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hillips\Desktop\"/>
    </mc:Choice>
  </mc:AlternateContent>
  <bookViews>
    <workbookView xWindow="0" yWindow="0" windowWidth="22860" windowHeight="8892"/>
  </bookViews>
  <sheets>
    <sheet name="ABW 16-17 " sheetId="1" r:id="rId1"/>
  </sheets>
  <definedNames>
    <definedName name="_xlnm.Print_Area" localSheetId="0">'ABW 16-17 '!$A$1:$Q$4661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52" i="1" l="1"/>
  <c r="Q4649" i="1"/>
  <c r="O4649" i="1"/>
  <c r="M4649" i="1"/>
  <c r="Q4648" i="1"/>
  <c r="O4648" i="1"/>
  <c r="M4648" i="1"/>
  <c r="K4648" i="1"/>
  <c r="G4648" i="1"/>
  <c r="E4648" i="1"/>
  <c r="C4648" i="1"/>
  <c r="M4647" i="1"/>
  <c r="I4647" i="1"/>
  <c r="E4644" i="1"/>
  <c r="E4643" i="1"/>
  <c r="E4642" i="1"/>
  <c r="M4616" i="1"/>
  <c r="M4652" i="1" s="1"/>
  <c r="M4654" i="1" s="1"/>
  <c r="E4616" i="1"/>
  <c r="C4616" i="1"/>
  <c r="C4652" i="1" s="1"/>
  <c r="O4613" i="1"/>
  <c r="M4613" i="1"/>
  <c r="K4613" i="1"/>
  <c r="I4613" i="1"/>
  <c r="G4613" i="1"/>
  <c r="E4613" i="1"/>
  <c r="C4613" i="1"/>
  <c r="Q4612" i="1"/>
  <c r="Q4613" i="1" s="1"/>
  <c r="O4610" i="1"/>
  <c r="O4616" i="1" s="1"/>
  <c r="O4652" i="1" s="1"/>
  <c r="M4610" i="1"/>
  <c r="K4610" i="1"/>
  <c r="I4610" i="1"/>
  <c r="G4610" i="1"/>
  <c r="E4610" i="1"/>
  <c r="C4610" i="1"/>
  <c r="Q4609" i="1"/>
  <c r="Q4608" i="1"/>
  <c r="Q4607" i="1"/>
  <c r="Q4606" i="1"/>
  <c r="Q4605" i="1"/>
  <c r="Q4604" i="1"/>
  <c r="Q4603" i="1"/>
  <c r="Q4602" i="1"/>
  <c r="Q4601" i="1"/>
  <c r="Q4610" i="1" s="1"/>
  <c r="Q4598" i="1"/>
  <c r="O4598" i="1"/>
  <c r="M4598" i="1"/>
  <c r="K4598" i="1"/>
  <c r="K4616" i="1" s="1"/>
  <c r="K4652" i="1" s="1"/>
  <c r="I4598" i="1"/>
  <c r="I4616" i="1" s="1"/>
  <c r="I4652" i="1" s="1"/>
  <c r="G4598" i="1"/>
  <c r="G4616" i="1" s="1"/>
  <c r="G4652" i="1" s="1"/>
  <c r="E4598" i="1"/>
  <c r="C4598" i="1"/>
  <c r="Q4597" i="1"/>
  <c r="Q4596" i="1"/>
  <c r="Q4595" i="1"/>
  <c r="Q4594" i="1"/>
  <c r="Q4593" i="1"/>
  <c r="Q4591" i="1"/>
  <c r="Q4590" i="1"/>
  <c r="Q4589" i="1"/>
  <c r="Q4588" i="1"/>
  <c r="Q4587" i="1"/>
  <c r="Q4586" i="1"/>
  <c r="Q4585" i="1"/>
  <c r="Q4584" i="1"/>
  <c r="Q4581" i="1"/>
  <c r="O4581" i="1"/>
  <c r="M4581" i="1"/>
  <c r="Q4580" i="1"/>
  <c r="O4580" i="1"/>
  <c r="M4580" i="1"/>
  <c r="K4580" i="1"/>
  <c r="G4580" i="1"/>
  <c r="E4580" i="1"/>
  <c r="C4580" i="1"/>
  <c r="M4579" i="1"/>
  <c r="I4579" i="1"/>
  <c r="E4576" i="1"/>
  <c r="E4575" i="1"/>
  <c r="E4574" i="1"/>
  <c r="I4536" i="1"/>
  <c r="I4654" i="1" s="1"/>
  <c r="G4536" i="1"/>
  <c r="E4536" i="1"/>
  <c r="E4654" i="1" s="1"/>
  <c r="O4534" i="1"/>
  <c r="O4536" i="1" s="1"/>
  <c r="M4534" i="1"/>
  <c r="M4536" i="1" s="1"/>
  <c r="K4534" i="1"/>
  <c r="K4536" i="1" s="1"/>
  <c r="I4534" i="1"/>
  <c r="G4534" i="1"/>
  <c r="E4534" i="1"/>
  <c r="C4534" i="1"/>
  <c r="C4536" i="1" s="1"/>
  <c r="Q4531" i="1"/>
  <c r="Q4530" i="1"/>
  <c r="Q4529" i="1"/>
  <c r="Q4528" i="1"/>
  <c r="Q4527" i="1"/>
  <c r="Q4526" i="1"/>
  <c r="Q4525" i="1"/>
  <c r="Q4524" i="1"/>
  <c r="Q4523" i="1"/>
  <c r="Q4534" i="1" s="1"/>
  <c r="Q4536" i="1" s="1"/>
  <c r="Q4515" i="1"/>
  <c r="O4515" i="1"/>
  <c r="M4515" i="1"/>
  <c r="Q4514" i="1"/>
  <c r="O4514" i="1"/>
  <c r="M4514" i="1"/>
  <c r="K4514" i="1"/>
  <c r="G4514" i="1"/>
  <c r="E4514" i="1"/>
  <c r="C4514" i="1"/>
  <c r="M4513" i="1"/>
  <c r="I4513" i="1"/>
  <c r="E4510" i="1"/>
  <c r="E4509" i="1"/>
  <c r="E4508" i="1"/>
  <c r="Q4452" i="1"/>
  <c r="O4452" i="1"/>
  <c r="M4452" i="1"/>
  <c r="Q4451" i="1"/>
  <c r="O4451" i="1"/>
  <c r="M4451" i="1"/>
  <c r="K4451" i="1"/>
  <c r="G4451" i="1"/>
  <c r="E4451" i="1"/>
  <c r="C4451" i="1"/>
  <c r="M4450" i="1"/>
  <c r="I4450" i="1"/>
  <c r="E4447" i="1"/>
  <c r="E4446" i="1"/>
  <c r="E4445" i="1"/>
  <c r="Q4430" i="1"/>
  <c r="G4430" i="1"/>
  <c r="O4428" i="1"/>
  <c r="M4428" i="1"/>
  <c r="M4430" i="1" s="1"/>
  <c r="K4428" i="1"/>
  <c r="I4428" i="1"/>
  <c r="G4428" i="1"/>
  <c r="E4428" i="1"/>
  <c r="E4430" i="1" s="1"/>
  <c r="C4428" i="1"/>
  <c r="Q4427" i="1"/>
  <c r="Q4428" i="1" s="1"/>
  <c r="O4424" i="1"/>
  <c r="O4430" i="1" s="1"/>
  <c r="M4424" i="1"/>
  <c r="K4424" i="1"/>
  <c r="K4430" i="1" s="1"/>
  <c r="I4424" i="1"/>
  <c r="I4430" i="1" s="1"/>
  <c r="G4424" i="1"/>
  <c r="E4424" i="1"/>
  <c r="C4424" i="1"/>
  <c r="C4430" i="1" s="1"/>
  <c r="Q4423" i="1"/>
  <c r="Q4424" i="1" s="1"/>
  <c r="Q4420" i="1"/>
  <c r="O4420" i="1"/>
  <c r="M4420" i="1"/>
  <c r="Q4419" i="1"/>
  <c r="O4419" i="1"/>
  <c r="M4419" i="1"/>
  <c r="K4419" i="1"/>
  <c r="G4419" i="1"/>
  <c r="E4419" i="1"/>
  <c r="C4419" i="1"/>
  <c r="M4418" i="1"/>
  <c r="I4418" i="1"/>
  <c r="E4415" i="1"/>
  <c r="E4414" i="1"/>
  <c r="E4413" i="1"/>
  <c r="I4407" i="1"/>
  <c r="O4405" i="1"/>
  <c r="O4407" i="1" s="1"/>
  <c r="M4405" i="1"/>
  <c r="K4405" i="1"/>
  <c r="K4407" i="1" s="1"/>
  <c r="I4405" i="1"/>
  <c r="G4405" i="1"/>
  <c r="E4405" i="1"/>
  <c r="C4405" i="1"/>
  <c r="C4407" i="1" s="1"/>
  <c r="Q4404" i="1"/>
  <c r="Q4403" i="1"/>
  <c r="Q4405" i="1" s="1"/>
  <c r="O4400" i="1"/>
  <c r="M4400" i="1"/>
  <c r="M4407" i="1" s="1"/>
  <c r="K4400" i="1"/>
  <c r="I4400" i="1"/>
  <c r="G4400" i="1"/>
  <c r="G4407" i="1" s="1"/>
  <c r="E4400" i="1"/>
  <c r="E4407" i="1" s="1"/>
  <c r="C4400" i="1"/>
  <c r="Q4399" i="1"/>
  <c r="Q4398" i="1"/>
  <c r="Q4397" i="1"/>
  <c r="Q4396" i="1"/>
  <c r="Q4395" i="1"/>
  <c r="Q4394" i="1"/>
  <c r="Q4393" i="1"/>
  <c r="Q4391" i="1"/>
  <c r="Q4390" i="1"/>
  <c r="Q4389" i="1"/>
  <c r="Q4388" i="1"/>
  <c r="Q4387" i="1"/>
  <c r="Q4386" i="1"/>
  <c r="Q4385" i="1"/>
  <c r="Q4384" i="1"/>
  <c r="Q4383" i="1"/>
  <c r="Q4382" i="1"/>
  <c r="Q4381" i="1"/>
  <c r="Q4380" i="1"/>
  <c r="Q4379" i="1"/>
  <c r="Q4378" i="1"/>
  <c r="Q4377" i="1"/>
  <c r="Q4376" i="1"/>
  <c r="Q4375" i="1"/>
  <c r="Q4374" i="1"/>
  <c r="Q4373" i="1"/>
  <c r="Q4372" i="1"/>
  <c r="Q4371" i="1"/>
  <c r="Q4370" i="1"/>
  <c r="Q4369" i="1"/>
  <c r="Q4368" i="1"/>
  <c r="Q4367" i="1"/>
  <c r="Q4366" i="1"/>
  <c r="Q4365" i="1"/>
  <c r="Q4364" i="1"/>
  <c r="Q4363" i="1"/>
  <c r="Q4362" i="1"/>
  <c r="Q4361" i="1"/>
  <c r="Q4360" i="1"/>
  <c r="Q4359" i="1"/>
  <c r="Q4358" i="1"/>
  <c r="Q4355" i="1"/>
  <c r="O4355" i="1"/>
  <c r="M4355" i="1"/>
  <c r="Q4354" i="1"/>
  <c r="O4354" i="1"/>
  <c r="M4354" i="1"/>
  <c r="K4354" i="1"/>
  <c r="G4354" i="1"/>
  <c r="E4354" i="1"/>
  <c r="C4354" i="1"/>
  <c r="M4353" i="1"/>
  <c r="I4353" i="1"/>
  <c r="E4350" i="1"/>
  <c r="E4349" i="1"/>
  <c r="E4348" i="1"/>
  <c r="O4335" i="1"/>
  <c r="M4335" i="1"/>
  <c r="K4335" i="1"/>
  <c r="K4337" i="1" s="1"/>
  <c r="I4335" i="1"/>
  <c r="G4335" i="1"/>
  <c r="E4335" i="1"/>
  <c r="C4335" i="1"/>
  <c r="Q4334" i="1"/>
  <c r="Q4333" i="1"/>
  <c r="Q4335" i="1" s="1"/>
  <c r="O4331" i="1"/>
  <c r="M4331" i="1"/>
  <c r="K4331" i="1"/>
  <c r="I4331" i="1"/>
  <c r="G4331" i="1"/>
  <c r="E4331" i="1"/>
  <c r="C4331" i="1"/>
  <c r="Q4330" i="1"/>
  <c r="Q4329" i="1"/>
  <c r="Q4328" i="1"/>
  <c r="Q4327" i="1"/>
  <c r="Q4326" i="1"/>
  <c r="Q4325" i="1"/>
  <c r="Q4324" i="1"/>
  <c r="Q4323" i="1"/>
  <c r="Q4322" i="1"/>
  <c r="Q4321" i="1"/>
  <c r="Q4320" i="1"/>
  <c r="Q4319" i="1"/>
  <c r="Q4318" i="1"/>
  <c r="Q4317" i="1"/>
  <c r="Q4331" i="1" s="1"/>
  <c r="O4314" i="1"/>
  <c r="M4314" i="1"/>
  <c r="K4314" i="1"/>
  <c r="I4314" i="1"/>
  <c r="G4314" i="1"/>
  <c r="E4314" i="1"/>
  <c r="E4337" i="1" s="1"/>
  <c r="C4314" i="1"/>
  <c r="Q4313" i="1"/>
  <c r="Q4312" i="1"/>
  <c r="Q4311" i="1"/>
  <c r="Q4310" i="1"/>
  <c r="Q4309" i="1"/>
  <c r="Q4308" i="1"/>
  <c r="Q4307" i="1"/>
  <c r="Q4306" i="1"/>
  <c r="Q4305" i="1"/>
  <c r="Q4304" i="1"/>
  <c r="O4301" i="1"/>
  <c r="M4301" i="1"/>
  <c r="K4301" i="1"/>
  <c r="I4301" i="1"/>
  <c r="G4301" i="1"/>
  <c r="E4301" i="1"/>
  <c r="C4301" i="1"/>
  <c r="Q4300" i="1"/>
  <c r="Q4299" i="1"/>
  <c r="Q4298" i="1"/>
  <c r="Q4297" i="1"/>
  <c r="Q4296" i="1"/>
  <c r="Q4295" i="1"/>
  <c r="Q4301" i="1" s="1"/>
  <c r="Q4294" i="1"/>
  <c r="Q4291" i="1"/>
  <c r="O4291" i="1"/>
  <c r="M4291" i="1"/>
  <c r="Q4290" i="1"/>
  <c r="O4290" i="1"/>
  <c r="M4290" i="1"/>
  <c r="K4290" i="1"/>
  <c r="G4290" i="1"/>
  <c r="E4290" i="1"/>
  <c r="C4290" i="1"/>
  <c r="M4289" i="1"/>
  <c r="I4289" i="1"/>
  <c r="E4286" i="1"/>
  <c r="E4285" i="1"/>
  <c r="E4284" i="1"/>
  <c r="E4241" i="1"/>
  <c r="O4239" i="1"/>
  <c r="O4241" i="1" s="1"/>
  <c r="M4239" i="1"/>
  <c r="M4241" i="1" s="1"/>
  <c r="K4239" i="1"/>
  <c r="K4241" i="1" s="1"/>
  <c r="I4239" i="1"/>
  <c r="I4241" i="1" s="1"/>
  <c r="G4239" i="1"/>
  <c r="G4241" i="1" s="1"/>
  <c r="E4239" i="1"/>
  <c r="C4239" i="1"/>
  <c r="C4241" i="1" s="1"/>
  <c r="Q4238" i="1"/>
  <c r="Q4237" i="1"/>
  <c r="Q4236" i="1"/>
  <c r="Q4235" i="1"/>
  <c r="Q4234" i="1"/>
  <c r="Q4233" i="1"/>
  <c r="Q4232" i="1"/>
  <c r="Q4231" i="1"/>
  <c r="Q4228" i="1"/>
  <c r="O4228" i="1"/>
  <c r="M4228" i="1"/>
  <c r="Q4227" i="1"/>
  <c r="O4227" i="1"/>
  <c r="M4227" i="1"/>
  <c r="K4227" i="1"/>
  <c r="G4227" i="1"/>
  <c r="E4227" i="1"/>
  <c r="C4227" i="1"/>
  <c r="M4226" i="1"/>
  <c r="I4226" i="1"/>
  <c r="E4223" i="1"/>
  <c r="E4222" i="1"/>
  <c r="E4221" i="1"/>
  <c r="K4174" i="1"/>
  <c r="I4174" i="1"/>
  <c r="O4172" i="1"/>
  <c r="M4172" i="1"/>
  <c r="K4172" i="1"/>
  <c r="I4172" i="1"/>
  <c r="G4172" i="1"/>
  <c r="E4172" i="1"/>
  <c r="C4172" i="1"/>
  <c r="C4174" i="1" s="1"/>
  <c r="Q4171" i="1"/>
  <c r="Q4170" i="1"/>
  <c r="Q4172" i="1" s="1"/>
  <c r="Q4169" i="1"/>
  <c r="Q4168" i="1"/>
  <c r="Q4164" i="1"/>
  <c r="O4164" i="1"/>
  <c r="M4164" i="1"/>
  <c r="Q4163" i="1"/>
  <c r="O4163" i="1"/>
  <c r="M4163" i="1"/>
  <c r="K4163" i="1"/>
  <c r="G4163" i="1"/>
  <c r="E4163" i="1"/>
  <c r="C4163" i="1"/>
  <c r="M4162" i="1"/>
  <c r="I4162" i="1"/>
  <c r="E4159" i="1"/>
  <c r="E4158" i="1"/>
  <c r="E4157" i="1"/>
  <c r="O4151" i="1"/>
  <c r="O4174" i="1" s="1"/>
  <c r="M4151" i="1"/>
  <c r="M4174" i="1" s="1"/>
  <c r="K4151" i="1"/>
  <c r="I4151" i="1"/>
  <c r="G4151" i="1"/>
  <c r="E4151" i="1"/>
  <c r="E4174" i="1" s="1"/>
  <c r="C4151" i="1"/>
  <c r="Q4150" i="1"/>
  <c r="Q4147" i="1"/>
  <c r="Q4146" i="1"/>
  <c r="Q4145" i="1"/>
  <c r="Q4144" i="1"/>
  <c r="Q4143" i="1"/>
  <c r="Q4142" i="1"/>
  <c r="Q4141" i="1"/>
  <c r="Q4140" i="1"/>
  <c r="Q4139" i="1"/>
  <c r="Q4138" i="1"/>
  <c r="Q4137" i="1"/>
  <c r="Q4136" i="1"/>
  <c r="Q4135" i="1"/>
  <c r="Q4134" i="1"/>
  <c r="Q4133" i="1"/>
  <c r="Q4132" i="1"/>
  <c r="Q4131" i="1"/>
  <c r="Q4130" i="1"/>
  <c r="Q4129" i="1"/>
  <c r="Q4128" i="1"/>
  <c r="Q4127" i="1"/>
  <c r="Q4126" i="1"/>
  <c r="Q4125" i="1"/>
  <c r="Q4124" i="1"/>
  <c r="Q4123" i="1"/>
  <c r="Q4122" i="1"/>
  <c r="Q4121" i="1"/>
  <c r="Q4119" i="1"/>
  <c r="Q4118" i="1"/>
  <c r="Q4117" i="1"/>
  <c r="Q4116" i="1"/>
  <c r="Q4115" i="1"/>
  <c r="Q4114" i="1"/>
  <c r="Q4113" i="1"/>
  <c r="Q4111" i="1"/>
  <c r="Q4110" i="1"/>
  <c r="Q4109" i="1"/>
  <c r="Q4108" i="1"/>
  <c r="Q4151" i="1" s="1"/>
  <c r="Q4174" i="1" s="1"/>
  <c r="Q4107" i="1"/>
  <c r="C4102" i="1"/>
  <c r="C4177" i="1" s="1"/>
  <c r="Q4099" i="1"/>
  <c r="O4099" i="1"/>
  <c r="M4099" i="1"/>
  <c r="Q4098" i="1"/>
  <c r="O4098" i="1"/>
  <c r="M4098" i="1"/>
  <c r="K4098" i="1"/>
  <c r="G4098" i="1"/>
  <c r="E4098" i="1"/>
  <c r="C4098" i="1"/>
  <c r="M4097" i="1"/>
  <c r="I4097" i="1"/>
  <c r="E4094" i="1"/>
  <c r="E4093" i="1"/>
  <c r="E4092" i="1"/>
  <c r="Q4036" i="1"/>
  <c r="O4036" i="1"/>
  <c r="M4036" i="1"/>
  <c r="Q4035" i="1"/>
  <c r="O4035" i="1"/>
  <c r="M4035" i="1"/>
  <c r="K4035" i="1"/>
  <c r="G4035" i="1"/>
  <c r="E4035" i="1"/>
  <c r="C4035" i="1"/>
  <c r="M4034" i="1"/>
  <c r="I4034" i="1"/>
  <c r="E4031" i="1"/>
  <c r="E4030" i="1"/>
  <c r="E4029" i="1"/>
  <c r="G4010" i="1"/>
  <c r="O4008" i="1"/>
  <c r="M4008" i="1"/>
  <c r="K4008" i="1"/>
  <c r="I4008" i="1"/>
  <c r="G4008" i="1"/>
  <c r="E4008" i="1"/>
  <c r="C4008" i="1"/>
  <c r="Q4007" i="1"/>
  <c r="Q4006" i="1"/>
  <c r="Q4008" i="1" s="1"/>
  <c r="O4003" i="1"/>
  <c r="M4003" i="1"/>
  <c r="K4003" i="1"/>
  <c r="I4003" i="1"/>
  <c r="I4010" i="1" s="1"/>
  <c r="G4003" i="1"/>
  <c r="E4003" i="1"/>
  <c r="C4003" i="1"/>
  <c r="Q4002" i="1"/>
  <c r="Q4003" i="1" s="1"/>
  <c r="Q4001" i="1"/>
  <c r="O3999" i="1"/>
  <c r="M3999" i="1"/>
  <c r="K3999" i="1"/>
  <c r="I3999" i="1"/>
  <c r="G3999" i="1"/>
  <c r="E3999" i="1"/>
  <c r="C3999" i="1"/>
  <c r="Q3998" i="1"/>
  <c r="Q3997" i="1"/>
  <c r="Q3996" i="1"/>
  <c r="Q3995" i="1"/>
  <c r="Q3994" i="1"/>
  <c r="Q3993" i="1"/>
  <c r="Q3992" i="1"/>
  <c r="Q3991" i="1"/>
  <c r="Q3990" i="1"/>
  <c r="Q3989" i="1"/>
  <c r="O3986" i="1"/>
  <c r="M3986" i="1"/>
  <c r="K3986" i="1"/>
  <c r="I3986" i="1"/>
  <c r="G3986" i="1"/>
  <c r="E3986" i="1"/>
  <c r="C3986" i="1"/>
  <c r="Q3985" i="1"/>
  <c r="Q3986" i="1" s="1"/>
  <c r="O3982" i="1"/>
  <c r="O4010" i="1" s="1"/>
  <c r="M3982" i="1"/>
  <c r="M4010" i="1" s="1"/>
  <c r="K3982" i="1"/>
  <c r="I3982" i="1"/>
  <c r="G3982" i="1"/>
  <c r="E3982" i="1"/>
  <c r="C3982" i="1"/>
  <c r="Q3981" i="1"/>
  <c r="Q3980" i="1"/>
  <c r="Q3979" i="1"/>
  <c r="Q3978" i="1"/>
  <c r="Q3977" i="1"/>
  <c r="Q3976" i="1"/>
  <c r="Q3975" i="1"/>
  <c r="Q3972" i="1"/>
  <c r="O3972" i="1"/>
  <c r="M3972" i="1"/>
  <c r="Q3971" i="1"/>
  <c r="O3971" i="1"/>
  <c r="M3971" i="1"/>
  <c r="K3971" i="1"/>
  <c r="G3971" i="1"/>
  <c r="E3971" i="1"/>
  <c r="C3971" i="1"/>
  <c r="M3970" i="1"/>
  <c r="I3970" i="1"/>
  <c r="E3967" i="1"/>
  <c r="E3966" i="1"/>
  <c r="E3965" i="1"/>
  <c r="O3924" i="1"/>
  <c r="O4038" i="1" s="1"/>
  <c r="O3922" i="1"/>
  <c r="M3922" i="1"/>
  <c r="K3922" i="1"/>
  <c r="I3922" i="1"/>
  <c r="G3922" i="1"/>
  <c r="E3922" i="1"/>
  <c r="C3922" i="1"/>
  <c r="Q3921" i="1"/>
  <c r="Q3922" i="1" s="1"/>
  <c r="Q3920" i="1"/>
  <c r="Q3918" i="1"/>
  <c r="Q3917" i="1"/>
  <c r="O3914" i="1"/>
  <c r="M3914" i="1"/>
  <c r="K3914" i="1"/>
  <c r="I3914" i="1"/>
  <c r="G3914" i="1"/>
  <c r="E3914" i="1"/>
  <c r="C3914" i="1"/>
  <c r="Q3913" i="1"/>
  <c r="Q3914" i="1" s="1"/>
  <c r="Q3912" i="1"/>
  <c r="Q3909" i="1"/>
  <c r="O3909" i="1"/>
  <c r="M3909" i="1"/>
  <c r="Q3908" i="1"/>
  <c r="O3908" i="1"/>
  <c r="M3908" i="1"/>
  <c r="K3908" i="1"/>
  <c r="G3908" i="1"/>
  <c r="E3908" i="1"/>
  <c r="C3908" i="1"/>
  <c r="M3907" i="1"/>
  <c r="I3907" i="1"/>
  <c r="E3904" i="1"/>
  <c r="E3903" i="1"/>
  <c r="E3902" i="1"/>
  <c r="O3895" i="1"/>
  <c r="M3895" i="1"/>
  <c r="K3895" i="1"/>
  <c r="I3895" i="1"/>
  <c r="G3895" i="1"/>
  <c r="E3895" i="1"/>
  <c r="C3895" i="1"/>
  <c r="Q3894" i="1"/>
  <c r="Q3895" i="1" s="1"/>
  <c r="Q3893" i="1"/>
  <c r="O3891" i="1"/>
  <c r="M3891" i="1"/>
  <c r="K3891" i="1"/>
  <c r="I3891" i="1"/>
  <c r="G3891" i="1"/>
  <c r="E3891" i="1"/>
  <c r="C3891" i="1"/>
  <c r="Q3890" i="1"/>
  <c r="Q3889" i="1"/>
  <c r="Q3888" i="1"/>
  <c r="Q3887" i="1"/>
  <c r="Q3886" i="1"/>
  <c r="Q3885" i="1"/>
  <c r="Q3884" i="1"/>
  <c r="Q3883" i="1"/>
  <c r="Q3882" i="1"/>
  <c r="Q3881" i="1"/>
  <c r="Q3880" i="1"/>
  <c r="Q3879" i="1"/>
  <c r="Q3878" i="1"/>
  <c r="Q3877" i="1"/>
  <c r="Q3876" i="1"/>
  <c r="Q3875" i="1"/>
  <c r="Q3874" i="1"/>
  <c r="Q3891" i="1" s="1"/>
  <c r="Q3873" i="1"/>
  <c r="Q3872" i="1"/>
  <c r="Q3871" i="1"/>
  <c r="O3868" i="1"/>
  <c r="M3868" i="1"/>
  <c r="K3868" i="1"/>
  <c r="I3868" i="1"/>
  <c r="G3868" i="1"/>
  <c r="E3868" i="1"/>
  <c r="C3868" i="1"/>
  <c r="Q3867" i="1"/>
  <c r="Q3866" i="1"/>
  <c r="Q3865" i="1"/>
  <c r="Q3864" i="1"/>
  <c r="Q3863" i="1"/>
  <c r="Q3862" i="1"/>
  <c r="Q3861" i="1"/>
  <c r="Q3860" i="1"/>
  <c r="Q3859" i="1"/>
  <c r="Q3868" i="1" s="1"/>
  <c r="Q3858" i="1"/>
  <c r="Q3857" i="1"/>
  <c r="O3854" i="1"/>
  <c r="M3854" i="1"/>
  <c r="M3924" i="1" s="1"/>
  <c r="K3854" i="1"/>
  <c r="K3924" i="1" s="1"/>
  <c r="I3854" i="1"/>
  <c r="G3854" i="1"/>
  <c r="E3854" i="1"/>
  <c r="E3924" i="1" s="1"/>
  <c r="C3854" i="1"/>
  <c r="C3924" i="1" s="1"/>
  <c r="Q3853" i="1"/>
  <c r="Q3852" i="1"/>
  <c r="Q3851" i="1"/>
  <c r="Q3850" i="1"/>
  <c r="Q3849" i="1"/>
  <c r="Q3848" i="1"/>
  <c r="Q3847" i="1"/>
  <c r="Q3846" i="1"/>
  <c r="Q3843" i="1"/>
  <c r="O3843" i="1"/>
  <c r="M3843" i="1"/>
  <c r="Q3842" i="1"/>
  <c r="O3842" i="1"/>
  <c r="M3842" i="1"/>
  <c r="K3842" i="1"/>
  <c r="G3842" i="1"/>
  <c r="E3842" i="1"/>
  <c r="C3842" i="1"/>
  <c r="M3841" i="1"/>
  <c r="I3841" i="1"/>
  <c r="E3838" i="1"/>
  <c r="E3837" i="1"/>
  <c r="E3836" i="1"/>
  <c r="C3814" i="1"/>
  <c r="O3809" i="1"/>
  <c r="M3809" i="1"/>
  <c r="K3809" i="1"/>
  <c r="I3809" i="1"/>
  <c r="G3809" i="1"/>
  <c r="E3809" i="1"/>
  <c r="C3809" i="1"/>
  <c r="Q3808" i="1"/>
  <c r="Q3809" i="1" s="1"/>
  <c r="Q3807" i="1"/>
  <c r="Q3806" i="1"/>
  <c r="O3803" i="1"/>
  <c r="O3811" i="1" s="1"/>
  <c r="O4040" i="1" s="1"/>
  <c r="M3803" i="1"/>
  <c r="K3803" i="1"/>
  <c r="I3803" i="1"/>
  <c r="G3803" i="1"/>
  <c r="G3811" i="1" s="1"/>
  <c r="E3803" i="1"/>
  <c r="C3803" i="1"/>
  <c r="Q3802" i="1"/>
  <c r="Q3801" i="1"/>
  <c r="Q3800" i="1"/>
  <c r="Q3799" i="1"/>
  <c r="Q3798" i="1"/>
  <c r="Q3797" i="1"/>
  <c r="Q3803" i="1" s="1"/>
  <c r="O3794" i="1"/>
  <c r="M3794" i="1"/>
  <c r="K3794" i="1"/>
  <c r="K3811" i="1" s="1"/>
  <c r="I3794" i="1"/>
  <c r="I3811" i="1" s="1"/>
  <c r="G3794" i="1"/>
  <c r="E3794" i="1"/>
  <c r="C3794" i="1"/>
  <c r="C3811" i="1" s="1"/>
  <c r="Q3793" i="1"/>
  <c r="Q3792" i="1"/>
  <c r="Q3791" i="1"/>
  <c r="Q3790" i="1"/>
  <c r="Q3789" i="1"/>
  <c r="Q3794" i="1" s="1"/>
  <c r="Q3811" i="1" s="1"/>
  <c r="Q3788" i="1"/>
  <c r="E3783" i="1"/>
  <c r="Q3780" i="1"/>
  <c r="O3780" i="1"/>
  <c r="M3780" i="1"/>
  <c r="Q3779" i="1"/>
  <c r="O3779" i="1"/>
  <c r="M3779" i="1"/>
  <c r="K3779" i="1"/>
  <c r="G3779" i="1"/>
  <c r="E3779" i="1"/>
  <c r="C3779" i="1"/>
  <c r="M3778" i="1"/>
  <c r="I3778" i="1"/>
  <c r="E3775" i="1"/>
  <c r="E3774" i="1"/>
  <c r="E3773" i="1"/>
  <c r="Q3717" i="1"/>
  <c r="O3717" i="1"/>
  <c r="M3717" i="1"/>
  <c r="Q3716" i="1"/>
  <c r="O3716" i="1"/>
  <c r="M3716" i="1"/>
  <c r="K3716" i="1"/>
  <c r="G3716" i="1"/>
  <c r="E3716" i="1"/>
  <c r="C3716" i="1"/>
  <c r="M3715" i="1"/>
  <c r="I3715" i="1"/>
  <c r="E3712" i="1"/>
  <c r="E3711" i="1"/>
  <c r="E3710" i="1"/>
  <c r="M3694" i="1"/>
  <c r="O3692" i="1"/>
  <c r="M3692" i="1"/>
  <c r="K3692" i="1"/>
  <c r="I3692" i="1"/>
  <c r="G3692" i="1"/>
  <c r="E3692" i="1"/>
  <c r="C3692" i="1"/>
  <c r="Q3691" i="1"/>
  <c r="Q3690" i="1"/>
  <c r="Q3689" i="1"/>
  <c r="O3686" i="1"/>
  <c r="M3686" i="1"/>
  <c r="K3686" i="1"/>
  <c r="I3686" i="1"/>
  <c r="G3686" i="1"/>
  <c r="E3686" i="1"/>
  <c r="C3686" i="1"/>
  <c r="Q3685" i="1"/>
  <c r="Q3686" i="1" s="1"/>
  <c r="O3682" i="1"/>
  <c r="M3682" i="1"/>
  <c r="K3682" i="1"/>
  <c r="I3682" i="1"/>
  <c r="G3682" i="1"/>
  <c r="E3682" i="1"/>
  <c r="C3682" i="1"/>
  <c r="Q3680" i="1"/>
  <c r="Q3682" i="1" s="1"/>
  <c r="O3678" i="1"/>
  <c r="O3694" i="1" s="1"/>
  <c r="M3678" i="1"/>
  <c r="K3678" i="1"/>
  <c r="I3678" i="1"/>
  <c r="G3678" i="1"/>
  <c r="G3694" i="1" s="1"/>
  <c r="E3678" i="1"/>
  <c r="C3678" i="1"/>
  <c r="Q3677" i="1"/>
  <c r="Q3676" i="1"/>
  <c r="Q3675" i="1"/>
  <c r="Q3674" i="1"/>
  <c r="Q3673" i="1"/>
  <c r="Q3672" i="1"/>
  <c r="Q3671" i="1"/>
  <c r="Q3670" i="1"/>
  <c r="Q3669" i="1"/>
  <c r="Q3668" i="1"/>
  <c r="Q3678" i="1" s="1"/>
  <c r="O3665" i="1"/>
  <c r="M3665" i="1"/>
  <c r="K3665" i="1"/>
  <c r="I3665" i="1"/>
  <c r="I3694" i="1" s="1"/>
  <c r="G3665" i="1"/>
  <c r="E3665" i="1"/>
  <c r="C3665" i="1"/>
  <c r="Q3664" i="1"/>
  <c r="Q3663" i="1"/>
  <c r="Q3662" i="1"/>
  <c r="Q3661" i="1"/>
  <c r="Q3660" i="1"/>
  <c r="Q3659" i="1"/>
  <c r="Q3658" i="1"/>
  <c r="Q3657" i="1"/>
  <c r="Q3665" i="1" s="1"/>
  <c r="Q3654" i="1"/>
  <c r="O3654" i="1"/>
  <c r="M3654" i="1"/>
  <c r="Q3653" i="1"/>
  <c r="O3653" i="1"/>
  <c r="M3653" i="1"/>
  <c r="K3653" i="1"/>
  <c r="G3653" i="1"/>
  <c r="E3653" i="1"/>
  <c r="C3653" i="1"/>
  <c r="M3652" i="1"/>
  <c r="I3652" i="1"/>
  <c r="E3649" i="1"/>
  <c r="E3648" i="1"/>
  <c r="E3647" i="1"/>
  <c r="O3630" i="1"/>
  <c r="C3630" i="1"/>
  <c r="O3628" i="1"/>
  <c r="M3628" i="1"/>
  <c r="K3628" i="1"/>
  <c r="I3628" i="1"/>
  <c r="G3628" i="1"/>
  <c r="G3630" i="1" s="1"/>
  <c r="E3628" i="1"/>
  <c r="C3628" i="1"/>
  <c r="Q3627" i="1"/>
  <c r="Q3626" i="1"/>
  <c r="Q3625" i="1"/>
  <c r="Q3624" i="1"/>
  <c r="Q3623" i="1"/>
  <c r="Q3622" i="1"/>
  <c r="Q3621" i="1"/>
  <c r="Q3620" i="1"/>
  <c r="Q3619" i="1"/>
  <c r="Q3618" i="1"/>
  <c r="Q3617" i="1"/>
  <c r="Q3616" i="1"/>
  <c r="Q3615" i="1"/>
  <c r="Q3614" i="1"/>
  <c r="Q3628" i="1" s="1"/>
  <c r="Q3613" i="1"/>
  <c r="O3610" i="1"/>
  <c r="M3610" i="1"/>
  <c r="K3610" i="1"/>
  <c r="I3610" i="1"/>
  <c r="I3630" i="1" s="1"/>
  <c r="G3610" i="1"/>
  <c r="E3610" i="1"/>
  <c r="C3610" i="1"/>
  <c r="Q3609" i="1"/>
  <c r="Q3608" i="1"/>
  <c r="Q3607" i="1"/>
  <c r="Q3606" i="1"/>
  <c r="Q3605" i="1"/>
  <c r="Q3604" i="1"/>
  <c r="Q3603" i="1"/>
  <c r="Q3610" i="1" s="1"/>
  <c r="O3600" i="1"/>
  <c r="K3600" i="1"/>
  <c r="K3630" i="1" s="1"/>
  <c r="I3600" i="1"/>
  <c r="G3600" i="1"/>
  <c r="E3600" i="1"/>
  <c r="C3600" i="1"/>
  <c r="M3599" i="1"/>
  <c r="Q3599" i="1" s="1"/>
  <c r="M3598" i="1"/>
  <c r="Q3598" i="1" s="1"/>
  <c r="M3597" i="1"/>
  <c r="Q3597" i="1" s="1"/>
  <c r="Q3596" i="1"/>
  <c r="Q3595" i="1"/>
  <c r="Q3594" i="1"/>
  <c r="M3593" i="1"/>
  <c r="Q3590" i="1"/>
  <c r="O3590" i="1"/>
  <c r="M3590" i="1"/>
  <c r="Q3589" i="1"/>
  <c r="O3589" i="1"/>
  <c r="M3589" i="1"/>
  <c r="K3589" i="1"/>
  <c r="G3589" i="1"/>
  <c r="E3589" i="1"/>
  <c r="C3589" i="1"/>
  <c r="M3588" i="1"/>
  <c r="I3588" i="1"/>
  <c r="E3585" i="1"/>
  <c r="E3584" i="1"/>
  <c r="E3583" i="1"/>
  <c r="O3573" i="1"/>
  <c r="O3570" i="1"/>
  <c r="M3570" i="1"/>
  <c r="K3570" i="1"/>
  <c r="I3570" i="1"/>
  <c r="G3570" i="1"/>
  <c r="E3570" i="1"/>
  <c r="C3570" i="1"/>
  <c r="Q3569" i="1"/>
  <c r="Q3570" i="1" s="1"/>
  <c r="Q3568" i="1"/>
  <c r="O3566" i="1"/>
  <c r="M3566" i="1"/>
  <c r="K3566" i="1"/>
  <c r="I3566" i="1"/>
  <c r="G3566" i="1"/>
  <c r="G3573" i="1" s="1"/>
  <c r="G3719" i="1" s="1"/>
  <c r="E3566" i="1"/>
  <c r="C3566" i="1"/>
  <c r="Q3565" i="1"/>
  <c r="Q3564" i="1"/>
  <c r="Q3563" i="1"/>
  <c r="Q3562" i="1"/>
  <c r="Q3561" i="1"/>
  <c r="Q3560" i="1"/>
  <c r="Q3559" i="1"/>
  <c r="Q3558" i="1"/>
  <c r="Q3557" i="1"/>
  <c r="Q3556" i="1"/>
  <c r="Q3555" i="1"/>
  <c r="Q3554" i="1"/>
  <c r="Q3553" i="1"/>
  <c r="Q3552" i="1"/>
  <c r="Q3551" i="1"/>
  <c r="O3548" i="1"/>
  <c r="M3548" i="1"/>
  <c r="K3548" i="1"/>
  <c r="I3548" i="1"/>
  <c r="G3548" i="1"/>
  <c r="E3548" i="1"/>
  <c r="C3548" i="1"/>
  <c r="Q3547" i="1"/>
  <c r="Q3546" i="1"/>
  <c r="Q3545" i="1"/>
  <c r="Q3544" i="1"/>
  <c r="Q3543" i="1"/>
  <c r="Q3548" i="1" s="1"/>
  <c r="Q3542" i="1"/>
  <c r="Q3541" i="1"/>
  <c r="Q3540" i="1"/>
  <c r="O3537" i="1"/>
  <c r="M3537" i="1"/>
  <c r="K3537" i="1"/>
  <c r="I3537" i="1"/>
  <c r="I3573" i="1" s="1"/>
  <c r="I3719" i="1" s="1"/>
  <c r="G3537" i="1"/>
  <c r="E3537" i="1"/>
  <c r="C3537" i="1"/>
  <c r="C3573" i="1" s="1"/>
  <c r="Q3536" i="1"/>
  <c r="Q3535" i="1"/>
  <c r="Q3534" i="1"/>
  <c r="Q3533" i="1"/>
  <c r="Q3532" i="1"/>
  <c r="Q3537" i="1" s="1"/>
  <c r="Q3531" i="1"/>
  <c r="Q3530" i="1"/>
  <c r="Q3527" i="1"/>
  <c r="O3527" i="1"/>
  <c r="M3527" i="1"/>
  <c r="Q3526" i="1"/>
  <c r="O3526" i="1"/>
  <c r="M3526" i="1"/>
  <c r="K3526" i="1"/>
  <c r="G3526" i="1"/>
  <c r="E3526" i="1"/>
  <c r="C3526" i="1"/>
  <c r="M3525" i="1"/>
  <c r="I3525" i="1"/>
  <c r="E3522" i="1"/>
  <c r="E3521" i="1"/>
  <c r="E3520" i="1"/>
  <c r="O3502" i="1"/>
  <c r="O3500" i="1"/>
  <c r="M3500" i="1"/>
  <c r="K3500" i="1"/>
  <c r="I3500" i="1"/>
  <c r="G3500" i="1"/>
  <c r="G3502" i="1" s="1"/>
  <c r="E3500" i="1"/>
  <c r="C3500" i="1"/>
  <c r="Q3499" i="1"/>
  <c r="Q3498" i="1"/>
  <c r="Q3497" i="1"/>
  <c r="Q3496" i="1"/>
  <c r="Q3495" i="1"/>
  <c r="Q3494" i="1"/>
  <c r="Q3493" i="1"/>
  <c r="Q3492" i="1"/>
  <c r="O3489" i="1"/>
  <c r="M3489" i="1"/>
  <c r="K3489" i="1"/>
  <c r="I3489" i="1"/>
  <c r="G3489" i="1"/>
  <c r="E3489" i="1"/>
  <c r="E3502" i="1" s="1"/>
  <c r="C3489" i="1"/>
  <c r="Q3488" i="1"/>
  <c r="Q3487" i="1"/>
  <c r="Q3486" i="1"/>
  <c r="Q3485" i="1"/>
  <c r="Q3484" i="1"/>
  <c r="Q3483" i="1"/>
  <c r="Q3482" i="1"/>
  <c r="Q3481" i="1"/>
  <c r="Q3480" i="1"/>
  <c r="Q3479" i="1"/>
  <c r="Q3478" i="1"/>
  <c r="Q3477" i="1"/>
  <c r="Q3476" i="1"/>
  <c r="Q3475" i="1"/>
  <c r="Q3474" i="1"/>
  <c r="Q3489" i="1" s="1"/>
  <c r="O3471" i="1"/>
  <c r="M3471" i="1"/>
  <c r="K3471" i="1"/>
  <c r="K3502" i="1" s="1"/>
  <c r="I3471" i="1"/>
  <c r="I3502" i="1" s="1"/>
  <c r="G3471" i="1"/>
  <c r="E3471" i="1"/>
  <c r="C3471" i="1"/>
  <c r="C3502" i="1" s="1"/>
  <c r="Q3470" i="1"/>
  <c r="Q3471" i="1" s="1"/>
  <c r="Q3462" i="1"/>
  <c r="O3462" i="1"/>
  <c r="M3462" i="1"/>
  <c r="Q3461" i="1"/>
  <c r="O3461" i="1"/>
  <c r="M3461" i="1"/>
  <c r="K3461" i="1"/>
  <c r="G3461" i="1"/>
  <c r="E3461" i="1"/>
  <c r="C3461" i="1"/>
  <c r="M3460" i="1"/>
  <c r="I3460" i="1"/>
  <c r="E3457" i="1"/>
  <c r="E3456" i="1"/>
  <c r="E3455" i="1"/>
  <c r="Q3399" i="1"/>
  <c r="O3399" i="1"/>
  <c r="M3399" i="1"/>
  <c r="Q3398" i="1"/>
  <c r="O3398" i="1"/>
  <c r="M3398" i="1"/>
  <c r="K3398" i="1"/>
  <c r="G3398" i="1"/>
  <c r="E3398" i="1"/>
  <c r="C3398" i="1"/>
  <c r="M3397" i="1"/>
  <c r="I3397" i="1"/>
  <c r="E3394" i="1"/>
  <c r="E3393" i="1"/>
  <c r="E3392" i="1"/>
  <c r="O3351" i="1"/>
  <c r="M3351" i="1"/>
  <c r="K3351" i="1"/>
  <c r="I3351" i="1"/>
  <c r="G3351" i="1"/>
  <c r="E3351" i="1"/>
  <c r="C3351" i="1"/>
  <c r="Q3350" i="1"/>
  <c r="Q3349" i="1"/>
  <c r="Q3348" i="1"/>
  <c r="Q3347" i="1"/>
  <c r="Q3345" i="1"/>
  <c r="Q3344" i="1"/>
  <c r="Q3351" i="1" s="1"/>
  <c r="O3341" i="1"/>
  <c r="M3341" i="1"/>
  <c r="K3341" i="1"/>
  <c r="I3341" i="1"/>
  <c r="G3341" i="1"/>
  <c r="E3341" i="1"/>
  <c r="C3341" i="1"/>
  <c r="Q3340" i="1"/>
  <c r="Q3339" i="1"/>
  <c r="Q3341" i="1" s="1"/>
  <c r="Q3336" i="1"/>
  <c r="O3336" i="1"/>
  <c r="M3336" i="1"/>
  <c r="Q3335" i="1"/>
  <c r="O3335" i="1"/>
  <c r="M3335" i="1"/>
  <c r="K3335" i="1"/>
  <c r="G3335" i="1"/>
  <c r="E3335" i="1"/>
  <c r="C3335" i="1"/>
  <c r="M3334" i="1"/>
  <c r="I3334" i="1"/>
  <c r="E3331" i="1"/>
  <c r="E3330" i="1"/>
  <c r="E3329" i="1"/>
  <c r="M3328" i="1"/>
  <c r="K3328" i="1"/>
  <c r="I3328" i="1"/>
  <c r="G3328" i="1"/>
  <c r="E3328" i="1"/>
  <c r="C3328" i="1"/>
  <c r="O3327" i="1"/>
  <c r="Q3327" i="1" s="1"/>
  <c r="Q3328" i="1" s="1"/>
  <c r="Q3326" i="1"/>
  <c r="O3326" i="1"/>
  <c r="O3324" i="1"/>
  <c r="M3324" i="1"/>
  <c r="K3324" i="1"/>
  <c r="I3324" i="1"/>
  <c r="G3324" i="1"/>
  <c r="G3353" i="1" s="1"/>
  <c r="G3401" i="1" s="1"/>
  <c r="E3324" i="1"/>
  <c r="C3324" i="1"/>
  <c r="Q3323" i="1"/>
  <c r="Q3322" i="1"/>
  <c r="Q3321" i="1"/>
  <c r="Q3320" i="1"/>
  <c r="Q3319" i="1"/>
  <c r="Q3318" i="1"/>
  <c r="Q3317" i="1"/>
  <c r="Q3316" i="1"/>
  <c r="Q3315" i="1"/>
  <c r="Q3314" i="1"/>
  <c r="Q3313" i="1"/>
  <c r="Q3312" i="1"/>
  <c r="Q3311" i="1"/>
  <c r="Q3310" i="1"/>
  <c r="Q3309" i="1"/>
  <c r="Q3308" i="1"/>
  <c r="Q3307" i="1"/>
  <c r="Q3306" i="1"/>
  <c r="Q3305" i="1"/>
  <c r="Q3304" i="1"/>
  <c r="Q3303" i="1"/>
  <c r="Q3324" i="1" s="1"/>
  <c r="O3300" i="1"/>
  <c r="M3300" i="1"/>
  <c r="K3300" i="1"/>
  <c r="I3300" i="1"/>
  <c r="I3353" i="1" s="1"/>
  <c r="I3401" i="1" s="1"/>
  <c r="G3300" i="1"/>
  <c r="E3300" i="1"/>
  <c r="C3300" i="1"/>
  <c r="Q3299" i="1"/>
  <c r="Q3298" i="1"/>
  <c r="Q3297" i="1"/>
  <c r="Q3296" i="1"/>
  <c r="Q3295" i="1"/>
  <c r="Q3294" i="1"/>
  <c r="Q3293" i="1"/>
  <c r="Q3292" i="1"/>
  <c r="Q3291" i="1"/>
  <c r="Q3290" i="1"/>
  <c r="Q3289" i="1"/>
  <c r="Q3288" i="1"/>
  <c r="Q3287" i="1"/>
  <c r="Q3300" i="1" s="1"/>
  <c r="O3284" i="1"/>
  <c r="M3284" i="1"/>
  <c r="K3284" i="1"/>
  <c r="I3284" i="1"/>
  <c r="G3284" i="1"/>
  <c r="E3284" i="1"/>
  <c r="C3284" i="1"/>
  <c r="C3353" i="1" s="1"/>
  <c r="C3401" i="1" s="1"/>
  <c r="Q3283" i="1"/>
  <c r="Q3282" i="1"/>
  <c r="Q3281" i="1"/>
  <c r="Q3280" i="1"/>
  <c r="Q3279" i="1"/>
  <c r="Q3278" i="1"/>
  <c r="Q3277" i="1"/>
  <c r="Q3276" i="1"/>
  <c r="Q3275" i="1"/>
  <c r="Q3284" i="1" s="1"/>
  <c r="Q3272" i="1"/>
  <c r="O3272" i="1"/>
  <c r="M3272" i="1"/>
  <c r="Q3271" i="1"/>
  <c r="O3271" i="1"/>
  <c r="M3271" i="1"/>
  <c r="K3271" i="1"/>
  <c r="G3271" i="1"/>
  <c r="E3271" i="1"/>
  <c r="C3271" i="1"/>
  <c r="M3270" i="1"/>
  <c r="I3270" i="1"/>
  <c r="E3267" i="1"/>
  <c r="E3266" i="1"/>
  <c r="E3265" i="1"/>
  <c r="O3242" i="1"/>
  <c r="O3240" i="1"/>
  <c r="M3240" i="1"/>
  <c r="K3240" i="1"/>
  <c r="I3240" i="1"/>
  <c r="I3242" i="1" s="1"/>
  <c r="G3240" i="1"/>
  <c r="E3240" i="1"/>
  <c r="C3240" i="1"/>
  <c r="Q3239" i="1"/>
  <c r="Q3240" i="1" s="1"/>
  <c r="Q3238" i="1"/>
  <c r="O3235" i="1"/>
  <c r="M3235" i="1"/>
  <c r="K3235" i="1"/>
  <c r="I3235" i="1"/>
  <c r="G3235" i="1"/>
  <c r="G3242" i="1" s="1"/>
  <c r="E3235" i="1"/>
  <c r="C3235" i="1"/>
  <c r="Q3234" i="1"/>
  <c r="Q3233" i="1"/>
  <c r="Q3232" i="1"/>
  <c r="Q3231" i="1"/>
  <c r="Q3230" i="1"/>
  <c r="Q3229" i="1"/>
  <c r="Q3228" i="1"/>
  <c r="Q3227" i="1"/>
  <c r="O3224" i="1"/>
  <c r="M3224" i="1"/>
  <c r="K3224" i="1"/>
  <c r="K3242" i="1" s="1"/>
  <c r="I3224" i="1"/>
  <c r="G3224" i="1"/>
  <c r="E3224" i="1"/>
  <c r="C3224" i="1"/>
  <c r="C3242" i="1" s="1"/>
  <c r="C3403" i="1" s="1"/>
  <c r="Q3223" i="1"/>
  <c r="Q3222" i="1"/>
  <c r="Q3221" i="1"/>
  <c r="Q3220" i="1"/>
  <c r="Q3219" i="1"/>
  <c r="Q3218" i="1"/>
  <c r="Q3217" i="1"/>
  <c r="C3212" i="1"/>
  <c r="Q3209" i="1"/>
  <c r="O3209" i="1"/>
  <c r="M3209" i="1"/>
  <c r="Q3208" i="1"/>
  <c r="O3208" i="1"/>
  <c r="M3208" i="1"/>
  <c r="K3208" i="1"/>
  <c r="G3208" i="1"/>
  <c r="E3208" i="1"/>
  <c r="C3208" i="1"/>
  <c r="M3207" i="1"/>
  <c r="I3207" i="1"/>
  <c r="E3204" i="1"/>
  <c r="E3203" i="1"/>
  <c r="E3202" i="1"/>
  <c r="Q3146" i="1"/>
  <c r="O3146" i="1"/>
  <c r="M3146" i="1"/>
  <c r="Q3145" i="1"/>
  <c r="O3145" i="1"/>
  <c r="M3145" i="1"/>
  <c r="K3145" i="1"/>
  <c r="G3145" i="1"/>
  <c r="E3145" i="1"/>
  <c r="C3145" i="1"/>
  <c r="M3144" i="1"/>
  <c r="I3144" i="1"/>
  <c r="E3141" i="1"/>
  <c r="E3140" i="1"/>
  <c r="E3139" i="1"/>
  <c r="K3095" i="1"/>
  <c r="I3095" i="1"/>
  <c r="E3095" i="1"/>
  <c r="O3093" i="1"/>
  <c r="M3093" i="1"/>
  <c r="K3093" i="1"/>
  <c r="I3093" i="1"/>
  <c r="G3093" i="1"/>
  <c r="E3093" i="1"/>
  <c r="C3093" i="1"/>
  <c r="Q3092" i="1"/>
  <c r="Q3093" i="1" s="1"/>
  <c r="O3089" i="1"/>
  <c r="O3095" i="1" s="1"/>
  <c r="M3089" i="1"/>
  <c r="M3095" i="1" s="1"/>
  <c r="K3089" i="1"/>
  <c r="I3089" i="1"/>
  <c r="G3089" i="1"/>
  <c r="G3095" i="1" s="1"/>
  <c r="E3089" i="1"/>
  <c r="C3089" i="1"/>
  <c r="C3095" i="1" s="1"/>
  <c r="Q3088" i="1"/>
  <c r="Q3087" i="1"/>
  <c r="Q3086" i="1"/>
  <c r="Q3089" i="1" s="1"/>
  <c r="Q3083" i="1"/>
  <c r="O3083" i="1"/>
  <c r="M3083" i="1"/>
  <c r="Q3082" i="1"/>
  <c r="O3082" i="1"/>
  <c r="M3082" i="1"/>
  <c r="K3082" i="1"/>
  <c r="G3082" i="1"/>
  <c r="E3082" i="1"/>
  <c r="C3082" i="1"/>
  <c r="M3081" i="1"/>
  <c r="I3081" i="1"/>
  <c r="E3078" i="1"/>
  <c r="E3077" i="1"/>
  <c r="E3076" i="1"/>
  <c r="G3041" i="1"/>
  <c r="O3039" i="1"/>
  <c r="M3039" i="1"/>
  <c r="K3039" i="1"/>
  <c r="I3039" i="1"/>
  <c r="G3039" i="1"/>
  <c r="E3039" i="1"/>
  <c r="C3039" i="1"/>
  <c r="Q3038" i="1"/>
  <c r="Q3037" i="1"/>
  <c r="Q3036" i="1"/>
  <c r="Q3035" i="1"/>
  <c r="Q3034" i="1"/>
  <c r="Q3033" i="1"/>
  <c r="Q3032" i="1"/>
  <c r="Q3031" i="1"/>
  <c r="Q3030" i="1"/>
  <c r="Q3039" i="1" s="1"/>
  <c r="O3027" i="1"/>
  <c r="M3027" i="1"/>
  <c r="K3027" i="1"/>
  <c r="I3027" i="1"/>
  <c r="G3027" i="1"/>
  <c r="E3027" i="1"/>
  <c r="C3027" i="1"/>
  <c r="Q3026" i="1"/>
  <c r="Q3027" i="1" s="1"/>
  <c r="Q3025" i="1"/>
  <c r="Q3024" i="1"/>
  <c r="O3021" i="1"/>
  <c r="M3021" i="1"/>
  <c r="K3021" i="1"/>
  <c r="I3021" i="1"/>
  <c r="G3021" i="1"/>
  <c r="E3021" i="1"/>
  <c r="C3021" i="1"/>
  <c r="Q3020" i="1"/>
  <c r="Q3019" i="1"/>
  <c r="Q3021" i="1" s="1"/>
  <c r="Q3017" i="1"/>
  <c r="O3017" i="1"/>
  <c r="M3017" i="1"/>
  <c r="Q3016" i="1"/>
  <c r="O3016" i="1"/>
  <c r="M3016" i="1"/>
  <c r="K3016" i="1"/>
  <c r="G3016" i="1"/>
  <c r="E3016" i="1"/>
  <c r="C3016" i="1"/>
  <c r="M3015" i="1"/>
  <c r="I3015" i="1"/>
  <c r="E3012" i="1"/>
  <c r="E3011" i="1"/>
  <c r="E3010" i="1"/>
  <c r="O3008" i="1"/>
  <c r="M3008" i="1"/>
  <c r="K3008" i="1"/>
  <c r="I3008" i="1"/>
  <c r="G3008" i="1"/>
  <c r="E3008" i="1"/>
  <c r="C3008" i="1"/>
  <c r="Q3007" i="1"/>
  <c r="Q3006" i="1"/>
  <c r="Q3005" i="1"/>
  <c r="Q3004" i="1"/>
  <c r="Q3003" i="1"/>
  <c r="Q3002" i="1"/>
  <c r="Q3001" i="1"/>
  <c r="Q3000" i="1"/>
  <c r="Q2999" i="1"/>
  <c r="Q2998" i="1"/>
  <c r="Q2997" i="1"/>
  <c r="Q2996" i="1"/>
  <c r="Q2995" i="1"/>
  <c r="Q2994" i="1"/>
  <c r="Q2993" i="1"/>
  <c r="Q2992" i="1"/>
  <c r="Q2991" i="1"/>
  <c r="Q2990" i="1"/>
  <c r="Q2989" i="1"/>
  <c r="Q2988" i="1"/>
  <c r="Q2987" i="1"/>
  <c r="Q3008" i="1" s="1"/>
  <c r="Q2986" i="1"/>
  <c r="Q2985" i="1"/>
  <c r="O2982" i="1"/>
  <c r="M2982" i="1"/>
  <c r="K2982" i="1"/>
  <c r="I2982" i="1"/>
  <c r="G2982" i="1"/>
  <c r="E2982" i="1"/>
  <c r="C2982" i="1"/>
  <c r="Q2981" i="1"/>
  <c r="Q2980" i="1"/>
  <c r="Q2979" i="1"/>
  <c r="Q2978" i="1"/>
  <c r="Q2977" i="1"/>
  <c r="Q2976" i="1"/>
  <c r="Q2975" i="1"/>
  <c r="Q2974" i="1"/>
  <c r="Q2973" i="1"/>
  <c r="Q2972" i="1"/>
  <c r="Q2971" i="1"/>
  <c r="Q2970" i="1"/>
  <c r="Q2969" i="1"/>
  <c r="Q2982" i="1" s="1"/>
  <c r="O2966" i="1"/>
  <c r="M2966" i="1"/>
  <c r="M3041" i="1" s="1"/>
  <c r="K2966" i="1"/>
  <c r="K3041" i="1" s="1"/>
  <c r="I2966" i="1"/>
  <c r="I3041" i="1" s="1"/>
  <c r="G2966" i="1"/>
  <c r="E2966" i="1"/>
  <c r="E3041" i="1" s="1"/>
  <c r="C2966" i="1"/>
  <c r="C3041" i="1" s="1"/>
  <c r="Q2965" i="1"/>
  <c r="Q2964" i="1"/>
  <c r="Q2963" i="1"/>
  <c r="Q2962" i="1"/>
  <c r="Q2961" i="1"/>
  <c r="Q2960" i="1"/>
  <c r="Q2959" i="1"/>
  <c r="Q2958" i="1"/>
  <c r="Q2957" i="1"/>
  <c r="Q2966" i="1" s="1"/>
  <c r="Q3041" i="1" s="1"/>
  <c r="Q2956" i="1"/>
  <c r="Q2953" i="1"/>
  <c r="O2953" i="1"/>
  <c r="M2953" i="1"/>
  <c r="Q2952" i="1"/>
  <c r="O2952" i="1"/>
  <c r="M2952" i="1"/>
  <c r="K2952" i="1"/>
  <c r="G2952" i="1"/>
  <c r="E2952" i="1"/>
  <c r="C2952" i="1"/>
  <c r="M2951" i="1"/>
  <c r="I2951" i="1"/>
  <c r="E2948" i="1"/>
  <c r="E2947" i="1"/>
  <c r="E2946" i="1"/>
  <c r="O2918" i="1"/>
  <c r="G2918" i="1"/>
  <c r="O2916" i="1"/>
  <c r="M2916" i="1"/>
  <c r="K2916" i="1"/>
  <c r="I2916" i="1"/>
  <c r="G2916" i="1"/>
  <c r="E2916" i="1"/>
  <c r="E2918" i="1" s="1"/>
  <c r="E3148" i="1" s="1"/>
  <c r="C2916" i="1"/>
  <c r="Q2915" i="1"/>
  <c r="Q2914" i="1"/>
  <c r="Q2913" i="1"/>
  <c r="Q2912" i="1"/>
  <c r="Q2911" i="1"/>
  <c r="Q2910" i="1"/>
  <c r="Q2909" i="1"/>
  <c r="Q2908" i="1"/>
  <c r="O2905" i="1"/>
  <c r="M2905" i="1"/>
  <c r="K2905" i="1"/>
  <c r="K2918" i="1" s="1"/>
  <c r="K3148" i="1" s="1"/>
  <c r="I2905" i="1"/>
  <c r="G2905" i="1"/>
  <c r="E2905" i="1"/>
  <c r="C2905" i="1"/>
  <c r="Q2904" i="1"/>
  <c r="Q2903" i="1"/>
  <c r="Q2905" i="1" s="1"/>
  <c r="O2900" i="1"/>
  <c r="M2900" i="1"/>
  <c r="K2900" i="1"/>
  <c r="I2900" i="1"/>
  <c r="I2918" i="1" s="1"/>
  <c r="G2900" i="1"/>
  <c r="E2900" i="1"/>
  <c r="C2900" i="1"/>
  <c r="Q2899" i="1"/>
  <c r="Q2898" i="1"/>
  <c r="Q2897" i="1"/>
  <c r="Q2896" i="1"/>
  <c r="Q2895" i="1"/>
  <c r="Q2894" i="1"/>
  <c r="Q2893" i="1"/>
  <c r="Q2892" i="1"/>
  <c r="Q2891" i="1"/>
  <c r="Q2900" i="1" s="1"/>
  <c r="Q2888" i="1"/>
  <c r="O2888" i="1"/>
  <c r="M2888" i="1"/>
  <c r="Q2887" i="1"/>
  <c r="O2887" i="1"/>
  <c r="M2887" i="1"/>
  <c r="K2887" i="1"/>
  <c r="G2887" i="1"/>
  <c r="E2887" i="1"/>
  <c r="C2887" i="1"/>
  <c r="M2886" i="1"/>
  <c r="I2886" i="1"/>
  <c r="E2883" i="1"/>
  <c r="E2882" i="1"/>
  <c r="E2881" i="1"/>
  <c r="O2860" i="1"/>
  <c r="M2860" i="1"/>
  <c r="K2860" i="1"/>
  <c r="I2860" i="1"/>
  <c r="G2860" i="1"/>
  <c r="E2860" i="1"/>
  <c r="C2860" i="1"/>
  <c r="Q2858" i="1"/>
  <c r="Q2857" i="1"/>
  <c r="Q2860" i="1" s="1"/>
  <c r="O2854" i="1"/>
  <c r="M2854" i="1"/>
  <c r="K2854" i="1"/>
  <c r="I2854" i="1"/>
  <c r="G2854" i="1"/>
  <c r="E2854" i="1"/>
  <c r="C2854" i="1"/>
  <c r="Q2853" i="1"/>
  <c r="Q2854" i="1" s="1"/>
  <c r="Q2852" i="1"/>
  <c r="Q2851" i="1"/>
  <c r="O2848" i="1"/>
  <c r="O2862" i="1" s="1"/>
  <c r="M2848" i="1"/>
  <c r="K2848" i="1"/>
  <c r="I2848" i="1"/>
  <c r="G2848" i="1"/>
  <c r="G2862" i="1" s="1"/>
  <c r="E2848" i="1"/>
  <c r="C2848" i="1"/>
  <c r="Q2847" i="1"/>
  <c r="Q2846" i="1"/>
  <c r="Q2845" i="1"/>
  <c r="Q2844" i="1"/>
  <c r="Q2843" i="1"/>
  <c r="Q2842" i="1"/>
  <c r="Q2848" i="1" s="1"/>
  <c r="Q2841" i="1"/>
  <c r="O2838" i="1"/>
  <c r="M2838" i="1"/>
  <c r="K2838" i="1"/>
  <c r="K2862" i="1" s="1"/>
  <c r="K3150" i="1" s="1"/>
  <c r="I2838" i="1"/>
  <c r="G2838" i="1"/>
  <c r="E2838" i="1"/>
  <c r="E2862" i="1" s="1"/>
  <c r="C2838" i="1"/>
  <c r="C2862" i="1" s="1"/>
  <c r="Q2837" i="1"/>
  <c r="Q2836" i="1"/>
  <c r="Q2835" i="1"/>
  <c r="Q2834" i="1"/>
  <c r="Q2833" i="1"/>
  <c r="Q2832" i="1"/>
  <c r="Q2838" i="1" s="1"/>
  <c r="Q2862" i="1" s="1"/>
  <c r="Q2824" i="1"/>
  <c r="O2824" i="1"/>
  <c r="M2824" i="1"/>
  <c r="Q2823" i="1"/>
  <c r="O2823" i="1"/>
  <c r="M2823" i="1"/>
  <c r="K2823" i="1"/>
  <c r="G2823" i="1"/>
  <c r="E2823" i="1"/>
  <c r="C2823" i="1"/>
  <c r="M2822" i="1"/>
  <c r="I2822" i="1"/>
  <c r="E2819" i="1"/>
  <c r="E2818" i="1"/>
  <c r="E2817" i="1"/>
  <c r="Q2761" i="1"/>
  <c r="O2761" i="1"/>
  <c r="M2761" i="1"/>
  <c r="Q2760" i="1"/>
  <c r="O2760" i="1"/>
  <c r="M2760" i="1"/>
  <c r="K2760" i="1"/>
  <c r="G2760" i="1"/>
  <c r="E2760" i="1"/>
  <c r="C2760" i="1"/>
  <c r="M2759" i="1"/>
  <c r="I2759" i="1"/>
  <c r="E2756" i="1"/>
  <c r="E2755" i="1"/>
  <c r="E2754" i="1"/>
  <c r="O2709" i="1"/>
  <c r="G2709" i="1"/>
  <c r="O2707" i="1"/>
  <c r="M2707" i="1"/>
  <c r="K2707" i="1"/>
  <c r="I2707" i="1"/>
  <c r="G2707" i="1"/>
  <c r="E2707" i="1"/>
  <c r="C2707" i="1"/>
  <c r="Q2706" i="1"/>
  <c r="Q2707" i="1" s="1"/>
  <c r="O2703" i="1"/>
  <c r="M2703" i="1"/>
  <c r="M2709" i="1" s="1"/>
  <c r="K2703" i="1"/>
  <c r="K2709" i="1" s="1"/>
  <c r="I2703" i="1"/>
  <c r="I2709" i="1" s="1"/>
  <c r="G2703" i="1"/>
  <c r="E2703" i="1"/>
  <c r="E2709" i="1" s="1"/>
  <c r="C2703" i="1"/>
  <c r="C2709" i="1" s="1"/>
  <c r="Q2702" i="1"/>
  <c r="Q2703" i="1" s="1"/>
  <c r="Q2701" i="1"/>
  <c r="Q2698" i="1"/>
  <c r="O2698" i="1"/>
  <c r="M2698" i="1"/>
  <c r="Q2697" i="1"/>
  <c r="O2697" i="1"/>
  <c r="M2697" i="1"/>
  <c r="K2697" i="1"/>
  <c r="G2697" i="1"/>
  <c r="E2697" i="1"/>
  <c r="C2697" i="1"/>
  <c r="M2696" i="1"/>
  <c r="I2696" i="1"/>
  <c r="E2693" i="1"/>
  <c r="E2692" i="1"/>
  <c r="E2691" i="1"/>
  <c r="M2649" i="1"/>
  <c r="O2647" i="1"/>
  <c r="M2647" i="1"/>
  <c r="K2647" i="1"/>
  <c r="I2647" i="1"/>
  <c r="G2647" i="1"/>
  <c r="E2647" i="1"/>
  <c r="C2647" i="1"/>
  <c r="Q2646" i="1"/>
  <c r="Q2645" i="1"/>
  <c r="Q2644" i="1"/>
  <c r="Q2643" i="1"/>
  <c r="Q2642" i="1"/>
  <c r="Q2641" i="1"/>
  <c r="Q2647" i="1" s="1"/>
  <c r="O2638" i="1"/>
  <c r="M2638" i="1"/>
  <c r="K2638" i="1"/>
  <c r="I2638" i="1"/>
  <c r="G2638" i="1"/>
  <c r="E2638" i="1"/>
  <c r="C2638" i="1"/>
  <c r="C2649" i="1" s="1"/>
  <c r="Q2637" i="1"/>
  <c r="Q2638" i="1" s="1"/>
  <c r="Q2634" i="1"/>
  <c r="O2634" i="1"/>
  <c r="M2634" i="1"/>
  <c r="Q2633" i="1"/>
  <c r="O2633" i="1"/>
  <c r="M2633" i="1"/>
  <c r="K2633" i="1"/>
  <c r="G2633" i="1"/>
  <c r="E2633" i="1"/>
  <c r="C2633" i="1"/>
  <c r="M2632" i="1"/>
  <c r="I2632" i="1"/>
  <c r="E2629" i="1"/>
  <c r="E2628" i="1"/>
  <c r="E2627" i="1"/>
  <c r="O2625" i="1"/>
  <c r="M2625" i="1"/>
  <c r="K2625" i="1"/>
  <c r="K2649" i="1" s="1"/>
  <c r="I2625" i="1"/>
  <c r="G2625" i="1"/>
  <c r="E2625" i="1"/>
  <c r="C2625" i="1"/>
  <c r="Q2623" i="1"/>
  <c r="Q2625" i="1" s="1"/>
  <c r="O2621" i="1"/>
  <c r="M2621" i="1"/>
  <c r="K2621" i="1"/>
  <c r="I2621" i="1"/>
  <c r="G2621" i="1"/>
  <c r="E2621" i="1"/>
  <c r="C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21" i="1" s="1"/>
  <c r="O2599" i="1"/>
  <c r="O2649" i="1" s="1"/>
  <c r="M2599" i="1"/>
  <c r="K2599" i="1"/>
  <c r="I2599" i="1"/>
  <c r="G2599" i="1"/>
  <c r="G2649" i="1" s="1"/>
  <c r="E2599" i="1"/>
  <c r="C2599" i="1"/>
  <c r="Q2598" i="1"/>
  <c r="Q2597" i="1"/>
  <c r="Q2596" i="1"/>
  <c r="Q2595" i="1"/>
  <c r="Q2594" i="1"/>
  <c r="Q2593" i="1"/>
  <c r="Q2592" i="1"/>
  <c r="Q2591" i="1"/>
  <c r="Q2590" i="1"/>
  <c r="Q2589" i="1"/>
  <c r="Q2588" i="1"/>
  <c r="Q2587" i="1"/>
  <c r="Q2586" i="1"/>
  <c r="Q2599" i="1" s="1"/>
  <c r="O2583" i="1"/>
  <c r="M2583" i="1"/>
  <c r="K2583" i="1"/>
  <c r="I2583" i="1"/>
  <c r="I2649" i="1" s="1"/>
  <c r="G2583" i="1"/>
  <c r="E2583" i="1"/>
  <c r="E2649" i="1" s="1"/>
  <c r="C2583" i="1"/>
  <c r="Q2582" i="1"/>
  <c r="Q2581" i="1"/>
  <c r="Q2580" i="1"/>
  <c r="Q2579" i="1"/>
  <c r="Q2578" i="1"/>
  <c r="Q2577" i="1"/>
  <c r="Q2576" i="1"/>
  <c r="Q2575" i="1"/>
  <c r="Q2574" i="1"/>
  <c r="Q2571" i="1"/>
  <c r="O2571" i="1"/>
  <c r="M2571" i="1"/>
  <c r="Q2570" i="1"/>
  <c r="O2570" i="1"/>
  <c r="M2570" i="1"/>
  <c r="K2570" i="1"/>
  <c r="G2570" i="1"/>
  <c r="E2570" i="1"/>
  <c r="C2570" i="1"/>
  <c r="M2569" i="1"/>
  <c r="I2569" i="1"/>
  <c r="E2566" i="1"/>
  <c r="E2565" i="1"/>
  <c r="E2564" i="1"/>
  <c r="C2524" i="1"/>
  <c r="O2522" i="1"/>
  <c r="M2522" i="1"/>
  <c r="K2522" i="1"/>
  <c r="I2522" i="1"/>
  <c r="G2522" i="1"/>
  <c r="E2522" i="1"/>
  <c r="C2522" i="1"/>
  <c r="Q2521" i="1"/>
  <c r="Q2520" i="1"/>
  <c r="Q2519" i="1"/>
  <c r="Q2518" i="1"/>
  <c r="Q2517" i="1"/>
  <c r="Q2522" i="1" s="1"/>
  <c r="Q2516" i="1"/>
  <c r="O2513" i="1"/>
  <c r="M2513" i="1"/>
  <c r="M2524" i="1" s="1"/>
  <c r="K2513" i="1"/>
  <c r="I2513" i="1"/>
  <c r="G2513" i="1"/>
  <c r="E2513" i="1"/>
  <c r="C2513" i="1"/>
  <c r="Q2512" i="1"/>
  <c r="Q2511" i="1"/>
  <c r="Q2513" i="1" s="1"/>
  <c r="Q2508" i="1"/>
  <c r="O2508" i="1"/>
  <c r="M2508" i="1"/>
  <c r="Q2507" i="1"/>
  <c r="O2507" i="1"/>
  <c r="M2507" i="1"/>
  <c r="K2507" i="1"/>
  <c r="G2507" i="1"/>
  <c r="E2507" i="1"/>
  <c r="C2507" i="1"/>
  <c r="M2506" i="1"/>
  <c r="I2506" i="1"/>
  <c r="E2503" i="1"/>
  <c r="E2502" i="1"/>
  <c r="E2501" i="1"/>
  <c r="O2499" i="1"/>
  <c r="M2499" i="1"/>
  <c r="K2499" i="1"/>
  <c r="I2499" i="1"/>
  <c r="G2499" i="1"/>
  <c r="E2499" i="1"/>
  <c r="C2499" i="1"/>
  <c r="Q2498" i="1"/>
  <c r="Q2497" i="1"/>
  <c r="Q2499" i="1" s="1"/>
  <c r="O2497" i="1"/>
  <c r="O2495" i="1"/>
  <c r="M2495" i="1"/>
  <c r="K2495" i="1"/>
  <c r="I2495" i="1"/>
  <c r="G2495" i="1"/>
  <c r="E2495" i="1"/>
  <c r="C2495" i="1"/>
  <c r="Q2494" i="1"/>
  <c r="Q2493" i="1"/>
  <c r="Q2492" i="1"/>
  <c r="Q2491" i="1"/>
  <c r="Q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O2471" i="1"/>
  <c r="M2471" i="1"/>
  <c r="K2471" i="1"/>
  <c r="I2471" i="1"/>
  <c r="G2471" i="1"/>
  <c r="E2471" i="1"/>
  <c r="C2471" i="1"/>
  <c r="Q2470" i="1"/>
  <c r="Q2469" i="1"/>
  <c r="Q2468" i="1"/>
  <c r="Q2467" i="1"/>
  <c r="Q2466" i="1"/>
  <c r="Q2465" i="1"/>
  <c r="Q2464" i="1"/>
  <c r="Q2463" i="1"/>
  <c r="Q2462" i="1"/>
  <c r="Q2461" i="1"/>
  <c r="Q2460" i="1"/>
  <c r="Q2459" i="1"/>
  <c r="Q2458" i="1"/>
  <c r="Q2471" i="1" s="1"/>
  <c r="O2455" i="1"/>
  <c r="M2455" i="1"/>
  <c r="K2455" i="1"/>
  <c r="K2524" i="1" s="1"/>
  <c r="I2455" i="1"/>
  <c r="G2455" i="1"/>
  <c r="E2455" i="1"/>
  <c r="C2455" i="1"/>
  <c r="Q2454" i="1"/>
  <c r="Q2453" i="1"/>
  <c r="Q2452" i="1"/>
  <c r="Q2451" i="1"/>
  <c r="Q2450" i="1"/>
  <c r="Q2449" i="1"/>
  <c r="Q2448" i="1"/>
  <c r="Q2447" i="1"/>
  <c r="Q2446" i="1"/>
  <c r="Q2455" i="1" s="1"/>
  <c r="Q2445" i="1"/>
  <c r="Q2442" i="1"/>
  <c r="O2442" i="1"/>
  <c r="M2442" i="1"/>
  <c r="Q2441" i="1"/>
  <c r="O2441" i="1"/>
  <c r="M2441" i="1"/>
  <c r="K2441" i="1"/>
  <c r="G2441" i="1"/>
  <c r="E2441" i="1"/>
  <c r="C2441" i="1"/>
  <c r="M2440" i="1"/>
  <c r="I2440" i="1"/>
  <c r="E2437" i="1"/>
  <c r="E2436" i="1"/>
  <c r="E2435" i="1"/>
  <c r="K2391" i="1"/>
  <c r="C2391" i="1"/>
  <c r="O2389" i="1"/>
  <c r="M2389" i="1"/>
  <c r="M2391" i="1" s="1"/>
  <c r="K2389" i="1"/>
  <c r="I2389" i="1"/>
  <c r="G2389" i="1"/>
  <c r="E2389" i="1"/>
  <c r="C2389" i="1"/>
  <c r="Q2388" i="1"/>
  <c r="Q2389" i="1" s="1"/>
  <c r="O2385" i="1"/>
  <c r="O2391" i="1" s="1"/>
  <c r="M2385" i="1"/>
  <c r="K2385" i="1"/>
  <c r="I2385" i="1"/>
  <c r="I2391" i="1" s="1"/>
  <c r="G2385" i="1"/>
  <c r="G2391" i="1" s="1"/>
  <c r="E2385" i="1"/>
  <c r="C2385" i="1"/>
  <c r="Q2384" i="1"/>
  <c r="Q2383" i="1"/>
  <c r="Q2385" i="1" s="1"/>
  <c r="Q2391" i="1" s="1"/>
  <c r="Q2382" i="1"/>
  <c r="Q2379" i="1"/>
  <c r="O2379" i="1"/>
  <c r="M2379" i="1"/>
  <c r="Q2378" i="1"/>
  <c r="O2378" i="1"/>
  <c r="M2378" i="1"/>
  <c r="K2378" i="1"/>
  <c r="G2378" i="1"/>
  <c r="E2378" i="1"/>
  <c r="C2378" i="1"/>
  <c r="M2377" i="1"/>
  <c r="I2377" i="1"/>
  <c r="E2374" i="1"/>
  <c r="E2373" i="1"/>
  <c r="E2372" i="1"/>
  <c r="C2369" i="1"/>
  <c r="O2367" i="1"/>
  <c r="M2367" i="1"/>
  <c r="K2367" i="1"/>
  <c r="I2367" i="1"/>
  <c r="G2367" i="1"/>
  <c r="E2367" i="1"/>
  <c r="C2367" i="1"/>
  <c r="Q2366" i="1"/>
  <c r="Q2364" i="1"/>
  <c r="Q2363" i="1"/>
  <c r="Q2361" i="1"/>
  <c r="Q2360" i="1"/>
  <c r="Q2367" i="1" s="1"/>
  <c r="Q2359" i="1"/>
  <c r="O2356" i="1"/>
  <c r="M2356" i="1"/>
  <c r="K2356" i="1"/>
  <c r="I2356" i="1"/>
  <c r="G2356" i="1"/>
  <c r="E2356" i="1"/>
  <c r="C2356" i="1"/>
  <c r="Q2355" i="1"/>
  <c r="Q2356" i="1" s="1"/>
  <c r="Q2354" i="1"/>
  <c r="O2351" i="1"/>
  <c r="M2351" i="1"/>
  <c r="K2351" i="1"/>
  <c r="I2351" i="1"/>
  <c r="G2351" i="1"/>
  <c r="E2351" i="1"/>
  <c r="C2351" i="1"/>
  <c r="Q2350" i="1"/>
  <c r="Q2349" i="1"/>
  <c r="Q2348" i="1"/>
  <c r="Q2347" i="1"/>
  <c r="Q2351" i="1" s="1"/>
  <c r="O2344" i="1"/>
  <c r="M2344" i="1"/>
  <c r="M2369" i="1" s="1"/>
  <c r="K2344" i="1"/>
  <c r="I2344" i="1"/>
  <c r="G2344" i="1"/>
  <c r="E2344" i="1"/>
  <c r="C2344" i="1"/>
  <c r="Q2343" i="1"/>
  <c r="Q2342" i="1"/>
  <c r="Q2341" i="1"/>
  <c r="Q2340" i="1"/>
  <c r="Q2339" i="1"/>
  <c r="Q2338" i="1"/>
  <c r="O2333" i="1"/>
  <c r="M2333" i="1"/>
  <c r="K2333" i="1"/>
  <c r="I2333" i="1"/>
  <c r="G2333" i="1"/>
  <c r="E2333" i="1"/>
  <c r="C2333" i="1"/>
  <c r="Q2332" i="1"/>
  <c r="Q2333" i="1" s="1"/>
  <c r="Q2331" i="1"/>
  <c r="Q2330" i="1"/>
  <c r="Q2329" i="1"/>
  <c r="O2326" i="1"/>
  <c r="O2369" i="1" s="1"/>
  <c r="M2326" i="1"/>
  <c r="K2326" i="1"/>
  <c r="I2326" i="1"/>
  <c r="I2369" i="1" s="1"/>
  <c r="G2326" i="1"/>
  <c r="G2369" i="1" s="1"/>
  <c r="E2326" i="1"/>
  <c r="C2326" i="1"/>
  <c r="Q2325" i="1"/>
  <c r="Q2324" i="1"/>
  <c r="Q2323" i="1"/>
  <c r="Q2322" i="1"/>
  <c r="Q2321" i="1"/>
  <c r="Q2326" i="1" s="1"/>
  <c r="Q2320" i="1"/>
  <c r="Q2319" i="1"/>
  <c r="O2316" i="1"/>
  <c r="M2316" i="1"/>
  <c r="K2316" i="1"/>
  <c r="I2316" i="1"/>
  <c r="G2316" i="1"/>
  <c r="E2316" i="1"/>
  <c r="C2316" i="1"/>
  <c r="Q2315" i="1"/>
  <c r="Q2314" i="1"/>
  <c r="Q2316" i="1" s="1"/>
  <c r="C2309" i="1"/>
  <c r="Q2306" i="1"/>
  <c r="O2306" i="1"/>
  <c r="M2306" i="1"/>
  <c r="Q2305" i="1"/>
  <c r="O2305" i="1"/>
  <c r="M2305" i="1"/>
  <c r="K2305" i="1"/>
  <c r="G2305" i="1"/>
  <c r="E2305" i="1"/>
  <c r="C2305" i="1"/>
  <c r="M2304" i="1"/>
  <c r="I2304" i="1"/>
  <c r="E2301" i="1"/>
  <c r="E2300" i="1"/>
  <c r="E2299" i="1"/>
  <c r="Q2243" i="1"/>
  <c r="O2243" i="1"/>
  <c r="M2243" i="1"/>
  <c r="Q2242" i="1"/>
  <c r="O2242" i="1"/>
  <c r="M2242" i="1"/>
  <c r="K2242" i="1"/>
  <c r="G2242" i="1"/>
  <c r="E2242" i="1"/>
  <c r="C2242" i="1"/>
  <c r="M2241" i="1"/>
  <c r="I2241" i="1"/>
  <c r="E2238" i="1"/>
  <c r="E2237" i="1"/>
  <c r="E2236" i="1"/>
  <c r="I2230" i="1"/>
  <c r="O2228" i="1"/>
  <c r="M2228" i="1"/>
  <c r="K2228" i="1"/>
  <c r="I2228" i="1"/>
  <c r="G2228" i="1"/>
  <c r="G2230" i="1" s="1"/>
  <c r="E2228" i="1"/>
  <c r="C2228" i="1"/>
  <c r="Q2227" i="1"/>
  <c r="Q2226" i="1"/>
  <c r="Q2228" i="1" s="1"/>
  <c r="O2224" i="1"/>
  <c r="M2224" i="1"/>
  <c r="K2224" i="1"/>
  <c r="I2224" i="1"/>
  <c r="G2224" i="1"/>
  <c r="E2224" i="1"/>
  <c r="C2224" i="1"/>
  <c r="Q2223" i="1"/>
  <c r="Q2222" i="1"/>
  <c r="Q2221" i="1"/>
  <c r="Q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24" i="1" s="1"/>
  <c r="O2204" i="1"/>
  <c r="M2204" i="1"/>
  <c r="K2204" i="1"/>
  <c r="I2204" i="1"/>
  <c r="G2204" i="1"/>
  <c r="E2204" i="1"/>
  <c r="C2204" i="1"/>
  <c r="Q2203" i="1"/>
  <c r="Q2202" i="1"/>
  <c r="Q2201" i="1"/>
  <c r="Q2200" i="1"/>
  <c r="Q2199" i="1"/>
  <c r="Q2198" i="1"/>
  <c r="Q2197" i="1"/>
  <c r="Q2196" i="1"/>
  <c r="Q2195" i="1"/>
  <c r="Q2204" i="1" s="1"/>
  <c r="O2192" i="1"/>
  <c r="M2192" i="1"/>
  <c r="M2230" i="1" s="1"/>
  <c r="K2192" i="1"/>
  <c r="K2230" i="1" s="1"/>
  <c r="I2192" i="1"/>
  <c r="G2192" i="1"/>
  <c r="E2192" i="1"/>
  <c r="E2230" i="1" s="1"/>
  <c r="C2192" i="1"/>
  <c r="C2230" i="1" s="1"/>
  <c r="Q2191" i="1"/>
  <c r="Q2190" i="1"/>
  <c r="Q2189" i="1"/>
  <c r="Q2188" i="1"/>
  <c r="Q2187" i="1"/>
  <c r="Q2186" i="1"/>
  <c r="Q2185" i="1"/>
  <c r="Q2184" i="1"/>
  <c r="Q2192" i="1" s="1"/>
  <c r="Q2181" i="1"/>
  <c r="O2181" i="1"/>
  <c r="M2181" i="1"/>
  <c r="Q2180" i="1"/>
  <c r="O2180" i="1"/>
  <c r="M2180" i="1"/>
  <c r="K2180" i="1"/>
  <c r="G2180" i="1"/>
  <c r="E2180" i="1"/>
  <c r="C2180" i="1"/>
  <c r="M2179" i="1"/>
  <c r="I2179" i="1"/>
  <c r="E2176" i="1"/>
  <c r="E2175" i="1"/>
  <c r="E2174" i="1"/>
  <c r="G2155" i="1"/>
  <c r="O2153" i="1"/>
  <c r="M2153" i="1"/>
  <c r="K2153" i="1"/>
  <c r="I2153" i="1"/>
  <c r="G2153" i="1"/>
  <c r="E2153" i="1"/>
  <c r="C2153" i="1"/>
  <c r="Q2152" i="1"/>
  <c r="Q2151" i="1"/>
  <c r="Q2150" i="1"/>
  <c r="Q2149" i="1"/>
  <c r="Q2148" i="1"/>
  <c r="Q2147" i="1"/>
  <c r="Q2146" i="1"/>
  <c r="Q2145" i="1"/>
  <c r="Q2144" i="1"/>
  <c r="Q2143" i="1"/>
  <c r="O2140" i="1"/>
  <c r="M2140" i="1"/>
  <c r="K2140" i="1"/>
  <c r="I2140" i="1"/>
  <c r="G2140" i="1"/>
  <c r="E2140" i="1"/>
  <c r="C2140" i="1"/>
  <c r="Q2139" i="1"/>
  <c r="Q2138" i="1"/>
  <c r="Q2137" i="1"/>
  <c r="Q2136" i="1"/>
  <c r="Q2135" i="1"/>
  <c r="Q2140" i="1" s="1"/>
  <c r="Q2134" i="1"/>
  <c r="Q2133" i="1"/>
  <c r="O2130" i="1"/>
  <c r="O2155" i="1" s="1"/>
  <c r="M2130" i="1"/>
  <c r="K2130" i="1"/>
  <c r="I2130" i="1"/>
  <c r="G2130" i="1"/>
  <c r="E2130" i="1"/>
  <c r="C2130" i="1"/>
  <c r="Q2129" i="1"/>
  <c r="Q2128" i="1"/>
  <c r="Q2127" i="1"/>
  <c r="Q2126" i="1"/>
  <c r="Q2125" i="1"/>
  <c r="Q2124" i="1"/>
  <c r="Q2130" i="1" s="1"/>
  <c r="Q2123" i="1"/>
  <c r="Q2122" i="1"/>
  <c r="Q2119" i="1"/>
  <c r="O2119" i="1"/>
  <c r="M2119" i="1"/>
  <c r="Q2118" i="1"/>
  <c r="O2118" i="1"/>
  <c r="M2118" i="1"/>
  <c r="K2118" i="1"/>
  <c r="G2118" i="1"/>
  <c r="E2118" i="1"/>
  <c r="C2118" i="1"/>
  <c r="M2117" i="1"/>
  <c r="I2117" i="1"/>
  <c r="E2114" i="1"/>
  <c r="E2113" i="1"/>
  <c r="E2112" i="1"/>
  <c r="O2084" i="1"/>
  <c r="M2084" i="1"/>
  <c r="E2084" i="1"/>
  <c r="O2082" i="1"/>
  <c r="M2082" i="1"/>
  <c r="K2082" i="1"/>
  <c r="I2082" i="1"/>
  <c r="G2082" i="1"/>
  <c r="E2082" i="1"/>
  <c r="C2082" i="1"/>
  <c r="Q2081" i="1"/>
  <c r="Q2080" i="1"/>
  <c r="Q2079" i="1"/>
  <c r="Q2078" i="1"/>
  <c r="Q2077" i="1"/>
  <c r="Q2082" i="1" s="1"/>
  <c r="O2074" i="1"/>
  <c r="M2074" i="1"/>
  <c r="K2074" i="1"/>
  <c r="I2074" i="1"/>
  <c r="G2074" i="1"/>
  <c r="E2074" i="1"/>
  <c r="C2074" i="1"/>
  <c r="Q2073" i="1"/>
  <c r="Q2072" i="1"/>
  <c r="Q2071" i="1"/>
  <c r="Q2070" i="1"/>
  <c r="Q2074" i="1" s="1"/>
  <c r="O2067" i="1"/>
  <c r="M2067" i="1"/>
  <c r="K2067" i="1"/>
  <c r="I2067" i="1"/>
  <c r="I2084" i="1" s="1"/>
  <c r="G2067" i="1"/>
  <c r="G2084" i="1" s="1"/>
  <c r="E2067" i="1"/>
  <c r="C2067" i="1"/>
  <c r="Q2066" i="1"/>
  <c r="Q2065" i="1"/>
  <c r="Q2064" i="1"/>
  <c r="Q2063" i="1"/>
  <c r="Q2062" i="1"/>
  <c r="Q2061" i="1"/>
  <c r="Q2060" i="1"/>
  <c r="Q2059" i="1"/>
  <c r="Q2067" i="1" s="1"/>
  <c r="Q2056" i="1"/>
  <c r="O2056" i="1"/>
  <c r="M2056" i="1"/>
  <c r="Q2055" i="1"/>
  <c r="O2055" i="1"/>
  <c r="M2055" i="1"/>
  <c r="K2055" i="1"/>
  <c r="G2055" i="1"/>
  <c r="E2055" i="1"/>
  <c r="C2055" i="1"/>
  <c r="M2054" i="1"/>
  <c r="I2054" i="1"/>
  <c r="E2051" i="1"/>
  <c r="E2050" i="1"/>
  <c r="E2049" i="1"/>
  <c r="I2017" i="1"/>
  <c r="O2015" i="1"/>
  <c r="M2015" i="1"/>
  <c r="K2015" i="1"/>
  <c r="I2015" i="1"/>
  <c r="G2015" i="1"/>
  <c r="G2017" i="1" s="1"/>
  <c r="E2015" i="1"/>
  <c r="C2015" i="1"/>
  <c r="Q2014" i="1"/>
  <c r="Q2013" i="1"/>
  <c r="Q2015" i="1" s="1"/>
  <c r="O2011" i="1"/>
  <c r="M2011" i="1"/>
  <c r="K2011" i="1"/>
  <c r="I2011" i="1"/>
  <c r="G2011" i="1"/>
  <c r="E2011" i="1"/>
  <c r="C2011" i="1"/>
  <c r="Q2010" i="1"/>
  <c r="Q2009" i="1"/>
  <c r="Q2008" i="1"/>
  <c r="Q2007" i="1"/>
  <c r="Q2006" i="1"/>
  <c r="Q2011" i="1" s="1"/>
  <c r="O2003" i="1"/>
  <c r="M2003" i="1"/>
  <c r="K2003" i="1"/>
  <c r="K2017" i="1" s="1"/>
  <c r="I2003" i="1"/>
  <c r="G2003" i="1"/>
  <c r="E2003" i="1"/>
  <c r="C2003" i="1"/>
  <c r="C2017" i="1" s="1"/>
  <c r="Q2002" i="1"/>
  <c r="Q2001" i="1"/>
  <c r="Q2000" i="1"/>
  <c r="Q1999" i="1"/>
  <c r="Q1998" i="1"/>
  <c r="Q1997" i="1"/>
  <c r="Q1996" i="1"/>
  <c r="Q1993" i="1"/>
  <c r="O1993" i="1"/>
  <c r="M1993" i="1"/>
  <c r="Q1992" i="1"/>
  <c r="O1992" i="1"/>
  <c r="M1992" i="1"/>
  <c r="K1992" i="1"/>
  <c r="G1992" i="1"/>
  <c r="E1992" i="1"/>
  <c r="C1992" i="1"/>
  <c r="M1991" i="1"/>
  <c r="I1991" i="1"/>
  <c r="E1988" i="1"/>
  <c r="E1987" i="1"/>
  <c r="E1986" i="1"/>
  <c r="K1945" i="1"/>
  <c r="O1942" i="1"/>
  <c r="M1942" i="1"/>
  <c r="K1942" i="1"/>
  <c r="I1942" i="1"/>
  <c r="G1942" i="1"/>
  <c r="E1942" i="1"/>
  <c r="C1942" i="1"/>
  <c r="Q1941" i="1"/>
  <c r="Q1942" i="1" s="1"/>
  <c r="O1938" i="1"/>
  <c r="M1938" i="1"/>
  <c r="K1938" i="1"/>
  <c r="I1938" i="1"/>
  <c r="G1938" i="1"/>
  <c r="E1938" i="1"/>
  <c r="C1938" i="1"/>
  <c r="Q1937" i="1"/>
  <c r="Q1938" i="1" s="1"/>
  <c r="O1934" i="1"/>
  <c r="M1934" i="1"/>
  <c r="K1934" i="1"/>
  <c r="I1934" i="1"/>
  <c r="G1934" i="1"/>
  <c r="E1934" i="1"/>
  <c r="C1934" i="1"/>
  <c r="C1945" i="1" s="1"/>
  <c r="Q1933" i="1"/>
  <c r="Q1932" i="1"/>
  <c r="Q1934" i="1" s="1"/>
  <c r="Q1930" i="1"/>
  <c r="O1930" i="1"/>
  <c r="M1930" i="1"/>
  <c r="Q1929" i="1"/>
  <c r="O1929" i="1"/>
  <c r="M1929" i="1"/>
  <c r="K1929" i="1"/>
  <c r="G1929" i="1"/>
  <c r="E1929" i="1"/>
  <c r="C1929" i="1"/>
  <c r="M1928" i="1"/>
  <c r="I1928" i="1"/>
  <c r="E1925" i="1"/>
  <c r="E1924" i="1"/>
  <c r="E1923" i="1"/>
  <c r="O1922" i="1"/>
  <c r="O1945" i="1" s="1"/>
  <c r="M1922" i="1"/>
  <c r="K1922" i="1"/>
  <c r="I1922" i="1"/>
  <c r="G1922" i="1"/>
  <c r="G1945" i="1" s="1"/>
  <c r="E1922" i="1"/>
  <c r="C1922" i="1"/>
  <c r="Q1921" i="1"/>
  <c r="Q1920" i="1"/>
  <c r="Q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Q1905" i="1"/>
  <c r="Q1904" i="1"/>
  <c r="Q1903" i="1"/>
  <c r="Q1902" i="1"/>
  <c r="Q1901" i="1"/>
  <c r="Q1900" i="1"/>
  <c r="Q1899" i="1"/>
  <c r="Q1922" i="1" s="1"/>
  <c r="O1896" i="1"/>
  <c r="M1896" i="1"/>
  <c r="K1896" i="1"/>
  <c r="I1896" i="1"/>
  <c r="G1896" i="1"/>
  <c r="E1896" i="1"/>
  <c r="C1896" i="1"/>
  <c r="Q1895" i="1"/>
  <c r="Q1894" i="1"/>
  <c r="Q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O1878" i="1"/>
  <c r="M1878" i="1"/>
  <c r="K1878" i="1"/>
  <c r="I1878" i="1"/>
  <c r="G1878" i="1"/>
  <c r="E1878" i="1"/>
  <c r="C1878" i="1"/>
  <c r="Q1877" i="1"/>
  <c r="Q1876" i="1"/>
  <c r="Q1875" i="1"/>
  <c r="Q1874" i="1"/>
  <c r="Q1873" i="1"/>
  <c r="Q1872" i="1"/>
  <c r="Q1871" i="1"/>
  <c r="Q1870" i="1"/>
  <c r="Q1869" i="1"/>
  <c r="Q1878" i="1" s="1"/>
  <c r="Q1866" i="1"/>
  <c r="O1866" i="1"/>
  <c r="M1866" i="1"/>
  <c r="Q1865" i="1"/>
  <c r="O1865" i="1"/>
  <c r="M1865" i="1"/>
  <c r="K1865" i="1"/>
  <c r="G1865" i="1"/>
  <c r="E1865" i="1"/>
  <c r="C1865" i="1"/>
  <c r="M1864" i="1"/>
  <c r="I1864" i="1"/>
  <c r="E1861" i="1"/>
  <c r="E1860" i="1"/>
  <c r="E1859" i="1"/>
  <c r="C1809" i="1"/>
  <c r="O1807" i="1"/>
  <c r="M1807" i="1"/>
  <c r="K1807" i="1"/>
  <c r="I1807" i="1"/>
  <c r="G1807" i="1"/>
  <c r="E1807" i="1"/>
  <c r="C1807" i="1"/>
  <c r="Q1806" i="1"/>
  <c r="Q1807" i="1" s="1"/>
  <c r="Q1805" i="1"/>
  <c r="Q1803" i="1"/>
  <c r="O1803" i="1"/>
  <c r="M1803" i="1"/>
  <c r="Q1802" i="1"/>
  <c r="O1802" i="1"/>
  <c r="M1802" i="1"/>
  <c r="K1802" i="1"/>
  <c r="G1802" i="1"/>
  <c r="E1802" i="1"/>
  <c r="C1802" i="1"/>
  <c r="M1801" i="1"/>
  <c r="I1801" i="1"/>
  <c r="E1798" i="1"/>
  <c r="E1797" i="1"/>
  <c r="E1796" i="1"/>
  <c r="O1791" i="1"/>
  <c r="M1791" i="1"/>
  <c r="M1809" i="1" s="1"/>
  <c r="K1791" i="1"/>
  <c r="I1791" i="1"/>
  <c r="G1791" i="1"/>
  <c r="E1791" i="1"/>
  <c r="E1809" i="1" s="1"/>
  <c r="C1791" i="1"/>
  <c r="Q1790" i="1"/>
  <c r="Q1789" i="1"/>
  <c r="Q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91" i="1" s="1"/>
  <c r="O1769" i="1"/>
  <c r="M1769" i="1"/>
  <c r="K1769" i="1"/>
  <c r="I1769" i="1"/>
  <c r="I1809" i="1" s="1"/>
  <c r="G1769" i="1"/>
  <c r="E1769" i="1"/>
  <c r="C1769" i="1"/>
  <c r="Q1768" i="1"/>
  <c r="Q1767" i="1"/>
  <c r="Q1766" i="1"/>
  <c r="Q1765" i="1"/>
  <c r="Q1764" i="1"/>
  <c r="Q1763" i="1"/>
  <c r="Q1762" i="1"/>
  <c r="Q1761" i="1"/>
  <c r="Q1760" i="1"/>
  <c r="Q1759" i="1"/>
  <c r="Q1758" i="1"/>
  <c r="Q1757" i="1"/>
  <c r="Q1756" i="1"/>
  <c r="Q1769" i="1" s="1"/>
  <c r="O1753" i="1"/>
  <c r="M1753" i="1"/>
  <c r="K1753" i="1"/>
  <c r="K1809" i="1" s="1"/>
  <c r="I1753" i="1"/>
  <c r="G1753" i="1"/>
  <c r="E1753" i="1"/>
  <c r="C1753" i="1"/>
  <c r="Q1752" i="1"/>
  <c r="Q1751" i="1"/>
  <c r="Q1750" i="1"/>
  <c r="Q1749" i="1"/>
  <c r="Q1748" i="1"/>
  <c r="Q1747" i="1"/>
  <c r="Q1746" i="1"/>
  <c r="Q1745" i="1"/>
  <c r="Q1744" i="1"/>
  <c r="Q1743" i="1"/>
  <c r="Q1740" i="1"/>
  <c r="O1740" i="1"/>
  <c r="M1740" i="1"/>
  <c r="Q1739" i="1"/>
  <c r="O1739" i="1"/>
  <c r="M1739" i="1"/>
  <c r="K1739" i="1"/>
  <c r="G1739" i="1"/>
  <c r="E1739" i="1"/>
  <c r="C1739" i="1"/>
  <c r="M1738" i="1"/>
  <c r="I1738" i="1"/>
  <c r="E1735" i="1"/>
  <c r="E1734" i="1"/>
  <c r="E1733" i="1"/>
  <c r="O1722" i="1"/>
  <c r="M1722" i="1"/>
  <c r="K1722" i="1"/>
  <c r="I1722" i="1"/>
  <c r="G1722" i="1"/>
  <c r="E1722" i="1"/>
  <c r="C1722" i="1"/>
  <c r="Q1720" i="1"/>
  <c r="Q1722" i="1" s="1"/>
  <c r="O1718" i="1"/>
  <c r="M1718" i="1"/>
  <c r="K1718" i="1"/>
  <c r="I1718" i="1"/>
  <c r="I1724" i="1" s="1"/>
  <c r="G1718" i="1"/>
  <c r="E1718" i="1"/>
  <c r="C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18" i="1" s="1"/>
  <c r="Q1704" i="1"/>
  <c r="O1701" i="1"/>
  <c r="M1701" i="1"/>
  <c r="M1724" i="1" s="1"/>
  <c r="K1701" i="1"/>
  <c r="I1701" i="1"/>
  <c r="G1701" i="1"/>
  <c r="E1701" i="1"/>
  <c r="C1701" i="1"/>
  <c r="Q1700" i="1"/>
  <c r="Q1699" i="1"/>
  <c r="Q1698" i="1"/>
  <c r="Q1697" i="1"/>
  <c r="Q1696" i="1"/>
  <c r="Q1695" i="1"/>
  <c r="Q1694" i="1"/>
  <c r="Q1693" i="1"/>
  <c r="Q1692" i="1"/>
  <c r="Q1691" i="1"/>
  <c r="Q1690" i="1"/>
  <c r="Q1689" i="1"/>
  <c r="O1686" i="1"/>
  <c r="M1686" i="1"/>
  <c r="K1686" i="1"/>
  <c r="K1724" i="1" s="1"/>
  <c r="I1686" i="1"/>
  <c r="G1686" i="1"/>
  <c r="G1724" i="1" s="1"/>
  <c r="E1686" i="1"/>
  <c r="C1686" i="1"/>
  <c r="C1724" i="1" s="1"/>
  <c r="Q1685" i="1"/>
  <c r="Q1684" i="1"/>
  <c r="Q1683" i="1"/>
  <c r="Q1682" i="1"/>
  <c r="Q1681" i="1"/>
  <c r="Q1680" i="1"/>
  <c r="Q1679" i="1"/>
  <c r="Q1678" i="1"/>
  <c r="Q1686" i="1" s="1"/>
  <c r="Q1675" i="1"/>
  <c r="O1675" i="1"/>
  <c r="M1675" i="1"/>
  <c r="Q1674" i="1"/>
  <c r="O1674" i="1"/>
  <c r="M1674" i="1"/>
  <c r="K1674" i="1"/>
  <c r="G1674" i="1"/>
  <c r="E1674" i="1"/>
  <c r="C1674" i="1"/>
  <c r="M1673" i="1"/>
  <c r="I1673" i="1"/>
  <c r="E1670" i="1"/>
  <c r="E1669" i="1"/>
  <c r="E1668" i="1"/>
  <c r="O1651" i="1"/>
  <c r="M1651" i="1"/>
  <c r="K1651" i="1"/>
  <c r="I1651" i="1"/>
  <c r="G1651" i="1"/>
  <c r="E1651" i="1"/>
  <c r="C1651" i="1"/>
  <c r="Q1650" i="1"/>
  <c r="Q1651" i="1" s="1"/>
  <c r="Q1649" i="1"/>
  <c r="O1647" i="1"/>
  <c r="M1647" i="1"/>
  <c r="K1647" i="1"/>
  <c r="I1647" i="1"/>
  <c r="I1653" i="1" s="1"/>
  <c r="G1647" i="1"/>
  <c r="E1647" i="1"/>
  <c r="C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47" i="1" s="1"/>
  <c r="O1630" i="1"/>
  <c r="M1630" i="1"/>
  <c r="K1630" i="1"/>
  <c r="I1630" i="1"/>
  <c r="G1630" i="1"/>
  <c r="E1630" i="1"/>
  <c r="C1630" i="1"/>
  <c r="Q1629" i="1"/>
  <c r="Q1628" i="1"/>
  <c r="Q1627" i="1"/>
  <c r="Q1626" i="1"/>
  <c r="Q1625" i="1"/>
  <c r="Q1630" i="1" s="1"/>
  <c r="O1622" i="1"/>
  <c r="M1622" i="1"/>
  <c r="M1653" i="1" s="1"/>
  <c r="K1622" i="1"/>
  <c r="I1622" i="1"/>
  <c r="G1622" i="1"/>
  <c r="E1622" i="1"/>
  <c r="E1653" i="1" s="1"/>
  <c r="C1622" i="1"/>
  <c r="Q1621" i="1"/>
  <c r="Q1620" i="1"/>
  <c r="Q1619" i="1"/>
  <c r="Q1618" i="1"/>
  <c r="Q1617" i="1"/>
  <c r="Q1616" i="1"/>
  <c r="Q1615" i="1"/>
  <c r="Q1622" i="1" s="1"/>
  <c r="Q1653" i="1" s="1"/>
  <c r="Q1612" i="1"/>
  <c r="O1612" i="1"/>
  <c r="M1612" i="1"/>
  <c r="Q1611" i="1"/>
  <c r="O1611" i="1"/>
  <c r="M1611" i="1"/>
  <c r="K1611" i="1"/>
  <c r="G1611" i="1"/>
  <c r="E1611" i="1"/>
  <c r="C1611" i="1"/>
  <c r="M1610" i="1"/>
  <c r="I1610" i="1"/>
  <c r="E1607" i="1"/>
  <c r="E1606" i="1"/>
  <c r="E1605" i="1"/>
  <c r="Q1559" i="1"/>
  <c r="O1559" i="1"/>
  <c r="I1559" i="1"/>
  <c r="G1559" i="1"/>
  <c r="C1559" i="1"/>
  <c r="O1557" i="1"/>
  <c r="M1557" i="1"/>
  <c r="M1559" i="1" s="1"/>
  <c r="K1557" i="1"/>
  <c r="K1559" i="1" s="1"/>
  <c r="I1557" i="1"/>
  <c r="G1557" i="1"/>
  <c r="E1557" i="1"/>
  <c r="E1559" i="1" s="1"/>
  <c r="C1557" i="1"/>
  <c r="Q1556" i="1"/>
  <c r="Q1555" i="1"/>
  <c r="Q1554" i="1"/>
  <c r="Q1553" i="1"/>
  <c r="Q1552" i="1"/>
  <c r="Q1551" i="1"/>
  <c r="Q1557" i="1" s="1"/>
  <c r="Q1548" i="1"/>
  <c r="O1548" i="1"/>
  <c r="M1548" i="1"/>
  <c r="Q1547" i="1"/>
  <c r="O1547" i="1"/>
  <c r="M1547" i="1"/>
  <c r="K1547" i="1"/>
  <c r="G1547" i="1"/>
  <c r="E1547" i="1"/>
  <c r="C1547" i="1"/>
  <c r="M1546" i="1"/>
  <c r="I1546" i="1"/>
  <c r="E1543" i="1"/>
  <c r="E1542" i="1"/>
  <c r="E1541" i="1"/>
  <c r="M1540" i="1"/>
  <c r="K1540" i="1"/>
  <c r="O1538" i="1"/>
  <c r="M1538" i="1"/>
  <c r="K1538" i="1"/>
  <c r="I1538" i="1"/>
  <c r="G1538" i="1"/>
  <c r="E1538" i="1"/>
  <c r="C1538" i="1"/>
  <c r="Q1537" i="1"/>
  <c r="Q1538" i="1" s="1"/>
  <c r="Q1536" i="1"/>
  <c r="O1534" i="1"/>
  <c r="M1534" i="1"/>
  <c r="K1534" i="1"/>
  <c r="I1534" i="1"/>
  <c r="G1534" i="1"/>
  <c r="E1534" i="1"/>
  <c r="C1534" i="1"/>
  <c r="Q1533" i="1"/>
  <c r="Q1532" i="1"/>
  <c r="Q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O1512" i="1"/>
  <c r="M1512" i="1"/>
  <c r="K1512" i="1"/>
  <c r="I1512" i="1"/>
  <c r="G1512" i="1"/>
  <c r="E1512" i="1"/>
  <c r="E1540" i="1" s="1"/>
  <c r="C1512" i="1"/>
  <c r="C1540" i="1" s="1"/>
  <c r="Q1511" i="1"/>
  <c r="Q1510" i="1"/>
  <c r="Q1509" i="1"/>
  <c r="Q1508" i="1"/>
  <c r="Q1507" i="1"/>
  <c r="Q1506" i="1"/>
  <c r="Q1505" i="1"/>
  <c r="Q1504" i="1"/>
  <c r="Q1503" i="1"/>
  <c r="Q1502" i="1"/>
  <c r="Q1501" i="1"/>
  <c r="Q1500" i="1"/>
  <c r="Q1499" i="1"/>
  <c r="Q1498" i="1"/>
  <c r="O1495" i="1"/>
  <c r="M1495" i="1"/>
  <c r="K1495" i="1"/>
  <c r="I1495" i="1"/>
  <c r="I1540" i="1" s="1"/>
  <c r="G1495" i="1"/>
  <c r="E1495" i="1"/>
  <c r="C1495" i="1"/>
  <c r="Q1494" i="1"/>
  <c r="Q1493" i="1"/>
  <c r="Q1492" i="1"/>
  <c r="Q1491" i="1"/>
  <c r="Q1490" i="1"/>
  <c r="Q1489" i="1"/>
  <c r="Q1495" i="1" s="1"/>
  <c r="Q1488" i="1"/>
  <c r="Q1485" i="1"/>
  <c r="O1485" i="1"/>
  <c r="M1485" i="1"/>
  <c r="Q1484" i="1"/>
  <c r="O1484" i="1"/>
  <c r="M1484" i="1"/>
  <c r="K1484" i="1"/>
  <c r="G1484" i="1"/>
  <c r="E1484" i="1"/>
  <c r="C1484" i="1"/>
  <c r="M1483" i="1"/>
  <c r="I1483" i="1"/>
  <c r="E1480" i="1"/>
  <c r="E1479" i="1"/>
  <c r="E1478" i="1"/>
  <c r="O1447" i="1"/>
  <c r="E1447" i="1"/>
  <c r="O1445" i="1"/>
  <c r="M1445" i="1"/>
  <c r="K1445" i="1"/>
  <c r="I1445" i="1"/>
  <c r="G1445" i="1"/>
  <c r="E1445" i="1"/>
  <c r="C1445" i="1"/>
  <c r="Q1443" i="1"/>
  <c r="Q1445" i="1" s="1"/>
  <c r="O1441" i="1"/>
  <c r="M1441" i="1"/>
  <c r="K1441" i="1"/>
  <c r="I1441" i="1"/>
  <c r="G1441" i="1"/>
  <c r="G1447" i="1" s="1"/>
  <c r="E1441" i="1"/>
  <c r="C1441" i="1"/>
  <c r="Q1440" i="1"/>
  <c r="Q1439" i="1"/>
  <c r="Q1438" i="1"/>
  <c r="Q1437" i="1"/>
  <c r="Q1436" i="1"/>
  <c r="Q1435" i="1"/>
  <c r="Q1434" i="1"/>
  <c r="Q1441" i="1" s="1"/>
  <c r="O1431" i="1"/>
  <c r="M1431" i="1"/>
  <c r="M1447" i="1" s="1"/>
  <c r="K1431" i="1"/>
  <c r="K1447" i="1" s="1"/>
  <c r="I1431" i="1"/>
  <c r="I1447" i="1" s="1"/>
  <c r="G1431" i="1"/>
  <c r="E1431" i="1"/>
  <c r="C1431" i="1"/>
  <c r="C1447" i="1" s="1"/>
  <c r="Q1430" i="1"/>
  <c r="Q1429" i="1"/>
  <c r="Q1428" i="1"/>
  <c r="Q1427" i="1"/>
  <c r="Q1426" i="1"/>
  <c r="Q1425" i="1"/>
  <c r="Q1422" i="1"/>
  <c r="O1422" i="1"/>
  <c r="M1422" i="1"/>
  <c r="Q1421" i="1"/>
  <c r="O1421" i="1"/>
  <c r="M1421" i="1"/>
  <c r="K1421" i="1"/>
  <c r="G1421" i="1"/>
  <c r="E1421" i="1"/>
  <c r="C1421" i="1"/>
  <c r="M1420" i="1"/>
  <c r="I1420" i="1"/>
  <c r="E1417" i="1"/>
  <c r="E1416" i="1"/>
  <c r="E1415" i="1"/>
  <c r="I1413" i="1"/>
  <c r="O1412" i="1"/>
  <c r="M1412" i="1"/>
  <c r="K1412" i="1"/>
  <c r="I1412" i="1"/>
  <c r="G1412" i="1"/>
  <c r="E1412" i="1"/>
  <c r="C1412" i="1"/>
  <c r="Q1411" i="1"/>
  <c r="Q1410" i="1"/>
  <c r="Q1412" i="1" s="1"/>
  <c r="O1408" i="1"/>
  <c r="M1408" i="1"/>
  <c r="K1408" i="1"/>
  <c r="I1408" i="1"/>
  <c r="G1408" i="1"/>
  <c r="E1408" i="1"/>
  <c r="C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408" i="1" s="1"/>
  <c r="O1384" i="1"/>
  <c r="M1384" i="1"/>
  <c r="K1384" i="1"/>
  <c r="I1384" i="1"/>
  <c r="G1384" i="1"/>
  <c r="E1384" i="1"/>
  <c r="C1384" i="1"/>
  <c r="Q1383" i="1"/>
  <c r="Q1382" i="1"/>
  <c r="Q1381" i="1"/>
  <c r="Q1380" i="1"/>
  <c r="Q1379" i="1"/>
  <c r="Q1378" i="1"/>
  <c r="Q1377" i="1"/>
  <c r="Q1376" i="1"/>
  <c r="Q1375" i="1"/>
  <c r="Q1374" i="1"/>
  <c r="Q1373" i="1"/>
  <c r="Q1372" i="1"/>
  <c r="Q1371" i="1"/>
  <c r="O1368" i="1"/>
  <c r="M1368" i="1"/>
  <c r="M1413" i="1" s="1"/>
  <c r="K1368" i="1"/>
  <c r="I1368" i="1"/>
  <c r="G1368" i="1"/>
  <c r="E1368" i="1"/>
  <c r="E1413" i="1" s="1"/>
  <c r="C1368" i="1"/>
  <c r="Q1367" i="1"/>
  <c r="Q1366" i="1"/>
  <c r="Q1365" i="1"/>
  <c r="Q1364" i="1"/>
  <c r="Q1363" i="1"/>
  <c r="Q1362" i="1"/>
  <c r="Q1361" i="1"/>
  <c r="Q1360" i="1"/>
  <c r="Q1359" i="1"/>
  <c r="Q1368" i="1" s="1"/>
  <c r="Q1356" i="1"/>
  <c r="O1356" i="1"/>
  <c r="M1356" i="1"/>
  <c r="Q1355" i="1"/>
  <c r="O1355" i="1"/>
  <c r="M1355" i="1"/>
  <c r="K1355" i="1"/>
  <c r="G1355" i="1"/>
  <c r="E1355" i="1"/>
  <c r="C1355" i="1"/>
  <c r="M1354" i="1"/>
  <c r="I1354" i="1"/>
  <c r="E1351" i="1"/>
  <c r="E1350" i="1"/>
  <c r="E1349" i="1"/>
  <c r="O1321" i="1"/>
  <c r="O1319" i="1"/>
  <c r="M1319" i="1"/>
  <c r="K1319" i="1"/>
  <c r="I1319" i="1"/>
  <c r="G1319" i="1"/>
  <c r="E1319" i="1"/>
  <c r="C1319" i="1"/>
  <c r="Q1318" i="1"/>
  <c r="Q1317" i="1"/>
  <c r="Q1316" i="1"/>
  <c r="Q1315" i="1"/>
  <c r="Q1314" i="1"/>
  <c r="Q1319" i="1" s="1"/>
  <c r="Q1313" i="1"/>
  <c r="O1310" i="1"/>
  <c r="M1310" i="1"/>
  <c r="M1321" i="1" s="1"/>
  <c r="K1310" i="1"/>
  <c r="I1310" i="1"/>
  <c r="G1310" i="1"/>
  <c r="E1310" i="1"/>
  <c r="E1321" i="1" s="1"/>
  <c r="C1310" i="1"/>
  <c r="Q1309" i="1"/>
  <c r="Q1308" i="1"/>
  <c r="Q1307" i="1"/>
  <c r="Q1310" i="1" s="1"/>
  <c r="O1304" i="1"/>
  <c r="M1304" i="1"/>
  <c r="K1304" i="1"/>
  <c r="K1321" i="1" s="1"/>
  <c r="I1304" i="1"/>
  <c r="I1321" i="1" s="1"/>
  <c r="G1304" i="1"/>
  <c r="G1321" i="1" s="1"/>
  <c r="E1304" i="1"/>
  <c r="C1304" i="1"/>
  <c r="C1321" i="1" s="1"/>
  <c r="Q1303" i="1"/>
  <c r="Q1302" i="1"/>
  <c r="Q1301" i="1"/>
  <c r="Q1300" i="1"/>
  <c r="Q1299" i="1"/>
  <c r="Q1298" i="1"/>
  <c r="Q1297" i="1"/>
  <c r="Q1296" i="1"/>
  <c r="Q1304" i="1" s="1"/>
  <c r="Q1293" i="1"/>
  <c r="O1293" i="1"/>
  <c r="M1293" i="1"/>
  <c r="Q1292" i="1"/>
  <c r="O1292" i="1"/>
  <c r="M1292" i="1"/>
  <c r="K1292" i="1"/>
  <c r="G1292" i="1"/>
  <c r="E1292" i="1"/>
  <c r="C1292" i="1"/>
  <c r="M1291" i="1"/>
  <c r="I1291" i="1"/>
  <c r="E1288" i="1"/>
  <c r="E1287" i="1"/>
  <c r="E1286" i="1"/>
  <c r="I1264" i="1"/>
  <c r="O1262" i="1"/>
  <c r="O1264" i="1" s="1"/>
  <c r="M1262" i="1"/>
  <c r="K1262" i="1"/>
  <c r="I1262" i="1"/>
  <c r="G1262" i="1"/>
  <c r="G1264" i="1" s="1"/>
  <c r="E1262" i="1"/>
  <c r="C1262" i="1"/>
  <c r="Q1261" i="1"/>
  <c r="Q1260" i="1"/>
  <c r="Q1262" i="1" s="1"/>
  <c r="O1258" i="1"/>
  <c r="M1258" i="1"/>
  <c r="K1258" i="1"/>
  <c r="I1258" i="1"/>
  <c r="G1258" i="1"/>
  <c r="E1258" i="1"/>
  <c r="C1258" i="1"/>
  <c r="Q1257" i="1"/>
  <c r="Q1256" i="1"/>
  <c r="Q1255" i="1"/>
  <c r="Q1254" i="1"/>
  <c r="Q1253" i="1"/>
  <c r="Q1252" i="1"/>
  <c r="Q1251" i="1"/>
  <c r="Q1250" i="1"/>
  <c r="Q1258" i="1" s="1"/>
  <c r="O1247" i="1"/>
  <c r="M1247" i="1"/>
  <c r="K1247" i="1"/>
  <c r="I1247" i="1"/>
  <c r="G1247" i="1"/>
  <c r="E1247" i="1"/>
  <c r="C1247" i="1"/>
  <c r="Q1246" i="1"/>
  <c r="Q1245" i="1"/>
  <c r="Q1244" i="1"/>
  <c r="Q1243" i="1"/>
  <c r="Q1247" i="1" s="1"/>
  <c r="O1240" i="1"/>
  <c r="M1240" i="1"/>
  <c r="M1264" i="1" s="1"/>
  <c r="K1240" i="1"/>
  <c r="I1240" i="1"/>
  <c r="G1240" i="1"/>
  <c r="E1240" i="1"/>
  <c r="E1264" i="1" s="1"/>
  <c r="C1240" i="1"/>
  <c r="Q1239" i="1"/>
  <c r="Q1238" i="1"/>
  <c r="Q1237" i="1"/>
  <c r="Q1236" i="1"/>
  <c r="Q1235" i="1"/>
  <c r="Q1234" i="1"/>
  <c r="Q1233" i="1"/>
  <c r="Q1232" i="1"/>
  <c r="Q1231" i="1"/>
  <c r="Q1240" i="1" s="1"/>
  <c r="Q1228" i="1"/>
  <c r="O1228" i="1"/>
  <c r="M1228" i="1"/>
  <c r="Q1227" i="1"/>
  <c r="O1227" i="1"/>
  <c r="M1227" i="1"/>
  <c r="K1227" i="1"/>
  <c r="G1227" i="1"/>
  <c r="E1227" i="1"/>
  <c r="C1227" i="1"/>
  <c r="M1226" i="1"/>
  <c r="I1226" i="1"/>
  <c r="E1223" i="1"/>
  <c r="E1222" i="1"/>
  <c r="E1221" i="1"/>
  <c r="K1207" i="1"/>
  <c r="O1205" i="1"/>
  <c r="M1205" i="1"/>
  <c r="K1205" i="1"/>
  <c r="I1205" i="1"/>
  <c r="G1205" i="1"/>
  <c r="E1205" i="1"/>
  <c r="E1207" i="1" s="1"/>
  <c r="C1205" i="1"/>
  <c r="Q1204" i="1"/>
  <c r="Q1205" i="1" s="1"/>
  <c r="Q1203" i="1"/>
  <c r="O1201" i="1"/>
  <c r="M1201" i="1"/>
  <c r="K1201" i="1"/>
  <c r="I1201" i="1"/>
  <c r="I1207" i="1" s="1"/>
  <c r="G1201" i="1"/>
  <c r="E1201" i="1"/>
  <c r="C1201" i="1"/>
  <c r="Q1200" i="1"/>
  <c r="Q1199" i="1"/>
  <c r="Q1198" i="1"/>
  <c r="Q1197" i="1"/>
  <c r="Q1196" i="1"/>
  <c r="Q1195" i="1"/>
  <c r="Q1194" i="1"/>
  <c r="Q1193" i="1"/>
  <c r="Q1192" i="1"/>
  <c r="Q1201" i="1" s="1"/>
  <c r="Q1191" i="1"/>
  <c r="O1188" i="1"/>
  <c r="M1188" i="1"/>
  <c r="K1188" i="1"/>
  <c r="I1188" i="1"/>
  <c r="G1188" i="1"/>
  <c r="E1188" i="1"/>
  <c r="C1188" i="1"/>
  <c r="C1207" i="1" s="1"/>
  <c r="Q1187" i="1"/>
  <c r="Q1186" i="1"/>
  <c r="Q1185" i="1"/>
  <c r="Q1184" i="1"/>
  <c r="Q1183" i="1"/>
  <c r="Q1182" i="1"/>
  <c r="Q1181" i="1"/>
  <c r="Q1180" i="1"/>
  <c r="Q1179" i="1"/>
  <c r="Q1188" i="1" s="1"/>
  <c r="Q1178" i="1"/>
  <c r="O1175" i="1"/>
  <c r="O1207" i="1" s="1"/>
  <c r="M1175" i="1"/>
  <c r="K1175" i="1"/>
  <c r="I1175" i="1"/>
  <c r="G1175" i="1"/>
  <c r="G1207" i="1" s="1"/>
  <c r="E1175" i="1"/>
  <c r="C1175" i="1"/>
  <c r="Q1174" i="1"/>
  <c r="Q1173" i="1"/>
  <c r="Q1172" i="1"/>
  <c r="Q1171" i="1"/>
  <c r="Q1170" i="1"/>
  <c r="Q1175" i="1" s="1"/>
  <c r="Q1169" i="1"/>
  <c r="Q1168" i="1"/>
  <c r="Q1165" i="1"/>
  <c r="O1165" i="1"/>
  <c r="M1165" i="1"/>
  <c r="Q1164" i="1"/>
  <c r="O1164" i="1"/>
  <c r="M1164" i="1"/>
  <c r="K1164" i="1"/>
  <c r="G1164" i="1"/>
  <c r="E1164" i="1"/>
  <c r="C1164" i="1"/>
  <c r="M1163" i="1"/>
  <c r="I1163" i="1"/>
  <c r="E1160" i="1"/>
  <c r="E1159" i="1"/>
  <c r="E1158" i="1"/>
  <c r="M1108" i="1"/>
  <c r="K1108" i="1"/>
  <c r="O1106" i="1"/>
  <c r="M1106" i="1"/>
  <c r="K1106" i="1"/>
  <c r="I1106" i="1"/>
  <c r="G1106" i="1"/>
  <c r="E1106" i="1"/>
  <c r="C1106" i="1"/>
  <c r="Q1105" i="1"/>
  <c r="Q1106" i="1" s="1"/>
  <c r="Q1104" i="1"/>
  <c r="Q1102" i="1"/>
  <c r="O1102" i="1"/>
  <c r="M1102" i="1"/>
  <c r="Q1101" i="1"/>
  <c r="O1101" i="1"/>
  <c r="M1101" i="1"/>
  <c r="K1101" i="1"/>
  <c r="G1101" i="1"/>
  <c r="E1101" i="1"/>
  <c r="C1101" i="1"/>
  <c r="M1100" i="1"/>
  <c r="I1100" i="1"/>
  <c r="E1097" i="1"/>
  <c r="E1096" i="1"/>
  <c r="E1095" i="1"/>
  <c r="O1091" i="1"/>
  <c r="M1091" i="1"/>
  <c r="K1091" i="1"/>
  <c r="I1091" i="1"/>
  <c r="G1091" i="1"/>
  <c r="E1091" i="1"/>
  <c r="C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O1068" i="1"/>
  <c r="M1068" i="1"/>
  <c r="K1068" i="1"/>
  <c r="I1068" i="1"/>
  <c r="G1068" i="1"/>
  <c r="E1068" i="1"/>
  <c r="C1068" i="1"/>
  <c r="C1108" i="1" s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68" i="1" s="1"/>
  <c r="Q1054" i="1"/>
  <c r="M1051" i="1"/>
  <c r="K1051" i="1"/>
  <c r="I1051" i="1"/>
  <c r="G1051" i="1"/>
  <c r="G1108" i="1" s="1"/>
  <c r="E1051" i="1"/>
  <c r="E1108" i="1" s="1"/>
  <c r="C1051" i="1"/>
  <c r="O1050" i="1"/>
  <c r="Q1050" i="1" s="1"/>
  <c r="Q1049" i="1"/>
  <c r="O1049" i="1"/>
  <c r="O1048" i="1"/>
  <c r="Q1048" i="1" s="1"/>
  <c r="Q1047" i="1"/>
  <c r="O1047" i="1"/>
  <c r="O1046" i="1"/>
  <c r="Q1046" i="1" s="1"/>
  <c r="Q1045" i="1"/>
  <c r="Q1044" i="1"/>
  <c r="Q1043" i="1"/>
  <c r="O1042" i="1"/>
  <c r="Q1042" i="1" s="1"/>
  <c r="Q1051" i="1" s="1"/>
  <c r="Q1039" i="1"/>
  <c r="O1039" i="1"/>
  <c r="M1039" i="1"/>
  <c r="Q1038" i="1"/>
  <c r="O1038" i="1"/>
  <c r="M1038" i="1"/>
  <c r="K1038" i="1"/>
  <c r="G1038" i="1"/>
  <c r="E1038" i="1"/>
  <c r="C1038" i="1"/>
  <c r="M1037" i="1"/>
  <c r="I1037" i="1"/>
  <c r="E1034" i="1"/>
  <c r="E1033" i="1"/>
  <c r="E1032" i="1"/>
  <c r="O985" i="1"/>
  <c r="M985" i="1"/>
  <c r="K985" i="1"/>
  <c r="I985" i="1"/>
  <c r="G985" i="1"/>
  <c r="E985" i="1"/>
  <c r="C985" i="1"/>
  <c r="Q984" i="1"/>
  <c r="Q985" i="1" s="1"/>
  <c r="Q983" i="1"/>
  <c r="O981" i="1"/>
  <c r="E981" i="1"/>
  <c r="Q980" i="1"/>
  <c r="Q979" i="1"/>
  <c r="Q978" i="1"/>
  <c r="Q976" i="1"/>
  <c r="O976" i="1"/>
  <c r="M976" i="1"/>
  <c r="Q975" i="1"/>
  <c r="O975" i="1"/>
  <c r="M975" i="1"/>
  <c r="K975" i="1"/>
  <c r="K981" i="1" s="1"/>
  <c r="G975" i="1"/>
  <c r="G981" i="1" s="1"/>
  <c r="E975" i="1"/>
  <c r="C975" i="1"/>
  <c r="C981" i="1" s="1"/>
  <c r="M974" i="1"/>
  <c r="M981" i="1" s="1"/>
  <c r="I974" i="1"/>
  <c r="I981" i="1" s="1"/>
  <c r="I987" i="1" s="1"/>
  <c r="E971" i="1"/>
  <c r="E970" i="1"/>
  <c r="E969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81" i="1" s="1"/>
  <c r="O942" i="1"/>
  <c r="M942" i="1"/>
  <c r="K942" i="1"/>
  <c r="I942" i="1"/>
  <c r="G942" i="1"/>
  <c r="E942" i="1"/>
  <c r="C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M923" i="1"/>
  <c r="K923" i="1"/>
  <c r="K987" i="1" s="1"/>
  <c r="I923" i="1"/>
  <c r="G923" i="1"/>
  <c r="E923" i="1"/>
  <c r="C923" i="1"/>
  <c r="C987" i="1" s="1"/>
  <c r="Q922" i="1"/>
  <c r="Q921" i="1"/>
  <c r="Q920" i="1"/>
  <c r="Q919" i="1"/>
  <c r="Q918" i="1"/>
  <c r="Q917" i="1"/>
  <c r="Q916" i="1"/>
  <c r="Q915" i="1"/>
  <c r="O914" i="1"/>
  <c r="Q914" i="1" s="1"/>
  <c r="Q923" i="1" s="1"/>
  <c r="Q911" i="1"/>
  <c r="O911" i="1"/>
  <c r="M911" i="1"/>
  <c r="Q910" i="1"/>
  <c r="O910" i="1"/>
  <c r="M910" i="1"/>
  <c r="K910" i="1"/>
  <c r="G910" i="1"/>
  <c r="E910" i="1"/>
  <c r="C910" i="1"/>
  <c r="M909" i="1"/>
  <c r="I909" i="1"/>
  <c r="E906" i="1"/>
  <c r="E905" i="1"/>
  <c r="E904" i="1"/>
  <c r="O891" i="1"/>
  <c r="G891" i="1"/>
  <c r="O889" i="1"/>
  <c r="M889" i="1"/>
  <c r="K889" i="1"/>
  <c r="I889" i="1"/>
  <c r="G889" i="1"/>
  <c r="E889" i="1"/>
  <c r="C889" i="1"/>
  <c r="Q888" i="1"/>
  <c r="Q887" i="1"/>
  <c r="Q889" i="1" s="1"/>
  <c r="O885" i="1"/>
  <c r="M885" i="1"/>
  <c r="K885" i="1"/>
  <c r="I885" i="1"/>
  <c r="G885" i="1"/>
  <c r="E885" i="1"/>
  <c r="C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O868" i="1"/>
  <c r="M868" i="1"/>
  <c r="M891" i="1" s="1"/>
  <c r="K868" i="1"/>
  <c r="I868" i="1"/>
  <c r="G868" i="1"/>
  <c r="E868" i="1"/>
  <c r="E891" i="1" s="1"/>
  <c r="C868" i="1"/>
  <c r="Q867" i="1"/>
  <c r="Q866" i="1"/>
  <c r="Q865" i="1"/>
  <c r="Q864" i="1"/>
  <c r="Q863" i="1"/>
  <c r="Q862" i="1"/>
  <c r="O859" i="1"/>
  <c r="M859" i="1"/>
  <c r="K859" i="1"/>
  <c r="I859" i="1"/>
  <c r="I891" i="1" s="1"/>
  <c r="G859" i="1"/>
  <c r="E859" i="1"/>
  <c r="C859" i="1"/>
  <c r="Q858" i="1"/>
  <c r="Q857" i="1"/>
  <c r="Q856" i="1"/>
  <c r="Q855" i="1"/>
  <c r="Q854" i="1"/>
  <c r="Q859" i="1" s="1"/>
  <c r="Q853" i="1"/>
  <c r="Q852" i="1"/>
  <c r="Q849" i="1"/>
  <c r="O849" i="1"/>
  <c r="M849" i="1"/>
  <c r="Q848" i="1"/>
  <c r="O848" i="1"/>
  <c r="M848" i="1"/>
  <c r="K848" i="1"/>
  <c r="G848" i="1"/>
  <c r="E848" i="1"/>
  <c r="C848" i="1"/>
  <c r="M847" i="1"/>
  <c r="I847" i="1"/>
  <c r="E844" i="1"/>
  <c r="E843" i="1"/>
  <c r="E842" i="1"/>
  <c r="O797" i="1"/>
  <c r="G797" i="1"/>
  <c r="O795" i="1"/>
  <c r="M795" i="1"/>
  <c r="K795" i="1"/>
  <c r="I795" i="1"/>
  <c r="G795" i="1"/>
  <c r="E795" i="1"/>
  <c r="C795" i="1"/>
  <c r="Q794" i="1"/>
  <c r="Q793" i="1"/>
  <c r="Q795" i="1" s="1"/>
  <c r="O791" i="1"/>
  <c r="M791" i="1"/>
  <c r="K791" i="1"/>
  <c r="I791" i="1"/>
  <c r="G791" i="1"/>
  <c r="E791" i="1"/>
  <c r="C791" i="1"/>
  <c r="Q790" i="1"/>
  <c r="Q789" i="1"/>
  <c r="Q788" i="1"/>
  <c r="Q786" i="1"/>
  <c r="O786" i="1"/>
  <c r="M786" i="1"/>
  <c r="Q785" i="1"/>
  <c r="O785" i="1"/>
  <c r="M785" i="1"/>
  <c r="K785" i="1"/>
  <c r="G785" i="1"/>
  <c r="E785" i="1"/>
  <c r="C785" i="1"/>
  <c r="M784" i="1"/>
  <c r="I784" i="1"/>
  <c r="E781" i="1"/>
  <c r="E780" i="1"/>
  <c r="E779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91" i="1" s="1"/>
  <c r="Q756" i="1"/>
  <c r="O753" i="1"/>
  <c r="M753" i="1"/>
  <c r="M797" i="1" s="1"/>
  <c r="K753" i="1"/>
  <c r="I753" i="1"/>
  <c r="G753" i="1"/>
  <c r="E753" i="1"/>
  <c r="C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O736" i="1"/>
  <c r="M736" i="1"/>
  <c r="K736" i="1"/>
  <c r="I736" i="1"/>
  <c r="G736" i="1"/>
  <c r="E736" i="1"/>
  <c r="C736" i="1"/>
  <c r="Q735" i="1"/>
  <c r="Q734" i="1"/>
  <c r="Q733" i="1"/>
  <c r="Q732" i="1"/>
  <c r="Q731" i="1"/>
  <c r="Q736" i="1" s="1"/>
  <c r="Q730" i="1"/>
  <c r="Q729" i="1"/>
  <c r="Q726" i="1"/>
  <c r="O726" i="1"/>
  <c r="M726" i="1"/>
  <c r="Q725" i="1"/>
  <c r="O725" i="1"/>
  <c r="M725" i="1"/>
  <c r="K725" i="1"/>
  <c r="G725" i="1"/>
  <c r="E725" i="1"/>
  <c r="C725" i="1"/>
  <c r="M724" i="1"/>
  <c r="I724" i="1"/>
  <c r="E721" i="1"/>
  <c r="E720" i="1"/>
  <c r="E719" i="1"/>
  <c r="O694" i="1"/>
  <c r="M694" i="1"/>
  <c r="K694" i="1"/>
  <c r="I694" i="1"/>
  <c r="I696" i="1" s="1"/>
  <c r="G694" i="1"/>
  <c r="E694" i="1"/>
  <c r="C694" i="1"/>
  <c r="Q693" i="1"/>
  <c r="Q692" i="1"/>
  <c r="Q691" i="1"/>
  <c r="Q690" i="1"/>
  <c r="Q689" i="1"/>
  <c r="Q688" i="1"/>
  <c r="Q687" i="1"/>
  <c r="Q694" i="1" s="1"/>
  <c r="O684" i="1"/>
  <c r="M684" i="1"/>
  <c r="K684" i="1"/>
  <c r="I684" i="1"/>
  <c r="G684" i="1"/>
  <c r="E684" i="1"/>
  <c r="C684" i="1"/>
  <c r="Q683" i="1"/>
  <c r="Q682" i="1"/>
  <c r="Q681" i="1"/>
  <c r="Q680" i="1"/>
  <c r="Q679" i="1"/>
  <c r="Q678" i="1"/>
  <c r="Q677" i="1"/>
  <c r="Q676" i="1"/>
  <c r="O673" i="1"/>
  <c r="O696" i="1" s="1"/>
  <c r="M673" i="1"/>
  <c r="K673" i="1"/>
  <c r="K696" i="1" s="1"/>
  <c r="I673" i="1"/>
  <c r="G673" i="1"/>
  <c r="G696" i="1" s="1"/>
  <c r="E673" i="1"/>
  <c r="E696" i="1" s="1"/>
  <c r="C673" i="1"/>
  <c r="C696" i="1" s="1"/>
  <c r="Q672" i="1"/>
  <c r="Q671" i="1"/>
  <c r="Q670" i="1"/>
  <c r="Q669" i="1"/>
  <c r="Q668" i="1"/>
  <c r="Q667" i="1"/>
  <c r="Q664" i="1"/>
  <c r="O664" i="1"/>
  <c r="M664" i="1"/>
  <c r="Q663" i="1"/>
  <c r="O663" i="1"/>
  <c r="M663" i="1"/>
  <c r="K663" i="1"/>
  <c r="G663" i="1"/>
  <c r="E663" i="1"/>
  <c r="C663" i="1"/>
  <c r="M662" i="1"/>
  <c r="I662" i="1"/>
  <c r="E658" i="1"/>
  <c r="E657" i="1"/>
  <c r="E656" i="1"/>
  <c r="O654" i="1"/>
  <c r="M654" i="1"/>
  <c r="K654" i="1"/>
  <c r="I654" i="1"/>
  <c r="G654" i="1"/>
  <c r="E654" i="1"/>
  <c r="C654" i="1"/>
  <c r="Q653" i="1"/>
  <c r="Q654" i="1" s="1"/>
  <c r="O650" i="1"/>
  <c r="O655" i="1" s="1"/>
  <c r="M650" i="1"/>
  <c r="K650" i="1"/>
  <c r="I650" i="1"/>
  <c r="G650" i="1"/>
  <c r="E650" i="1"/>
  <c r="C650" i="1"/>
  <c r="Q649" i="1"/>
  <c r="Q648" i="1"/>
  <c r="Q650" i="1" s="1"/>
  <c r="O646" i="1"/>
  <c r="M646" i="1"/>
  <c r="K646" i="1"/>
  <c r="I646" i="1"/>
  <c r="G646" i="1"/>
  <c r="G655" i="1" s="1"/>
  <c r="E646" i="1"/>
  <c r="C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O625" i="1"/>
  <c r="M625" i="1"/>
  <c r="K625" i="1"/>
  <c r="I625" i="1"/>
  <c r="G625" i="1"/>
  <c r="E625" i="1"/>
  <c r="C625" i="1"/>
  <c r="Q624" i="1"/>
  <c r="Q623" i="1"/>
  <c r="Q622" i="1"/>
  <c r="Q621" i="1"/>
  <c r="Q620" i="1"/>
  <c r="Q619" i="1"/>
  <c r="Q618" i="1"/>
  <c r="Q617" i="1"/>
  <c r="Q616" i="1"/>
  <c r="Q625" i="1" s="1"/>
  <c r="O613" i="1"/>
  <c r="M613" i="1"/>
  <c r="M655" i="1" s="1"/>
  <c r="K613" i="1"/>
  <c r="I613" i="1"/>
  <c r="I655" i="1" s="1"/>
  <c r="G613" i="1"/>
  <c r="E613" i="1"/>
  <c r="E655" i="1" s="1"/>
  <c r="C613" i="1"/>
  <c r="Q612" i="1"/>
  <c r="Q611" i="1"/>
  <c r="Q610" i="1"/>
  <c r="Q609" i="1"/>
  <c r="Q608" i="1"/>
  <c r="Q607" i="1"/>
  <c r="Q606" i="1"/>
  <c r="Q605" i="1"/>
  <c r="Q602" i="1"/>
  <c r="O602" i="1"/>
  <c r="M602" i="1"/>
  <c r="Q601" i="1"/>
  <c r="O601" i="1"/>
  <c r="M601" i="1"/>
  <c r="K601" i="1"/>
  <c r="G601" i="1"/>
  <c r="E601" i="1"/>
  <c r="C601" i="1"/>
  <c r="M600" i="1"/>
  <c r="I600" i="1"/>
  <c r="E597" i="1"/>
  <c r="E596" i="1"/>
  <c r="E595" i="1"/>
  <c r="G555" i="1"/>
  <c r="O553" i="1"/>
  <c r="M553" i="1"/>
  <c r="K553" i="1"/>
  <c r="I553" i="1"/>
  <c r="G553" i="1"/>
  <c r="E553" i="1"/>
  <c r="C553" i="1"/>
  <c r="Q552" i="1"/>
  <c r="Q553" i="1" s="1"/>
  <c r="O549" i="1"/>
  <c r="M549" i="1"/>
  <c r="K549" i="1"/>
  <c r="I549" i="1"/>
  <c r="G549" i="1"/>
  <c r="E549" i="1"/>
  <c r="C549" i="1"/>
  <c r="Q548" i="1"/>
  <c r="Q549" i="1" s="1"/>
  <c r="Q547" i="1"/>
  <c r="Q546" i="1"/>
  <c r="K544" i="1"/>
  <c r="I544" i="1"/>
  <c r="G544" i="1"/>
  <c r="C544" i="1"/>
  <c r="Q543" i="1"/>
  <c r="Q542" i="1"/>
  <c r="Q541" i="1"/>
  <c r="Q539" i="1"/>
  <c r="O539" i="1"/>
  <c r="M539" i="1"/>
  <c r="Q538" i="1"/>
  <c r="O538" i="1"/>
  <c r="O544" i="1" s="1"/>
  <c r="M538" i="1"/>
  <c r="K538" i="1"/>
  <c r="G538" i="1"/>
  <c r="E538" i="1"/>
  <c r="C538" i="1"/>
  <c r="M537" i="1"/>
  <c r="I537" i="1"/>
  <c r="E534" i="1"/>
  <c r="E533" i="1"/>
  <c r="E532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44" i="1" s="1"/>
  <c r="O504" i="1"/>
  <c r="M504" i="1"/>
  <c r="K504" i="1"/>
  <c r="I504" i="1"/>
  <c r="I555" i="1" s="1"/>
  <c r="G504" i="1"/>
  <c r="E504" i="1"/>
  <c r="C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504" i="1" s="1"/>
  <c r="O488" i="1"/>
  <c r="M488" i="1"/>
  <c r="K488" i="1"/>
  <c r="K555" i="1" s="1"/>
  <c r="I488" i="1"/>
  <c r="G488" i="1"/>
  <c r="E488" i="1"/>
  <c r="C488" i="1"/>
  <c r="C555" i="1" s="1"/>
  <c r="Q487" i="1"/>
  <c r="Q486" i="1"/>
  <c r="Q485" i="1"/>
  <c r="Q484" i="1"/>
  <c r="Q483" i="1"/>
  <c r="Q482" i="1"/>
  <c r="Q481" i="1"/>
  <c r="Q480" i="1"/>
  <c r="Q479" i="1"/>
  <c r="Q476" i="1"/>
  <c r="O476" i="1"/>
  <c r="M476" i="1"/>
  <c r="Q475" i="1"/>
  <c r="O475" i="1"/>
  <c r="M475" i="1"/>
  <c r="K475" i="1"/>
  <c r="G475" i="1"/>
  <c r="E475" i="1"/>
  <c r="C475" i="1"/>
  <c r="M474" i="1"/>
  <c r="I474" i="1"/>
  <c r="E471" i="1"/>
  <c r="E470" i="1"/>
  <c r="E469" i="1"/>
  <c r="M430" i="1"/>
  <c r="O428" i="1"/>
  <c r="M428" i="1"/>
  <c r="K428" i="1"/>
  <c r="I428" i="1"/>
  <c r="I430" i="1" s="1"/>
  <c r="G428" i="1"/>
  <c r="E428" i="1"/>
  <c r="C428" i="1"/>
  <c r="Q427" i="1"/>
  <c r="Q428" i="1" s="1"/>
  <c r="O424" i="1"/>
  <c r="M424" i="1"/>
  <c r="K424" i="1"/>
  <c r="I424" i="1"/>
  <c r="G424" i="1"/>
  <c r="E424" i="1"/>
  <c r="E430" i="1" s="1"/>
  <c r="C424" i="1"/>
  <c r="Q423" i="1"/>
  <c r="Q422" i="1"/>
  <c r="Q424" i="1" s="1"/>
  <c r="O420" i="1"/>
  <c r="M420" i="1"/>
  <c r="K420" i="1"/>
  <c r="I420" i="1"/>
  <c r="G420" i="1"/>
  <c r="E420" i="1"/>
  <c r="C420" i="1"/>
  <c r="Q419" i="1"/>
  <c r="Q418" i="1"/>
  <c r="Q417" i="1"/>
  <c r="Q416" i="1"/>
  <c r="Q415" i="1"/>
  <c r="Q413" i="1"/>
  <c r="O413" i="1"/>
  <c r="M413" i="1"/>
  <c r="Q412" i="1"/>
  <c r="O412" i="1"/>
  <c r="M412" i="1"/>
  <c r="K412" i="1"/>
  <c r="G412" i="1"/>
  <c r="E412" i="1"/>
  <c r="C412" i="1"/>
  <c r="M411" i="1"/>
  <c r="I411" i="1"/>
  <c r="E408" i="1"/>
  <c r="E407" i="1"/>
  <c r="E406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420" i="1" s="1"/>
  <c r="O382" i="1"/>
  <c r="M382" i="1"/>
  <c r="K382" i="1"/>
  <c r="K430" i="1" s="1"/>
  <c r="I382" i="1"/>
  <c r="G382" i="1"/>
  <c r="E382" i="1"/>
  <c r="C382" i="1"/>
  <c r="C430" i="1" s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82" i="1" s="1"/>
  <c r="O363" i="1"/>
  <c r="M363" i="1"/>
  <c r="K363" i="1"/>
  <c r="I363" i="1"/>
  <c r="G363" i="1"/>
  <c r="E363" i="1"/>
  <c r="C363" i="1"/>
  <c r="Q362" i="1"/>
  <c r="Q361" i="1"/>
  <c r="Q360" i="1"/>
  <c r="Q359" i="1"/>
  <c r="Q358" i="1"/>
  <c r="Q357" i="1"/>
  <c r="Q356" i="1"/>
  <c r="Q355" i="1"/>
  <c r="Q354" i="1"/>
  <c r="Q353" i="1"/>
  <c r="Q363" i="1" s="1"/>
  <c r="Q350" i="1"/>
  <c r="O350" i="1"/>
  <c r="M350" i="1"/>
  <c r="Q349" i="1"/>
  <c r="O349" i="1"/>
  <c r="M349" i="1"/>
  <c r="K349" i="1"/>
  <c r="G349" i="1"/>
  <c r="E349" i="1"/>
  <c r="C349" i="1"/>
  <c r="M348" i="1"/>
  <c r="I348" i="1"/>
  <c r="E345" i="1"/>
  <c r="E344" i="1"/>
  <c r="E343" i="1"/>
  <c r="O324" i="1"/>
  <c r="M324" i="1"/>
  <c r="K324" i="1"/>
  <c r="I324" i="1"/>
  <c r="G324" i="1"/>
  <c r="E324" i="1"/>
  <c r="C324" i="1"/>
  <c r="Q323" i="1"/>
  <c r="Q322" i="1"/>
  <c r="Q321" i="1"/>
  <c r="Q320" i="1"/>
  <c r="Q319" i="1"/>
  <c r="Q318" i="1"/>
  <c r="Q317" i="1"/>
  <c r="Q316" i="1"/>
  <c r="Q324" i="1" s="1"/>
  <c r="O313" i="1"/>
  <c r="M313" i="1"/>
  <c r="K313" i="1"/>
  <c r="I313" i="1"/>
  <c r="G313" i="1"/>
  <c r="E313" i="1"/>
  <c r="C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O297" i="1"/>
  <c r="I297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1" i="1"/>
  <c r="Q280" i="1"/>
  <c r="Q279" i="1"/>
  <c r="Q277" i="1"/>
  <c r="Q271" i="1"/>
  <c r="Q270" i="1"/>
  <c r="Q267" i="1"/>
  <c r="O267" i="1"/>
  <c r="M267" i="1"/>
  <c r="Q266" i="1"/>
  <c r="O266" i="1"/>
  <c r="M266" i="1"/>
  <c r="K266" i="1"/>
  <c r="K297" i="1" s="1"/>
  <c r="G266" i="1"/>
  <c r="G297" i="1" s="1"/>
  <c r="E266" i="1"/>
  <c r="C266" i="1"/>
  <c r="C297" i="1" s="1"/>
  <c r="M265" i="1"/>
  <c r="M297" i="1" s="1"/>
  <c r="I265" i="1"/>
  <c r="E262" i="1"/>
  <c r="E261" i="1"/>
  <c r="E260" i="1"/>
  <c r="E297" i="1" s="1"/>
  <c r="Q256" i="1"/>
  <c r="Q255" i="1"/>
  <c r="Q254" i="1"/>
  <c r="Q253" i="1"/>
  <c r="Q252" i="1"/>
  <c r="Q251" i="1"/>
  <c r="Q249" i="1"/>
  <c r="Q248" i="1"/>
  <c r="Q247" i="1"/>
  <c r="Q246" i="1"/>
  <c r="Q245" i="1"/>
  <c r="Q244" i="1"/>
  <c r="Q243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18" i="1"/>
  <c r="Q217" i="1"/>
  <c r="Q216" i="1"/>
  <c r="Q215" i="1"/>
  <c r="Q212" i="1"/>
  <c r="Q211" i="1"/>
  <c r="Q210" i="1"/>
  <c r="Q209" i="1"/>
  <c r="Q207" i="1"/>
  <c r="Q206" i="1"/>
  <c r="Q205" i="1"/>
  <c r="Q203" i="1"/>
  <c r="Q202" i="1"/>
  <c r="Q201" i="1"/>
  <c r="Q198" i="1"/>
  <c r="O198" i="1"/>
  <c r="M198" i="1"/>
  <c r="Q197" i="1"/>
  <c r="O197" i="1"/>
  <c r="M197" i="1"/>
  <c r="K197" i="1"/>
  <c r="G197" i="1"/>
  <c r="E197" i="1"/>
  <c r="C197" i="1"/>
  <c r="M196" i="1"/>
  <c r="I196" i="1"/>
  <c r="E193" i="1"/>
  <c r="E192" i="1"/>
  <c r="E191" i="1"/>
  <c r="O180" i="1"/>
  <c r="M180" i="1"/>
  <c r="K180" i="1"/>
  <c r="I180" i="1"/>
  <c r="G180" i="1"/>
  <c r="E180" i="1"/>
  <c r="C180" i="1"/>
  <c r="Q179" i="1"/>
  <c r="Q178" i="1"/>
  <c r="Q177" i="1"/>
  <c r="Q176" i="1"/>
  <c r="Q175" i="1"/>
  <c r="Q174" i="1"/>
  <c r="Q173" i="1"/>
  <c r="Q172" i="1"/>
  <c r="Q180" i="1" s="1"/>
  <c r="O169" i="1"/>
  <c r="M169" i="1"/>
  <c r="K169" i="1"/>
  <c r="I169" i="1"/>
  <c r="G169" i="1"/>
  <c r="E169" i="1"/>
  <c r="C169" i="1"/>
  <c r="Q168" i="1"/>
  <c r="Q167" i="1"/>
  <c r="Q166" i="1"/>
  <c r="Q165" i="1"/>
  <c r="Q164" i="1"/>
  <c r="Q169" i="1" s="1"/>
  <c r="O161" i="1"/>
  <c r="M161" i="1"/>
  <c r="K161" i="1"/>
  <c r="I161" i="1"/>
  <c r="G161" i="1"/>
  <c r="E161" i="1"/>
  <c r="C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61" i="1" s="1"/>
  <c r="Q143" i="1"/>
  <c r="Q142" i="1"/>
  <c r="Q141" i="1"/>
  <c r="Q138" i="1"/>
  <c r="O138" i="1"/>
  <c r="M138" i="1"/>
  <c r="Q137" i="1"/>
  <c r="O137" i="1"/>
  <c r="M137" i="1"/>
  <c r="K137" i="1"/>
  <c r="G137" i="1"/>
  <c r="E137" i="1"/>
  <c r="C137" i="1"/>
  <c r="M136" i="1"/>
  <c r="E133" i="1"/>
  <c r="E132" i="1"/>
  <c r="E131" i="1"/>
  <c r="O119" i="1"/>
  <c r="M119" i="1"/>
  <c r="K119" i="1"/>
  <c r="I119" i="1"/>
  <c r="G119" i="1"/>
  <c r="E119" i="1"/>
  <c r="C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O104" i="1"/>
  <c r="M104" i="1"/>
  <c r="K104" i="1"/>
  <c r="I104" i="1"/>
  <c r="G104" i="1"/>
  <c r="E104" i="1"/>
  <c r="C104" i="1"/>
  <c r="Q103" i="1"/>
  <c r="Q102" i="1"/>
  <c r="Q101" i="1"/>
  <c r="Q100" i="1"/>
  <c r="Q99" i="1"/>
  <c r="Q98" i="1"/>
  <c r="Q97" i="1"/>
  <c r="Q96" i="1"/>
  <c r="Q104" i="1" s="1"/>
  <c r="O93" i="1"/>
  <c r="M93" i="1"/>
  <c r="K93" i="1"/>
  <c r="I93" i="1"/>
  <c r="G93" i="1"/>
  <c r="E93" i="1"/>
  <c r="C93" i="1"/>
  <c r="Q92" i="1"/>
  <c r="Q91" i="1"/>
  <c r="Q90" i="1"/>
  <c r="Q89" i="1"/>
  <c r="Q88" i="1"/>
  <c r="Q87" i="1"/>
  <c r="Q86" i="1"/>
  <c r="Q85" i="1"/>
  <c r="O82" i="1"/>
  <c r="O327" i="1" s="1"/>
  <c r="M82" i="1"/>
  <c r="K82" i="1"/>
  <c r="I82" i="1"/>
  <c r="G82" i="1"/>
  <c r="G327" i="1" s="1"/>
  <c r="E82" i="1"/>
  <c r="C82" i="1"/>
  <c r="Q81" i="1"/>
  <c r="Q80" i="1"/>
  <c r="Q79" i="1"/>
  <c r="Q78" i="1"/>
  <c r="Q77" i="1"/>
  <c r="Q76" i="1"/>
  <c r="Q82" i="1" s="1"/>
  <c r="Q73" i="1"/>
  <c r="O73" i="1"/>
  <c r="M73" i="1"/>
  <c r="Q72" i="1"/>
  <c r="O72" i="1"/>
  <c r="M72" i="1"/>
  <c r="K72" i="1"/>
  <c r="G72" i="1"/>
  <c r="E72" i="1"/>
  <c r="C72" i="1"/>
  <c r="M71" i="1"/>
  <c r="I71" i="1"/>
  <c r="I136" i="1" s="1"/>
  <c r="E68" i="1"/>
  <c r="E67" i="1"/>
  <c r="E66" i="1"/>
  <c r="O58" i="1"/>
  <c r="M58" i="1"/>
  <c r="K58" i="1"/>
  <c r="I58" i="1"/>
  <c r="G58" i="1"/>
  <c r="E58" i="1"/>
  <c r="C58" i="1"/>
  <c r="Q57" i="1"/>
  <c r="Q56" i="1"/>
  <c r="Q55" i="1"/>
  <c r="Q54" i="1"/>
  <c r="Q53" i="1"/>
  <c r="Q52" i="1"/>
  <c r="Q51" i="1"/>
  <c r="Q50" i="1"/>
  <c r="Q49" i="1"/>
  <c r="Q48" i="1"/>
  <c r="Q47" i="1"/>
  <c r="M47" i="1"/>
  <c r="Q46" i="1"/>
  <c r="Q45" i="1"/>
  <c r="Q44" i="1"/>
  <c r="Q43" i="1"/>
  <c r="Q42" i="1"/>
  <c r="Q58" i="1" s="1"/>
  <c r="Q41" i="1"/>
  <c r="O38" i="1"/>
  <c r="M38" i="1"/>
  <c r="K38" i="1"/>
  <c r="I38" i="1"/>
  <c r="G38" i="1"/>
  <c r="E38" i="1"/>
  <c r="C38" i="1"/>
  <c r="Q37" i="1"/>
  <c r="Q36" i="1"/>
  <c r="Q35" i="1"/>
  <c r="Q34" i="1"/>
  <c r="Q33" i="1"/>
  <c r="Q32" i="1"/>
  <c r="Q31" i="1"/>
  <c r="O28" i="1"/>
  <c r="M28" i="1"/>
  <c r="K28" i="1"/>
  <c r="I28" i="1"/>
  <c r="G28" i="1"/>
  <c r="E28" i="1"/>
  <c r="C28" i="1"/>
  <c r="Q27" i="1"/>
  <c r="Q28" i="1" s="1"/>
  <c r="Q26" i="1"/>
  <c r="Q25" i="1"/>
  <c r="Q24" i="1"/>
  <c r="O21" i="1"/>
  <c r="M21" i="1"/>
  <c r="K21" i="1"/>
  <c r="I21" i="1"/>
  <c r="I327" i="1" s="1"/>
  <c r="G21" i="1"/>
  <c r="E21" i="1"/>
  <c r="C21" i="1"/>
  <c r="C327" i="1" s="1"/>
  <c r="Q20" i="1"/>
  <c r="Q19" i="1"/>
  <c r="Q18" i="1"/>
  <c r="Q17" i="1"/>
  <c r="Q16" i="1"/>
  <c r="Q21" i="1" s="1"/>
  <c r="C11" i="1"/>
  <c r="C330" i="1" l="1"/>
  <c r="M2765" i="1"/>
  <c r="K2763" i="1"/>
  <c r="Q2369" i="1"/>
  <c r="Q673" i="1"/>
  <c r="Q1108" i="1"/>
  <c r="Q1264" i="1"/>
  <c r="I2155" i="1"/>
  <c r="E2155" i="1"/>
  <c r="M2155" i="1"/>
  <c r="Q2344" i="1"/>
  <c r="M2763" i="1"/>
  <c r="Q2918" i="1"/>
  <c r="C3504" i="1"/>
  <c r="O3719" i="1"/>
  <c r="O3721" i="1" s="1"/>
  <c r="K327" i="1"/>
  <c r="Q38" i="1"/>
  <c r="Q327" i="1" s="1"/>
  <c r="Q93" i="1"/>
  <c r="Q313" i="1"/>
  <c r="E555" i="1"/>
  <c r="E2246" i="1" s="1"/>
  <c r="Q613" i="1"/>
  <c r="Q655" i="1" s="1"/>
  <c r="C655" i="1"/>
  <c r="C2246" i="1" s="1"/>
  <c r="K655" i="1"/>
  <c r="K2246" i="1" s="1"/>
  <c r="Q646" i="1"/>
  <c r="C891" i="1"/>
  <c r="K891" i="1"/>
  <c r="O1051" i="1"/>
  <c r="O1108" i="1" s="1"/>
  <c r="C1264" i="1"/>
  <c r="K1264" i="1"/>
  <c r="Q2230" i="1"/>
  <c r="Q2583" i="1"/>
  <c r="Q2649" i="1" s="1"/>
  <c r="Q3095" i="1"/>
  <c r="C3245" i="1"/>
  <c r="E3353" i="1"/>
  <c r="E3401" i="1" s="1"/>
  <c r="M3353" i="1"/>
  <c r="M3401" i="1" s="1"/>
  <c r="O3328" i="1"/>
  <c r="C3407" i="1"/>
  <c r="E3212" i="1" s="1"/>
  <c r="E327" i="1"/>
  <c r="M327" i="1"/>
  <c r="O555" i="1"/>
  <c r="E2369" i="1"/>
  <c r="C2371" i="1"/>
  <c r="C2765" i="1"/>
  <c r="C2763" i="1"/>
  <c r="C2769" i="1" s="1"/>
  <c r="E2309" i="1" s="1"/>
  <c r="C2865" i="1"/>
  <c r="C4038" i="1"/>
  <c r="C4044" i="1" s="1"/>
  <c r="E4455" i="1"/>
  <c r="E4457" i="1" s="1"/>
  <c r="Q119" i="1"/>
  <c r="Q297" i="1"/>
  <c r="Q430" i="1"/>
  <c r="G430" i="1"/>
  <c r="O430" i="1"/>
  <c r="Q488" i="1"/>
  <c r="Q555" i="1" s="1"/>
  <c r="M696" i="1"/>
  <c r="I797" i="1"/>
  <c r="I2246" i="1" s="1"/>
  <c r="I2249" i="1" s="1"/>
  <c r="E797" i="1"/>
  <c r="Q885" i="1"/>
  <c r="Q891" i="1" s="1"/>
  <c r="E987" i="1"/>
  <c r="M987" i="1"/>
  <c r="Q1207" i="1"/>
  <c r="C1653" i="1"/>
  <c r="O2017" i="1"/>
  <c r="O2230" i="1"/>
  <c r="E3150" i="1"/>
  <c r="Q3353" i="1"/>
  <c r="Q3401" i="1" s="1"/>
  <c r="G3721" i="1"/>
  <c r="C3694" i="1"/>
  <c r="C3719" i="1" s="1"/>
  <c r="K3694" i="1"/>
  <c r="C4040" i="1"/>
  <c r="M4038" i="1"/>
  <c r="I3924" i="1"/>
  <c r="I4038" i="1" s="1"/>
  <c r="I4040" i="1" s="1"/>
  <c r="G4337" i="1"/>
  <c r="O4337" i="1"/>
  <c r="O4455" i="1" s="1"/>
  <c r="O4457" i="1" s="1"/>
  <c r="E544" i="1"/>
  <c r="M544" i="1"/>
  <c r="M555" i="1" s="1"/>
  <c r="M2246" i="1" s="1"/>
  <c r="Q684" i="1"/>
  <c r="C797" i="1"/>
  <c r="K797" i="1"/>
  <c r="Q753" i="1"/>
  <c r="Q797" i="1" s="1"/>
  <c r="G987" i="1"/>
  <c r="Q942" i="1"/>
  <c r="Q987" i="1" s="1"/>
  <c r="Q1091" i="1"/>
  <c r="Q1321" i="1"/>
  <c r="G1413" i="1"/>
  <c r="O1413" i="1"/>
  <c r="Q1534" i="1"/>
  <c r="E1724" i="1"/>
  <c r="O1724" i="1"/>
  <c r="I1945" i="1"/>
  <c r="E2017" i="1"/>
  <c r="M2017" i="1"/>
  <c r="E2391" i="1"/>
  <c r="E2524" i="1"/>
  <c r="Q2495" i="1"/>
  <c r="Q2524" i="1" s="1"/>
  <c r="Q2763" i="1" s="1"/>
  <c r="Q2709" i="1"/>
  <c r="M2862" i="1"/>
  <c r="I2862" i="1"/>
  <c r="M2918" i="1"/>
  <c r="M3148" i="1" s="1"/>
  <c r="O3041" i="1"/>
  <c r="O3148" i="1" s="1"/>
  <c r="O3150" i="1" s="1"/>
  <c r="Q3235" i="1"/>
  <c r="I3403" i="1"/>
  <c r="Q3593" i="1"/>
  <c r="Q3600" i="1" s="1"/>
  <c r="Q3630" i="1" s="1"/>
  <c r="M3600" i="1"/>
  <c r="M3630" i="1" s="1"/>
  <c r="Q3854" i="1"/>
  <c r="Q3924" i="1" s="1"/>
  <c r="K4455" i="1"/>
  <c r="C4658" i="1"/>
  <c r="E4518" i="1" s="1"/>
  <c r="C4654" i="1"/>
  <c r="C4539" i="1"/>
  <c r="K4654" i="1"/>
  <c r="G4654" i="1"/>
  <c r="Q4616" i="1"/>
  <c r="Q4652" i="1" s="1"/>
  <c r="Q4654" i="1" s="1"/>
  <c r="Q868" i="1"/>
  <c r="I1108" i="1"/>
  <c r="M1207" i="1"/>
  <c r="Q1540" i="1"/>
  <c r="G1540" i="1"/>
  <c r="O1540" i="1"/>
  <c r="K1653" i="1"/>
  <c r="Q1701" i="1"/>
  <c r="Q1724" i="1" s="1"/>
  <c r="Q2084" i="1"/>
  <c r="C2084" i="1"/>
  <c r="K2084" i="1"/>
  <c r="Q2153" i="1"/>
  <c r="Q2155" i="1" s="1"/>
  <c r="O2371" i="1"/>
  <c r="K2369" i="1"/>
  <c r="K2765" i="1" s="1"/>
  <c r="I2524" i="1"/>
  <c r="I2763" i="1" s="1"/>
  <c r="I2765" i="1" s="1"/>
  <c r="C2918" i="1"/>
  <c r="C3148" i="1" s="1"/>
  <c r="C3154" i="1" s="1"/>
  <c r="E2827" i="1" s="1"/>
  <c r="Q2916" i="1"/>
  <c r="G3148" i="1"/>
  <c r="G3150" i="1" s="1"/>
  <c r="G3403" i="1"/>
  <c r="K3353" i="1"/>
  <c r="K3401" i="1" s="1"/>
  <c r="K3403" i="1" s="1"/>
  <c r="I3721" i="1"/>
  <c r="K3573" i="1"/>
  <c r="K3719" i="1" s="1"/>
  <c r="K3721" i="1" s="1"/>
  <c r="Q3566" i="1"/>
  <c r="Q3573" i="1" s="1"/>
  <c r="E4010" i="1"/>
  <c r="E4038" i="1" s="1"/>
  <c r="K4457" i="1"/>
  <c r="G4455" i="1"/>
  <c r="O4654" i="1"/>
  <c r="O923" i="1"/>
  <c r="O987" i="1" s="1"/>
  <c r="G1653" i="1"/>
  <c r="O1653" i="1"/>
  <c r="Q1896" i="1"/>
  <c r="Q1945" i="1" s="1"/>
  <c r="Q2003" i="1"/>
  <c r="Q2017" i="1" s="1"/>
  <c r="C2155" i="1"/>
  <c r="K2155" i="1"/>
  <c r="I3148" i="1"/>
  <c r="Q3224" i="1"/>
  <c r="Q3242" i="1" s="1"/>
  <c r="E3242" i="1"/>
  <c r="E3403" i="1" s="1"/>
  <c r="M3242" i="1"/>
  <c r="M3403" i="1" s="1"/>
  <c r="M3502" i="1"/>
  <c r="E3573" i="1"/>
  <c r="M3573" i="1"/>
  <c r="M3719" i="1" s="1"/>
  <c r="E3630" i="1"/>
  <c r="E3694" i="1"/>
  <c r="G3924" i="1"/>
  <c r="G4038" i="1" s="1"/>
  <c r="G4040" i="1" s="1"/>
  <c r="G4174" i="1"/>
  <c r="G4457" i="1" s="1"/>
  <c r="Q4239" i="1"/>
  <c r="Q4241" i="1" s="1"/>
  <c r="I4337" i="1"/>
  <c r="I4455" i="1" s="1"/>
  <c r="I4457" i="1" s="1"/>
  <c r="M4337" i="1"/>
  <c r="Q4400" i="1"/>
  <c r="Q4407" i="1" s="1"/>
  <c r="C1413" i="1"/>
  <c r="K1413" i="1"/>
  <c r="Q1384" i="1"/>
  <c r="Q1413" i="1" s="1"/>
  <c r="Q1431" i="1"/>
  <c r="Q1447" i="1" s="1"/>
  <c r="Q1512" i="1"/>
  <c r="Q1753" i="1"/>
  <c r="Q1809" i="1" s="1"/>
  <c r="G1809" i="1"/>
  <c r="O1809" i="1"/>
  <c r="E1945" i="1"/>
  <c r="M1945" i="1"/>
  <c r="G2524" i="1"/>
  <c r="G2763" i="1" s="1"/>
  <c r="G2765" i="1" s="1"/>
  <c r="O2524" i="1"/>
  <c r="O2763" i="1" s="1"/>
  <c r="O2765" i="1" s="1"/>
  <c r="Q3500" i="1"/>
  <c r="Q3502" i="1" s="1"/>
  <c r="Q3692" i="1"/>
  <c r="Q3694" i="1" s="1"/>
  <c r="C4010" i="1"/>
  <c r="K4010" i="1"/>
  <c r="K4038" i="1" s="1"/>
  <c r="K4040" i="1" s="1"/>
  <c r="Q3999" i="1"/>
  <c r="M4455" i="1"/>
  <c r="M4457" i="1" s="1"/>
  <c r="C4337" i="1"/>
  <c r="C4455" i="1" s="1"/>
  <c r="C4457" i="1" s="1"/>
  <c r="O3353" i="1"/>
  <c r="O3401" i="1" s="1"/>
  <c r="O3403" i="1" s="1"/>
  <c r="E3814" i="1"/>
  <c r="E3811" i="1"/>
  <c r="M3811" i="1"/>
  <c r="M4040" i="1" s="1"/>
  <c r="Q3982" i="1"/>
  <c r="Q4010" i="1" s="1"/>
  <c r="Q4314" i="1"/>
  <c r="Q4337" i="1" s="1"/>
  <c r="E2865" i="1" l="1"/>
  <c r="E3154" i="1"/>
  <c r="G2827" i="1" s="1"/>
  <c r="C3725" i="1"/>
  <c r="E3465" i="1" s="1"/>
  <c r="C3721" i="1"/>
  <c r="E2371" i="1"/>
  <c r="Q3719" i="1"/>
  <c r="C2249" i="1"/>
  <c r="C2252" i="1"/>
  <c r="E11" i="1" s="1"/>
  <c r="Q3721" i="1"/>
  <c r="C3150" i="1"/>
  <c r="E2249" i="1"/>
  <c r="K2249" i="1"/>
  <c r="Q3148" i="1"/>
  <c r="Q3150" i="1" s="1"/>
  <c r="Q2765" i="1"/>
  <c r="E4040" i="1"/>
  <c r="E3719" i="1"/>
  <c r="E3721" i="1" s="1"/>
  <c r="Q3403" i="1"/>
  <c r="E4658" i="1"/>
  <c r="G4518" i="1" s="1"/>
  <c r="E4539" i="1"/>
  <c r="C4461" i="1"/>
  <c r="E4102" i="1" s="1"/>
  <c r="E3245" i="1"/>
  <c r="E3407" i="1"/>
  <c r="G3212" i="1" s="1"/>
  <c r="Q696" i="1"/>
  <c r="Q2246" i="1" s="1"/>
  <c r="Q2249" i="1" s="1"/>
  <c r="M3721" i="1"/>
  <c r="I3150" i="1"/>
  <c r="O2246" i="1"/>
  <c r="O2249" i="1" s="1"/>
  <c r="E4044" i="1"/>
  <c r="G3783" i="1" s="1"/>
  <c r="Q4455" i="1"/>
  <c r="Q4457" i="1" s="1"/>
  <c r="Q4038" i="1"/>
  <c r="Q4040" i="1" s="1"/>
  <c r="M3150" i="1"/>
  <c r="E2763" i="1"/>
  <c r="E2769" i="1" s="1"/>
  <c r="G2309" i="1" s="1"/>
  <c r="G2246" i="1"/>
  <c r="G2249" i="1" s="1"/>
  <c r="E2765" i="1"/>
  <c r="M2249" i="1"/>
  <c r="G2769" i="1" l="1"/>
  <c r="I2309" i="1" s="1"/>
  <c r="G2371" i="1"/>
  <c r="E4461" i="1"/>
  <c r="G4102" i="1" s="1"/>
  <c r="E4177" i="1"/>
  <c r="E3725" i="1"/>
  <c r="G3465" i="1" s="1"/>
  <c r="E3504" i="1"/>
  <c r="G3814" i="1"/>
  <c r="G4044" i="1"/>
  <c r="I3783" i="1" s="1"/>
  <c r="G2865" i="1"/>
  <c r="G3154" i="1"/>
  <c r="I2827" i="1" s="1"/>
  <c r="G3407" i="1"/>
  <c r="I3212" i="1" s="1"/>
  <c r="G3245" i="1"/>
  <c r="G4539" i="1"/>
  <c r="G4658" i="1"/>
  <c r="I4518" i="1" s="1"/>
  <c r="E330" i="1"/>
  <c r="E2252" i="1"/>
  <c r="G11" i="1" s="1"/>
  <c r="G2252" i="1" l="1"/>
  <c r="I11" i="1" s="1"/>
  <c r="G330" i="1"/>
  <c r="I4044" i="1"/>
  <c r="I3814" i="1"/>
  <c r="K3783" i="1"/>
  <c r="I3407" i="1"/>
  <c r="K3212" i="1"/>
  <c r="I3245" i="1"/>
  <c r="G4461" i="1"/>
  <c r="I4102" i="1" s="1"/>
  <c r="G4177" i="1"/>
  <c r="K4518" i="1"/>
  <c r="I4658" i="1"/>
  <c r="I4539" i="1"/>
  <c r="I3154" i="1"/>
  <c r="I2865" i="1"/>
  <c r="K2827" i="1"/>
  <c r="G3504" i="1"/>
  <c r="G3725" i="1"/>
  <c r="I3465" i="1" s="1"/>
  <c r="K2309" i="1"/>
  <c r="I2769" i="1"/>
  <c r="I2371" i="1"/>
  <c r="I4461" i="1" l="1"/>
  <c r="I4177" i="1"/>
  <c r="K4102" i="1"/>
  <c r="K3814" i="1"/>
  <c r="K4044" i="1"/>
  <c r="M3783" i="1" s="1"/>
  <c r="I2252" i="1"/>
  <c r="K11" i="1"/>
  <c r="I330" i="1"/>
  <c r="K2865" i="1"/>
  <c r="K3154" i="1"/>
  <c r="M2827" i="1" s="1"/>
  <c r="K2371" i="1"/>
  <c r="K2769" i="1"/>
  <c r="M2309" i="1" s="1"/>
  <c r="K4658" i="1"/>
  <c r="M4518" i="1" s="1"/>
  <c r="K4539" i="1"/>
  <c r="K3407" i="1"/>
  <c r="M3212" i="1" s="1"/>
  <c r="K3245" i="1"/>
  <c r="I3504" i="1"/>
  <c r="K3465" i="1"/>
  <c r="I3725" i="1"/>
  <c r="M4539" i="1" l="1"/>
  <c r="Q4518" i="1"/>
  <c r="M4658" i="1"/>
  <c r="M4044" i="1"/>
  <c r="M3814" i="1"/>
  <c r="Q3783" i="1"/>
  <c r="M2769" i="1"/>
  <c r="M2371" i="1"/>
  <c r="Q2309" i="1"/>
  <c r="M3245" i="1"/>
  <c r="M3407" i="1"/>
  <c r="Q3212" i="1"/>
  <c r="K2252" i="1"/>
  <c r="M11" i="1" s="1"/>
  <c r="K330" i="1"/>
  <c r="K4177" i="1"/>
  <c r="K4461" i="1"/>
  <c r="M4102" i="1" s="1"/>
  <c r="K3725" i="1"/>
  <c r="M3465" i="1" s="1"/>
  <c r="K3504" i="1"/>
  <c r="M3154" i="1"/>
  <c r="Q2827" i="1"/>
  <c r="M2865" i="1"/>
  <c r="Q3465" i="1" l="1"/>
  <c r="M3725" i="1"/>
  <c r="M3504" i="1"/>
  <c r="M330" i="1"/>
  <c r="M2252" i="1"/>
  <c r="Q11" i="1"/>
  <c r="Q2769" i="1"/>
  <c r="Q2371" i="1"/>
  <c r="Q2865" i="1"/>
  <c r="Q3154" i="1"/>
  <c r="M4461" i="1"/>
  <c r="M4177" i="1"/>
  <c r="Q4102" i="1"/>
  <c r="Q3245" i="1"/>
  <c r="Q3407" i="1"/>
  <c r="Q4044" i="1"/>
  <c r="Q3814" i="1"/>
  <c r="Q4658" i="1"/>
  <c r="Q4539" i="1"/>
  <c r="Q4177" i="1" l="1"/>
  <c r="Q4461" i="1"/>
  <c r="Q3725" i="1"/>
  <c r="Q3504" i="1"/>
  <c r="Q2252" i="1"/>
  <c r="Q330" i="1"/>
</calcChain>
</file>

<file path=xl/comments1.xml><?xml version="1.0" encoding="utf-8"?>
<comments xmlns="http://schemas.openxmlformats.org/spreadsheetml/2006/main">
  <authors>
    <author>kphillips</author>
  </authors>
  <commentList>
    <comment ref="A201" authorId="0" shapeId="0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</commentList>
</comments>
</file>

<file path=xl/sharedStrings.xml><?xml version="1.0" encoding="utf-8"?>
<sst xmlns="http://schemas.openxmlformats.org/spreadsheetml/2006/main" count="2745" uniqueCount="1800">
  <si>
    <t>CITY OF BRADY</t>
  </si>
  <si>
    <t>BUDGET REPORT</t>
  </si>
  <si>
    <t>FISCAL YEAR 2016 - 2017</t>
  </si>
  <si>
    <t>10 -GENERAL FUND</t>
  </si>
  <si>
    <t>(----- 2015-2016 ------)</t>
  </si>
  <si>
    <t>2016-2017</t>
  </si>
  <si>
    <t>2012-2013</t>
  </si>
  <si>
    <t>2013-2014</t>
  </si>
  <si>
    <t>2014- 2015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</si>
  <si>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</si>
  <si>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</si>
  <si>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</si>
  <si>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</si>
  <si>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</si>
  <si>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</si>
  <si>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</si>
  <si>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</si>
  <si>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</si>
  <si>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</si>
  <si>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</si>
  <si>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</si>
  <si>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</si>
  <si>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</si>
  <si>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</si>
  <si>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</si>
  <si>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</si>
  <si>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</si>
  <si>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</si>
  <si>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</si>
  <si>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</si>
  <si>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</si>
  <si>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</si>
  <si>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</si>
  <si>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10-4-01-813.00 Admin</t>
  </si>
  <si>
    <t>10-4-07-648.00 Fire</t>
  </si>
  <si>
    <t>10-4-27-648.00 Animal Control</t>
  </si>
  <si>
    <t>10-4-45-648.00 Building</t>
  </si>
  <si>
    <t>10-4-27-627.00 Dog Pound Fees</t>
  </si>
  <si>
    <t>10-4-29-648.00 EMS</t>
  </si>
  <si>
    <t>10-4-45-649.00 Rezoning Fees</t>
  </si>
  <si>
    <t>TOTAL License, Permits &amp; Fees</t>
  </si>
  <si>
    <t>Other Agencies</t>
  </si>
  <si>
    <t>10-4-01-622.00 County Subsidy  Admin</t>
  </si>
  <si>
    <t>10-4-03-622.00 Country Subsidy Public Property</t>
  </si>
  <si>
    <t xml:space="preserve">10-4-07-622.00 County Subsidy  Fire </t>
  </si>
  <si>
    <t>10-4-08-622.00 County Subsidy Police</t>
  </si>
  <si>
    <t>10-4-09-622.00 County Subsidy EOC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</si>
  <si>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</si>
  <si>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</si>
  <si>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</si>
  <si>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</si>
  <si>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10-4-08-650.00 Police Ed Subsidy</t>
  </si>
  <si>
    <t>10-4-08-652.00 Police Grants</t>
  </si>
  <si>
    <t>10-4-02-815.01  EDC Contribution - Land Lease</t>
  </si>
  <si>
    <t>10-4-11-815.01 EDC  Contribution Comm Services Admin</t>
  </si>
  <si>
    <t>10-4-13-815.01 EDC Contribution Civic Center</t>
  </si>
  <si>
    <t>10-4-44-815.01 EDC Contribution Financial Admin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</si>
  <si>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</si>
  <si>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</si>
  <si>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</si>
  <si>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</si>
  <si>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</si>
  <si>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</si>
  <si>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10-4-17-632.00 Municipal Ct. Fines/Fees</t>
  </si>
  <si>
    <t>10-4-17-632.01 Municipal Ct. Security Fund</t>
  </si>
  <si>
    <t>10-4-17-632.02 Municipal Ct. Technology Fund</t>
  </si>
  <si>
    <t>10-4-17-635.00 Collection Agency</t>
  </si>
  <si>
    <t>TOTAL Fines, Fees &amp; Warrents</t>
  </si>
  <si>
    <t>Charges for Services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</si>
  <si>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</si>
  <si>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</si>
  <si>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</si>
  <si>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</si>
  <si>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</si>
  <si>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</si>
  <si>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</si>
  <si>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</si>
  <si>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TOTAL Charges for Services</t>
  </si>
  <si>
    <t>Airport Charges for Services</t>
  </si>
  <si>
    <t>10-4-02-611.00 Rental Income</t>
  </si>
  <si>
    <t>10-4-02-611.01 Tee Hanger Rent</t>
  </si>
  <si>
    <t>10-4-02-611.02 Hanger A/B Rent</t>
  </si>
  <si>
    <t>10-4-02-640.00 Tie Down Income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</si>
  <si>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</si>
  <si>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</si>
  <si>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</si>
  <si>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</si>
  <si>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</si>
  <si>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</si>
  <si>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</si>
  <si>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</si>
  <si>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</si>
  <si>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</si>
  <si>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</si>
  <si>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</si>
  <si>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</si>
  <si>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</si>
  <si>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</si>
  <si>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</si>
  <si>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</si>
  <si>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</si>
  <si>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</si>
  <si>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</si>
  <si>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</si>
  <si>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</si>
  <si>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</si>
  <si>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</si>
  <si>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</si>
  <si>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</si>
  <si>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</si>
  <si>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</si>
  <si>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Paddle Boat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</si>
  <si>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</si>
  <si>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</si>
  <si>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</si>
  <si>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</si>
  <si>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</si>
  <si>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</si>
  <si>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</si>
  <si>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</si>
  <si>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10-4-32-808.01 TIPS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</si>
  <si>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</si>
  <si>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</si>
  <si>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</si>
  <si>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</si>
  <si>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</si>
  <si>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</si>
  <si>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</si>
  <si>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</si>
  <si>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</si>
  <si>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</si>
  <si>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</si>
  <si>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</si>
  <si>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</si>
  <si>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</si>
  <si>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</si>
  <si>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</si>
  <si>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</si>
  <si>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</si>
  <si>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</si>
  <si>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</si>
  <si>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</si>
  <si>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 xml:space="preserve">10-4-45-648.01 Sales Concessions             </t>
  </si>
  <si>
    <t xml:space="preserve">10-4-12-691.00 Street Surcharge             </t>
  </si>
  <si>
    <t>10-4-01-660.00 Misc Revenue Admin</t>
  </si>
  <si>
    <t>10-4-29-660.00 Misc Revenue EMS</t>
  </si>
  <si>
    <t xml:space="preserve">10-4-32-660.00 Misc Revenue Lake 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</si>
  <si>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</si>
  <si>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</si>
  <si>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</si>
  <si>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</si>
  <si>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</si>
  <si>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</si>
  <si>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</si>
  <si>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</si>
  <si>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</si>
  <si>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10-4-09-814.00 Donations</t>
  </si>
  <si>
    <t>10-4-32-814.00 Donation(s)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</si>
  <si>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</si>
  <si>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</si>
  <si>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</si>
  <si>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</si>
  <si>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</si>
  <si>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</si>
  <si>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</si>
  <si>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</si>
  <si>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</si>
  <si>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</si>
  <si>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</si>
  <si>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</si>
  <si>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</si>
  <si>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</si>
  <si>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</si>
  <si>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</si>
  <si>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</si>
  <si>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</si>
  <si>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</si>
  <si>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</si>
  <si>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</si>
  <si>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</si>
  <si>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</si>
  <si>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</si>
  <si>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</si>
  <si>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 EMS</t>
  </si>
  <si>
    <t>10-4-32-816.00 Bad Debt Recov. Lake Dept.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</si>
  <si>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</si>
  <si>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</si>
  <si>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</si>
  <si>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</si>
  <si>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</si>
  <si>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</si>
  <si>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</si>
  <si>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</si>
  <si>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</si>
  <si>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</si>
  <si>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</si>
  <si>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</si>
  <si>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</si>
  <si>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</si>
  <si>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</si>
  <si>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10-4-24-806.00 Sale of Scrap Repair Shop</t>
  </si>
  <si>
    <t xml:space="preserve">10-4-32-806.00 Sale of Scrap Lake </t>
  </si>
  <si>
    <t>10-4-02-899.00 Sale of Fixed Assets</t>
  </si>
  <si>
    <t>10-4-03-899.00 Sale of Fixed Assets PPM</t>
  </si>
  <si>
    <t>10-4-05-899.00 Sale of Fixed Assets</t>
  </si>
  <si>
    <t>10-4-07-899.00 Sale of Fixed Assets</t>
  </si>
  <si>
    <t>10-4-08-899.00 Sale of Fixed Assets</t>
  </si>
  <si>
    <t>10-4-12-899.00 Sale of Fixed Assets Street</t>
  </si>
  <si>
    <t>10-4-08-899.00 Sale of Fixed Assets - Police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</si>
  <si>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</si>
  <si>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</si>
  <si>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</si>
  <si>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</si>
  <si>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</si>
  <si>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</si>
  <si>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</si>
  <si>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</si>
  <si>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</si>
  <si>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</si>
  <si>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</si>
  <si>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</si>
  <si>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</si>
  <si>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</si>
  <si>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</si>
  <si>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</si>
  <si>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</si>
  <si>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</si>
  <si>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</si>
  <si>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</si>
  <si>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</si>
  <si>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</si>
  <si>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</si>
  <si>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</si>
  <si>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</si>
  <si>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</si>
  <si>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</si>
  <si>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</si>
  <si>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 xml:space="preserve">10-4-01-910.80 Transfers-in from Special 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</si>
  <si>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</si>
  <si>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</si>
  <si>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</si>
  <si>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</si>
  <si>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</si>
  <si>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</si>
  <si>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</si>
  <si>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</si>
  <si>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</si>
  <si>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</si>
  <si>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</si>
  <si>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</si>
  <si>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</si>
  <si>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</si>
  <si>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</si>
  <si>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</si>
  <si>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</si>
  <si>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</si>
  <si>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</si>
  <si>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</si>
  <si>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</si>
  <si>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</si>
  <si>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</si>
  <si>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</si>
  <si>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</si>
  <si>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</si>
  <si>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</si>
  <si>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</si>
  <si>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</si>
  <si>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</si>
  <si>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</si>
  <si>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</si>
  <si>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</si>
  <si>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</si>
  <si>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</si>
  <si>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</si>
  <si>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</si>
  <si>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</si>
  <si>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</si>
  <si>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</si>
  <si>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</si>
  <si>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</si>
  <si>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</si>
  <si>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</si>
  <si>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</si>
  <si>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</si>
  <si>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</si>
  <si>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</si>
  <si>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</si>
  <si>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</si>
  <si>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</si>
  <si>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</si>
  <si>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</si>
  <si>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</si>
  <si>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</si>
  <si>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</si>
  <si>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</si>
  <si>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</si>
  <si>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</si>
  <si>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</si>
  <si>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</si>
  <si>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</si>
  <si>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10-5-01-910.00 Transfers-out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</si>
  <si>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</si>
  <si>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</si>
  <si>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</si>
  <si>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</si>
  <si>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</si>
  <si>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</si>
  <si>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</si>
  <si>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</si>
  <si>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</si>
  <si>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</si>
  <si>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</si>
  <si>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</si>
  <si>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</si>
  <si>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</si>
  <si>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</si>
  <si>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</si>
  <si>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</si>
  <si>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</si>
  <si>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</si>
  <si>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</si>
  <si>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</si>
  <si>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</si>
  <si>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</si>
  <si>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</si>
  <si>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</si>
  <si>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</si>
  <si>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</si>
  <si>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</si>
  <si>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</si>
  <si>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</si>
  <si>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</si>
  <si>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</si>
  <si>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</si>
  <si>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</si>
  <si>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</si>
  <si>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</si>
  <si>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</si>
  <si>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</si>
  <si>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</si>
  <si>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</si>
  <si>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</si>
  <si>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</si>
  <si>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</si>
  <si>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</si>
  <si>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</si>
  <si>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</si>
  <si>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</si>
  <si>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</si>
  <si>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</si>
  <si>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</si>
  <si>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</si>
  <si>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</si>
  <si>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</si>
  <si>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</si>
  <si>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</si>
  <si>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</si>
  <si>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</si>
  <si>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</si>
  <si>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</si>
  <si>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</si>
  <si>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</si>
  <si>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</si>
  <si>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</si>
  <si>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</si>
  <si>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</si>
  <si>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</si>
  <si>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</si>
  <si>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</si>
  <si>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</si>
  <si>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</si>
  <si>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</si>
  <si>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</si>
  <si>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</si>
  <si>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</si>
  <si>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</si>
  <si>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</si>
  <si>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</si>
  <si>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</si>
  <si>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</si>
  <si>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</si>
  <si>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</si>
  <si>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</si>
  <si>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</si>
  <si>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</si>
  <si>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</si>
  <si>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</si>
  <si>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</si>
  <si>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</si>
  <si>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</si>
  <si>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</si>
  <si>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</si>
  <si>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</si>
  <si>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</si>
  <si>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</si>
  <si>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</si>
  <si>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</si>
  <si>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</si>
  <si>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</si>
  <si>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</si>
  <si>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</si>
  <si>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</si>
  <si>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</si>
  <si>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</si>
  <si>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</si>
  <si>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</si>
  <si>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</si>
  <si>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</si>
  <si>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</si>
  <si>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10-5-04-212.00 Rentals /Leases</t>
  </si>
  <si>
    <t>10-5-04-213.00 Contract Labor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</si>
  <si>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</si>
  <si>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</si>
  <si>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</si>
  <si>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</si>
  <si>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</si>
  <si>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</si>
  <si>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</si>
  <si>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</si>
  <si>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</si>
  <si>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</si>
  <si>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</si>
  <si>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</si>
  <si>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</si>
  <si>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</si>
  <si>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</si>
  <si>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</si>
  <si>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</si>
  <si>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</si>
  <si>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</si>
  <si>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</si>
  <si>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</si>
  <si>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</si>
  <si>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</si>
  <si>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</si>
  <si>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</si>
  <si>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</si>
  <si>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</si>
  <si>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</si>
  <si>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</si>
  <si>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</si>
  <si>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</si>
  <si>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</si>
  <si>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</si>
  <si>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</si>
  <si>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</si>
  <si>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</si>
  <si>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</si>
  <si>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</si>
  <si>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</si>
  <si>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</si>
  <si>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</si>
  <si>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</si>
  <si>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</si>
  <si>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</si>
  <si>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</si>
  <si>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10-5-05-316.00 Chemicals</t>
  </si>
  <si>
    <t>10-5-05-316.01 Fertilization</t>
  </si>
  <si>
    <t>10-5-05-316.02 Topdress / Aerification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</si>
  <si>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</si>
  <si>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</si>
  <si>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</si>
  <si>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</si>
  <si>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</si>
  <si>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</si>
  <si>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</si>
  <si>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</si>
  <si>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</si>
  <si>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</si>
  <si>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</si>
  <si>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</si>
  <si>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</si>
  <si>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</si>
  <si>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</si>
  <si>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</si>
  <si>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</si>
  <si>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</si>
  <si>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</si>
  <si>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</si>
  <si>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</si>
  <si>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</si>
  <si>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</si>
  <si>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</si>
  <si>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</si>
  <si>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</si>
  <si>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</si>
  <si>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</si>
  <si>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</si>
  <si>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</si>
  <si>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</si>
  <si>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</si>
  <si>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</si>
  <si>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</si>
  <si>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</si>
  <si>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</si>
  <si>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</si>
  <si>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</si>
  <si>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</si>
  <si>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</si>
  <si>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</si>
  <si>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</si>
  <si>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</si>
  <si>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</si>
  <si>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</si>
  <si>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</si>
  <si>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</si>
  <si>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</si>
  <si>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</si>
  <si>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</si>
  <si>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</si>
  <si>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</si>
  <si>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</si>
  <si>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</si>
  <si>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</si>
  <si>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</si>
  <si>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</si>
  <si>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</si>
  <si>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</si>
  <si>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</si>
  <si>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</si>
  <si>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</si>
  <si>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</si>
  <si>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</si>
  <si>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</si>
  <si>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</si>
  <si>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</si>
  <si>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</si>
  <si>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</si>
  <si>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</si>
  <si>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</si>
  <si>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</si>
  <si>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</si>
  <si>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</si>
  <si>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</si>
  <si>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</si>
  <si>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</si>
  <si>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</si>
  <si>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</si>
  <si>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</si>
  <si>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</si>
  <si>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</si>
  <si>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</si>
  <si>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</si>
  <si>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</si>
  <si>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</si>
  <si>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</si>
  <si>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</si>
  <si>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</si>
  <si>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</si>
  <si>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</si>
  <si>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</si>
  <si>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</si>
  <si>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</si>
  <si>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</si>
  <si>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</si>
  <si>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</si>
  <si>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</si>
  <si>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</si>
  <si>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</si>
  <si>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</si>
  <si>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</si>
  <si>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</si>
  <si>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</si>
  <si>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</si>
  <si>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</si>
  <si>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</si>
  <si>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</si>
  <si>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</si>
  <si>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</si>
  <si>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</si>
  <si>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</si>
  <si>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</si>
  <si>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</si>
  <si>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</si>
  <si>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</si>
  <si>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</si>
  <si>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</si>
  <si>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</si>
  <si>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</si>
  <si>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</si>
  <si>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</si>
  <si>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</si>
  <si>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</si>
  <si>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</si>
  <si>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</si>
  <si>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</si>
  <si>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</si>
  <si>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</si>
  <si>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</si>
  <si>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</si>
  <si>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</si>
  <si>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</si>
  <si>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</si>
  <si>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</si>
  <si>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</si>
  <si>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</si>
  <si>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</si>
  <si>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</si>
  <si>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</si>
  <si>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</si>
  <si>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</si>
  <si>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</si>
  <si>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</si>
  <si>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</si>
  <si>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</si>
  <si>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</si>
  <si>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</si>
  <si>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</si>
  <si>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</si>
  <si>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</si>
  <si>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</si>
  <si>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</si>
  <si>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</si>
  <si>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</si>
  <si>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</si>
  <si>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</si>
  <si>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</si>
  <si>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</si>
  <si>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10-5-09-313.00 Telephone/Cell/Alarm Sys</t>
  </si>
  <si>
    <t>10-5-09-314.00 Drug Testing</t>
  </si>
  <si>
    <t>10-5-09-317.00 Uniforms and Accessories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</si>
  <si>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</si>
  <si>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</si>
  <si>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</si>
  <si>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</si>
  <si>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</si>
  <si>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</si>
  <si>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</si>
  <si>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</si>
  <si>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</si>
  <si>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</si>
  <si>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</si>
  <si>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</si>
  <si>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</si>
  <si>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</si>
  <si>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</si>
  <si>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</si>
  <si>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</si>
  <si>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</si>
  <si>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</si>
  <si>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</si>
  <si>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</si>
  <si>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</si>
  <si>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</si>
  <si>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</si>
  <si>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</si>
  <si>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</si>
  <si>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</si>
  <si>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</si>
  <si>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</si>
  <si>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</si>
  <si>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</si>
  <si>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</si>
  <si>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</si>
  <si>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</si>
  <si>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</si>
  <si>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</si>
  <si>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</si>
  <si>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</si>
  <si>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</si>
  <si>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</si>
  <si>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</si>
  <si>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</si>
  <si>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</si>
  <si>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</si>
  <si>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</si>
  <si>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</si>
  <si>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</si>
  <si>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</si>
  <si>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</si>
  <si>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</si>
  <si>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</si>
  <si>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</si>
  <si>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</si>
  <si>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</si>
  <si>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</si>
  <si>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</si>
  <si>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</si>
  <si>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</si>
  <si>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</si>
  <si>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</si>
  <si>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</si>
  <si>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</si>
  <si>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</si>
  <si>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</si>
  <si>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</si>
  <si>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</si>
  <si>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</si>
  <si>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</si>
  <si>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</si>
  <si>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</si>
  <si>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</si>
  <si>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</si>
  <si>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</si>
  <si>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</si>
  <si>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</si>
  <si>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</si>
  <si>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</si>
  <si>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</si>
  <si>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</si>
  <si>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</si>
  <si>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</si>
  <si>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</si>
  <si>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</si>
  <si>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</si>
  <si>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</si>
  <si>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</si>
  <si>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</si>
  <si>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</si>
  <si>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</si>
  <si>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</si>
  <si>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</si>
  <si>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</si>
  <si>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</si>
  <si>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</si>
  <si>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</si>
  <si>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</si>
  <si>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</si>
  <si>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</si>
  <si>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</si>
  <si>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</si>
  <si>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</si>
  <si>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</si>
  <si>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</si>
  <si>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</si>
  <si>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</si>
  <si>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</si>
  <si>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</si>
  <si>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</si>
  <si>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</si>
  <si>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</si>
  <si>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</si>
  <si>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</si>
  <si>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</si>
  <si>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</si>
  <si>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</si>
  <si>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</si>
  <si>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</si>
  <si>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</si>
  <si>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</si>
  <si>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</si>
  <si>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</si>
  <si>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</si>
  <si>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</si>
  <si>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</si>
  <si>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</si>
  <si>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</si>
  <si>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</si>
  <si>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</si>
  <si>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</si>
  <si>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</si>
  <si>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</si>
  <si>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</si>
  <si>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</si>
  <si>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</si>
  <si>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</si>
  <si>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</si>
  <si>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</si>
  <si>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</si>
  <si>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</si>
  <si>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</si>
  <si>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</si>
  <si>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</si>
  <si>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</si>
  <si>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</si>
  <si>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</si>
  <si>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10-5-17-315.00 Donations / Memorials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</si>
  <si>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</si>
  <si>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</si>
  <si>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</si>
  <si>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</si>
  <si>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</si>
  <si>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</si>
  <si>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</si>
  <si>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</si>
  <si>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</si>
  <si>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</si>
  <si>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</si>
  <si>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</si>
  <si>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</si>
  <si>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K-Life Utility  Subsidy</t>
  </si>
  <si>
    <t>10-5-19-223.00 Girl Scouts Utility Subsidy</t>
  </si>
  <si>
    <t>10-5-19-224.00 McCulloch Co. Conservation</t>
  </si>
  <si>
    <t>10-5-19-227.00 Various Organizations Subs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</si>
  <si>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</si>
  <si>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</si>
  <si>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</si>
  <si>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</si>
  <si>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</si>
  <si>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</si>
  <si>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</si>
  <si>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</si>
  <si>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</si>
  <si>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</si>
  <si>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</si>
  <si>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</si>
  <si>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</si>
  <si>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</si>
  <si>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</si>
  <si>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</si>
  <si>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</si>
  <si>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</si>
  <si>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</si>
  <si>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</si>
  <si>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</si>
  <si>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</si>
  <si>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</si>
  <si>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</si>
  <si>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</si>
  <si>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</si>
  <si>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</si>
  <si>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</si>
  <si>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</si>
  <si>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</si>
  <si>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</si>
  <si>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</si>
  <si>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</si>
  <si>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</si>
  <si>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</si>
  <si>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</si>
  <si>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</si>
  <si>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</si>
  <si>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</si>
  <si>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</si>
  <si>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</si>
  <si>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</si>
  <si>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</si>
  <si>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</si>
  <si>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</si>
  <si>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</si>
  <si>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</si>
  <si>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</si>
  <si>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</si>
  <si>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</si>
  <si>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</si>
  <si>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</si>
  <si>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</si>
  <si>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</si>
  <si>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</si>
  <si>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</si>
  <si>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</si>
  <si>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</si>
  <si>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</si>
  <si>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</si>
  <si>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</si>
  <si>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</si>
  <si>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</si>
  <si>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</si>
  <si>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</si>
  <si>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</si>
  <si>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</si>
  <si>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</si>
  <si>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</si>
  <si>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</si>
  <si>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</si>
  <si>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</si>
  <si>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</si>
  <si>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</si>
  <si>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</si>
  <si>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</si>
  <si>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</si>
  <si>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</si>
  <si>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</si>
  <si>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</si>
  <si>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</si>
  <si>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</si>
  <si>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</si>
  <si>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</si>
  <si>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</si>
  <si>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</si>
  <si>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</si>
  <si>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</si>
  <si>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</si>
  <si>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</si>
  <si>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</si>
  <si>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</si>
  <si>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</si>
  <si>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</si>
  <si>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</si>
  <si>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</si>
  <si>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</si>
  <si>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</si>
  <si>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</si>
  <si>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</si>
  <si>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</si>
  <si>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</si>
  <si>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</si>
  <si>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</si>
  <si>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</si>
  <si>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</si>
  <si>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</si>
  <si>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</si>
  <si>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</si>
  <si>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</si>
  <si>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</si>
  <si>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</si>
  <si>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</si>
  <si>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</si>
  <si>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</si>
  <si>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</si>
  <si>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</si>
  <si>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</si>
  <si>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</si>
  <si>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</si>
  <si>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</si>
  <si>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</si>
  <si>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</si>
  <si>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</si>
  <si>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</si>
  <si>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</si>
  <si>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</si>
  <si>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</si>
  <si>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</si>
  <si>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</si>
  <si>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</si>
  <si>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</si>
  <si>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</si>
  <si>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</si>
  <si>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</si>
  <si>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</si>
  <si>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</si>
  <si>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</si>
  <si>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</si>
  <si>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</si>
  <si>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</si>
  <si>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</si>
  <si>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</si>
  <si>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</si>
  <si>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</si>
  <si>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</si>
  <si>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</si>
  <si>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</si>
  <si>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</si>
  <si>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</si>
  <si>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</si>
  <si>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</si>
  <si>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</si>
  <si>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</si>
  <si>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</si>
  <si>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</si>
  <si>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</si>
  <si>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</si>
  <si>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</si>
  <si>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</si>
  <si>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</si>
  <si>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</si>
  <si>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</si>
  <si>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</si>
  <si>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</si>
  <si>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</si>
  <si>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</si>
  <si>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</si>
  <si>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</si>
  <si>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</si>
  <si>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</si>
  <si>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</si>
  <si>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</si>
  <si>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</si>
  <si>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</si>
  <si>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</si>
  <si>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</si>
  <si>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</si>
  <si>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</si>
  <si>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</si>
  <si>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</si>
  <si>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</si>
  <si>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</si>
  <si>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</si>
  <si>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</si>
  <si>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</si>
  <si>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</si>
  <si>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</si>
  <si>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</si>
  <si>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</si>
  <si>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</si>
  <si>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</si>
  <si>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</si>
  <si>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</si>
  <si>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</si>
  <si>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</si>
  <si>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</si>
  <si>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</si>
  <si>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</si>
  <si>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</si>
  <si>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</si>
  <si>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</si>
  <si>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</si>
  <si>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</si>
  <si>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</si>
  <si>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</si>
  <si>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</si>
  <si>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</si>
  <si>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</si>
  <si>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</si>
  <si>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</si>
  <si>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</si>
  <si>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</si>
  <si>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</si>
  <si>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</si>
  <si>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</si>
  <si>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</si>
  <si>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</si>
  <si>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</si>
  <si>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</si>
  <si>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</si>
  <si>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</si>
  <si>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</si>
  <si>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</si>
  <si>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</si>
  <si>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</si>
  <si>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</si>
  <si>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</si>
  <si>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</si>
  <si>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</si>
  <si>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</si>
  <si>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</si>
  <si>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</si>
  <si>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</si>
  <si>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</si>
  <si>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</si>
  <si>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</si>
  <si>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</si>
  <si>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</si>
  <si>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</si>
  <si>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</si>
  <si>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</si>
  <si>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</si>
  <si>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</si>
  <si>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</si>
  <si>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</si>
  <si>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</si>
  <si>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</si>
  <si>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</si>
  <si>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</si>
  <si>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</si>
  <si>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</si>
  <si>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</si>
  <si>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</si>
  <si>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</si>
  <si>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</si>
  <si>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</si>
  <si>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</si>
  <si>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</si>
  <si>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</si>
  <si>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</si>
  <si>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</si>
  <si>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</si>
  <si>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</si>
  <si>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</si>
  <si>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</si>
  <si>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</si>
  <si>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</si>
  <si>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</si>
  <si>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</si>
  <si>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</si>
  <si>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</si>
  <si>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</si>
  <si>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20 -SEWER AND ELECTRIC FUND</t>
  </si>
  <si>
    <t>Special Projects</t>
  </si>
  <si>
    <t>20-4-25-685.00 TWDB CW # 73638 - CO 2012</t>
  </si>
  <si>
    <t>20-4-25-685.01 TWDB CW # 73638 - LF</t>
  </si>
  <si>
    <t>TOTAL General Revenues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</si>
  <si>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</si>
  <si>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</si>
  <si>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</si>
  <si>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</si>
  <si>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</si>
  <si>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</si>
  <si>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</si>
  <si>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</si>
  <si>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</si>
  <si>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</si>
  <si>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</si>
  <si>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</si>
  <si>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</si>
  <si>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</si>
  <si>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</si>
  <si>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</si>
  <si>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</si>
  <si>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</si>
  <si>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</si>
  <si>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</si>
  <si>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</si>
  <si>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</si>
  <si>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20-4-22-898.00 Interest Income</t>
  </si>
  <si>
    <t>20-4-22-899.00 Sale of Fixed Assets</t>
  </si>
  <si>
    <t>TOTAL Electric Operating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</si>
  <si>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</si>
  <si>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</si>
  <si>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</si>
  <si>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</si>
  <si>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</si>
  <si>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</si>
  <si>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General Revenue</t>
  </si>
  <si>
    <t>20-4-25-685.00  TWDB CW#73638-CO 2012</t>
  </si>
  <si>
    <t>20-4-25-685.01  TWDB CW#73638-LF</t>
  </si>
  <si>
    <t>TOTAL General 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</si>
  <si>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</si>
  <si>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</si>
  <si>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</si>
  <si>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</si>
  <si>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</si>
  <si>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</si>
  <si>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</si>
  <si>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</si>
  <si>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</si>
  <si>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</si>
  <si>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</si>
  <si>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</si>
  <si>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</si>
  <si>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</si>
  <si>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</si>
  <si>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</si>
  <si>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</si>
  <si>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</si>
  <si>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</si>
  <si>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</si>
  <si>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</si>
  <si>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</si>
  <si>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</si>
  <si>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</si>
  <si>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</si>
  <si>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</si>
  <si>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</si>
  <si>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</si>
  <si>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</si>
  <si>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</si>
  <si>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</si>
  <si>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</si>
  <si>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</si>
  <si>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</si>
  <si>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</si>
  <si>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</si>
  <si>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</si>
  <si>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</si>
  <si>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</si>
  <si>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</si>
  <si>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</si>
  <si>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</si>
  <si>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</si>
  <si>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</si>
  <si>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</si>
  <si>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</si>
  <si>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</si>
  <si>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</si>
  <si>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</si>
  <si>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</si>
  <si>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</si>
  <si>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</si>
  <si>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</si>
  <si>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</si>
  <si>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</si>
  <si>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</si>
  <si>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</si>
  <si>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</si>
  <si>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</si>
  <si>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</si>
  <si>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</si>
  <si>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</si>
  <si>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</si>
  <si>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</si>
  <si>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</si>
  <si>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</si>
  <si>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</si>
  <si>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</si>
  <si>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</si>
  <si>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</si>
  <si>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</si>
  <si>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</si>
  <si>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</si>
  <si>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</si>
  <si>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</si>
  <si>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</si>
  <si>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</si>
  <si>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</si>
  <si>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</si>
  <si>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</si>
  <si>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</si>
  <si>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</si>
  <si>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</si>
  <si>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</si>
  <si>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</si>
  <si>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</si>
  <si>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</si>
  <si>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</si>
  <si>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</si>
  <si>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</si>
  <si>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</si>
  <si>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</si>
  <si>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</si>
  <si>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</si>
  <si>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</si>
  <si>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</si>
  <si>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</si>
  <si>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</si>
  <si>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.Office Equipment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</si>
  <si>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</si>
  <si>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</si>
  <si>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</si>
  <si>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</si>
  <si>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</si>
  <si>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</si>
  <si>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</si>
  <si>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</si>
  <si>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</si>
  <si>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</si>
  <si>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</si>
  <si>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</si>
  <si>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</si>
  <si>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</si>
  <si>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</si>
  <si>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</si>
  <si>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</si>
  <si>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</si>
  <si>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</si>
  <si>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20-5-23-910.50 Transfers-out Utility Support</t>
  </si>
  <si>
    <t>TOTAL 23-SEWER</t>
  </si>
  <si>
    <t>25-SPECIAL PROJECTS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</si>
  <si>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</si>
  <si>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</si>
  <si>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</si>
  <si>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</si>
  <si>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UTILITY FUND</t>
  </si>
  <si>
    <t>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</si>
  <si>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</si>
  <si>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</si>
  <si>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</si>
  <si>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</si>
  <si>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</si>
  <si>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</si>
  <si>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</si>
  <si>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Operating Revenues</t>
  </si>
  <si>
    <t>30-4-31-806.00 Sale of Scrap</t>
  </si>
  <si>
    <t>30-4-31-815.00 Reimbursed Expenses</t>
  </si>
  <si>
    <t>30-4-31-815.02 TXDOT Grant</t>
  </si>
  <si>
    <t>30-4-31-818.00 Water Tap Fees</t>
  </si>
  <si>
    <t>30-4-31-819.00 Meter Fees</t>
  </si>
  <si>
    <t>30-4-31-898.00 Interest Income</t>
  </si>
  <si>
    <t>30-4-31-899.00 Sale of Fixes Assets</t>
  </si>
  <si>
    <t>TOTAL Operating Revenues</t>
  </si>
  <si>
    <t>30-4-33-686.00 TWDB DW#62545 - CO 2013</t>
  </si>
  <si>
    <t>30-4-33-686.01 TWDB DW#62545 - LF</t>
  </si>
  <si>
    <t>30-4-33-687.00 TWDB DW#62545 - EDAP 2015</t>
  </si>
  <si>
    <t>TOTAL General Revenue</t>
  </si>
  <si>
    <t>30-4-31-900.00 Loan Proceeds</t>
  </si>
  <si>
    <t>30-4-31-910.80 Transfers-in Special Revenue Fund</t>
  </si>
  <si>
    <t xml:space="preserve">30-4-33-910.00 Transfers-in 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</si>
  <si>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</si>
  <si>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</si>
  <si>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</si>
  <si>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</si>
  <si>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</si>
  <si>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</si>
  <si>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</si>
  <si>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</si>
  <si>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</si>
  <si>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</si>
  <si>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</si>
  <si>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</si>
  <si>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</si>
  <si>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</si>
  <si>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</si>
  <si>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</si>
  <si>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</si>
  <si>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</si>
  <si>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</si>
  <si>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</si>
  <si>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</si>
  <si>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 WATER DISTRIBUTION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</si>
  <si>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</si>
  <si>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</si>
  <si>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</si>
  <si>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</si>
  <si>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</si>
  <si>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</si>
  <si>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</si>
  <si>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</si>
  <si>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</si>
  <si>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</si>
  <si>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</si>
  <si>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</si>
  <si>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</si>
  <si>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</si>
  <si>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</si>
  <si>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</si>
  <si>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</si>
  <si>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</si>
  <si>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</si>
  <si>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</si>
  <si>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</si>
  <si>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</si>
  <si>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</si>
  <si>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</si>
  <si>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</si>
  <si>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</si>
  <si>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</si>
  <si>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</si>
  <si>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</si>
  <si>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</si>
  <si>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</si>
  <si>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</si>
  <si>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</si>
  <si>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</si>
  <si>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</si>
  <si>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30-5-31-311.00  Water Tanks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</si>
  <si>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</si>
  <si>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</si>
  <si>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</si>
  <si>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</si>
  <si>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</si>
  <si>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</si>
  <si>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</si>
  <si>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30-5-31-339.00 Amortization Expense</t>
  </si>
  <si>
    <t>30-5-31-392.00 Bad Debt Expense</t>
  </si>
  <si>
    <t>30-5-31-398.00 Interest Expense</t>
  </si>
  <si>
    <t>30-5-31-401.00 Capital Outlay-Projects</t>
  </si>
  <si>
    <t>30-5-31-402.00 Capital Outlay-Vechicles &amp; Equip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</si>
  <si>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</si>
  <si>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</si>
  <si>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</si>
  <si>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</si>
  <si>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</si>
  <si>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</si>
  <si>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</si>
  <si>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 xml:space="preserve">30-5-31-910.00 Transfers-out </t>
  </si>
  <si>
    <t>30-5-31-910.10 Transfers-out to General Fund</t>
  </si>
  <si>
    <t>30-5-31-910.22 Transfers-out to Electric</t>
  </si>
  <si>
    <t>30-5-31-910.50 Transfers-out Utility Support</t>
  </si>
  <si>
    <t>30-5-31-910.80 Transfers-out Special Revenue</t>
  </si>
  <si>
    <t>TOTAL 31-WATER DISTRIBUTION</t>
  </si>
  <si>
    <t>33-SPECIAL PROJECTS</t>
  </si>
  <si>
    <t>30-5-33-286.00  TWDB DW #62545-CO 2013</t>
  </si>
  <si>
    <t>30-5-33-286.01   TWDB DW #62545-LF</t>
  </si>
  <si>
    <t>30-5-33-287.00  TWDB DW # 62545-EDAP 2015</t>
  </si>
  <si>
    <t xml:space="preserve">30-5-33-910.00 Transfers-out </t>
  </si>
  <si>
    <t>TOTAL 33-SPECIAL PROJECTS</t>
  </si>
  <si>
    <t>40 -GAS UTILITY FUND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</si>
  <si>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</si>
  <si>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</si>
  <si>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</si>
  <si>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</si>
  <si>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</si>
  <si>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</si>
  <si>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</si>
  <si>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</si>
  <si>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</si>
  <si>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</si>
  <si>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</si>
  <si>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</si>
  <si>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</si>
  <si>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</si>
  <si>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</si>
  <si>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</si>
  <si>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</si>
  <si>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</si>
  <si>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</si>
  <si>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</si>
  <si>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</si>
  <si>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</si>
  <si>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</si>
  <si>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</si>
  <si>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</si>
  <si>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</si>
  <si>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</si>
  <si>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</si>
  <si>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</si>
  <si>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</si>
  <si>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</si>
  <si>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</si>
  <si>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</si>
  <si>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</si>
  <si>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</si>
  <si>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</si>
  <si>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</si>
  <si>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</si>
  <si>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</si>
  <si>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</si>
  <si>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</si>
  <si>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</si>
  <si>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</si>
  <si>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</si>
  <si>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</si>
  <si>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</si>
  <si>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</si>
  <si>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</si>
  <si>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</si>
  <si>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</si>
  <si>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</si>
  <si>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</si>
  <si>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</si>
  <si>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</si>
  <si>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</si>
  <si>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</si>
  <si>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</si>
  <si>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</si>
  <si>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</si>
  <si>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</si>
  <si>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</si>
  <si>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</si>
  <si>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</si>
  <si>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</si>
  <si>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</si>
  <si>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</si>
  <si>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</si>
  <si>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</si>
  <si>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</si>
  <si>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</si>
  <si>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</si>
  <si>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</si>
  <si>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</si>
  <si>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</si>
  <si>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</si>
  <si>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</si>
  <si>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</si>
  <si>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</si>
  <si>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</si>
  <si>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</si>
  <si>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</si>
  <si>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</si>
  <si>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</si>
  <si>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</si>
  <si>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</si>
  <si>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</si>
  <si>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</si>
  <si>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50-4-50-819.00  Restitution Fees - Service Theft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</si>
  <si>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</si>
  <si>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</si>
  <si>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</si>
  <si>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</si>
  <si>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</si>
  <si>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</si>
  <si>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</t>
  </si>
  <si>
    <t>50-4-50-910.40 Transfers-in from Gas</t>
  </si>
  <si>
    <t>50-4-50-910.60 Transfers-in from Solid Waste</t>
  </si>
  <si>
    <t>50-4-50-910.80 Transfers-in from Special Rev</t>
  </si>
  <si>
    <t>26-METER</t>
  </si>
  <si>
    <t>50-5-26-101.00 Regular Pay</t>
  </si>
  <si>
    <t>50-5-26-102.00 Overtime Pay</t>
  </si>
  <si>
    <t>50-5-26-110.00 Hospital Insurance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</si>
  <si>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</si>
  <si>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</si>
  <si>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</si>
  <si>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</si>
  <si>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</si>
  <si>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</si>
  <si>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</si>
  <si>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</si>
  <si>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</si>
  <si>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</si>
  <si>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</si>
  <si>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</si>
  <si>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</si>
  <si>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</si>
  <si>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</si>
  <si>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</si>
  <si>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</si>
  <si>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</si>
  <si>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</si>
  <si>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</si>
  <si>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</si>
  <si>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</si>
  <si>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</si>
  <si>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</si>
  <si>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</si>
  <si>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</si>
  <si>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</si>
  <si>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</si>
  <si>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</si>
  <si>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</si>
  <si>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</si>
  <si>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</si>
  <si>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</si>
  <si>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</si>
  <si>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</si>
  <si>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</si>
  <si>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</si>
  <si>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</si>
  <si>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</si>
  <si>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</si>
  <si>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</si>
  <si>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</si>
  <si>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</si>
  <si>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</si>
  <si>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</si>
  <si>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</si>
  <si>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</si>
  <si>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</si>
  <si>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</si>
  <si>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</si>
  <si>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</si>
  <si>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</si>
  <si>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</si>
  <si>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</si>
  <si>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</si>
  <si>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</si>
  <si>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</si>
  <si>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</si>
  <si>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</si>
  <si>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</si>
  <si>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</si>
  <si>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</si>
  <si>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</si>
  <si>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</si>
  <si>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</si>
  <si>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</si>
  <si>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</si>
  <si>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50-5-50-232.00 Computer Software Maint</t>
  </si>
  <si>
    <t>50-5-50-233.00 Computer Hardware Maint</t>
  </si>
  <si>
    <t>50-5-50-236.00 IT Contract</t>
  </si>
  <si>
    <t>50-5-50-302.00 Supplies - Service Center</t>
  </si>
  <si>
    <t>50-5-50-302.03 Postage</t>
  </si>
  <si>
    <t>50-5-50-306.00 Building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</si>
  <si>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</si>
  <si>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</si>
  <si>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</si>
  <si>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</si>
  <si>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</si>
  <si>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</si>
  <si>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</si>
  <si>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</si>
  <si>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</si>
  <si>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</si>
  <si>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</si>
  <si>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</si>
  <si>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</si>
  <si>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</si>
  <si>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</si>
  <si>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</si>
  <si>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</si>
  <si>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</si>
  <si>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</si>
  <si>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</si>
  <si>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</si>
  <si>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</si>
  <si>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</si>
  <si>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</si>
  <si>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</si>
  <si>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</si>
  <si>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</si>
  <si>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</si>
  <si>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</si>
  <si>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</si>
  <si>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</si>
  <si>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</si>
  <si>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</si>
  <si>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</si>
  <si>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</si>
  <si>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</si>
  <si>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</si>
  <si>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</si>
  <si>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</si>
  <si>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</si>
  <si>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</si>
  <si>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</si>
  <si>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</si>
  <si>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</si>
  <si>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</si>
  <si>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</si>
  <si>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</si>
  <si>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</si>
  <si>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 Computer Software Maint</t>
  </si>
  <si>
    <t>60-5-14-233.00 Computer Hardware Maint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</si>
  <si>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</si>
  <si>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</si>
  <si>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</si>
  <si>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</si>
  <si>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</si>
  <si>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</si>
  <si>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</si>
  <si>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</si>
  <si>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</si>
  <si>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</si>
  <si>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</si>
  <si>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</si>
  <si>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</si>
  <si>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</si>
  <si>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</si>
  <si>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</si>
  <si>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</si>
  <si>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</si>
  <si>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</si>
  <si>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</si>
  <si>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</si>
  <si>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</si>
  <si>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</si>
  <si>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60-5-14-552.00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</si>
  <si>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</si>
  <si>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</si>
  <si>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</si>
  <si>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</si>
  <si>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</si>
  <si>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TOTAL 14-SOLID WASTE DISPOSAL</t>
  </si>
  <si>
    <t>18-STREET SANITATION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</si>
  <si>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</si>
  <si>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</si>
  <si>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</si>
  <si>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</si>
  <si>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</si>
  <si>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</si>
  <si>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</si>
  <si>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</si>
  <si>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</si>
  <si>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</si>
  <si>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</si>
  <si>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</si>
  <si>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</si>
  <si>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</si>
  <si>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</si>
  <si>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</si>
  <si>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</si>
  <si>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</si>
  <si>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</si>
  <si>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</si>
  <si>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</si>
  <si>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60-5-18-901.00 Capital Outlay - Financed</t>
  </si>
  <si>
    <t>TOTAL 18-STREET SANITATION</t>
  </si>
  <si>
    <t>80 -SPECIAL REVENUE FUND</t>
  </si>
  <si>
    <t>General Revenues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</si>
  <si>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</si>
  <si>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</si>
  <si>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</si>
  <si>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</si>
  <si>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</si>
  <si>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</si>
  <si>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</si>
  <si>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</si>
  <si>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</si>
  <si>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</si>
  <si>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</si>
  <si>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</si>
  <si>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</si>
  <si>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</si>
  <si>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</si>
  <si>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</si>
  <si>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</si>
  <si>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</si>
  <si>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</si>
  <si>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</si>
  <si>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 Hangar</t>
  </si>
  <si>
    <t>80-4-43-671.01  Contribution from C47</t>
  </si>
  <si>
    <t>80-4-43-672.00 TXDOT-Airport AWOS</t>
  </si>
  <si>
    <t xml:space="preserve">80-4-43-673.00 TXDOT-Airport 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</si>
  <si>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</si>
  <si>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</si>
  <si>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</si>
  <si>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</si>
  <si>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</si>
  <si>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</si>
  <si>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</si>
  <si>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</si>
  <si>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</si>
  <si>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</si>
  <si>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</si>
  <si>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</si>
  <si>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</si>
  <si>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</si>
  <si>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</si>
  <si>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</si>
  <si>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80-4-47-625.00  Cemetery Tax Levy</t>
  </si>
  <si>
    <t xml:space="preserve">80-4-16-910.00 Transfers-in </t>
  </si>
  <si>
    <t>80-4-16-910.40 Transfers-in from Gas</t>
  </si>
  <si>
    <t>80-4-43-910.22 Transfers-in from Electric</t>
  </si>
  <si>
    <t>80-4-43-910.30 Transfers-in from Water</t>
  </si>
  <si>
    <t>80-4-43-910.40 Transfers-in from Gas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</si>
  <si>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</si>
  <si>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</si>
  <si>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</si>
  <si>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</si>
  <si>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</si>
  <si>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</si>
  <si>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</si>
  <si>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</si>
  <si>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</si>
  <si>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</si>
  <si>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</si>
  <si>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</si>
  <si>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</si>
  <si>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</si>
  <si>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</si>
  <si>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</si>
  <si>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</si>
  <si>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</si>
  <si>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</si>
  <si>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</si>
  <si>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</si>
  <si>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</si>
  <si>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</si>
  <si>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</si>
  <si>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</si>
  <si>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</si>
  <si>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</si>
  <si>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</si>
  <si>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</si>
  <si>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</si>
  <si>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</si>
  <si>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</si>
  <si>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</si>
  <si>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</si>
  <si>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</si>
  <si>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</si>
  <si>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</si>
  <si>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</si>
  <si>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</si>
  <si>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</si>
  <si>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</si>
  <si>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</si>
  <si>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</si>
  <si>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</si>
  <si>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</si>
  <si>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</si>
  <si>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</si>
  <si>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</si>
  <si>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</si>
  <si>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</si>
  <si>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</si>
  <si>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</si>
  <si>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</si>
  <si>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</si>
  <si>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</si>
  <si>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</si>
  <si>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</si>
  <si>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</si>
  <si>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</si>
  <si>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</si>
  <si>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Hangar</t>
  </si>
  <si>
    <t>80-5-43-271.01      Local Cost</t>
  </si>
  <si>
    <t>80-5-43-272.00 TXDOT-Airport - AWOS</t>
  </si>
  <si>
    <t xml:space="preserve">80-5-43-272.01      Local Cost     </t>
  </si>
  <si>
    <t>80-5-43-273.00 TXDOT-Airport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</si>
  <si>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</si>
  <si>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</si>
  <si>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</si>
  <si>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</si>
  <si>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</si>
  <si>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</si>
  <si>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</si>
  <si>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</si>
  <si>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</si>
  <si>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</si>
  <si>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</si>
  <si>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</si>
  <si>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</si>
  <si>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</si>
  <si>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</si>
  <si>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</si>
  <si>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</si>
  <si>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</si>
  <si>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</si>
  <si>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</si>
  <si>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</si>
  <si>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</si>
  <si>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</si>
  <si>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</si>
  <si>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80-5-43-910.30 Transfers-out to Water</t>
  </si>
  <si>
    <t>TOTAL 43-COMMUNITY DEVELOPMENT</t>
  </si>
  <si>
    <t>47-CEMETERY</t>
  </si>
  <si>
    <t>80-5-47-324.00  General Repairs</t>
  </si>
  <si>
    <t xml:space="preserve">80-5-47-910.00 Transfers-out </t>
  </si>
  <si>
    <t>TOTAL 47-CEMETERY</t>
  </si>
  <si>
    <t xml:space="preserve">REVENUE OVER/(UNDER) EXPENDITURES   </t>
  </si>
  <si>
    <t xml:space="preserve">NET WORKING CAPITAL </t>
  </si>
  <si>
    <t>90  -ECONOMIC DEV CORP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</si>
  <si>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</si>
  <si>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</si>
  <si>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</si>
  <si>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</si>
  <si>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</si>
  <si>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Income-HOT Aircraft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</si>
  <si>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</si>
  <si>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</si>
  <si>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</si>
  <si>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</si>
  <si>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</si>
  <si>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</si>
  <si>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</si>
  <si>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</si>
  <si>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</si>
  <si>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</si>
  <si>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</si>
  <si>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</si>
  <si>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</si>
  <si>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</si>
  <si>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</si>
  <si>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</si>
  <si>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</si>
  <si>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</si>
  <si>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90-5-90242.00  Community Dev - Brady Lake Marina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</si>
  <si>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</si>
  <si>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</si>
  <si>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</si>
  <si>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</si>
  <si>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</si>
  <si>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</si>
  <si>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</si>
  <si>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</si>
  <si>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</si>
  <si>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</si>
  <si>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</si>
  <si>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</si>
  <si>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TOTAL 90-ECONOMIC DEV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</si>
</sst>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3" x14ac:knownFonts="1">
    <font>
      <sz val="10"/>
      <name val="Arial"/>
      <family val="2"/>
    </font>
    <font>
      <sz val="10"/>
      <name val="Arial"/>
      <family val="2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b/>
      <sz val="7.5"/>
      <color rgb="FFFF0000"/>
      <name val="Arial Narrow"/>
      <family val="2"/>
    </font>
    <font>
      <sz val="7.5"/>
      <color rgb="FFFF0000"/>
      <name val="Arial Narrow"/>
      <family val="2"/>
    </font>
    <font>
      <sz val="10"/>
      <color indexed="10"/>
      <name val="Arial Narrow"/>
      <family val="2"/>
    </font>
    <font>
      <sz val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22" fontId="2" fillId="0" borderId="0" xfId="0" applyNumberFormat="1" applyFont="1" applyFill="1"/>
    <xf numFmtId="38" fontId="2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3" fontId="2" fillId="0" borderId="0" xfId="0" applyNumberFormat="1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38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/>
    <xf numFmtId="38" fontId="3" fillId="0" borderId="0" xfId="0" applyNumberFormat="1" applyFont="1" applyFill="1"/>
    <xf numFmtId="38" fontId="2" fillId="0" borderId="1" xfId="0" applyNumberFormat="1" applyFont="1" applyFill="1" applyBorder="1"/>
    <xf numFmtId="0" fontId="5" fillId="0" borderId="0" xfId="0" applyFont="1"/>
    <xf numFmtId="3" fontId="5" fillId="0" borderId="0" xfId="0" applyNumberFormat="1" applyFont="1" applyFill="1"/>
    <xf numFmtId="38" fontId="6" fillId="0" borderId="0" xfId="0" applyNumberFormat="1" applyFont="1" applyFill="1"/>
    <xf numFmtId="38" fontId="2" fillId="0" borderId="0" xfId="0" applyNumberFormat="1" applyFont="1" applyFill="1" applyBorder="1"/>
    <xf numFmtId="38" fontId="2" fillId="0" borderId="0" xfId="0" applyNumberFormat="1" applyFont="1"/>
    <xf numFmtId="2" fontId="2" fillId="0" borderId="0" xfId="0" applyNumberFormat="1" applyFont="1" applyFill="1"/>
    <xf numFmtId="4" fontId="6" fillId="0" borderId="0" xfId="0" applyNumberFormat="1" applyFont="1" applyFill="1"/>
    <xf numFmtId="37" fontId="2" fillId="0" borderId="0" xfId="0" applyNumberFormat="1" applyFont="1" applyFill="1"/>
    <xf numFmtId="38" fontId="2" fillId="0" borderId="2" xfId="0" applyNumberFormat="1" applyFont="1" applyFill="1" applyBorder="1"/>
    <xf numFmtId="0" fontId="4" fillId="0" borderId="0" xfId="0" applyFont="1" applyFill="1" applyBorder="1"/>
    <xf numFmtId="40" fontId="2" fillId="0" borderId="0" xfId="0" applyNumberFormat="1" applyFont="1" applyFill="1"/>
    <xf numFmtId="0" fontId="2" fillId="0" borderId="0" xfId="0" applyFont="1" applyBorder="1"/>
    <xf numFmtId="3" fontId="2" fillId="0" borderId="0" xfId="0" applyNumberFormat="1" applyFont="1" applyFill="1" applyBorder="1"/>
    <xf numFmtId="1" fontId="2" fillId="0" borderId="0" xfId="0" applyNumberFormat="1" applyFont="1" applyFill="1"/>
    <xf numFmtId="3" fontId="2" fillId="0" borderId="1" xfId="0" applyNumberFormat="1" applyFont="1" applyFill="1" applyBorder="1"/>
    <xf numFmtId="0" fontId="2" fillId="0" borderId="0" xfId="0" applyFont="1" applyFill="1" applyBorder="1"/>
    <xf numFmtId="38" fontId="4" fillId="0" borderId="0" xfId="0" applyNumberFormat="1" applyFont="1" applyFill="1"/>
    <xf numFmtId="0" fontId="4" fillId="0" borderId="0" xfId="0" applyFont="1"/>
    <xf numFmtId="3" fontId="4" fillId="0" borderId="0" xfId="0" applyNumberFormat="1" applyFont="1" applyFill="1"/>
    <xf numFmtId="38" fontId="2" fillId="0" borderId="0" xfId="1" applyNumberFormat="1" applyFont="1" applyFill="1"/>
    <xf numFmtId="3" fontId="7" fillId="0" borderId="0" xfId="0" applyNumberFormat="1" applyFont="1" applyFill="1"/>
    <xf numFmtId="0" fontId="6" fillId="0" borderId="0" xfId="0" applyFont="1" applyFill="1"/>
    <xf numFmtId="3" fontId="2" fillId="0" borderId="2" xfId="0" applyNumberFormat="1" applyFont="1" applyFill="1" applyBorder="1"/>
    <xf numFmtId="164" fontId="2" fillId="0" borderId="0" xfId="0" applyNumberFormat="1" applyFont="1" applyFill="1"/>
    <xf numFmtId="3" fontId="8" fillId="0" borderId="0" xfId="0" applyNumberFormat="1" applyFont="1" applyFill="1"/>
    <xf numFmtId="0" fontId="9" fillId="0" borderId="0" xfId="0" applyFont="1" applyFill="1"/>
    <xf numFmtId="38" fontId="5" fillId="0" borderId="0" xfId="0" applyNumberFormat="1" applyFont="1"/>
    <xf numFmtId="40" fontId="5" fillId="0" borderId="0" xfId="0" applyNumberFormat="1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3" fontId="6" fillId="0" borderId="0" xfId="0" applyNumberFormat="1" applyFont="1" applyFill="1"/>
    <xf numFmtId="4" fontId="2" fillId="0" borderId="0" xfId="0" applyNumberFormat="1" applyFont="1" applyFill="1"/>
    <xf numFmtId="0" fontId="10" fillId="0" borderId="0" xfId="0" applyFont="1" applyFill="1"/>
    <xf numFmtId="38" fontId="10" fillId="0" borderId="0" xfId="0" applyNumberFormat="1" applyFont="1" applyFill="1"/>
    <xf numFmtId="0" fontId="10" fillId="0" borderId="0" xfId="0" applyFont="1"/>
    <xf numFmtId="3" fontId="1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F4819"/>
  <sheetViews>
    <sheetView tabSelected="1" workbookViewId="0">
      <selection activeCell="U21" sqref="U21"/>
    </sheetView>
  </sheetViews>
  <sheetFormatPr defaultColWidth="9.109375" defaultRowHeight="13.8" x14ac:dyDescent="0.3"/>
  <cols>
    <col min="1" max="1" width="28.109375" style="3" customWidth="1"/>
    <col min="2" max="2" width="1.33203125" style="3" customWidth="1"/>
    <col min="3" max="3" width="8.33203125" style="2" customWidth="1"/>
    <col min="4" max="4" width="1.33203125" style="3" customWidth="1"/>
    <col min="5" max="5" width="8.88671875" style="2" customWidth="1"/>
    <col min="6" max="6" width="1.44140625" style="3" customWidth="1"/>
    <col min="7" max="7" width="8.88671875" style="2" customWidth="1"/>
    <col min="8" max="8" width="1.44140625" style="3" customWidth="1"/>
    <col min="9" max="9" width="8.88671875" style="2" customWidth="1"/>
    <col min="10" max="10" width="1.33203125" style="3" customWidth="1"/>
    <col min="11" max="11" width="8.33203125" style="3" customWidth="1"/>
    <col min="12" max="12" width="1.33203125" style="3" customWidth="1"/>
    <col min="13" max="13" width="8.33203125" style="3" hidden="1" customWidth="1"/>
    <col min="14" max="14" width="1.33203125" style="3" hidden="1" customWidth="1"/>
    <col min="15" max="15" width="7.88671875" style="3" hidden="1" customWidth="1"/>
    <col min="16" max="16" width="1.33203125" style="3" hidden="1" customWidth="1"/>
    <col min="17" max="17" width="8.33203125" style="3" customWidth="1"/>
    <col min="18" max="18" width="9.109375" style="4"/>
    <col min="19" max="19" width="9.109375" style="5"/>
    <col min="20" max="20" width="9.6640625" style="6" hidden="1" customWidth="1"/>
    <col min="21" max="31" width="1.88671875" style="3" customWidth="1"/>
    <col min="32" max="32" width="9.109375" style="3"/>
    <col min="33" max="16384" width="9.109375" style="4"/>
  </cols>
  <sheetData>
    <row r="1" spans="1:20" ht="11.85" customHeight="1" x14ac:dyDescent="0.3">
      <c r="A1" s="1"/>
      <c r="B1" s="1"/>
      <c r="E1" s="2" t="s">
        <v>0</v>
      </c>
    </row>
    <row r="2" spans="1:20" ht="11.85" customHeight="1" x14ac:dyDescent="0.3">
      <c r="E2" s="2" t="s">
        <v>1</v>
      </c>
    </row>
    <row r="3" spans="1:20" ht="11.85" customHeight="1" x14ac:dyDescent="0.3">
      <c r="E3" s="2" t="s">
        <v>2</v>
      </c>
    </row>
    <row r="4" spans="1:20" ht="11.85" customHeight="1" x14ac:dyDescent="0.3">
      <c r="A4" s="3" t="s">
        <v>3</v>
      </c>
    </row>
    <row r="5" spans="1:20" ht="11.85" customHeight="1" x14ac:dyDescent="0.3"/>
    <row r="6" spans="1:20" ht="11.85" customHeight="1" x14ac:dyDescent="0.3">
      <c r="I6" s="7" t="s">
        <v>4</v>
      </c>
      <c r="J6" s="7"/>
      <c r="K6" s="7"/>
      <c r="L6" s="8"/>
      <c r="M6" s="7" t="s">
        <v>5</v>
      </c>
      <c r="N6" s="7"/>
      <c r="O6" s="7"/>
      <c r="P6" s="7"/>
      <c r="Q6" s="7"/>
    </row>
    <row r="7" spans="1:20" ht="11.85" customHeight="1" x14ac:dyDescent="0.3">
      <c r="C7" s="9" t="s">
        <v>6</v>
      </c>
      <c r="D7" s="8"/>
      <c r="E7" s="9" t="s">
        <v>7</v>
      </c>
      <c r="F7" s="8"/>
      <c r="G7" s="9" t="s">
        <v>8</v>
      </c>
      <c r="H7" s="8"/>
      <c r="I7" s="9" t="s">
        <v>9</v>
      </c>
      <c r="J7" s="8"/>
      <c r="K7" s="8" t="s">
        <v>10</v>
      </c>
      <c r="L7" s="8"/>
      <c r="M7" s="8" t="s">
        <v>5</v>
      </c>
      <c r="N7" s="8"/>
      <c r="O7" s="8" t="s">
        <v>5</v>
      </c>
      <c r="P7" s="8"/>
      <c r="Q7" s="8" t="s">
        <v>11</v>
      </c>
    </row>
    <row r="8" spans="1:20" ht="11.85" customHeight="1" x14ac:dyDescent="0.3">
      <c r="A8" s="10"/>
      <c r="C8" s="11" t="s">
        <v>12</v>
      </c>
      <c r="D8" s="8"/>
      <c r="E8" s="11" t="s">
        <v>12</v>
      </c>
      <c r="F8" s="8"/>
      <c r="G8" s="11" t="s">
        <v>12</v>
      </c>
      <c r="H8" s="8"/>
      <c r="I8" s="11" t="s">
        <v>13</v>
      </c>
      <c r="J8" s="8"/>
      <c r="K8" s="12" t="s">
        <v>13</v>
      </c>
      <c r="L8" s="8"/>
      <c r="M8" s="12" t="s">
        <v>14</v>
      </c>
      <c r="N8" s="8"/>
      <c r="O8" s="12" t="s">
        <v>15</v>
      </c>
      <c r="P8" s="8"/>
      <c r="Q8" s="12" t="s">
        <v>13</v>
      </c>
    </row>
    <row r="9" spans="1:20" ht="11.85" customHeight="1" x14ac:dyDescent="0.3"/>
    <row r="10" spans="1:20" ht="11.85" customHeight="1" x14ac:dyDescent="0.3">
      <c r="A10" s="3" t="s">
        <v>16</v>
      </c>
    </row>
    <row r="11" spans="1:20" ht="11.85" customHeight="1" x14ac:dyDescent="0.3">
      <c r="A11" s="3" t="s">
        <v>17</v>
      </c>
      <c r="C11" s="2">
        <f>1140196</f>
        <v>1140196</v>
      </c>
      <c r="D11" s="2"/>
      <c r="E11" s="2">
        <f>C2252</f>
        <v>1490196.4200000027</v>
      </c>
      <c r="F11" s="2"/>
      <c r="G11" s="2">
        <f>E2252</f>
        <v>1623194.5600000024</v>
      </c>
      <c r="H11" s="2"/>
      <c r="I11" s="2">
        <f>G2252</f>
        <v>3104148.7500000028</v>
      </c>
      <c r="J11" s="2"/>
      <c r="K11" s="2">
        <f>+I11</f>
        <v>3104148.7500000028</v>
      </c>
      <c r="L11" s="2"/>
      <c r="M11" s="2">
        <f>K2252</f>
        <v>1840738.7500000037</v>
      </c>
      <c r="N11" s="2"/>
      <c r="O11" s="2"/>
      <c r="P11" s="2"/>
      <c r="Q11" s="2">
        <f>M11</f>
        <v>1840738.7500000037</v>
      </c>
    </row>
    <row r="12" spans="1:20" ht="11.85" customHeight="1" x14ac:dyDescent="0.3">
      <c r="D12" s="2"/>
      <c r="F12" s="2"/>
      <c r="H12" s="2"/>
      <c r="J12" s="2"/>
      <c r="K12" s="2"/>
      <c r="L12" s="2"/>
      <c r="M12" s="2"/>
      <c r="N12" s="2"/>
      <c r="O12" s="2"/>
      <c r="P12" s="2"/>
      <c r="Q12" s="2"/>
    </row>
    <row r="13" spans="1:20" ht="11.85" customHeight="1" x14ac:dyDescent="0.3">
      <c r="A13" s="13" t="s">
        <v>18</v>
      </c>
      <c r="B13" s="13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</row>
    <row r="14" spans="1:20" ht="11.85" customHeight="1" x14ac:dyDescent="0.3">
      <c r="D14" s="2"/>
      <c r="F14" s="2"/>
      <c r="H14" s="2"/>
      <c r="J14" s="2"/>
      <c r="K14" s="2"/>
      <c r="L14" s="2"/>
      <c r="M14" s="2"/>
      <c r="N14" s="2"/>
      <c r="O14" s="2"/>
      <c r="P14" s="2"/>
      <c r="Q14" s="2"/>
    </row>
    <row r="15" spans="1:20" ht="11.85" customHeight="1" x14ac:dyDescent="0.3">
      <c r="A15" s="13" t="s">
        <v>19</v>
      </c>
      <c r="B15" s="13"/>
      <c r="D15" s="2"/>
      <c r="F15" s="2"/>
      <c r="H15" s="2"/>
      <c r="J15" s="2"/>
      <c r="K15" s="2"/>
      <c r="L15" s="2"/>
      <c r="M15" s="2"/>
      <c r="N15" s="2"/>
      <c r="O15" s="2"/>
      <c r="P15" s="2"/>
      <c r="Q15" s="2"/>
    </row>
    <row r="16" spans="1:20" ht="11.85" customHeight="1" x14ac:dyDescent="0.3">
      <c r="A16" s="3" t="s">
        <v>20</v>
      </c>
      <c r="C16" s="2">
        <v>571947.92000000004</v>
      </c>
      <c r="D16" s="2"/>
      <c r="E16" s="2">
        <v>623369.65</v>
      </c>
      <c r="F16" s="2"/>
      <c r="G16" s="2">
        <v>682616.39</v>
      </c>
      <c r="H16" s="2"/>
      <c r="I16" s="2">
        <v>720000</v>
      </c>
      <c r="J16" s="2"/>
      <c r="K16" s="2">
        <v>720000</v>
      </c>
      <c r="L16" s="2"/>
      <c r="M16" s="2">
        <v>755000</v>
      </c>
      <c r="N16" s="2"/>
      <c r="O16" s="2">
        <v>0</v>
      </c>
      <c r="P16" s="2"/>
      <c r="Q16" s="2">
        <f>M16+O16</f>
        <v>755000</v>
      </c>
      <c r="R16" s="3"/>
      <c r="T16" s="14"/>
    </row>
    <row r="17" spans="1:26" ht="11.85" customHeight="1" x14ac:dyDescent="0.3">
      <c r="A17" s="3" t="s">
        <v>21</v>
      </c>
      <c r="C17" s="2">
        <v>44185.57</v>
      </c>
      <c r="D17" s="2"/>
      <c r="E17" s="2">
        <v>35318.85</v>
      </c>
      <c r="F17" s="2"/>
      <c r="G17" s="2">
        <v>37706.339999999997</v>
      </c>
      <c r="H17" s="2"/>
      <c r="I17" s="2">
        <v>30000</v>
      </c>
      <c r="J17" s="2"/>
      <c r="K17" s="2">
        <v>30000</v>
      </c>
      <c r="L17" s="2"/>
      <c r="M17" s="2">
        <v>30000</v>
      </c>
      <c r="N17" s="2"/>
      <c r="O17" s="2">
        <v>0</v>
      </c>
      <c r="P17" s="2"/>
      <c r="Q17" s="2">
        <f>M17+O17</f>
        <v>30000</v>
      </c>
      <c r="R17" s="3"/>
    </row>
    <row r="18" spans="1:26" ht="11.85" customHeight="1" x14ac:dyDescent="0.3">
      <c r="A18" s="3" t="s">
        <v>22</v>
      </c>
      <c r="C18" s="2">
        <v>22395.58</v>
      </c>
      <c r="D18" s="2"/>
      <c r="E18" s="2">
        <v>18060.82</v>
      </c>
      <c r="F18" s="2"/>
      <c r="G18" s="2">
        <v>18705.61</v>
      </c>
      <c r="H18" s="2"/>
      <c r="I18" s="2">
        <v>16000</v>
      </c>
      <c r="J18" s="2"/>
      <c r="K18" s="2">
        <v>16000</v>
      </c>
      <c r="L18" s="2"/>
      <c r="M18" s="2">
        <v>16000</v>
      </c>
      <c r="N18" s="2"/>
      <c r="O18" s="2">
        <v>0</v>
      </c>
      <c r="P18" s="2"/>
      <c r="Q18" s="2">
        <f>M18+O18</f>
        <v>16000</v>
      </c>
      <c r="R18" s="3"/>
    </row>
    <row r="19" spans="1:26" ht="11.85" customHeight="1" x14ac:dyDescent="0.3">
      <c r="A19" s="3" t="s">
        <v>23</v>
      </c>
      <c r="C19" s="2">
        <v>0</v>
      </c>
      <c r="D19" s="2"/>
      <c r="E19" s="2">
        <v>0</v>
      </c>
      <c r="F19" s="2"/>
      <c r="G19" s="2">
        <v>0</v>
      </c>
      <c r="H19" s="2"/>
      <c r="I19" s="2">
        <v>0</v>
      </c>
      <c r="J19" s="2"/>
      <c r="K19" s="2">
        <v>0</v>
      </c>
      <c r="L19" s="2"/>
      <c r="M19" s="2">
        <v>0</v>
      </c>
      <c r="N19" s="2"/>
      <c r="O19" s="2">
        <v>0</v>
      </c>
      <c r="P19" s="2"/>
      <c r="Q19" s="2">
        <f>M19+O19</f>
        <v>0</v>
      </c>
      <c r="R19" s="3"/>
    </row>
    <row r="20" spans="1:26" ht="11.85" customHeight="1" x14ac:dyDescent="0.3">
      <c r="A20" s="3" t="s">
        <v>24</v>
      </c>
      <c r="C20" s="15">
        <v>3222</v>
      </c>
      <c r="D20" s="2"/>
      <c r="E20" s="15">
        <v>4214</v>
      </c>
      <c r="F20" s="2"/>
      <c r="G20" s="15">
        <v>4169</v>
      </c>
      <c r="H20" s="2"/>
      <c r="I20" s="15">
        <v>3000</v>
      </c>
      <c r="J20" s="2"/>
      <c r="K20" s="15">
        <v>3000</v>
      </c>
      <c r="L20" s="2"/>
      <c r="M20" s="15">
        <v>4000</v>
      </c>
      <c r="N20" s="2"/>
      <c r="O20" s="15">
        <v>0</v>
      </c>
      <c r="P20" s="2"/>
      <c r="Q20" s="15">
        <f>M20+O20</f>
        <v>4000</v>
      </c>
      <c r="R20" s="3"/>
    </row>
    <row r="21" spans="1:26" ht="11.85" customHeight="1" x14ac:dyDescent="0.3">
      <c r="A21" s="3" t="s">
        <v>25</v>
      </c>
      <c r="C21" s="2">
        <f>SUM(C16:C20)</f>
        <v>641751.06999999995</v>
      </c>
      <c r="D21" s="2"/>
      <c r="E21" s="2">
        <f>SUM(E16:E20)</f>
        <v>680963.32</v>
      </c>
      <c r="F21" s="2"/>
      <c r="G21" s="2">
        <f>SUM(G16:G20)</f>
        <v>743197.34</v>
      </c>
      <c r="H21" s="2"/>
      <c r="I21" s="2">
        <f>SUM(I16:I20)</f>
        <v>769000</v>
      </c>
      <c r="J21" s="2"/>
      <c r="K21" s="2">
        <f>SUM(K16:K20)</f>
        <v>769000</v>
      </c>
      <c r="L21" s="2"/>
      <c r="M21" s="2">
        <f>SUM(M16:M20)</f>
        <v>805000</v>
      </c>
      <c r="N21" s="2"/>
      <c r="O21" s="2">
        <f>SUM(O16:O20)</f>
        <v>0</v>
      </c>
      <c r="P21" s="2"/>
      <c r="Q21" s="2">
        <f>SUM(Q16:Q20)</f>
        <v>805000</v>
      </c>
      <c r="R21" s="3"/>
      <c r="U21" s="2"/>
    </row>
    <row r="22" spans="1:26" ht="11.85" customHeight="1" x14ac:dyDescent="0.3">
      <c r="D22" s="2"/>
      <c r="F22" s="2"/>
      <c r="H22" s="2"/>
      <c r="J22" s="2"/>
      <c r="K22" s="2"/>
      <c r="L22" s="2"/>
      <c r="M22" s="2"/>
      <c r="N22" s="2"/>
      <c r="O22" s="2"/>
      <c r="P22" s="2"/>
      <c r="Q22" s="2"/>
      <c r="R22" s="3"/>
    </row>
    <row r="23" spans="1:26" ht="11.85" customHeight="1" x14ac:dyDescent="0.3">
      <c r="A23" s="13" t="s">
        <v>26</v>
      </c>
      <c r="D23" s="2"/>
      <c r="F23" s="2"/>
      <c r="H23" s="2"/>
      <c r="J23" s="2"/>
      <c r="K23" s="2"/>
      <c r="L23" s="2"/>
      <c r="M23" s="2"/>
      <c r="N23" s="2"/>
      <c r="O23" s="2"/>
      <c r="P23" s="2"/>
      <c r="Q23" s="2"/>
      <c r="R23" s="3"/>
    </row>
    <row r="24" spans="1:26" ht="11.85" customHeight="1" x14ac:dyDescent="0.3">
      <c r="A24" s="3" t="s">
        <v>27</v>
      </c>
      <c r="C24" s="2">
        <v>841376.81</v>
      </c>
      <c r="D24" s="2"/>
      <c r="E24" s="2">
        <v>954056.42</v>
      </c>
      <c r="F24" s="2"/>
      <c r="G24" s="2">
        <v>1093162.3799999999</v>
      </c>
      <c r="H24" s="2"/>
      <c r="I24" s="2">
        <v>960000</v>
      </c>
      <c r="J24" s="2"/>
      <c r="K24" s="2">
        <v>990000</v>
      </c>
      <c r="L24" s="2"/>
      <c r="M24" s="2">
        <v>960000</v>
      </c>
      <c r="N24" s="2"/>
      <c r="O24" s="2">
        <v>0</v>
      </c>
      <c r="P24" s="2"/>
      <c r="Q24" s="2">
        <f>M24+O24</f>
        <v>960000</v>
      </c>
      <c r="R24" s="3"/>
    </row>
    <row r="25" spans="1:26" ht="11.85" customHeight="1" x14ac:dyDescent="0.3">
      <c r="A25" s="3" t="s">
        <v>28</v>
      </c>
      <c r="C25" s="2">
        <v>40471.35</v>
      </c>
      <c r="D25" s="2"/>
      <c r="E25" s="2">
        <v>40003.589999999997</v>
      </c>
      <c r="F25" s="2"/>
      <c r="G25" s="2">
        <v>40249</v>
      </c>
      <c r="H25" s="2"/>
      <c r="I25" s="2">
        <v>39000</v>
      </c>
      <c r="J25" s="2"/>
      <c r="K25" s="2">
        <v>35000</v>
      </c>
      <c r="L25" s="2"/>
      <c r="M25" s="2">
        <v>35000</v>
      </c>
      <c r="N25" s="2"/>
      <c r="O25" s="2">
        <v>0</v>
      </c>
      <c r="P25" s="2"/>
      <c r="Q25" s="2">
        <f>M25+O25</f>
        <v>35000</v>
      </c>
      <c r="R25" s="3"/>
    </row>
    <row r="26" spans="1:26" ht="11.85" customHeight="1" x14ac:dyDescent="0.3">
      <c r="A26" s="3" t="s">
        <v>29</v>
      </c>
      <c r="C26" s="2">
        <v>39230.92</v>
      </c>
      <c r="D26" s="2"/>
      <c r="E26" s="2">
        <v>36151.949999999997</v>
      </c>
      <c r="F26" s="2"/>
      <c r="G26" s="2">
        <v>37627</v>
      </c>
      <c r="H26" s="2"/>
      <c r="I26" s="2">
        <v>37000</v>
      </c>
      <c r="J26" s="2"/>
      <c r="K26" s="2">
        <v>37000</v>
      </c>
      <c r="L26" s="2"/>
      <c r="M26" s="2">
        <v>37000</v>
      </c>
      <c r="N26" s="2"/>
      <c r="O26" s="2">
        <v>0</v>
      </c>
      <c r="P26" s="2"/>
      <c r="Q26" s="2">
        <f>M26+O26</f>
        <v>37000</v>
      </c>
      <c r="R26" s="3"/>
    </row>
    <row r="27" spans="1:26" ht="11.85" customHeight="1" x14ac:dyDescent="0.3">
      <c r="A27" s="3" t="s">
        <v>30</v>
      </c>
      <c r="C27" s="15">
        <v>589.78</v>
      </c>
      <c r="D27" s="2"/>
      <c r="E27" s="15">
        <v>876.5</v>
      </c>
      <c r="F27" s="2"/>
      <c r="G27" s="15">
        <v>1316.63</v>
      </c>
      <c r="H27" s="2"/>
      <c r="I27" s="15">
        <v>800</v>
      </c>
      <c r="J27" s="2"/>
      <c r="K27" s="15">
        <v>800</v>
      </c>
      <c r="L27" s="2"/>
      <c r="M27" s="15">
        <v>800</v>
      </c>
      <c r="N27" s="2"/>
      <c r="O27" s="15">
        <v>0</v>
      </c>
      <c r="P27" s="2"/>
      <c r="Q27" s="15">
        <f>M27+O27</f>
        <v>800</v>
      </c>
      <c r="R27" s="3"/>
    </row>
    <row r="28" spans="1:26" ht="11.85" customHeight="1" x14ac:dyDescent="0.3">
      <c r="A28" s="3" t="s">
        <v>31</v>
      </c>
      <c r="C28" s="2">
        <f>SUM(C24:C27)</f>
        <v>921668.8600000001</v>
      </c>
      <c r="D28" s="2"/>
      <c r="E28" s="2">
        <f>SUM(E24:E27)</f>
        <v>1031088.46</v>
      </c>
      <c r="F28" s="2"/>
      <c r="G28" s="2">
        <f>SUM(G24:G27)</f>
        <v>1172355.0099999998</v>
      </c>
      <c r="H28" s="2"/>
      <c r="I28" s="2">
        <f>SUM(I24:I27)</f>
        <v>1036800</v>
      </c>
      <c r="J28" s="2"/>
      <c r="K28" s="2">
        <f>SUM(K24:K27)</f>
        <v>1062800</v>
      </c>
      <c r="L28" s="2"/>
      <c r="M28" s="2">
        <f>SUM(M24:M27)</f>
        <v>1032800</v>
      </c>
      <c r="N28" s="2"/>
      <c r="O28" s="2">
        <f>SUM(O24:O27)</f>
        <v>0</v>
      </c>
      <c r="P28" s="2"/>
      <c r="Q28" s="2">
        <f>SUM(Q24:Q27)</f>
        <v>1032800</v>
      </c>
      <c r="U28" s="2"/>
      <c r="W28" s="2"/>
    </row>
    <row r="29" spans="1:26" ht="11.85" customHeight="1" x14ac:dyDescent="0.3">
      <c r="D29" s="2"/>
      <c r="F29" s="2"/>
      <c r="H29" s="2"/>
      <c r="J29" s="2"/>
      <c r="K29" s="2"/>
      <c r="L29" s="2"/>
      <c r="M29" s="2"/>
      <c r="N29" s="2"/>
      <c r="O29" s="2"/>
      <c r="P29" s="2"/>
      <c r="Q29" s="2"/>
    </row>
    <row r="30" spans="1:26" ht="11.85" customHeight="1" x14ac:dyDescent="0.3">
      <c r="A30" s="13" t="s">
        <v>32</v>
      </c>
      <c r="D30" s="2"/>
      <c r="F30" s="2"/>
      <c r="H30" s="2"/>
      <c r="J30" s="2"/>
      <c r="K30" s="2"/>
      <c r="L30" s="2"/>
      <c r="M30" s="2"/>
      <c r="N30" s="2"/>
      <c r="O30" s="2"/>
      <c r="P30" s="2"/>
      <c r="Q30" s="2"/>
    </row>
    <row r="31" spans="1:26" ht="11.85" customHeight="1" x14ac:dyDescent="0.3">
      <c r="A31" s="3" t="s">
        <v>33</v>
      </c>
      <c r="C31" s="2">
        <v>995</v>
      </c>
      <c r="D31" s="2"/>
      <c r="E31" s="2">
        <v>905</v>
      </c>
      <c r="F31" s="2"/>
      <c r="G31" s="2">
        <v>685</v>
      </c>
      <c r="H31" s="2"/>
      <c r="I31" s="2">
        <v>500</v>
      </c>
      <c r="J31" s="2"/>
      <c r="K31" s="2">
        <v>500</v>
      </c>
      <c r="L31" s="2"/>
      <c r="M31" s="2">
        <v>600</v>
      </c>
      <c r="N31" s="2"/>
      <c r="O31" s="2">
        <v>0</v>
      </c>
      <c r="P31" s="2"/>
      <c r="Q31" s="2">
        <f t="shared" ref="Q31:Q37" si="0">M31+O31</f>
        <v>600</v>
      </c>
    </row>
    <row r="32" spans="1:26" ht="11.85" customHeight="1" x14ac:dyDescent="0.3">
      <c r="A32" s="3" t="s">
        <v>34</v>
      </c>
      <c r="C32" s="2">
        <v>2350</v>
      </c>
      <c r="D32" s="2"/>
      <c r="E32" s="2">
        <v>2875</v>
      </c>
      <c r="F32" s="2"/>
      <c r="G32" s="2">
        <v>3320</v>
      </c>
      <c r="H32" s="2"/>
      <c r="I32" s="2">
        <v>2000</v>
      </c>
      <c r="J32" s="2"/>
      <c r="K32" s="2">
        <v>2000</v>
      </c>
      <c r="L32" s="2"/>
      <c r="M32" s="2">
        <v>2000</v>
      </c>
      <c r="N32" s="2"/>
      <c r="O32" s="2">
        <v>0</v>
      </c>
      <c r="P32" s="2"/>
      <c r="Q32" s="2">
        <f t="shared" si="0"/>
        <v>2000</v>
      </c>
      <c r="Z32" s="2"/>
    </row>
    <row r="33" spans="1:29" ht="11.85" customHeight="1" x14ac:dyDescent="0.3">
      <c r="A33" s="3" t="s">
        <v>35</v>
      </c>
      <c r="C33" s="2">
        <v>89</v>
      </c>
      <c r="D33" s="2"/>
      <c r="E33" s="2">
        <v>104</v>
      </c>
      <c r="F33" s="2"/>
      <c r="G33" s="2">
        <v>49</v>
      </c>
      <c r="H33" s="2"/>
      <c r="I33" s="2">
        <v>100</v>
      </c>
      <c r="J33" s="2"/>
      <c r="K33" s="2">
        <v>100</v>
      </c>
      <c r="L33" s="2"/>
      <c r="M33" s="2">
        <v>100</v>
      </c>
      <c r="N33" s="2"/>
      <c r="O33" s="2">
        <v>0</v>
      </c>
      <c r="P33" s="2"/>
      <c r="Q33" s="2">
        <f t="shared" si="0"/>
        <v>100</v>
      </c>
    </row>
    <row r="34" spans="1:29" ht="11.85" customHeight="1" x14ac:dyDescent="0.3">
      <c r="A34" s="3" t="s">
        <v>36</v>
      </c>
      <c r="C34" s="2">
        <v>15599.4</v>
      </c>
      <c r="D34" s="2"/>
      <c r="E34" s="2">
        <v>31401.119999999999</v>
      </c>
      <c r="F34" s="2"/>
      <c r="G34" s="2">
        <v>20557.96</v>
      </c>
      <c r="H34" s="2"/>
      <c r="I34" s="2">
        <v>15000</v>
      </c>
      <c r="J34" s="2"/>
      <c r="K34" s="2">
        <v>29000</v>
      </c>
      <c r="L34" s="2"/>
      <c r="M34" s="2">
        <v>20500</v>
      </c>
      <c r="N34" s="2"/>
      <c r="O34" s="2">
        <v>0</v>
      </c>
      <c r="P34" s="2"/>
      <c r="Q34" s="2">
        <f>M34+O34</f>
        <v>20500</v>
      </c>
    </row>
    <row r="35" spans="1:29" ht="11.85" customHeight="1" x14ac:dyDescent="0.3">
      <c r="A35" s="3" t="s">
        <v>37</v>
      </c>
      <c r="C35" s="2">
        <v>1315</v>
      </c>
      <c r="D35" s="2"/>
      <c r="E35" s="2">
        <v>675</v>
      </c>
      <c r="F35" s="2"/>
      <c r="G35" s="2">
        <v>155</v>
      </c>
      <c r="H35" s="2"/>
      <c r="I35" s="2">
        <v>0</v>
      </c>
      <c r="J35" s="2"/>
      <c r="K35" s="2">
        <v>0</v>
      </c>
      <c r="L35" s="2"/>
      <c r="M35" s="2">
        <v>100</v>
      </c>
      <c r="N35" s="2"/>
      <c r="O35" s="2">
        <v>0</v>
      </c>
      <c r="P35" s="2"/>
      <c r="Q35" s="2">
        <f t="shared" si="0"/>
        <v>100</v>
      </c>
    </row>
    <row r="36" spans="1:29" ht="11.85" customHeight="1" x14ac:dyDescent="0.3">
      <c r="A36" s="3" t="s">
        <v>38</v>
      </c>
      <c r="C36" s="2">
        <v>0</v>
      </c>
      <c r="D36" s="2"/>
      <c r="E36" s="2">
        <v>0</v>
      </c>
      <c r="F36" s="2"/>
      <c r="G36" s="2">
        <v>3400</v>
      </c>
      <c r="H36" s="2"/>
      <c r="I36" s="2">
        <v>1500</v>
      </c>
      <c r="J36" s="2"/>
      <c r="K36" s="2">
        <v>1500</v>
      </c>
      <c r="L36" s="2"/>
      <c r="M36" s="2">
        <v>1700</v>
      </c>
      <c r="N36" s="2"/>
      <c r="O36" s="2">
        <v>0</v>
      </c>
      <c r="P36" s="2"/>
      <c r="Q36" s="2">
        <f t="shared" si="0"/>
        <v>1700</v>
      </c>
      <c r="R36" s="16"/>
      <c r="S36" s="17"/>
    </row>
    <row r="37" spans="1:29" ht="11.85" customHeight="1" x14ac:dyDescent="0.3">
      <c r="A37" s="3" t="s">
        <v>39</v>
      </c>
      <c r="C37" s="15">
        <v>500</v>
      </c>
      <c r="D37" s="2"/>
      <c r="E37" s="15">
        <v>0</v>
      </c>
      <c r="F37" s="2"/>
      <c r="G37" s="15">
        <v>600</v>
      </c>
      <c r="H37" s="2"/>
      <c r="I37" s="15">
        <v>0</v>
      </c>
      <c r="J37" s="2"/>
      <c r="K37" s="15">
        <v>0</v>
      </c>
      <c r="L37" s="2"/>
      <c r="M37" s="15">
        <v>0</v>
      </c>
      <c r="N37" s="2"/>
      <c r="O37" s="15">
        <v>0</v>
      </c>
      <c r="P37" s="2"/>
      <c r="Q37" s="15">
        <f t="shared" si="0"/>
        <v>0</v>
      </c>
    </row>
    <row r="38" spans="1:29" ht="11.85" customHeight="1" x14ac:dyDescent="0.3">
      <c r="A38" s="3" t="s">
        <v>40</v>
      </c>
      <c r="C38" s="2">
        <f>SUM(C31:C37)</f>
        <v>20848.400000000001</v>
      </c>
      <c r="D38" s="2"/>
      <c r="E38" s="2">
        <f>SUM(E31:E37)</f>
        <v>35960.119999999995</v>
      </c>
      <c r="F38" s="2"/>
      <c r="G38" s="2">
        <f>SUM(G31:G37)</f>
        <v>28766.959999999999</v>
      </c>
      <c r="H38" s="2"/>
      <c r="I38" s="2">
        <f>SUM(I31:I37)</f>
        <v>19100</v>
      </c>
      <c r="J38" s="2"/>
      <c r="K38" s="2">
        <f>SUM(K31:K37)</f>
        <v>33100</v>
      </c>
      <c r="L38" s="2"/>
      <c r="M38" s="2">
        <f>SUM(M31:M37)</f>
        <v>25000</v>
      </c>
      <c r="N38" s="2"/>
      <c r="O38" s="2">
        <f>SUM(O31:O37)</f>
        <v>0</v>
      </c>
      <c r="P38" s="2"/>
      <c r="Q38" s="2">
        <f>SUM(Q31:Q37)</f>
        <v>25000</v>
      </c>
    </row>
    <row r="39" spans="1:29" ht="11.85" customHeight="1" x14ac:dyDescent="0.3">
      <c r="D39" s="2"/>
      <c r="F39" s="2"/>
      <c r="H39" s="2"/>
      <c r="J39" s="2"/>
      <c r="K39" s="2"/>
      <c r="L39" s="2"/>
      <c r="M39" s="2"/>
      <c r="N39" s="2"/>
      <c r="O39" s="2"/>
      <c r="P39" s="2"/>
      <c r="Q39" s="2"/>
    </row>
    <row r="40" spans="1:29" ht="11.85" customHeight="1" x14ac:dyDescent="0.3">
      <c r="A40" s="13" t="s">
        <v>41</v>
      </c>
      <c r="D40" s="2"/>
      <c r="F40" s="2"/>
      <c r="H40" s="2"/>
      <c r="J40" s="2"/>
      <c r="K40" s="2"/>
      <c r="L40" s="2"/>
      <c r="M40" s="2"/>
      <c r="N40" s="2"/>
      <c r="O40" s="2"/>
      <c r="P40" s="2"/>
      <c r="Q40" s="2"/>
    </row>
    <row r="41" spans="1:29" ht="11.85" customHeight="1" x14ac:dyDescent="0.3">
      <c r="A41" s="3" t="s">
        <v>42</v>
      </c>
      <c r="C41" s="2">
        <v>15215</v>
      </c>
      <c r="D41" s="2"/>
      <c r="E41" s="2">
        <v>0</v>
      </c>
      <c r="F41" s="2"/>
      <c r="G41" s="2">
        <v>0</v>
      </c>
      <c r="H41" s="2"/>
      <c r="I41" s="2">
        <v>0</v>
      </c>
      <c r="J41" s="2"/>
      <c r="K41" s="2">
        <v>0</v>
      </c>
      <c r="L41" s="2"/>
      <c r="M41" s="2">
        <v>0</v>
      </c>
      <c r="N41" s="2"/>
      <c r="O41" s="2">
        <v>0</v>
      </c>
      <c r="P41" s="2"/>
      <c r="Q41" s="2">
        <f t="shared" ref="Q41:Q57" si="1">M41+O41</f>
        <v>0</v>
      </c>
      <c r="U41" s="2"/>
    </row>
    <row r="42" spans="1:29" ht="11.85" customHeight="1" x14ac:dyDescent="0.3">
      <c r="A42" s="3" t="s">
        <v>43</v>
      </c>
      <c r="C42" s="2">
        <v>3600</v>
      </c>
      <c r="D42" s="2"/>
      <c r="E42" s="2">
        <v>3600</v>
      </c>
      <c r="F42" s="2"/>
      <c r="G42" s="2">
        <v>-300</v>
      </c>
      <c r="H42" s="2"/>
      <c r="I42" s="2">
        <v>50000</v>
      </c>
      <c r="J42" s="2"/>
      <c r="K42" s="2">
        <v>50000</v>
      </c>
      <c r="L42" s="2"/>
      <c r="M42" s="2">
        <v>5000</v>
      </c>
      <c r="N42" s="2"/>
      <c r="O42" s="2">
        <v>0</v>
      </c>
      <c r="P42" s="2"/>
      <c r="Q42" s="2">
        <f t="shared" si="1"/>
        <v>5000</v>
      </c>
      <c r="W42" s="2"/>
    </row>
    <row r="43" spans="1:29" ht="11.85" customHeight="1" x14ac:dyDescent="0.3">
      <c r="A43" s="3" t="s">
        <v>44</v>
      </c>
      <c r="C43" s="2">
        <v>80000</v>
      </c>
      <c r="D43" s="2"/>
      <c r="E43" s="2">
        <v>80000</v>
      </c>
      <c r="F43" s="2"/>
      <c r="G43" s="2">
        <v>78000</v>
      </c>
      <c r="H43" s="2"/>
      <c r="I43" s="2">
        <v>93000</v>
      </c>
      <c r="J43" s="2"/>
      <c r="K43" s="2">
        <v>98800</v>
      </c>
      <c r="L43" s="2"/>
      <c r="M43" s="2">
        <v>33500</v>
      </c>
      <c r="N43" s="2"/>
      <c r="O43" s="2">
        <v>0</v>
      </c>
      <c r="P43" s="2"/>
      <c r="Q43" s="2">
        <f t="shared" si="1"/>
        <v>33500</v>
      </c>
      <c r="Z43" s="2"/>
    </row>
    <row r="44" spans="1:29" ht="11.85" customHeight="1" x14ac:dyDescent="0.3">
      <c r="A44" s="3" t="s">
        <v>45</v>
      </c>
      <c r="C44" s="2">
        <v>50000</v>
      </c>
      <c r="D44" s="2"/>
      <c r="E44" s="2">
        <v>10000</v>
      </c>
      <c r="F44" s="2"/>
      <c r="G44" s="2">
        <v>0</v>
      </c>
      <c r="H44" s="2"/>
      <c r="I44" s="2">
        <v>0</v>
      </c>
      <c r="J44" s="2"/>
      <c r="K44" s="2">
        <v>0</v>
      </c>
      <c r="L44" s="2"/>
      <c r="M44" s="2">
        <v>0</v>
      </c>
      <c r="N44" s="2"/>
      <c r="O44" s="2">
        <v>0</v>
      </c>
      <c r="P44" s="2"/>
      <c r="Q44" s="2">
        <f t="shared" si="1"/>
        <v>0</v>
      </c>
      <c r="AA44" s="2"/>
    </row>
    <row r="45" spans="1:29" ht="11.85" customHeight="1" x14ac:dyDescent="0.3">
      <c r="A45" s="3" t="s">
        <v>46</v>
      </c>
      <c r="C45" s="2">
        <v>0</v>
      </c>
      <c r="D45" s="2"/>
      <c r="E45" s="2">
        <v>15000</v>
      </c>
      <c r="F45" s="2"/>
      <c r="G45" s="2">
        <v>15000</v>
      </c>
      <c r="H45" s="2"/>
      <c r="I45" s="2">
        <v>15000</v>
      </c>
      <c r="J45" s="2"/>
      <c r="K45" s="2">
        <v>15000</v>
      </c>
      <c r="L45" s="2"/>
      <c r="M45" s="2">
        <v>15000</v>
      </c>
      <c r="N45" s="2"/>
      <c r="O45" s="2">
        <v>0</v>
      </c>
      <c r="P45" s="2"/>
      <c r="Q45" s="2">
        <f t="shared" si="1"/>
        <v>15000</v>
      </c>
      <c r="AB45" s="18"/>
    </row>
    <row r="46" spans="1:29" ht="11.85" customHeight="1" x14ac:dyDescent="0.3">
      <c r="A46" s="3" t="s">
        <v>47</v>
      </c>
      <c r="C46" s="2">
        <v>0</v>
      </c>
      <c r="D46" s="2"/>
      <c r="E46" s="2">
        <v>40000</v>
      </c>
      <c r="F46" s="2"/>
      <c r="G46" s="2">
        <v>32000</v>
      </c>
      <c r="H46" s="2"/>
      <c r="I46" s="2">
        <v>47000</v>
      </c>
      <c r="J46" s="2"/>
      <c r="K46" s="2">
        <v>47000</v>
      </c>
      <c r="L46" s="2"/>
      <c r="M46" s="2">
        <v>52700</v>
      </c>
      <c r="N46" s="2"/>
      <c r="O46" s="2">
        <v>0</v>
      </c>
      <c r="P46" s="2"/>
      <c r="Q46" s="2">
        <f t="shared" si="1"/>
        <v>52700</v>
      </c>
      <c r="AC46" s="2"/>
    </row>
    <row r="47" spans="1:29" ht="11.85" customHeight="1" x14ac:dyDescent="0.3">
      <c r="A47" s="3" t="s">
        <v>48</v>
      </c>
      <c r="C47" s="19">
        <v>80000</v>
      </c>
      <c r="D47" s="19"/>
      <c r="E47" s="19">
        <v>80000</v>
      </c>
      <c r="F47" s="19"/>
      <c r="G47" s="19">
        <v>80000</v>
      </c>
      <c r="H47" s="19"/>
      <c r="I47" s="19">
        <v>90000</v>
      </c>
      <c r="J47" s="19"/>
      <c r="K47" s="19">
        <v>94000</v>
      </c>
      <c r="L47" s="19"/>
      <c r="M47" s="19">
        <f>193000-44200</f>
        <v>148800</v>
      </c>
      <c r="N47" s="19"/>
      <c r="O47" s="19">
        <v>0</v>
      </c>
      <c r="P47" s="19"/>
      <c r="Q47" s="2">
        <f t="shared" si="1"/>
        <v>148800</v>
      </c>
    </row>
    <row r="48" spans="1:29" ht="11.85" customHeight="1" x14ac:dyDescent="0.3">
      <c r="A48" s="3" t="s">
        <v>49</v>
      </c>
      <c r="C48" s="2">
        <v>97138.95</v>
      </c>
      <c r="D48" s="2"/>
      <c r="E48" s="2">
        <v>104910.03</v>
      </c>
      <c r="F48" s="2"/>
      <c r="G48" s="2">
        <v>18513.54</v>
      </c>
      <c r="H48" s="2"/>
      <c r="I48" s="2">
        <v>0</v>
      </c>
      <c r="J48" s="2"/>
      <c r="K48" s="2">
        <v>0</v>
      </c>
      <c r="L48" s="2"/>
      <c r="M48" s="2">
        <v>0</v>
      </c>
      <c r="N48" s="2"/>
      <c r="O48" s="2">
        <v>0</v>
      </c>
      <c r="P48" s="2"/>
      <c r="Q48" s="2">
        <f t="shared" si="1"/>
        <v>0</v>
      </c>
    </row>
    <row r="49" spans="1:30" ht="11.85" customHeight="1" x14ac:dyDescent="0.3">
      <c r="A49" s="3" t="s">
        <v>50</v>
      </c>
      <c r="C49" s="2">
        <v>0</v>
      </c>
      <c r="D49" s="2"/>
      <c r="E49" s="2">
        <v>0</v>
      </c>
      <c r="F49" s="2"/>
      <c r="G49" s="2">
        <v>0</v>
      </c>
      <c r="H49" s="2"/>
      <c r="I49" s="2">
        <v>0</v>
      </c>
      <c r="J49" s="2"/>
      <c r="K49" s="2">
        <v>0</v>
      </c>
      <c r="L49" s="2"/>
      <c r="M49" s="2">
        <v>8000</v>
      </c>
      <c r="N49" s="2"/>
      <c r="O49" s="2">
        <v>0</v>
      </c>
      <c r="P49" s="2"/>
      <c r="Q49" s="2">
        <f t="shared" si="1"/>
        <v>8000</v>
      </c>
    </row>
    <row r="50" spans="1:30" ht="11.85" customHeight="1" x14ac:dyDescent="0.3">
      <c r="A50" s="3" t="s">
        <v>51</v>
      </c>
      <c r="C50" s="2">
        <v>0</v>
      </c>
      <c r="D50" s="2"/>
      <c r="E50" s="2">
        <v>1100.6099999999999</v>
      </c>
      <c r="F50" s="2"/>
      <c r="G50" s="2">
        <v>1164.3</v>
      </c>
      <c r="H50" s="2"/>
      <c r="I50" s="2">
        <v>1000</v>
      </c>
      <c r="J50" s="2"/>
      <c r="K50" s="2">
        <v>1000</v>
      </c>
      <c r="L50" s="2"/>
      <c r="M50" s="2">
        <v>1000</v>
      </c>
      <c r="N50" s="2"/>
      <c r="O50" s="2">
        <v>0</v>
      </c>
      <c r="P50" s="2"/>
      <c r="Q50" s="2">
        <f t="shared" si="1"/>
        <v>1000</v>
      </c>
      <c r="AA50" s="2"/>
    </row>
    <row r="51" spans="1:30" ht="11.85" customHeight="1" x14ac:dyDescent="0.3">
      <c r="A51" s="3" t="s">
        <v>52</v>
      </c>
      <c r="C51" s="2">
        <v>0</v>
      </c>
      <c r="D51" s="2"/>
      <c r="E51" s="2">
        <v>0</v>
      </c>
      <c r="F51" s="2"/>
      <c r="G51" s="2">
        <v>5592.65</v>
      </c>
      <c r="H51" s="2"/>
      <c r="I51" s="2">
        <v>0</v>
      </c>
      <c r="J51" s="2"/>
      <c r="K51" s="2">
        <v>0</v>
      </c>
      <c r="L51" s="2"/>
      <c r="M51" s="2">
        <v>0</v>
      </c>
      <c r="N51" s="2"/>
      <c r="O51" s="2">
        <v>0</v>
      </c>
      <c r="P51" s="2"/>
      <c r="Q51" s="2">
        <f t="shared" si="1"/>
        <v>0</v>
      </c>
      <c r="AA51" s="2"/>
    </row>
    <row r="52" spans="1:30" ht="11.85" customHeight="1" x14ac:dyDescent="0.3">
      <c r="A52" s="3" t="s">
        <v>53</v>
      </c>
      <c r="C52" s="2">
        <v>0</v>
      </c>
      <c r="D52" s="2"/>
      <c r="E52" s="2">
        <v>0</v>
      </c>
      <c r="F52" s="2"/>
      <c r="G52" s="2">
        <v>250</v>
      </c>
      <c r="H52" s="2"/>
      <c r="I52" s="2">
        <v>250</v>
      </c>
      <c r="J52" s="2"/>
      <c r="K52" s="2">
        <v>250</v>
      </c>
      <c r="L52" s="2"/>
      <c r="M52" s="2">
        <v>250</v>
      </c>
      <c r="N52" s="2"/>
      <c r="O52" s="2">
        <v>0</v>
      </c>
      <c r="P52" s="2"/>
      <c r="Q52" s="2">
        <f t="shared" si="1"/>
        <v>250</v>
      </c>
      <c r="V52" s="2"/>
    </row>
    <row r="53" spans="1:30" ht="11.25" customHeight="1" x14ac:dyDescent="0.3">
      <c r="A53" s="3" t="s">
        <v>54</v>
      </c>
      <c r="C53" s="2">
        <v>0</v>
      </c>
      <c r="D53" s="2"/>
      <c r="E53" s="2">
        <v>30000</v>
      </c>
      <c r="F53" s="2"/>
      <c r="G53" s="2">
        <v>36000</v>
      </c>
      <c r="H53" s="2"/>
      <c r="I53" s="2">
        <v>30000</v>
      </c>
      <c r="J53" s="2"/>
      <c r="K53" s="2">
        <v>30000</v>
      </c>
      <c r="L53" s="2"/>
      <c r="M53" s="2">
        <v>30000</v>
      </c>
      <c r="N53" s="2"/>
      <c r="O53" s="2">
        <v>52100</v>
      </c>
      <c r="P53" s="2"/>
      <c r="Q53" s="2">
        <f t="shared" si="1"/>
        <v>82100</v>
      </c>
      <c r="AD53" s="2"/>
    </row>
    <row r="54" spans="1:30" ht="11.25" customHeight="1" x14ac:dyDescent="0.3">
      <c r="A54" s="3" t="s">
        <v>55</v>
      </c>
      <c r="C54" s="19">
        <v>27495</v>
      </c>
      <c r="D54" s="19"/>
      <c r="E54" s="19">
        <v>0</v>
      </c>
      <c r="F54" s="19"/>
      <c r="G54" s="19">
        <v>150900</v>
      </c>
      <c r="H54" s="19"/>
      <c r="I54" s="19">
        <v>0</v>
      </c>
      <c r="J54" s="19"/>
      <c r="K54" s="19">
        <v>700000</v>
      </c>
      <c r="L54" s="19"/>
      <c r="M54" s="19">
        <v>60700</v>
      </c>
      <c r="N54" s="19"/>
      <c r="O54" s="19">
        <v>0</v>
      </c>
      <c r="P54" s="19"/>
      <c r="Q54" s="2">
        <f t="shared" si="1"/>
        <v>60700</v>
      </c>
    </row>
    <row r="55" spans="1:30" ht="11.85" customHeight="1" x14ac:dyDescent="0.3">
      <c r="A55" s="3" t="s">
        <v>56</v>
      </c>
      <c r="C55" s="19">
        <v>0</v>
      </c>
      <c r="D55" s="2"/>
      <c r="E55" s="19">
        <v>0</v>
      </c>
      <c r="F55" s="2"/>
      <c r="G55" s="19"/>
      <c r="H55" s="2"/>
      <c r="I55" s="19">
        <v>6300</v>
      </c>
      <c r="J55" s="2"/>
      <c r="K55" s="19">
        <v>6300</v>
      </c>
      <c r="L55" s="2"/>
      <c r="M55" s="19">
        <v>6615</v>
      </c>
      <c r="N55" s="2"/>
      <c r="O55" s="19">
        <v>0</v>
      </c>
      <c r="P55" s="2"/>
      <c r="Q55" s="19">
        <f>M55+O55</f>
        <v>6615</v>
      </c>
    </row>
    <row r="56" spans="1:30" ht="11.85" customHeight="1" x14ac:dyDescent="0.3">
      <c r="A56" s="3" t="s">
        <v>57</v>
      </c>
      <c r="C56" s="2">
        <v>11598.76</v>
      </c>
      <c r="D56" s="2"/>
      <c r="E56" s="2">
        <v>11372.9</v>
      </c>
      <c r="F56" s="2"/>
      <c r="G56" s="2">
        <v>48108.69</v>
      </c>
      <c r="H56" s="2"/>
      <c r="I56" s="2">
        <v>25000</v>
      </c>
      <c r="J56" s="2"/>
      <c r="K56" s="2">
        <v>18500</v>
      </c>
      <c r="L56" s="2"/>
      <c r="M56" s="2">
        <v>15000</v>
      </c>
      <c r="N56" s="2"/>
      <c r="O56" s="2">
        <v>0</v>
      </c>
      <c r="P56" s="2"/>
      <c r="Q56" s="2">
        <f>M56+O56</f>
        <v>15000</v>
      </c>
      <c r="V56" s="2"/>
    </row>
    <row r="57" spans="1:30" ht="11.85" customHeight="1" x14ac:dyDescent="0.3">
      <c r="A57" s="3" t="s">
        <v>58</v>
      </c>
      <c r="C57" s="15">
        <v>0</v>
      </c>
      <c r="D57" s="2"/>
      <c r="E57" s="15">
        <v>0</v>
      </c>
      <c r="F57" s="2"/>
      <c r="G57" s="15">
        <v>0</v>
      </c>
      <c r="H57" s="2"/>
      <c r="I57" s="15">
        <v>0</v>
      </c>
      <c r="J57" s="2"/>
      <c r="K57" s="15">
        <v>0</v>
      </c>
      <c r="L57" s="2"/>
      <c r="M57" s="15">
        <v>0</v>
      </c>
      <c r="N57" s="2"/>
      <c r="O57" s="15">
        <v>0</v>
      </c>
      <c r="P57" s="2"/>
      <c r="Q57" s="15">
        <f t="shared" si="1"/>
        <v>0</v>
      </c>
      <c r="R57" s="20"/>
    </row>
    <row r="58" spans="1:30" ht="11.85" customHeight="1" x14ac:dyDescent="0.3">
      <c r="A58" s="3" t="s">
        <v>59</v>
      </c>
      <c r="C58" s="2">
        <f>SUM(C41:C57)</f>
        <v>365047.71</v>
      </c>
      <c r="D58" s="2"/>
      <c r="E58" s="2">
        <f>SUM(E41:E57)</f>
        <v>375983.54000000004</v>
      </c>
      <c r="F58" s="2"/>
      <c r="G58" s="2">
        <f>SUM(G41:G57)</f>
        <v>465229.18</v>
      </c>
      <c r="H58" s="2"/>
      <c r="I58" s="2">
        <f>SUM(I41:I57)</f>
        <v>357550</v>
      </c>
      <c r="J58" s="2"/>
      <c r="K58" s="2">
        <f>SUM(K41:K57)</f>
        <v>1060850</v>
      </c>
      <c r="L58" s="2"/>
      <c r="M58" s="2">
        <f>SUM(M41:M57)</f>
        <v>376565</v>
      </c>
      <c r="N58" s="2"/>
      <c r="O58" s="2">
        <f>SUM(O41:O57)</f>
        <v>52100</v>
      </c>
      <c r="P58" s="2"/>
      <c r="Q58" s="2">
        <f>SUM(Q41:Q57)</f>
        <v>428665</v>
      </c>
      <c r="U58" s="2"/>
    </row>
    <row r="59" spans="1:30" ht="11.85" customHeight="1" x14ac:dyDescent="0.3">
      <c r="D59" s="2"/>
      <c r="F59" s="2"/>
      <c r="H59" s="2"/>
      <c r="J59" s="2"/>
      <c r="K59" s="2"/>
      <c r="L59" s="2"/>
      <c r="M59" s="2"/>
      <c r="N59" s="2"/>
      <c r="O59" s="2"/>
      <c r="P59" s="2"/>
      <c r="Q59" s="2"/>
    </row>
    <row r="60" spans="1:30" ht="11.85" customHeight="1" x14ac:dyDescent="0.3">
      <c r="D60" s="2"/>
      <c r="F60" s="2"/>
      <c r="H60" s="2"/>
      <c r="J60" s="2"/>
      <c r="K60" s="2"/>
      <c r="L60" s="2"/>
      <c r="M60" s="2"/>
      <c r="N60" s="2"/>
      <c r="O60" s="2"/>
      <c r="P60" s="2"/>
      <c r="Q60" s="2"/>
    </row>
    <row r="61" spans="1:30" ht="11.85" customHeight="1" x14ac:dyDescent="0.3">
      <c r="D61" s="2"/>
      <c r="F61" s="2"/>
      <c r="H61" s="2"/>
      <c r="J61" s="2"/>
      <c r="K61" s="2"/>
      <c r="L61" s="2"/>
      <c r="M61" s="2"/>
      <c r="N61" s="2"/>
      <c r="O61" s="2"/>
      <c r="P61" s="2"/>
      <c r="Q61" s="2"/>
    </row>
    <row r="62" spans="1:30" ht="11.85" customHeight="1" x14ac:dyDescent="0.3">
      <c r="D62" s="2"/>
      <c r="F62" s="2"/>
      <c r="H62" s="2"/>
      <c r="J62" s="2"/>
      <c r="K62" s="2"/>
      <c r="L62" s="2"/>
      <c r="M62" s="2"/>
      <c r="N62" s="2"/>
      <c r="O62" s="2"/>
      <c r="P62" s="2"/>
      <c r="Q62" s="2"/>
    </row>
    <row r="63" spans="1:30" ht="11.85" customHeight="1" x14ac:dyDescent="0.3">
      <c r="D63" s="2"/>
      <c r="F63" s="2"/>
      <c r="H63" s="2"/>
      <c r="J63" s="2"/>
      <c r="K63" s="2"/>
      <c r="L63" s="2"/>
      <c r="M63" s="2"/>
      <c r="N63" s="2"/>
      <c r="O63" s="2"/>
      <c r="P63" s="2"/>
      <c r="Q63" s="2"/>
    </row>
    <row r="64" spans="1:30" ht="11.85" customHeight="1" x14ac:dyDescent="0.3">
      <c r="D64" s="2"/>
      <c r="F64" s="2"/>
      <c r="H64" s="2"/>
      <c r="J64" s="2"/>
      <c r="K64" s="2"/>
      <c r="L64" s="2"/>
      <c r="M64" s="2"/>
      <c r="N64" s="2"/>
      <c r="O64" s="2"/>
      <c r="P64" s="2"/>
      <c r="Q64" s="2"/>
    </row>
    <row r="65" spans="1:27" ht="11.85" customHeight="1" x14ac:dyDescent="0.3">
      <c r="D65" s="2"/>
      <c r="F65" s="2"/>
      <c r="H65" s="2"/>
      <c r="J65" s="2"/>
      <c r="K65" s="2"/>
      <c r="L65" s="2"/>
      <c r="M65" s="2"/>
      <c r="N65" s="2"/>
      <c r="O65" s="2"/>
      <c r="P65" s="2"/>
      <c r="Q65" s="2"/>
    </row>
    <row r="66" spans="1:27" ht="11.85" customHeight="1" x14ac:dyDescent="0.3">
      <c r="A66" s="1"/>
      <c r="B66" s="1"/>
      <c r="E66" s="2" t="str">
        <f>$E$1</f>
        <v>CITY OF BRADY</v>
      </c>
    </row>
    <row r="67" spans="1:27" ht="11.85" customHeight="1" x14ac:dyDescent="0.3">
      <c r="E67" s="2" t="str">
        <f>$E$2</f>
        <v>BUDGET REPORT</v>
      </c>
    </row>
    <row r="68" spans="1:27" ht="11.85" customHeight="1" x14ac:dyDescent="0.3">
      <c r="E68" s="2" t="str">
        <f>$E$3</f>
        <v>FISCAL YEAR 2016 - 2017</v>
      </c>
    </row>
    <row r="69" spans="1:27" ht="11.85" customHeight="1" x14ac:dyDescent="0.3">
      <c r="A69" s="3" t="s">
        <v>3</v>
      </c>
    </row>
    <row r="70" spans="1:27" ht="11.85" customHeight="1" x14ac:dyDescent="0.3"/>
    <row r="71" spans="1:27" ht="11.85" customHeight="1" x14ac:dyDescent="0.3">
      <c r="I71" s="7" t="str">
        <f>$I$6</f>
        <v>(----- 2015-2016 ------)</v>
      </c>
      <c r="J71" s="7"/>
      <c r="K71" s="7"/>
      <c r="L71" s="8"/>
      <c r="M71" s="7" t="str">
        <f>$M$6</f>
        <v>2016-2017</v>
      </c>
      <c r="N71" s="7"/>
      <c r="O71" s="7"/>
      <c r="P71" s="7"/>
      <c r="Q71" s="7"/>
    </row>
    <row r="72" spans="1:27" ht="11.85" customHeight="1" x14ac:dyDescent="0.3">
      <c r="C72" s="9" t="str">
        <f>$C$7</f>
        <v>2012-2013</v>
      </c>
      <c r="D72" s="8"/>
      <c r="E72" s="9" t="str">
        <f>$E$7</f>
        <v>2013-2014</v>
      </c>
      <c r="F72" s="8"/>
      <c r="G72" s="9" t="str">
        <f>$G$7</f>
        <v>2014- 2015</v>
      </c>
      <c r="H72" s="8"/>
      <c r="I72" s="9" t="s">
        <v>9</v>
      </c>
      <c r="J72" s="8"/>
      <c r="K72" s="8" t="str">
        <f>+$K$7</f>
        <v>PROJECTED</v>
      </c>
      <c r="L72" s="8"/>
      <c r="M72" s="8" t="str">
        <f>$M$7</f>
        <v>2016-2017</v>
      </c>
      <c r="N72" s="8"/>
      <c r="O72" s="8" t="str">
        <f>$O$7</f>
        <v>2016-2017</v>
      </c>
      <c r="P72" s="8"/>
      <c r="Q72" s="8" t="str">
        <f>$Q$7</f>
        <v>APPROVED</v>
      </c>
    </row>
    <row r="73" spans="1:27" ht="11.85" customHeight="1" x14ac:dyDescent="0.3">
      <c r="A73" s="10"/>
      <c r="C73" s="11" t="s">
        <v>12</v>
      </c>
      <c r="D73" s="8"/>
      <c r="E73" s="11" t="s">
        <v>12</v>
      </c>
      <c r="F73" s="8"/>
      <c r="G73" s="11" t="s">
        <v>12</v>
      </c>
      <c r="H73" s="8"/>
      <c r="I73" s="11" t="s">
        <v>13</v>
      </c>
      <c r="J73" s="8"/>
      <c r="K73" s="12" t="s">
        <v>13</v>
      </c>
      <c r="L73" s="8"/>
      <c r="M73" s="12" t="str">
        <f>$M$8</f>
        <v>BASE</v>
      </c>
      <c r="N73" s="8"/>
      <c r="O73" s="12" t="str">
        <f>$O$8</f>
        <v>SUPPLEMENTAL</v>
      </c>
      <c r="P73" s="8"/>
      <c r="Q73" s="12" t="str">
        <f>$Q$8</f>
        <v>BUDGET</v>
      </c>
    </row>
    <row r="74" spans="1:27" ht="11.25" customHeight="1" x14ac:dyDescent="0.3">
      <c r="D74" s="2"/>
      <c r="F74" s="2"/>
      <c r="H74" s="2"/>
      <c r="J74" s="2"/>
      <c r="K74" s="2"/>
      <c r="L74" s="2"/>
      <c r="M74" s="2"/>
      <c r="N74" s="2"/>
      <c r="O74" s="2"/>
      <c r="P74" s="2"/>
      <c r="Q74" s="2"/>
    </row>
    <row r="75" spans="1:27" ht="11.85" customHeight="1" x14ac:dyDescent="0.3">
      <c r="A75" s="13" t="s">
        <v>60</v>
      </c>
      <c r="D75" s="2"/>
      <c r="F75" s="2"/>
      <c r="H75" s="2"/>
      <c r="J75" s="2"/>
      <c r="K75" s="2"/>
      <c r="L75" s="2"/>
      <c r="M75" s="2"/>
      <c r="N75" s="2"/>
      <c r="O75" s="2"/>
      <c r="P75" s="2"/>
      <c r="Q75" s="2"/>
    </row>
    <row r="76" spans="1:27" ht="11.85" customHeight="1" x14ac:dyDescent="0.3">
      <c r="A76" s="3" t="s">
        <v>61</v>
      </c>
      <c r="C76" s="2">
        <v>788</v>
      </c>
      <c r="D76" s="2"/>
      <c r="E76" s="2">
        <v>701</v>
      </c>
      <c r="F76" s="2"/>
      <c r="G76" s="2">
        <v>964.8</v>
      </c>
      <c r="H76" s="2"/>
      <c r="I76" s="2">
        <v>700</v>
      </c>
      <c r="J76" s="2"/>
      <c r="K76" s="2">
        <v>700</v>
      </c>
      <c r="L76" s="2"/>
      <c r="M76" s="2">
        <v>700</v>
      </c>
      <c r="N76" s="2"/>
      <c r="O76" s="2">
        <v>0</v>
      </c>
      <c r="P76" s="2"/>
      <c r="Q76" s="2">
        <f t="shared" ref="Q76:Q81" si="2">M76+O76</f>
        <v>700</v>
      </c>
      <c r="AA76" s="2"/>
    </row>
    <row r="77" spans="1:27" ht="11.85" customHeight="1" x14ac:dyDescent="0.3">
      <c r="A77" s="3" t="s">
        <v>62</v>
      </c>
      <c r="C77" s="19">
        <v>3950</v>
      </c>
      <c r="D77" s="19"/>
      <c r="E77" s="19">
        <v>0</v>
      </c>
      <c r="F77" s="19"/>
      <c r="G77" s="19">
        <v>634.20000000000005</v>
      </c>
      <c r="H77" s="19"/>
      <c r="I77" s="19">
        <v>0</v>
      </c>
      <c r="J77" s="19"/>
      <c r="K77" s="19">
        <v>0</v>
      </c>
      <c r="L77" s="19"/>
      <c r="M77" s="19">
        <v>0</v>
      </c>
      <c r="N77" s="19"/>
      <c r="O77" s="19">
        <v>0</v>
      </c>
      <c r="P77" s="19"/>
      <c r="Q77" s="2">
        <f t="shared" si="2"/>
        <v>0</v>
      </c>
      <c r="AA77" s="2"/>
    </row>
    <row r="78" spans="1:27" ht="11.85" customHeight="1" x14ac:dyDescent="0.3">
      <c r="A78" s="3" t="s">
        <v>63</v>
      </c>
      <c r="C78" s="2">
        <v>39303.589999999997</v>
      </c>
      <c r="D78" s="2"/>
      <c r="E78" s="2">
        <v>43500.21</v>
      </c>
      <c r="F78" s="2"/>
      <c r="G78" s="2">
        <v>45748.36</v>
      </c>
      <c r="H78" s="2"/>
      <c r="I78" s="2">
        <v>45000</v>
      </c>
      <c r="J78" s="2"/>
      <c r="K78" s="2">
        <v>50000</v>
      </c>
      <c r="L78" s="2"/>
      <c r="M78" s="2">
        <v>48000</v>
      </c>
      <c r="N78" s="2"/>
      <c r="O78" s="2">
        <v>0</v>
      </c>
      <c r="P78" s="2"/>
      <c r="Q78" s="2">
        <f t="shared" si="2"/>
        <v>48000</v>
      </c>
    </row>
    <row r="79" spans="1:27" ht="11.85" customHeight="1" x14ac:dyDescent="0.3">
      <c r="A79" s="3" t="s">
        <v>64</v>
      </c>
      <c r="C79" s="2">
        <v>710.95</v>
      </c>
      <c r="D79" s="2"/>
      <c r="E79" s="2">
        <v>748.81</v>
      </c>
      <c r="F79" s="2"/>
      <c r="G79" s="2">
        <v>825.71</v>
      </c>
      <c r="H79" s="2"/>
      <c r="I79" s="2">
        <v>800</v>
      </c>
      <c r="J79" s="2"/>
      <c r="K79" s="2">
        <v>800</v>
      </c>
      <c r="L79" s="2"/>
      <c r="M79" s="2">
        <v>800</v>
      </c>
      <c r="N79" s="2"/>
      <c r="O79" s="2">
        <v>0</v>
      </c>
      <c r="P79" s="2"/>
      <c r="Q79" s="2">
        <f t="shared" si="2"/>
        <v>800</v>
      </c>
    </row>
    <row r="80" spans="1:27" ht="11.85" customHeight="1" x14ac:dyDescent="0.3">
      <c r="A80" s="3" t="s">
        <v>65</v>
      </c>
      <c r="C80" s="19">
        <v>475.94</v>
      </c>
      <c r="D80" s="2"/>
      <c r="E80" s="19">
        <v>499.28</v>
      </c>
      <c r="F80" s="2"/>
      <c r="G80" s="19">
        <v>558.49</v>
      </c>
      <c r="H80" s="2"/>
      <c r="I80" s="19">
        <v>500</v>
      </c>
      <c r="J80" s="2"/>
      <c r="K80" s="19">
        <v>500</v>
      </c>
      <c r="L80" s="2"/>
      <c r="M80" s="19">
        <v>500</v>
      </c>
      <c r="N80" s="2"/>
      <c r="O80" s="19">
        <v>0</v>
      </c>
      <c r="P80" s="2"/>
      <c r="Q80" s="19">
        <f t="shared" si="2"/>
        <v>500</v>
      </c>
    </row>
    <row r="81" spans="1:31" ht="11.85" customHeight="1" x14ac:dyDescent="0.3">
      <c r="A81" s="3" t="s">
        <v>66</v>
      </c>
      <c r="C81" s="15">
        <v>29</v>
      </c>
      <c r="D81" s="2"/>
      <c r="E81" s="15">
        <v>283.5</v>
      </c>
      <c r="F81" s="2"/>
      <c r="G81" s="15">
        <v>1121.17</v>
      </c>
      <c r="H81" s="2"/>
      <c r="I81" s="15">
        <v>1000</v>
      </c>
      <c r="J81" s="2"/>
      <c r="K81" s="15">
        <v>1000</v>
      </c>
      <c r="L81" s="2"/>
      <c r="M81" s="15">
        <v>900</v>
      </c>
      <c r="N81" s="2"/>
      <c r="O81" s="15">
        <v>0</v>
      </c>
      <c r="P81" s="2"/>
      <c r="Q81" s="15">
        <f t="shared" si="2"/>
        <v>900</v>
      </c>
    </row>
    <row r="82" spans="1:31" ht="11.85" customHeight="1" x14ac:dyDescent="0.3">
      <c r="A82" s="3" t="s">
        <v>67</v>
      </c>
      <c r="C82" s="2">
        <f>SUM(C76:C81)</f>
        <v>45257.479999999996</v>
      </c>
      <c r="D82" s="2"/>
      <c r="E82" s="2">
        <f>SUM(E76:E81)</f>
        <v>45732.799999999996</v>
      </c>
      <c r="F82" s="2"/>
      <c r="G82" s="2">
        <f>SUM(G76:G81)</f>
        <v>49852.729999999996</v>
      </c>
      <c r="H82" s="2"/>
      <c r="I82" s="2">
        <f>SUM(I76:I81)</f>
        <v>48000</v>
      </c>
      <c r="J82" s="2"/>
      <c r="K82" s="2">
        <f>SUM(K76:K81)</f>
        <v>53000</v>
      </c>
      <c r="L82" s="2"/>
      <c r="M82" s="2">
        <f>SUM(M76:M81)</f>
        <v>50900</v>
      </c>
      <c r="N82" s="2"/>
      <c r="O82" s="2">
        <f>SUM(O76:O80)</f>
        <v>0</v>
      </c>
      <c r="P82" s="2"/>
      <c r="Q82" s="2">
        <f>SUM(Q76:Q81)</f>
        <v>50900</v>
      </c>
      <c r="R82" s="20"/>
    </row>
    <row r="83" spans="1:31" ht="11.85" customHeight="1" x14ac:dyDescent="0.3">
      <c r="D83" s="2"/>
      <c r="F83" s="2"/>
      <c r="H83" s="2"/>
      <c r="J83" s="2"/>
      <c r="K83" s="2"/>
      <c r="L83" s="2"/>
      <c r="M83" s="2"/>
      <c r="N83" s="2"/>
      <c r="O83" s="2"/>
      <c r="P83" s="2"/>
      <c r="Q83" s="2"/>
    </row>
    <row r="84" spans="1:31" ht="11.85" customHeight="1" x14ac:dyDescent="0.3">
      <c r="A84" s="13" t="s">
        <v>68</v>
      </c>
      <c r="D84" s="2"/>
      <c r="F84" s="2"/>
      <c r="H84" s="2"/>
      <c r="J84" s="2"/>
      <c r="K84" s="2"/>
      <c r="L84" s="2"/>
      <c r="M84" s="2"/>
      <c r="N84" s="2"/>
      <c r="O84" s="2"/>
      <c r="P84" s="2"/>
      <c r="Q84" s="2"/>
    </row>
    <row r="85" spans="1:31" ht="11.85" customHeight="1" x14ac:dyDescent="0.3">
      <c r="A85" s="3" t="s">
        <v>69</v>
      </c>
      <c r="C85" s="2">
        <v>181</v>
      </c>
      <c r="D85" s="2"/>
      <c r="E85" s="2">
        <v>90.1</v>
      </c>
      <c r="F85" s="2"/>
      <c r="G85" s="2">
        <v>39.29</v>
      </c>
      <c r="H85" s="2"/>
      <c r="I85" s="2">
        <v>0</v>
      </c>
      <c r="J85" s="2"/>
      <c r="K85" s="2"/>
      <c r="L85" s="2"/>
      <c r="M85" s="2">
        <v>0</v>
      </c>
      <c r="N85" s="2"/>
      <c r="O85" s="2">
        <v>0</v>
      </c>
      <c r="P85" s="2"/>
      <c r="Q85" s="2">
        <f t="shared" ref="Q85:Q92" si="3">M85+O85</f>
        <v>0</v>
      </c>
      <c r="U85" s="2"/>
    </row>
    <row r="86" spans="1:31" ht="11.85" customHeight="1" x14ac:dyDescent="0.3">
      <c r="A86" s="3" t="s">
        <v>70</v>
      </c>
      <c r="C86" s="2">
        <v>12541.26</v>
      </c>
      <c r="D86" s="2"/>
      <c r="E86" s="2">
        <v>13306.24</v>
      </c>
      <c r="F86" s="2"/>
      <c r="G86" s="2">
        <v>15370</v>
      </c>
      <c r="H86" s="2"/>
      <c r="I86" s="2">
        <v>12000</v>
      </c>
      <c r="J86" s="2"/>
      <c r="K86" s="2">
        <v>12000</v>
      </c>
      <c r="L86" s="2"/>
      <c r="M86" s="2">
        <v>12000</v>
      </c>
      <c r="N86" s="2"/>
      <c r="O86" s="2">
        <v>0</v>
      </c>
      <c r="P86" s="2"/>
      <c r="Q86" s="2">
        <f t="shared" si="3"/>
        <v>12000</v>
      </c>
      <c r="W86" s="2"/>
    </row>
    <row r="87" spans="1:31" ht="11.85" customHeight="1" x14ac:dyDescent="0.3">
      <c r="A87" s="3" t="s">
        <v>71</v>
      </c>
      <c r="C87" s="2">
        <v>705</v>
      </c>
      <c r="D87" s="2"/>
      <c r="E87" s="2">
        <v>470</v>
      </c>
      <c r="F87" s="2"/>
      <c r="G87" s="2">
        <v>720</v>
      </c>
      <c r="H87" s="2"/>
      <c r="I87" s="2">
        <v>400</v>
      </c>
      <c r="J87" s="2"/>
      <c r="K87" s="2">
        <v>400</v>
      </c>
      <c r="L87" s="2"/>
      <c r="M87" s="2">
        <v>500</v>
      </c>
      <c r="N87" s="2"/>
      <c r="O87" s="2">
        <v>0</v>
      </c>
      <c r="P87" s="2"/>
      <c r="Q87" s="2">
        <f t="shared" si="3"/>
        <v>500</v>
      </c>
      <c r="W87" s="2"/>
    </row>
    <row r="88" spans="1:31" ht="11.85" customHeight="1" x14ac:dyDescent="0.3">
      <c r="A88" s="3" t="s">
        <v>72</v>
      </c>
      <c r="C88" s="2">
        <v>20326.5</v>
      </c>
      <c r="D88" s="2"/>
      <c r="E88" s="2">
        <v>17957.95</v>
      </c>
      <c r="F88" s="2"/>
      <c r="G88" s="2">
        <v>17097</v>
      </c>
      <c r="H88" s="2"/>
      <c r="I88" s="2">
        <v>19000</v>
      </c>
      <c r="J88" s="2"/>
      <c r="K88" s="2">
        <v>19000</v>
      </c>
      <c r="L88" s="2"/>
      <c r="M88" s="2">
        <v>17000</v>
      </c>
      <c r="N88" s="2"/>
      <c r="O88" s="2">
        <v>0</v>
      </c>
      <c r="P88" s="2"/>
      <c r="Q88" s="2">
        <f t="shared" si="3"/>
        <v>17000</v>
      </c>
      <c r="Y88" s="2"/>
    </row>
    <row r="89" spans="1:31" ht="11.85" customHeight="1" x14ac:dyDescent="0.3">
      <c r="A89" s="3" t="s">
        <v>73</v>
      </c>
      <c r="C89" s="2">
        <v>2517.5</v>
      </c>
      <c r="D89" s="2"/>
      <c r="E89" s="2">
        <v>3998.75</v>
      </c>
      <c r="F89" s="2"/>
      <c r="G89" s="2">
        <v>5159.5</v>
      </c>
      <c r="H89" s="2"/>
      <c r="I89" s="2">
        <v>2500</v>
      </c>
      <c r="J89" s="2"/>
      <c r="K89" s="2">
        <v>2500</v>
      </c>
      <c r="L89" s="2"/>
      <c r="M89" s="2">
        <v>2000</v>
      </c>
      <c r="N89" s="2"/>
      <c r="O89" s="2">
        <v>0</v>
      </c>
      <c r="P89" s="2"/>
      <c r="Q89" s="2">
        <f t="shared" si="3"/>
        <v>2000</v>
      </c>
      <c r="Z89" s="2"/>
    </row>
    <row r="90" spans="1:31" ht="11.85" customHeight="1" x14ac:dyDescent="0.3">
      <c r="A90" s="3" t="s">
        <v>74</v>
      </c>
      <c r="C90" s="2">
        <v>0</v>
      </c>
      <c r="D90" s="2"/>
      <c r="E90" s="2">
        <v>0</v>
      </c>
      <c r="F90" s="2"/>
      <c r="G90" s="2">
        <v>3860</v>
      </c>
      <c r="H90" s="2"/>
      <c r="I90" s="2">
        <v>0</v>
      </c>
      <c r="J90" s="2"/>
      <c r="K90" s="2">
        <v>0</v>
      </c>
      <c r="L90" s="2"/>
      <c r="M90" s="2">
        <v>0</v>
      </c>
      <c r="N90" s="2"/>
      <c r="O90" s="2">
        <v>0</v>
      </c>
      <c r="P90" s="2"/>
      <c r="Q90" s="2">
        <f t="shared" si="3"/>
        <v>0</v>
      </c>
      <c r="AE90" s="2"/>
    </row>
    <row r="91" spans="1:31" ht="11.85" customHeight="1" x14ac:dyDescent="0.3">
      <c r="A91" s="3" t="s">
        <v>75</v>
      </c>
      <c r="C91" s="19">
        <v>535816.97</v>
      </c>
      <c r="D91" s="19"/>
      <c r="E91" s="19">
        <v>511381.58</v>
      </c>
      <c r="F91" s="19"/>
      <c r="G91" s="19">
        <v>519992.64</v>
      </c>
      <c r="H91" s="19"/>
      <c r="I91" s="19">
        <v>545000</v>
      </c>
      <c r="J91" s="19"/>
      <c r="K91" s="19">
        <v>410000</v>
      </c>
      <c r="L91" s="19"/>
      <c r="M91" s="19">
        <v>410000</v>
      </c>
      <c r="N91" s="19"/>
      <c r="O91" s="19">
        <v>0</v>
      </c>
      <c r="P91" s="19"/>
      <c r="Q91" s="2">
        <f t="shared" si="3"/>
        <v>410000</v>
      </c>
    </row>
    <row r="92" spans="1:31" ht="11.85" customHeight="1" x14ac:dyDescent="0.3">
      <c r="A92" s="3" t="s">
        <v>76</v>
      </c>
      <c r="C92" s="15">
        <v>5230</v>
      </c>
      <c r="D92" s="2"/>
      <c r="E92" s="15">
        <v>8805</v>
      </c>
      <c r="F92" s="2"/>
      <c r="G92" s="15">
        <v>8225</v>
      </c>
      <c r="H92" s="2"/>
      <c r="I92" s="15">
        <v>6000</v>
      </c>
      <c r="J92" s="2"/>
      <c r="K92" s="15">
        <v>8700</v>
      </c>
      <c r="L92" s="2"/>
      <c r="M92" s="15">
        <v>8000</v>
      </c>
      <c r="N92" s="2"/>
      <c r="O92" s="15">
        <v>0</v>
      </c>
      <c r="P92" s="2"/>
      <c r="Q92" s="15">
        <f t="shared" si="3"/>
        <v>8000</v>
      </c>
    </row>
    <row r="93" spans="1:31" ht="11.85" customHeight="1" x14ac:dyDescent="0.3">
      <c r="A93" s="3" t="s">
        <v>77</v>
      </c>
      <c r="C93" s="2">
        <f>SUM(C85:C92)</f>
        <v>577318.23</v>
      </c>
      <c r="D93" s="2"/>
      <c r="E93" s="2">
        <f>SUM(E85:E92)</f>
        <v>556009.62</v>
      </c>
      <c r="F93" s="2"/>
      <c r="G93" s="2">
        <f>SUM(G85:G92)</f>
        <v>570463.43000000005</v>
      </c>
      <c r="H93" s="2"/>
      <c r="I93" s="2">
        <f>SUM(I85:I92)</f>
        <v>584900</v>
      </c>
      <c r="J93" s="2"/>
      <c r="K93" s="2">
        <f>SUM(K85:K92)</f>
        <v>452600</v>
      </c>
      <c r="L93" s="2"/>
      <c r="M93" s="2">
        <f>SUM(M85:M92)</f>
        <v>449500</v>
      </c>
      <c r="N93" s="2"/>
      <c r="O93" s="2">
        <f>SUM(O85:O92)</f>
        <v>0</v>
      </c>
      <c r="P93" s="2"/>
      <c r="Q93" s="2">
        <f>SUM(Q85:Q92)</f>
        <v>449500</v>
      </c>
    </row>
    <row r="94" spans="1:31" ht="11.85" customHeight="1" x14ac:dyDescent="0.3">
      <c r="D94" s="2"/>
      <c r="F94" s="2"/>
      <c r="H94" s="2"/>
      <c r="J94" s="2"/>
      <c r="K94" s="2"/>
      <c r="L94" s="2"/>
      <c r="M94" s="2"/>
      <c r="N94" s="2"/>
      <c r="O94" s="2"/>
      <c r="P94" s="2"/>
      <c r="Q94" s="2"/>
    </row>
    <row r="95" spans="1:31" ht="11.85" customHeight="1" x14ac:dyDescent="0.3">
      <c r="A95" s="13" t="s">
        <v>78</v>
      </c>
      <c r="D95" s="2"/>
      <c r="F95" s="2"/>
      <c r="H95" s="2"/>
      <c r="J95" s="2"/>
      <c r="K95" s="2"/>
      <c r="L95" s="2"/>
      <c r="M95" s="2"/>
      <c r="N95" s="2"/>
      <c r="O95" s="2"/>
      <c r="P95" s="2"/>
      <c r="Q95" s="2"/>
    </row>
    <row r="96" spans="1:31" ht="11.85" customHeight="1" x14ac:dyDescent="0.3">
      <c r="A96" s="3" t="s">
        <v>79</v>
      </c>
      <c r="C96" s="2">
        <v>34573</v>
      </c>
      <c r="D96" s="2"/>
      <c r="E96" s="2">
        <v>17760</v>
      </c>
      <c r="F96" s="2"/>
      <c r="G96" s="2">
        <v>21495</v>
      </c>
      <c r="H96" s="2"/>
      <c r="I96" s="2">
        <v>21000</v>
      </c>
      <c r="J96" s="2"/>
      <c r="K96" s="2">
        <v>21000</v>
      </c>
      <c r="L96" s="2"/>
      <c r="M96" s="2">
        <v>18000</v>
      </c>
      <c r="N96" s="2"/>
      <c r="O96" s="2">
        <v>0</v>
      </c>
      <c r="P96" s="2"/>
      <c r="Q96" s="2">
        <f t="shared" ref="Q96:Q103" si="4">M96+O96</f>
        <v>18000</v>
      </c>
    </row>
    <row r="97" spans="1:22" ht="11.85" customHeight="1" x14ac:dyDescent="0.3">
      <c r="A97" s="3" t="s">
        <v>80</v>
      </c>
      <c r="C97" s="2">
        <v>9070</v>
      </c>
      <c r="D97" s="2"/>
      <c r="E97" s="2">
        <v>8430</v>
      </c>
      <c r="F97" s="2"/>
      <c r="G97" s="2">
        <v>8750</v>
      </c>
      <c r="H97" s="2"/>
      <c r="I97" s="2">
        <v>8200</v>
      </c>
      <c r="J97" s="2"/>
      <c r="K97" s="2">
        <v>8200</v>
      </c>
      <c r="L97" s="2"/>
      <c r="M97" s="2">
        <v>8200</v>
      </c>
      <c r="N97" s="2"/>
      <c r="O97" s="2">
        <v>0</v>
      </c>
      <c r="P97" s="2"/>
      <c r="Q97" s="2">
        <f t="shared" si="4"/>
        <v>8200</v>
      </c>
    </row>
    <row r="98" spans="1:22" ht="11.85" customHeight="1" x14ac:dyDescent="0.3">
      <c r="A98" s="3" t="s">
        <v>81</v>
      </c>
      <c r="C98" s="2">
        <v>16546.91</v>
      </c>
      <c r="D98" s="2"/>
      <c r="E98" s="2">
        <v>21910</v>
      </c>
      <c r="F98" s="2"/>
      <c r="G98" s="2">
        <v>19754.29</v>
      </c>
      <c r="H98" s="2"/>
      <c r="I98" s="2">
        <v>17000</v>
      </c>
      <c r="J98" s="2"/>
      <c r="K98" s="2">
        <v>17000</v>
      </c>
      <c r="L98" s="2"/>
      <c r="M98" s="2">
        <v>14000</v>
      </c>
      <c r="N98" s="2"/>
      <c r="O98" s="2">
        <v>0</v>
      </c>
      <c r="P98" s="2"/>
      <c r="Q98" s="2">
        <f t="shared" si="4"/>
        <v>14000</v>
      </c>
    </row>
    <row r="99" spans="1:22" ht="11.85" customHeight="1" x14ac:dyDescent="0.3">
      <c r="A99" s="3" t="s">
        <v>82</v>
      </c>
      <c r="C99" s="2">
        <v>1139.0999999999999</v>
      </c>
      <c r="D99" s="2"/>
      <c r="E99" s="2">
        <v>40</v>
      </c>
      <c r="F99" s="2"/>
      <c r="G99" s="2">
        <v>0</v>
      </c>
      <c r="H99" s="2"/>
      <c r="I99" s="2">
        <v>0</v>
      </c>
      <c r="J99" s="2"/>
      <c r="K99" s="2">
        <v>0</v>
      </c>
      <c r="L99" s="2"/>
      <c r="M99" s="2">
        <v>0</v>
      </c>
      <c r="N99" s="2"/>
      <c r="O99" s="2">
        <v>0</v>
      </c>
      <c r="P99" s="2"/>
      <c r="Q99" s="2">
        <f t="shared" si="4"/>
        <v>0</v>
      </c>
    </row>
    <row r="100" spans="1:22" ht="11.85" customHeight="1" x14ac:dyDescent="0.3">
      <c r="A100" s="3" t="s">
        <v>83</v>
      </c>
      <c r="C100" s="2">
        <v>7620.41</v>
      </c>
      <c r="D100" s="2"/>
      <c r="E100" s="2">
        <v>2648.1</v>
      </c>
      <c r="F100" s="2"/>
      <c r="G100" s="2">
        <v>1820.96</v>
      </c>
      <c r="H100" s="2"/>
      <c r="I100" s="2">
        <v>5000</v>
      </c>
      <c r="J100" s="2"/>
      <c r="K100" s="2">
        <v>3000</v>
      </c>
      <c r="L100" s="2"/>
      <c r="M100" s="2">
        <v>0</v>
      </c>
      <c r="N100" s="2"/>
      <c r="O100" s="2">
        <v>0</v>
      </c>
      <c r="P100" s="2"/>
      <c r="Q100" s="2">
        <f t="shared" si="4"/>
        <v>0</v>
      </c>
    </row>
    <row r="101" spans="1:22" ht="11.85" customHeight="1" x14ac:dyDescent="0.3">
      <c r="A101" s="3" t="s">
        <v>84</v>
      </c>
      <c r="C101" s="2">
        <v>107781.14</v>
      </c>
      <c r="D101" s="2"/>
      <c r="E101" s="2">
        <v>120786.79</v>
      </c>
      <c r="F101" s="2"/>
      <c r="G101" s="2">
        <v>77013.87</v>
      </c>
      <c r="H101" s="2"/>
      <c r="I101" s="2">
        <v>115000</v>
      </c>
      <c r="J101" s="2"/>
      <c r="K101" s="2">
        <v>97950</v>
      </c>
      <c r="L101" s="2"/>
      <c r="M101" s="2">
        <v>75000</v>
      </c>
      <c r="N101" s="2"/>
      <c r="O101" s="2">
        <v>0</v>
      </c>
      <c r="P101" s="2"/>
      <c r="Q101" s="2">
        <f t="shared" si="4"/>
        <v>75000</v>
      </c>
    </row>
    <row r="102" spans="1:22" ht="11.85" customHeight="1" x14ac:dyDescent="0.3">
      <c r="A102" s="3" t="s">
        <v>85</v>
      </c>
      <c r="C102" s="2">
        <v>143170.49</v>
      </c>
      <c r="D102" s="2"/>
      <c r="E102" s="2">
        <v>121372.46</v>
      </c>
      <c r="F102" s="2"/>
      <c r="G102" s="2">
        <v>139140.88</v>
      </c>
      <c r="H102" s="2"/>
      <c r="I102" s="2">
        <v>115000</v>
      </c>
      <c r="J102" s="2"/>
      <c r="K102" s="2">
        <v>115000</v>
      </c>
      <c r="L102" s="2"/>
      <c r="M102" s="2">
        <v>131000</v>
      </c>
      <c r="N102" s="2"/>
      <c r="O102" s="2">
        <v>0</v>
      </c>
      <c r="P102" s="2"/>
      <c r="Q102" s="2">
        <f t="shared" si="4"/>
        <v>131000</v>
      </c>
    </row>
    <row r="103" spans="1:22" ht="11.85" customHeight="1" x14ac:dyDescent="0.3">
      <c r="A103" s="3" t="s">
        <v>86</v>
      </c>
      <c r="C103" s="15">
        <v>880991.96</v>
      </c>
      <c r="D103" s="2"/>
      <c r="E103" s="15">
        <v>137411.73000000001</v>
      </c>
      <c r="F103" s="2"/>
      <c r="G103" s="15">
        <v>303875.09999999998</v>
      </c>
      <c r="H103" s="2"/>
      <c r="I103" s="15">
        <v>265000</v>
      </c>
      <c r="J103" s="2"/>
      <c r="K103" s="15">
        <v>265000</v>
      </c>
      <c r="L103" s="2"/>
      <c r="M103" s="15">
        <v>0</v>
      </c>
      <c r="N103" s="2"/>
      <c r="O103" s="15">
        <v>0</v>
      </c>
      <c r="P103" s="2"/>
      <c r="Q103" s="15">
        <f t="shared" si="4"/>
        <v>0</v>
      </c>
      <c r="V103" s="18"/>
    </row>
    <row r="104" spans="1:22" ht="11.85" customHeight="1" x14ac:dyDescent="0.3">
      <c r="A104" s="3" t="s">
        <v>87</v>
      </c>
      <c r="C104" s="2">
        <f>SUM(C96:C103)</f>
        <v>1200893.01</v>
      </c>
      <c r="D104" s="2"/>
      <c r="E104" s="2">
        <f>SUM(E96:E103)</f>
        <v>430359.07999999996</v>
      </c>
      <c r="F104" s="2"/>
      <c r="G104" s="2">
        <f>SUM(G96:G103)</f>
        <v>571850.1</v>
      </c>
      <c r="H104" s="2"/>
      <c r="I104" s="2">
        <f>SUM(I96:I103)</f>
        <v>546200</v>
      </c>
      <c r="J104" s="2"/>
      <c r="K104" s="2">
        <f>SUM(K96:K103)</f>
        <v>527150</v>
      </c>
      <c r="L104" s="2"/>
      <c r="M104" s="2">
        <f>SUM(M96:M103)</f>
        <v>246200</v>
      </c>
      <c r="N104" s="2"/>
      <c r="O104" s="2">
        <f>SUM(O96:O103)</f>
        <v>0</v>
      </c>
      <c r="P104" s="2"/>
      <c r="Q104" s="2">
        <f>SUM(Q96:Q103)</f>
        <v>246200</v>
      </c>
    </row>
    <row r="106" spans="1:22" ht="11.85" customHeight="1" x14ac:dyDescent="0.3">
      <c r="A106" s="13" t="s">
        <v>88</v>
      </c>
      <c r="D106" s="2"/>
      <c r="F106" s="2"/>
      <c r="H106" s="2"/>
      <c r="J106" s="2"/>
      <c r="K106" s="2"/>
      <c r="L106" s="2"/>
      <c r="M106" s="2"/>
      <c r="N106" s="2"/>
      <c r="O106" s="2"/>
      <c r="P106" s="2"/>
      <c r="Q106" s="2"/>
    </row>
    <row r="107" spans="1:22" ht="11.85" customHeight="1" x14ac:dyDescent="0.3">
      <c r="A107" s="3" t="s">
        <v>89</v>
      </c>
      <c r="C107" s="2">
        <v>2086.75</v>
      </c>
      <c r="D107" s="2"/>
      <c r="E107" s="2">
        <v>2260.46</v>
      </c>
      <c r="F107" s="2"/>
      <c r="G107" s="2">
        <v>2021.24</v>
      </c>
      <c r="H107" s="2"/>
      <c r="I107" s="2">
        <v>2000</v>
      </c>
      <c r="J107" s="2"/>
      <c r="K107" s="2">
        <v>2000</v>
      </c>
      <c r="L107" s="2"/>
      <c r="M107" s="2">
        <v>2000</v>
      </c>
      <c r="N107" s="2"/>
      <c r="O107" s="2">
        <v>0</v>
      </c>
      <c r="P107" s="2"/>
      <c r="Q107" s="2">
        <f t="shared" ref="Q107:Q118" si="5">M107+O107</f>
        <v>2000</v>
      </c>
    </row>
    <row r="108" spans="1:22" ht="11.85" customHeight="1" x14ac:dyDescent="0.3">
      <c r="A108" s="3" t="s">
        <v>90</v>
      </c>
      <c r="C108" s="2">
        <v>13538.02</v>
      </c>
      <c r="D108" s="2"/>
      <c r="E108" s="2">
        <v>12306.75</v>
      </c>
      <c r="F108" s="2"/>
      <c r="G108" s="2">
        <v>10605.5</v>
      </c>
      <c r="H108" s="2"/>
      <c r="I108" s="2">
        <v>11000</v>
      </c>
      <c r="J108" s="2"/>
      <c r="K108" s="2">
        <v>11000</v>
      </c>
      <c r="L108" s="2"/>
      <c r="M108" s="2">
        <v>11000</v>
      </c>
      <c r="N108" s="2"/>
      <c r="O108" s="2">
        <v>0</v>
      </c>
      <c r="P108" s="2"/>
      <c r="Q108" s="2">
        <f t="shared" si="5"/>
        <v>11000</v>
      </c>
    </row>
    <row r="109" spans="1:22" ht="11.85" customHeight="1" x14ac:dyDescent="0.3">
      <c r="A109" s="3" t="s">
        <v>91</v>
      </c>
      <c r="C109" s="2">
        <v>15790.5</v>
      </c>
      <c r="D109" s="2"/>
      <c r="E109" s="2">
        <v>20058.97</v>
      </c>
      <c r="F109" s="2"/>
      <c r="G109" s="2">
        <v>19727.990000000002</v>
      </c>
      <c r="H109" s="2"/>
      <c r="I109" s="2">
        <v>15000</v>
      </c>
      <c r="J109" s="2"/>
      <c r="K109" s="2">
        <v>15000</v>
      </c>
      <c r="L109" s="2"/>
      <c r="M109" s="2">
        <v>15000</v>
      </c>
      <c r="N109" s="2"/>
      <c r="O109" s="2">
        <v>0</v>
      </c>
      <c r="P109" s="2"/>
      <c r="Q109" s="2">
        <f t="shared" si="5"/>
        <v>15000</v>
      </c>
    </row>
    <row r="110" spans="1:22" ht="11.85" customHeight="1" x14ac:dyDescent="0.3">
      <c r="A110" s="3" t="s">
        <v>92</v>
      </c>
      <c r="C110" s="2">
        <v>212</v>
      </c>
      <c r="D110" s="2"/>
      <c r="E110" s="2">
        <v>87.5</v>
      </c>
      <c r="F110" s="2"/>
      <c r="G110" s="2">
        <v>25</v>
      </c>
      <c r="H110" s="2"/>
      <c r="I110" s="2">
        <v>0</v>
      </c>
      <c r="J110" s="2"/>
      <c r="K110" s="2">
        <v>0</v>
      </c>
      <c r="L110" s="2"/>
      <c r="M110" s="2">
        <v>0</v>
      </c>
      <c r="N110" s="2"/>
      <c r="O110" s="2">
        <v>0</v>
      </c>
      <c r="P110" s="2"/>
      <c r="Q110" s="2">
        <f t="shared" si="5"/>
        <v>0</v>
      </c>
    </row>
    <row r="111" spans="1:22" ht="11.85" customHeight="1" x14ac:dyDescent="0.3">
      <c r="A111" s="3" t="s">
        <v>93</v>
      </c>
      <c r="C111" s="2">
        <v>28573.61</v>
      </c>
      <c r="D111" s="2"/>
      <c r="E111" s="2">
        <v>22625.82</v>
      </c>
      <c r="F111" s="2"/>
      <c r="G111" s="2">
        <v>20846.22</v>
      </c>
      <c r="H111" s="2"/>
      <c r="I111" s="2">
        <v>25000</v>
      </c>
      <c r="J111" s="2"/>
      <c r="K111" s="2">
        <v>25000</v>
      </c>
      <c r="L111" s="2"/>
      <c r="M111" s="2">
        <v>18000</v>
      </c>
      <c r="N111" s="2"/>
      <c r="O111" s="2">
        <v>0</v>
      </c>
      <c r="P111" s="2"/>
      <c r="Q111" s="2">
        <f t="shared" si="5"/>
        <v>18000</v>
      </c>
    </row>
    <row r="112" spans="1:22" ht="11.85" customHeight="1" x14ac:dyDescent="0.3">
      <c r="A112" s="3" t="s">
        <v>94</v>
      </c>
      <c r="C112" s="2">
        <v>26635.96</v>
      </c>
      <c r="D112" s="2"/>
      <c r="E112" s="2">
        <v>27902.560000000001</v>
      </c>
      <c r="F112" s="2"/>
      <c r="G112" s="2">
        <v>29099.77</v>
      </c>
      <c r="H112" s="2"/>
      <c r="I112" s="2">
        <v>20000</v>
      </c>
      <c r="J112" s="2"/>
      <c r="K112" s="2">
        <v>20000</v>
      </c>
      <c r="L112" s="2"/>
      <c r="M112" s="2">
        <v>20000</v>
      </c>
      <c r="N112" s="2"/>
      <c r="O112" s="2">
        <v>0</v>
      </c>
      <c r="P112" s="2"/>
      <c r="Q112" s="2">
        <f t="shared" si="5"/>
        <v>20000</v>
      </c>
    </row>
    <row r="113" spans="1:24" ht="11.85" customHeight="1" x14ac:dyDescent="0.3">
      <c r="A113" s="3" t="s">
        <v>95</v>
      </c>
      <c r="C113" s="2">
        <v>1499.55</v>
      </c>
      <c r="D113" s="2"/>
      <c r="E113" s="2">
        <v>1608.39</v>
      </c>
      <c r="F113" s="2"/>
      <c r="G113" s="2">
        <v>1069.5899999999999</v>
      </c>
      <c r="H113" s="2"/>
      <c r="I113" s="2">
        <v>1000</v>
      </c>
      <c r="J113" s="2"/>
      <c r="K113" s="2">
        <v>1000</v>
      </c>
      <c r="L113" s="2"/>
      <c r="M113" s="2">
        <v>500</v>
      </c>
      <c r="N113" s="2"/>
      <c r="O113" s="2">
        <v>0</v>
      </c>
      <c r="P113" s="2"/>
      <c r="Q113" s="2">
        <f t="shared" si="5"/>
        <v>500</v>
      </c>
    </row>
    <row r="114" spans="1:24" ht="11.85" customHeight="1" x14ac:dyDescent="0.3">
      <c r="A114" s="3" t="s">
        <v>96</v>
      </c>
      <c r="C114" s="2">
        <v>9338.6</v>
      </c>
      <c r="D114" s="2"/>
      <c r="E114" s="2">
        <v>6179.1</v>
      </c>
      <c r="F114" s="2"/>
      <c r="G114" s="2">
        <v>5035.82</v>
      </c>
      <c r="H114" s="2"/>
      <c r="I114" s="2">
        <v>7600</v>
      </c>
      <c r="J114" s="2"/>
      <c r="K114" s="2">
        <v>7600</v>
      </c>
      <c r="L114" s="2"/>
      <c r="M114" s="2">
        <v>5000</v>
      </c>
      <c r="N114" s="2"/>
      <c r="O114" s="2">
        <v>0</v>
      </c>
      <c r="P114" s="2"/>
      <c r="Q114" s="2">
        <f t="shared" si="5"/>
        <v>5000</v>
      </c>
    </row>
    <row r="115" spans="1:24" ht="11.85" customHeight="1" x14ac:dyDescent="0.3">
      <c r="A115" s="3" t="s">
        <v>97</v>
      </c>
      <c r="C115" s="19">
        <v>4822.7299999999996</v>
      </c>
      <c r="D115" s="19"/>
      <c r="E115" s="19">
        <v>3216.21</v>
      </c>
      <c r="F115" s="19"/>
      <c r="G115" s="19">
        <v>2101.6799999999998</v>
      </c>
      <c r="H115" s="19"/>
      <c r="I115" s="19">
        <v>5000</v>
      </c>
      <c r="J115" s="19"/>
      <c r="K115" s="19">
        <v>5000</v>
      </c>
      <c r="L115" s="19"/>
      <c r="M115" s="19">
        <v>2000</v>
      </c>
      <c r="N115" s="19"/>
      <c r="O115" s="19">
        <v>0</v>
      </c>
      <c r="P115" s="19"/>
      <c r="Q115" s="2">
        <f t="shared" si="5"/>
        <v>2000</v>
      </c>
    </row>
    <row r="116" spans="1:24" ht="11.85" customHeight="1" x14ac:dyDescent="0.3">
      <c r="A116" s="3" t="s">
        <v>98</v>
      </c>
      <c r="C116" s="19">
        <v>0</v>
      </c>
      <c r="D116" s="19"/>
      <c r="E116" s="19">
        <v>6248.04</v>
      </c>
      <c r="F116" s="19"/>
      <c r="G116" s="19">
        <v>13576.24</v>
      </c>
      <c r="H116" s="19"/>
      <c r="I116" s="19">
        <v>12000</v>
      </c>
      <c r="J116" s="19"/>
      <c r="K116" s="19">
        <v>12000</v>
      </c>
      <c r="L116" s="19"/>
      <c r="M116" s="19">
        <v>12000</v>
      </c>
      <c r="N116" s="19"/>
      <c r="O116" s="19">
        <v>0</v>
      </c>
      <c r="P116" s="19"/>
      <c r="Q116" s="2">
        <f>M116+O116</f>
        <v>12000</v>
      </c>
    </row>
    <row r="117" spans="1:24" ht="11.85" customHeight="1" x14ac:dyDescent="0.3">
      <c r="A117" s="3" t="s">
        <v>99</v>
      </c>
      <c r="C117" s="19">
        <v>0</v>
      </c>
      <c r="D117" s="19"/>
      <c r="E117" s="19">
        <v>60.37</v>
      </c>
      <c r="F117" s="19"/>
      <c r="G117" s="19">
        <v>143.33000000000001</v>
      </c>
      <c r="H117" s="19"/>
      <c r="I117" s="19">
        <v>250</v>
      </c>
      <c r="J117" s="19"/>
      <c r="K117" s="19">
        <v>250</v>
      </c>
      <c r="L117" s="19"/>
      <c r="M117" s="19">
        <v>0</v>
      </c>
      <c r="N117" s="19"/>
      <c r="O117" s="19">
        <v>0</v>
      </c>
      <c r="P117" s="19"/>
      <c r="Q117" s="2">
        <f>M117+O117</f>
        <v>0</v>
      </c>
    </row>
    <row r="118" spans="1:24" ht="11.85" customHeight="1" x14ac:dyDescent="0.3">
      <c r="A118" s="3" t="s">
        <v>100</v>
      </c>
      <c r="C118" s="15">
        <v>7</v>
      </c>
      <c r="D118" s="2"/>
      <c r="E118" s="15">
        <v>74</v>
      </c>
      <c r="F118" s="2"/>
      <c r="G118" s="15">
        <v>7</v>
      </c>
      <c r="H118" s="2"/>
      <c r="I118" s="15">
        <v>0</v>
      </c>
      <c r="J118" s="2"/>
      <c r="K118" s="15">
        <v>0</v>
      </c>
      <c r="L118" s="2"/>
      <c r="M118" s="15">
        <v>0</v>
      </c>
      <c r="N118" s="2"/>
      <c r="O118" s="15">
        <v>0</v>
      </c>
      <c r="P118" s="2"/>
      <c r="Q118" s="15">
        <f t="shared" si="5"/>
        <v>0</v>
      </c>
    </row>
    <row r="119" spans="1:24" ht="11.85" customHeight="1" x14ac:dyDescent="0.3">
      <c r="A119" s="3" t="s">
        <v>101</v>
      </c>
      <c r="C119" s="2">
        <f>SUM(C107:C118)</f>
        <v>102504.72</v>
      </c>
      <c r="D119" s="2"/>
      <c r="E119" s="2">
        <f>SUM(E107:E118)</f>
        <v>102628.17</v>
      </c>
      <c r="F119" s="2"/>
      <c r="G119" s="2">
        <f>SUM(G107:G118)</f>
        <v>104259.38</v>
      </c>
      <c r="H119" s="2"/>
      <c r="I119" s="2">
        <f>SUM(I107:I118)</f>
        <v>98850</v>
      </c>
      <c r="J119" s="2"/>
      <c r="K119" s="2">
        <f>SUM(K107:K118)</f>
        <v>98850</v>
      </c>
      <c r="L119" s="2"/>
      <c r="M119" s="2">
        <f>SUM(M107:M118)</f>
        <v>85500</v>
      </c>
      <c r="N119" s="2"/>
      <c r="O119" s="2">
        <f>SUM(O107:O118)</f>
        <v>0</v>
      </c>
      <c r="P119" s="2"/>
      <c r="Q119" s="2">
        <f>SUM(Q107:Q118)</f>
        <v>85500</v>
      </c>
      <c r="X119" s="2"/>
    </row>
    <row r="120" spans="1:24" ht="11.85" customHeight="1" x14ac:dyDescent="0.3">
      <c r="D120" s="2"/>
      <c r="F120" s="2"/>
      <c r="H120" s="2"/>
      <c r="J120" s="2"/>
      <c r="K120" s="2"/>
      <c r="L120" s="2"/>
      <c r="M120" s="2"/>
      <c r="N120" s="2"/>
      <c r="O120" s="2"/>
      <c r="P120" s="2"/>
      <c r="Q120" s="2"/>
    </row>
    <row r="121" spans="1:24" ht="11.85" customHeight="1" x14ac:dyDescent="0.3">
      <c r="D121" s="2"/>
      <c r="F121" s="2"/>
      <c r="H121" s="2"/>
      <c r="J121" s="2"/>
      <c r="K121" s="2"/>
      <c r="L121" s="2"/>
      <c r="M121" s="2"/>
      <c r="N121" s="2"/>
      <c r="O121" s="2"/>
      <c r="P121" s="2"/>
      <c r="Q121" s="2"/>
    </row>
    <row r="122" spans="1:24" ht="11.85" customHeight="1" x14ac:dyDescent="0.3">
      <c r="D122" s="2"/>
      <c r="F122" s="2"/>
      <c r="H122" s="2"/>
      <c r="J122" s="2"/>
      <c r="K122" s="2"/>
      <c r="L122" s="2"/>
      <c r="M122" s="2"/>
      <c r="N122" s="2"/>
      <c r="O122" s="2"/>
      <c r="P122" s="2"/>
      <c r="Q122" s="2"/>
    </row>
    <row r="123" spans="1:24" ht="11.85" customHeight="1" x14ac:dyDescent="0.3">
      <c r="D123" s="2"/>
      <c r="F123" s="2"/>
      <c r="H123" s="2"/>
      <c r="J123" s="2"/>
      <c r="K123" s="2"/>
      <c r="L123" s="2"/>
      <c r="M123" s="2"/>
      <c r="N123" s="2"/>
      <c r="O123" s="2"/>
      <c r="P123" s="2"/>
      <c r="Q123" s="2"/>
    </row>
    <row r="124" spans="1:24" ht="11.85" customHeight="1" x14ac:dyDescent="0.3">
      <c r="D124" s="2"/>
      <c r="F124" s="2"/>
      <c r="H124" s="2"/>
      <c r="J124" s="2"/>
      <c r="K124" s="2"/>
      <c r="L124" s="2"/>
      <c r="M124" s="2"/>
      <c r="N124" s="2"/>
      <c r="O124" s="2"/>
      <c r="P124" s="2"/>
      <c r="Q124" s="2"/>
    </row>
    <row r="125" spans="1:24" ht="11.85" customHeight="1" x14ac:dyDescent="0.3">
      <c r="D125" s="2"/>
      <c r="F125" s="2"/>
      <c r="H125" s="2"/>
      <c r="J125" s="2"/>
      <c r="K125" s="2"/>
      <c r="L125" s="2"/>
      <c r="M125" s="2"/>
      <c r="N125" s="2"/>
      <c r="O125" s="2"/>
      <c r="P125" s="2"/>
      <c r="Q125" s="2"/>
    </row>
    <row r="126" spans="1:24" ht="11.85" customHeight="1" x14ac:dyDescent="0.3">
      <c r="D126" s="2"/>
      <c r="F126" s="2"/>
      <c r="H126" s="2"/>
      <c r="J126" s="2"/>
      <c r="K126" s="2"/>
      <c r="L126" s="2"/>
      <c r="M126" s="2"/>
      <c r="N126" s="2"/>
      <c r="O126" s="2"/>
      <c r="P126" s="2"/>
      <c r="Q126" s="2"/>
    </row>
    <row r="127" spans="1:24" ht="11.85" customHeight="1" x14ac:dyDescent="0.3">
      <c r="D127" s="2"/>
      <c r="F127" s="2"/>
      <c r="H127" s="2"/>
      <c r="J127" s="2"/>
      <c r="K127" s="2"/>
      <c r="L127" s="2"/>
      <c r="M127" s="2"/>
      <c r="N127" s="2"/>
      <c r="O127" s="2"/>
      <c r="P127" s="2"/>
      <c r="Q127" s="2"/>
    </row>
    <row r="128" spans="1:24" ht="11.85" customHeight="1" x14ac:dyDescent="0.3">
      <c r="D128" s="2"/>
      <c r="F128" s="2"/>
      <c r="H128" s="2"/>
      <c r="J128" s="2"/>
      <c r="K128" s="2"/>
      <c r="L128" s="2"/>
      <c r="M128" s="2"/>
      <c r="N128" s="2"/>
      <c r="O128" s="2"/>
      <c r="P128" s="2"/>
      <c r="Q128" s="2"/>
    </row>
    <row r="129" spans="1:17" ht="11.85" customHeight="1" x14ac:dyDescent="0.3">
      <c r="D129" s="2"/>
      <c r="F129" s="2"/>
      <c r="H129" s="2"/>
      <c r="J129" s="2"/>
      <c r="K129" s="2"/>
      <c r="L129" s="2"/>
      <c r="M129" s="2"/>
      <c r="N129" s="2"/>
      <c r="O129" s="2"/>
      <c r="P129" s="2"/>
      <c r="Q129" s="2"/>
    </row>
    <row r="130" spans="1:17" ht="12" customHeight="1" x14ac:dyDescent="0.3">
      <c r="D130" s="2"/>
      <c r="F130" s="2"/>
      <c r="H130" s="2"/>
      <c r="J130" s="2"/>
      <c r="K130" s="2"/>
      <c r="L130" s="2"/>
      <c r="M130" s="2"/>
      <c r="N130" s="2"/>
      <c r="O130" s="2"/>
      <c r="P130" s="2"/>
      <c r="Q130" s="2"/>
    </row>
    <row r="131" spans="1:17" ht="11.85" customHeight="1" x14ac:dyDescent="0.3">
      <c r="A131" s="1"/>
      <c r="B131" s="1"/>
      <c r="E131" s="2" t="str">
        <f>$E$1</f>
        <v>CITY OF BRADY</v>
      </c>
    </row>
    <row r="132" spans="1:17" ht="11.85" customHeight="1" x14ac:dyDescent="0.3">
      <c r="E132" s="2" t="str">
        <f>$E$2</f>
        <v>BUDGET REPORT</v>
      </c>
    </row>
    <row r="133" spans="1:17" ht="11.85" customHeight="1" x14ac:dyDescent="0.3">
      <c r="E133" s="2" t="str">
        <f>$E$3</f>
        <v>FISCAL YEAR 2016 - 2017</v>
      </c>
    </row>
    <row r="134" spans="1:17" ht="11.85" customHeight="1" x14ac:dyDescent="0.3">
      <c r="A134" s="3" t="s">
        <v>3</v>
      </c>
    </row>
    <row r="135" spans="1:17" ht="11.85" customHeight="1" x14ac:dyDescent="0.3"/>
    <row r="136" spans="1:17" ht="11.85" customHeight="1" x14ac:dyDescent="0.3">
      <c r="I136" s="7" t="str">
        <f>+I71</f>
        <v>(----- 2015-2016 ------)</v>
      </c>
      <c r="J136" s="7"/>
      <c r="K136" s="7"/>
      <c r="L136" s="8"/>
      <c r="M136" s="7" t="str">
        <f>$M$6</f>
        <v>2016-2017</v>
      </c>
      <c r="N136" s="7"/>
      <c r="O136" s="7"/>
      <c r="P136" s="7"/>
      <c r="Q136" s="7"/>
    </row>
    <row r="137" spans="1:17" ht="11.85" customHeight="1" x14ac:dyDescent="0.3">
      <c r="C137" s="9" t="str">
        <f>$C$7</f>
        <v>2012-2013</v>
      </c>
      <c r="D137" s="8"/>
      <c r="E137" s="9" t="str">
        <f>$E$7</f>
        <v>2013-2014</v>
      </c>
      <c r="F137" s="8"/>
      <c r="G137" s="9" t="str">
        <f>$G$7</f>
        <v>2014- 2015</v>
      </c>
      <c r="H137" s="8"/>
      <c r="I137" s="9" t="s">
        <v>9</v>
      </c>
      <c r="J137" s="8"/>
      <c r="K137" s="8" t="str">
        <f>+$K$7</f>
        <v>PROJECTED</v>
      </c>
      <c r="L137" s="8"/>
      <c r="M137" s="8" t="str">
        <f>$M$7</f>
        <v>2016-2017</v>
      </c>
      <c r="N137" s="8"/>
      <c r="O137" s="8" t="str">
        <f>$O$7</f>
        <v>2016-2017</v>
      </c>
      <c r="P137" s="8"/>
      <c r="Q137" s="8" t="str">
        <f>$Q$7</f>
        <v>APPROVED</v>
      </c>
    </row>
    <row r="138" spans="1:17" ht="11.85" customHeight="1" x14ac:dyDescent="0.3">
      <c r="A138" s="10"/>
      <c r="C138" s="11" t="s">
        <v>12</v>
      </c>
      <c r="D138" s="8"/>
      <c r="E138" s="11" t="s">
        <v>12</v>
      </c>
      <c r="F138" s="8"/>
      <c r="G138" s="11" t="s">
        <v>12</v>
      </c>
      <c r="H138" s="8"/>
      <c r="I138" s="11" t="s">
        <v>13</v>
      </c>
      <c r="J138" s="8"/>
      <c r="K138" s="12" t="s">
        <v>13</v>
      </c>
      <c r="L138" s="8"/>
      <c r="M138" s="12" t="str">
        <f>$M$8</f>
        <v>BASE</v>
      </c>
      <c r="N138" s="8"/>
      <c r="O138" s="12" t="str">
        <f>$O$8</f>
        <v>SUPPLEMENTAL</v>
      </c>
      <c r="P138" s="8"/>
      <c r="Q138" s="12" t="str">
        <f>$Q$8</f>
        <v>BUDGET</v>
      </c>
    </row>
    <row r="139" spans="1:17" ht="11.85" customHeight="1" x14ac:dyDescent="0.3">
      <c r="D139" s="2"/>
      <c r="F139" s="2"/>
      <c r="H139" s="2"/>
      <c r="J139" s="2"/>
      <c r="K139" s="2"/>
      <c r="L139" s="2"/>
      <c r="M139" s="2"/>
      <c r="N139" s="2"/>
      <c r="O139" s="2"/>
      <c r="P139" s="2"/>
      <c r="Q139" s="2"/>
    </row>
    <row r="140" spans="1:17" ht="11.85" customHeight="1" x14ac:dyDescent="0.3">
      <c r="A140" s="13" t="s">
        <v>102</v>
      </c>
      <c r="D140" s="2"/>
      <c r="F140" s="2"/>
      <c r="H140" s="2"/>
      <c r="J140" s="2"/>
      <c r="K140" s="2"/>
      <c r="L140" s="2"/>
      <c r="M140" s="2"/>
      <c r="N140" s="2"/>
      <c r="O140" s="2"/>
      <c r="P140" s="2"/>
      <c r="Q140" s="2"/>
    </row>
    <row r="141" spans="1:17" ht="11.85" customHeight="1" x14ac:dyDescent="0.3">
      <c r="A141" s="3" t="s">
        <v>103</v>
      </c>
      <c r="C141" s="2">
        <v>30</v>
      </c>
      <c r="D141" s="2"/>
      <c r="E141" s="2">
        <v>200</v>
      </c>
      <c r="F141" s="2"/>
      <c r="G141" s="2">
        <v>50</v>
      </c>
      <c r="H141" s="2"/>
      <c r="I141" s="2">
        <v>0</v>
      </c>
      <c r="J141" s="2"/>
      <c r="K141" s="2">
        <v>0</v>
      </c>
      <c r="L141" s="2"/>
      <c r="M141" s="2">
        <v>0</v>
      </c>
      <c r="N141" s="2"/>
      <c r="O141" s="2">
        <v>0</v>
      </c>
      <c r="P141" s="2"/>
      <c r="Q141" s="2">
        <f t="shared" ref="Q141:Q160" si="6">M141+O141</f>
        <v>0</v>
      </c>
    </row>
    <row r="142" spans="1:17" ht="11.85" customHeight="1" x14ac:dyDescent="0.3">
      <c r="A142" s="3" t="s">
        <v>104</v>
      </c>
      <c r="C142" s="2">
        <v>2965</v>
      </c>
      <c r="D142" s="2"/>
      <c r="E142" s="2">
        <v>2970.91</v>
      </c>
      <c r="F142" s="2"/>
      <c r="G142" s="2">
        <v>3280</v>
      </c>
      <c r="H142" s="2"/>
      <c r="I142" s="2">
        <v>2500</v>
      </c>
      <c r="J142" s="2"/>
      <c r="K142" s="2">
        <v>2500</v>
      </c>
      <c r="L142" s="2"/>
      <c r="M142" s="2">
        <v>2500</v>
      </c>
      <c r="N142" s="2"/>
      <c r="O142" s="2">
        <v>0</v>
      </c>
      <c r="P142" s="2"/>
      <c r="Q142" s="2">
        <f t="shared" si="6"/>
        <v>2500</v>
      </c>
    </row>
    <row r="143" spans="1:17" ht="11.85" customHeight="1" x14ac:dyDescent="0.3">
      <c r="A143" s="3" t="s">
        <v>105</v>
      </c>
      <c r="C143" s="2">
        <v>750</v>
      </c>
      <c r="D143" s="2"/>
      <c r="E143" s="2">
        <v>700</v>
      </c>
      <c r="F143" s="2"/>
      <c r="G143" s="2">
        <v>570</v>
      </c>
      <c r="H143" s="2"/>
      <c r="I143" s="2">
        <v>500</v>
      </c>
      <c r="J143" s="2"/>
      <c r="K143" s="2">
        <v>500</v>
      </c>
      <c r="L143" s="2"/>
      <c r="M143" s="2">
        <v>500</v>
      </c>
      <c r="N143" s="2"/>
      <c r="O143" s="2">
        <v>0</v>
      </c>
      <c r="P143" s="2"/>
      <c r="Q143" s="2">
        <f t="shared" si="6"/>
        <v>500</v>
      </c>
    </row>
    <row r="144" spans="1:17" ht="11.85" customHeight="1" x14ac:dyDescent="0.3">
      <c r="A144" s="3" t="s">
        <v>106</v>
      </c>
      <c r="C144" s="2">
        <v>14850</v>
      </c>
      <c r="D144" s="2"/>
      <c r="E144" s="2">
        <v>12205</v>
      </c>
      <c r="F144" s="2"/>
      <c r="G144" s="2">
        <v>11920</v>
      </c>
      <c r="H144" s="2"/>
      <c r="I144" s="2">
        <v>10000</v>
      </c>
      <c r="J144" s="2"/>
      <c r="K144" s="2">
        <v>10000</v>
      </c>
      <c r="L144" s="2"/>
      <c r="M144" s="2">
        <v>11000</v>
      </c>
      <c r="N144" s="2"/>
      <c r="O144" s="2">
        <v>0</v>
      </c>
      <c r="P144" s="2"/>
      <c r="Q144" s="2">
        <f t="shared" si="6"/>
        <v>11000</v>
      </c>
    </row>
    <row r="145" spans="1:17" ht="11.85" customHeight="1" x14ac:dyDescent="0.3">
      <c r="A145" s="3" t="s">
        <v>107</v>
      </c>
      <c r="C145" s="2">
        <v>6805</v>
      </c>
      <c r="D145" s="2"/>
      <c r="E145" s="2">
        <v>8250</v>
      </c>
      <c r="F145" s="2"/>
      <c r="G145" s="2">
        <v>7075</v>
      </c>
      <c r="H145" s="2"/>
      <c r="I145" s="2">
        <v>7000</v>
      </c>
      <c r="J145" s="2"/>
      <c r="K145" s="2">
        <v>7000</v>
      </c>
      <c r="L145" s="2"/>
      <c r="M145" s="2">
        <v>8000</v>
      </c>
      <c r="N145" s="2"/>
      <c r="O145" s="2">
        <v>0</v>
      </c>
      <c r="P145" s="2"/>
      <c r="Q145" s="2">
        <f t="shared" si="6"/>
        <v>8000</v>
      </c>
    </row>
    <row r="146" spans="1:17" ht="11.85" customHeight="1" x14ac:dyDescent="0.3">
      <c r="A146" s="3" t="s">
        <v>108</v>
      </c>
      <c r="C146" s="2">
        <v>18270</v>
      </c>
      <c r="D146" s="2"/>
      <c r="E146" s="2">
        <v>21605</v>
      </c>
      <c r="F146" s="2"/>
      <c r="G146" s="2">
        <v>20935</v>
      </c>
      <c r="H146" s="2"/>
      <c r="I146" s="2">
        <v>18000</v>
      </c>
      <c r="J146" s="2"/>
      <c r="K146" s="2">
        <v>18000</v>
      </c>
      <c r="L146" s="2"/>
      <c r="M146" s="2">
        <v>18000</v>
      </c>
      <c r="N146" s="2"/>
      <c r="O146" s="2">
        <v>0</v>
      </c>
      <c r="P146" s="2"/>
      <c r="Q146" s="2">
        <f t="shared" si="6"/>
        <v>18000</v>
      </c>
    </row>
    <row r="147" spans="1:17" ht="11.85" customHeight="1" x14ac:dyDescent="0.3">
      <c r="A147" s="3" t="s">
        <v>109</v>
      </c>
      <c r="C147" s="2">
        <v>46475</v>
      </c>
      <c r="D147" s="2"/>
      <c r="E147" s="2">
        <v>62185</v>
      </c>
      <c r="F147" s="2"/>
      <c r="G147" s="2">
        <v>59835</v>
      </c>
      <c r="H147" s="2"/>
      <c r="I147" s="2">
        <v>60000</v>
      </c>
      <c r="J147" s="2"/>
      <c r="K147" s="2">
        <v>60000</v>
      </c>
      <c r="L147" s="2"/>
      <c r="M147" s="2">
        <v>60000</v>
      </c>
      <c r="N147" s="2"/>
      <c r="O147" s="2">
        <v>0</v>
      </c>
      <c r="P147" s="2"/>
      <c r="Q147" s="2">
        <f t="shared" si="6"/>
        <v>60000</v>
      </c>
    </row>
    <row r="148" spans="1:17" ht="11.85" customHeight="1" x14ac:dyDescent="0.3">
      <c r="A148" s="3" t="s">
        <v>110</v>
      </c>
      <c r="C148" s="2">
        <v>7914</v>
      </c>
      <c r="D148" s="2"/>
      <c r="E148" s="2">
        <v>2725</v>
      </c>
      <c r="F148" s="2"/>
      <c r="G148" s="2">
        <v>475</v>
      </c>
      <c r="H148" s="2"/>
      <c r="I148" s="2">
        <v>0</v>
      </c>
      <c r="J148" s="2"/>
      <c r="K148" s="2">
        <v>0</v>
      </c>
      <c r="L148" s="2"/>
      <c r="M148" s="2">
        <v>350</v>
      </c>
      <c r="N148" s="2"/>
      <c r="O148" s="2">
        <v>0</v>
      </c>
      <c r="P148" s="2"/>
      <c r="Q148" s="2">
        <f t="shared" si="6"/>
        <v>350</v>
      </c>
    </row>
    <row r="149" spans="1:17" ht="11.85" customHeight="1" x14ac:dyDescent="0.3">
      <c r="A149" s="3" t="s">
        <v>111</v>
      </c>
      <c r="C149" s="2">
        <v>0</v>
      </c>
      <c r="D149" s="2"/>
      <c r="E149" s="2">
        <v>0</v>
      </c>
      <c r="F149" s="2"/>
      <c r="G149" s="2">
        <v>0</v>
      </c>
      <c r="H149" s="2"/>
      <c r="I149" s="2">
        <v>0</v>
      </c>
      <c r="J149" s="2"/>
      <c r="K149" s="2">
        <v>0</v>
      </c>
      <c r="L149" s="2"/>
      <c r="M149" s="2">
        <v>0</v>
      </c>
      <c r="N149" s="2"/>
      <c r="O149" s="2">
        <v>0</v>
      </c>
      <c r="P149" s="2"/>
      <c r="Q149" s="2">
        <f t="shared" si="6"/>
        <v>0</v>
      </c>
    </row>
    <row r="150" spans="1:17" ht="11.85" customHeight="1" x14ac:dyDescent="0.3">
      <c r="A150" s="3" t="s">
        <v>112</v>
      </c>
      <c r="C150" s="2">
        <v>8663.75</v>
      </c>
      <c r="D150" s="2"/>
      <c r="E150" s="2">
        <v>8582.0499999999993</v>
      </c>
      <c r="F150" s="2"/>
      <c r="G150" s="2">
        <v>8108.65</v>
      </c>
      <c r="H150" s="2"/>
      <c r="I150" s="2">
        <v>6000</v>
      </c>
      <c r="J150" s="2"/>
      <c r="K150" s="2">
        <v>6000</v>
      </c>
      <c r="L150" s="2"/>
      <c r="M150" s="2">
        <v>8000</v>
      </c>
      <c r="N150" s="2"/>
      <c r="O150" s="2">
        <v>0</v>
      </c>
      <c r="P150" s="2"/>
      <c r="Q150" s="2">
        <f t="shared" si="6"/>
        <v>8000</v>
      </c>
    </row>
    <row r="151" spans="1:17" ht="11.85" customHeight="1" x14ac:dyDescent="0.3">
      <c r="A151" s="3" t="s">
        <v>113</v>
      </c>
      <c r="C151" s="2">
        <v>8387.2000000000007</v>
      </c>
      <c r="D151" s="2"/>
      <c r="E151" s="2">
        <v>7430.81</v>
      </c>
      <c r="F151" s="2"/>
      <c r="G151" s="2">
        <v>6242.06</v>
      </c>
      <c r="H151" s="2"/>
      <c r="I151" s="2">
        <v>9000</v>
      </c>
      <c r="J151" s="2"/>
      <c r="K151" s="2">
        <v>9000</v>
      </c>
      <c r="L151" s="2"/>
      <c r="M151" s="2">
        <v>7000</v>
      </c>
      <c r="N151" s="2"/>
      <c r="O151" s="2">
        <v>0</v>
      </c>
      <c r="P151" s="2"/>
      <c r="Q151" s="2">
        <f t="shared" si="6"/>
        <v>7000</v>
      </c>
    </row>
    <row r="152" spans="1:17" ht="11.85" customHeight="1" x14ac:dyDescent="0.3">
      <c r="A152" s="3" t="s">
        <v>114</v>
      </c>
      <c r="C152" s="2">
        <v>2360</v>
      </c>
      <c r="D152" s="2"/>
      <c r="E152" s="2">
        <v>1615</v>
      </c>
      <c r="F152" s="2"/>
      <c r="G152" s="2">
        <v>1344.31</v>
      </c>
      <c r="H152" s="2"/>
      <c r="I152" s="2">
        <v>2000</v>
      </c>
      <c r="J152" s="2"/>
      <c r="K152" s="2">
        <v>2000</v>
      </c>
      <c r="L152" s="2"/>
      <c r="M152" s="2">
        <v>1500</v>
      </c>
      <c r="N152" s="2"/>
      <c r="O152" s="2">
        <v>0</v>
      </c>
      <c r="P152" s="2"/>
      <c r="Q152" s="2">
        <f t="shared" si="6"/>
        <v>1500</v>
      </c>
    </row>
    <row r="153" spans="1:17" ht="11.85" customHeight="1" x14ac:dyDescent="0.3">
      <c r="A153" s="3" t="s">
        <v>115</v>
      </c>
      <c r="C153" s="2">
        <v>1487.3</v>
      </c>
      <c r="D153" s="2"/>
      <c r="E153" s="2">
        <v>1511.9</v>
      </c>
      <c r="F153" s="2"/>
      <c r="G153" s="2">
        <v>822.9</v>
      </c>
      <c r="H153" s="2"/>
      <c r="I153" s="2">
        <v>1000</v>
      </c>
      <c r="J153" s="2"/>
      <c r="K153" s="2">
        <v>1000</v>
      </c>
      <c r="L153" s="2"/>
      <c r="M153" s="2">
        <v>0</v>
      </c>
      <c r="N153" s="2"/>
      <c r="O153" s="2">
        <v>0</v>
      </c>
      <c r="P153" s="2"/>
      <c r="Q153" s="2">
        <f t="shared" si="6"/>
        <v>0</v>
      </c>
    </row>
    <row r="154" spans="1:17" ht="11.85" customHeight="1" x14ac:dyDescent="0.3">
      <c r="A154" s="3" t="s">
        <v>116</v>
      </c>
      <c r="C154" s="2">
        <v>97.75</v>
      </c>
      <c r="D154" s="2"/>
      <c r="E154" s="2">
        <v>28</v>
      </c>
      <c r="F154" s="2"/>
      <c r="G154" s="2">
        <v>43.1</v>
      </c>
      <c r="H154" s="2"/>
      <c r="I154" s="2">
        <v>0</v>
      </c>
      <c r="J154" s="2"/>
      <c r="K154" s="2">
        <v>0</v>
      </c>
      <c r="L154" s="2"/>
      <c r="M154" s="2">
        <v>0</v>
      </c>
      <c r="N154" s="2"/>
      <c r="O154" s="2">
        <v>0</v>
      </c>
      <c r="P154" s="2"/>
      <c r="Q154" s="2">
        <f t="shared" si="6"/>
        <v>0</v>
      </c>
    </row>
    <row r="155" spans="1:17" ht="11.85" customHeight="1" x14ac:dyDescent="0.3">
      <c r="A155" s="3" t="s">
        <v>117</v>
      </c>
      <c r="C155" s="2">
        <v>203</v>
      </c>
      <c r="D155" s="2"/>
      <c r="E155" s="2">
        <v>20</v>
      </c>
      <c r="F155" s="2"/>
      <c r="G155" s="2">
        <v>70</v>
      </c>
      <c r="H155" s="2"/>
      <c r="I155" s="2">
        <v>0</v>
      </c>
      <c r="J155" s="2"/>
      <c r="K155" s="2">
        <v>0</v>
      </c>
      <c r="L155" s="2"/>
      <c r="M155" s="2">
        <v>0</v>
      </c>
      <c r="N155" s="2"/>
      <c r="O155" s="2">
        <v>0</v>
      </c>
      <c r="P155" s="2"/>
      <c r="Q155" s="2">
        <f t="shared" si="6"/>
        <v>0</v>
      </c>
    </row>
    <row r="156" spans="1:17" ht="11.85" customHeight="1" x14ac:dyDescent="0.3">
      <c r="A156" s="3" t="s">
        <v>118</v>
      </c>
      <c r="C156" s="2">
        <v>6149</v>
      </c>
      <c r="D156" s="2"/>
      <c r="E156" s="2">
        <v>5424.38</v>
      </c>
      <c r="F156" s="2"/>
      <c r="G156" s="2">
        <v>5829</v>
      </c>
      <c r="H156" s="2"/>
      <c r="I156" s="2">
        <v>6000</v>
      </c>
      <c r="J156" s="2"/>
      <c r="K156" s="2">
        <v>6000</v>
      </c>
      <c r="L156" s="2"/>
      <c r="M156" s="2">
        <v>5500</v>
      </c>
      <c r="N156" s="2"/>
      <c r="O156" s="2">
        <v>0</v>
      </c>
      <c r="P156" s="2"/>
      <c r="Q156" s="2">
        <f t="shared" si="6"/>
        <v>5500</v>
      </c>
    </row>
    <row r="157" spans="1:17" ht="11.85" customHeight="1" x14ac:dyDescent="0.3">
      <c r="A157" s="3" t="s">
        <v>119</v>
      </c>
      <c r="C157" s="2">
        <v>6289.9</v>
      </c>
      <c r="D157" s="2"/>
      <c r="E157" s="2">
        <v>8309.9</v>
      </c>
      <c r="F157" s="2"/>
      <c r="G157" s="2">
        <v>6522</v>
      </c>
      <c r="H157" s="2"/>
      <c r="I157" s="2">
        <v>7000</v>
      </c>
      <c r="J157" s="2"/>
      <c r="K157" s="2">
        <v>7000</v>
      </c>
      <c r="L157" s="2"/>
      <c r="M157" s="2">
        <v>0</v>
      </c>
      <c r="N157" s="2"/>
      <c r="O157" s="2">
        <v>0</v>
      </c>
      <c r="P157" s="2"/>
      <c r="Q157" s="2">
        <f t="shared" si="6"/>
        <v>0</v>
      </c>
    </row>
    <row r="158" spans="1:17" ht="11.85" customHeight="1" x14ac:dyDescent="0.3">
      <c r="A158" s="3" t="s">
        <v>120</v>
      </c>
      <c r="C158" s="2">
        <v>5.77</v>
      </c>
      <c r="D158" s="2"/>
      <c r="E158" s="2">
        <v>0</v>
      </c>
      <c r="F158" s="2"/>
      <c r="G158" s="2">
        <v>0</v>
      </c>
      <c r="H158" s="2"/>
      <c r="I158" s="2">
        <v>0</v>
      </c>
      <c r="J158" s="2"/>
      <c r="K158" s="2">
        <v>0</v>
      </c>
      <c r="L158" s="2"/>
      <c r="M158" s="2">
        <v>0</v>
      </c>
      <c r="N158" s="2"/>
      <c r="O158" s="2">
        <v>0</v>
      </c>
      <c r="P158" s="2"/>
      <c r="Q158" s="2">
        <f t="shared" si="6"/>
        <v>0</v>
      </c>
    </row>
    <row r="159" spans="1:17" ht="11.85" customHeight="1" x14ac:dyDescent="0.3">
      <c r="A159" s="3" t="s">
        <v>121</v>
      </c>
      <c r="C159" s="2">
        <v>5518</v>
      </c>
      <c r="D159" s="2"/>
      <c r="E159" s="2">
        <v>500</v>
      </c>
      <c r="F159" s="2"/>
      <c r="G159" s="2">
        <v>0</v>
      </c>
      <c r="H159" s="2"/>
      <c r="I159" s="2">
        <v>0</v>
      </c>
      <c r="J159" s="2"/>
      <c r="K159" s="2">
        <v>0</v>
      </c>
      <c r="L159" s="2"/>
      <c r="M159" s="2">
        <v>0</v>
      </c>
      <c r="N159" s="2"/>
      <c r="O159" s="2">
        <v>0</v>
      </c>
      <c r="P159" s="2"/>
      <c r="Q159" s="2">
        <f t="shared" si="6"/>
        <v>0</v>
      </c>
    </row>
    <row r="160" spans="1:17" ht="11.85" customHeight="1" x14ac:dyDescent="0.3">
      <c r="A160" s="3" t="s">
        <v>122</v>
      </c>
      <c r="C160" s="15">
        <v>460</v>
      </c>
      <c r="D160" s="2"/>
      <c r="E160" s="15">
        <v>60</v>
      </c>
      <c r="F160" s="2"/>
      <c r="G160" s="15">
        <v>0</v>
      </c>
      <c r="H160" s="2"/>
      <c r="I160" s="15">
        <v>0</v>
      </c>
      <c r="J160" s="2"/>
      <c r="K160" s="15">
        <v>0</v>
      </c>
      <c r="L160" s="2"/>
      <c r="M160" s="15">
        <v>0</v>
      </c>
      <c r="N160" s="2"/>
      <c r="O160" s="15">
        <v>0</v>
      </c>
      <c r="P160" s="2"/>
      <c r="Q160" s="15">
        <f t="shared" si="6"/>
        <v>0</v>
      </c>
    </row>
    <row r="161" spans="1:27" ht="11.85" customHeight="1" x14ac:dyDescent="0.3">
      <c r="A161" s="3" t="s">
        <v>123</v>
      </c>
      <c r="C161" s="2">
        <f>SUM(C141:C160)</f>
        <v>137680.66999999998</v>
      </c>
      <c r="E161" s="2">
        <f>SUM(E141:E160)</f>
        <v>144322.94999999998</v>
      </c>
      <c r="G161" s="2">
        <f>SUM(G141:G160)</f>
        <v>133122.01999999999</v>
      </c>
      <c r="I161" s="2">
        <f>SUM(I141:I160)</f>
        <v>129000</v>
      </c>
      <c r="K161" s="2">
        <f>SUM(K141:K160)</f>
        <v>129000</v>
      </c>
      <c r="M161" s="2">
        <f>SUM(M141:M160)</f>
        <v>122350</v>
      </c>
      <c r="O161" s="2">
        <f>SUM(O141:O160)</f>
        <v>0</v>
      </c>
      <c r="Q161" s="2">
        <f>SUM(Q141:Q160)</f>
        <v>122350</v>
      </c>
    </row>
    <row r="162" spans="1:27" ht="11.85" customHeight="1" x14ac:dyDescent="0.3">
      <c r="D162" s="2"/>
      <c r="F162" s="2"/>
      <c r="H162" s="2"/>
      <c r="J162" s="2"/>
      <c r="K162" s="2"/>
      <c r="L162" s="2"/>
      <c r="M162" s="2"/>
      <c r="N162" s="2"/>
      <c r="O162" s="2"/>
      <c r="P162" s="2"/>
      <c r="Q162" s="2"/>
    </row>
    <row r="163" spans="1:27" ht="11.85" customHeight="1" x14ac:dyDescent="0.3">
      <c r="A163" s="13" t="s">
        <v>124</v>
      </c>
      <c r="D163" s="2"/>
      <c r="F163" s="2"/>
      <c r="H163" s="2"/>
      <c r="J163" s="2"/>
      <c r="K163" s="2"/>
      <c r="L163" s="2"/>
      <c r="M163" s="2"/>
      <c r="N163" s="2"/>
      <c r="O163" s="2"/>
      <c r="P163" s="2"/>
      <c r="Q163" s="2"/>
    </row>
    <row r="164" spans="1:27" ht="11.85" customHeight="1" x14ac:dyDescent="0.3">
      <c r="A164" s="3" t="s">
        <v>125</v>
      </c>
      <c r="C164" s="2">
        <v>800</v>
      </c>
      <c r="D164" s="2"/>
      <c r="E164" s="2">
        <v>0</v>
      </c>
      <c r="F164" s="2"/>
      <c r="G164" s="2">
        <v>225</v>
      </c>
      <c r="H164" s="2"/>
      <c r="I164" s="2">
        <v>0</v>
      </c>
      <c r="J164" s="2"/>
      <c r="K164" s="2">
        <v>0</v>
      </c>
      <c r="L164" s="2"/>
      <c r="M164" s="2">
        <v>0</v>
      </c>
      <c r="N164" s="2"/>
      <c r="O164" s="2">
        <v>0</v>
      </c>
      <c r="P164" s="2"/>
      <c r="Q164" s="2">
        <f>M164+O164</f>
        <v>0</v>
      </c>
      <c r="U164" s="2"/>
    </row>
    <row r="165" spans="1:27" ht="11.85" customHeight="1" x14ac:dyDescent="0.3">
      <c r="A165" s="3" t="s">
        <v>126</v>
      </c>
      <c r="C165" s="2">
        <v>10719</v>
      </c>
      <c r="D165" s="2"/>
      <c r="E165" s="2">
        <v>17346</v>
      </c>
      <c r="F165" s="2"/>
      <c r="G165" s="2">
        <v>13407.09</v>
      </c>
      <c r="H165" s="2"/>
      <c r="I165" s="2">
        <v>10000</v>
      </c>
      <c r="J165" s="2"/>
      <c r="K165" s="2">
        <v>10000</v>
      </c>
      <c r="L165" s="2"/>
      <c r="M165" s="2">
        <v>10000</v>
      </c>
      <c r="N165" s="2"/>
      <c r="O165" s="2">
        <v>0</v>
      </c>
      <c r="P165" s="2"/>
      <c r="Q165" s="2">
        <f>M165+O165</f>
        <v>10000</v>
      </c>
      <c r="W165" s="2"/>
    </row>
    <row r="166" spans="1:27" ht="11.85" customHeight="1" x14ac:dyDescent="0.3">
      <c r="A166" s="3" t="s">
        <v>127</v>
      </c>
      <c r="C166" s="2">
        <v>2750</v>
      </c>
      <c r="D166" s="2"/>
      <c r="E166" s="2">
        <v>5000</v>
      </c>
      <c r="F166" s="2"/>
      <c r="G166" s="2">
        <v>2000</v>
      </c>
      <c r="H166" s="2"/>
      <c r="I166" s="2">
        <v>2000</v>
      </c>
      <c r="J166" s="2"/>
      <c r="K166" s="2">
        <v>2000</v>
      </c>
      <c r="L166" s="2"/>
      <c r="M166" s="2">
        <v>2000</v>
      </c>
      <c r="N166" s="2"/>
      <c r="O166" s="2">
        <v>0</v>
      </c>
      <c r="P166" s="2"/>
      <c r="Q166" s="2">
        <f>M166+O166</f>
        <v>2000</v>
      </c>
    </row>
    <row r="167" spans="1:27" ht="11.85" customHeight="1" x14ac:dyDescent="0.3">
      <c r="A167" s="3" t="s">
        <v>128</v>
      </c>
      <c r="C167" s="2">
        <v>13700</v>
      </c>
      <c r="D167" s="2"/>
      <c r="E167" s="2">
        <v>11600</v>
      </c>
      <c r="F167" s="2"/>
      <c r="G167" s="2">
        <v>9000</v>
      </c>
      <c r="H167" s="2"/>
      <c r="I167" s="2">
        <v>3000</v>
      </c>
      <c r="J167" s="2"/>
      <c r="K167" s="2">
        <v>3000</v>
      </c>
      <c r="L167" s="2"/>
      <c r="M167" s="2">
        <v>10000</v>
      </c>
      <c r="N167" s="2"/>
      <c r="O167" s="2">
        <v>0</v>
      </c>
      <c r="P167" s="2"/>
      <c r="Q167" s="2">
        <f>M167+O167</f>
        <v>10000</v>
      </c>
    </row>
    <row r="168" spans="1:27" ht="11.85" customHeight="1" x14ac:dyDescent="0.3">
      <c r="A168" s="3" t="s">
        <v>129</v>
      </c>
      <c r="C168" s="15">
        <v>750</v>
      </c>
      <c r="D168" s="2"/>
      <c r="E168" s="15">
        <v>440</v>
      </c>
      <c r="F168" s="2"/>
      <c r="G168" s="15">
        <v>125</v>
      </c>
      <c r="H168" s="2"/>
      <c r="I168" s="15">
        <v>0</v>
      </c>
      <c r="J168" s="2"/>
      <c r="K168" s="15">
        <v>0</v>
      </c>
      <c r="L168" s="2"/>
      <c r="M168" s="15">
        <v>0</v>
      </c>
      <c r="N168" s="2"/>
      <c r="O168" s="15">
        <v>0</v>
      </c>
      <c r="P168" s="2"/>
      <c r="Q168" s="15">
        <f>M168+O168</f>
        <v>0</v>
      </c>
    </row>
    <row r="169" spans="1:27" ht="11.85" customHeight="1" x14ac:dyDescent="0.3">
      <c r="A169" s="3" t="s">
        <v>130</v>
      </c>
      <c r="C169" s="2">
        <f>SUM(C164:C168)</f>
        <v>28719</v>
      </c>
      <c r="D169" s="2"/>
      <c r="E169" s="2">
        <f>SUM(E164:E168)</f>
        <v>34386</v>
      </c>
      <c r="F169" s="2"/>
      <c r="G169" s="2">
        <f>SUM(G164:G168)</f>
        <v>24757.09</v>
      </c>
      <c r="H169" s="2"/>
      <c r="I169" s="2">
        <f>SUM(I164:I168)</f>
        <v>15000</v>
      </c>
      <c r="J169" s="2"/>
      <c r="K169" s="2">
        <f>SUM(K164:K168)</f>
        <v>15000</v>
      </c>
      <c r="L169" s="2"/>
      <c r="M169" s="2">
        <f>SUM(M164:M168)</f>
        <v>22000</v>
      </c>
      <c r="N169" s="2"/>
      <c r="O169" s="2">
        <f>SUM(O164:O168)</f>
        <v>0</v>
      </c>
      <c r="P169" s="2"/>
      <c r="Q169" s="2">
        <f>SUM(Q164:Q168)</f>
        <v>22000</v>
      </c>
    </row>
    <row r="170" spans="1:27" ht="11.85" customHeight="1" x14ac:dyDescent="0.3">
      <c r="D170" s="2"/>
      <c r="F170" s="2"/>
      <c r="H170" s="2"/>
      <c r="J170" s="2"/>
      <c r="K170" s="2"/>
      <c r="L170" s="2"/>
      <c r="M170" s="2"/>
      <c r="N170" s="2"/>
      <c r="O170" s="2"/>
      <c r="P170" s="2"/>
      <c r="Q170" s="2"/>
    </row>
    <row r="171" spans="1:27" ht="11.85" customHeight="1" x14ac:dyDescent="0.3">
      <c r="A171" s="13" t="s">
        <v>131</v>
      </c>
      <c r="D171" s="2"/>
      <c r="F171" s="2"/>
      <c r="H171" s="2"/>
      <c r="J171" s="2"/>
      <c r="K171" s="2"/>
      <c r="L171" s="2"/>
      <c r="M171" s="2"/>
      <c r="N171" s="2"/>
      <c r="O171" s="2"/>
      <c r="P171" s="2"/>
      <c r="Q171" s="2"/>
    </row>
    <row r="172" spans="1:27" ht="11.85" customHeight="1" x14ac:dyDescent="0.3">
      <c r="A172" s="3" t="s">
        <v>132</v>
      </c>
      <c r="C172" s="2">
        <v>51167.32</v>
      </c>
      <c r="D172" s="2"/>
      <c r="E172" s="2">
        <v>40735.56</v>
      </c>
      <c r="F172" s="2"/>
      <c r="G172" s="2">
        <v>55286.76</v>
      </c>
      <c r="H172" s="2"/>
      <c r="I172" s="2">
        <v>45000</v>
      </c>
      <c r="J172" s="2"/>
      <c r="K172" s="2">
        <v>70000</v>
      </c>
      <c r="L172" s="2"/>
      <c r="M172" s="2">
        <v>68000</v>
      </c>
      <c r="N172" s="2"/>
      <c r="O172" s="2">
        <v>0</v>
      </c>
      <c r="P172" s="2"/>
      <c r="Q172" s="2">
        <f t="shared" ref="Q172:Q179" si="7">M172+O172</f>
        <v>68000</v>
      </c>
      <c r="U172" s="2"/>
    </row>
    <row r="173" spans="1:27" ht="11.85" customHeight="1" x14ac:dyDescent="0.3">
      <c r="A173" s="3" t="s">
        <v>133</v>
      </c>
      <c r="C173" s="2">
        <v>2003.79</v>
      </c>
      <c r="D173" s="2"/>
      <c r="E173" s="2">
        <v>573.91</v>
      </c>
      <c r="F173" s="2"/>
      <c r="G173" s="2">
        <v>501.32</v>
      </c>
      <c r="H173" s="2"/>
      <c r="I173" s="2">
        <v>400</v>
      </c>
      <c r="J173" s="2"/>
      <c r="K173" s="2">
        <v>400</v>
      </c>
      <c r="L173" s="2"/>
      <c r="M173" s="2">
        <v>0</v>
      </c>
      <c r="N173" s="2"/>
      <c r="O173" s="2">
        <v>0</v>
      </c>
      <c r="P173" s="2"/>
      <c r="Q173" s="2">
        <f t="shared" si="7"/>
        <v>0</v>
      </c>
      <c r="V173" s="2"/>
    </row>
    <row r="174" spans="1:27" ht="11.85" hidden="1" customHeight="1" x14ac:dyDescent="0.3">
      <c r="A174" s="3" t="s">
        <v>134</v>
      </c>
      <c r="C174" s="2">
        <v>0</v>
      </c>
      <c r="D174" s="2"/>
      <c r="E174" s="2">
        <v>0</v>
      </c>
      <c r="F174" s="2"/>
      <c r="H174" s="2"/>
      <c r="I174" s="2">
        <v>0</v>
      </c>
      <c r="J174" s="2"/>
      <c r="K174" s="2"/>
      <c r="L174" s="2"/>
      <c r="M174" s="2">
        <v>0</v>
      </c>
      <c r="N174" s="2"/>
      <c r="O174" s="2">
        <v>0</v>
      </c>
      <c r="P174" s="2"/>
      <c r="Q174" s="2">
        <f t="shared" si="7"/>
        <v>0</v>
      </c>
    </row>
    <row r="175" spans="1:27" ht="11.85" customHeight="1" x14ac:dyDescent="0.3">
      <c r="A175" s="3" t="s">
        <v>135</v>
      </c>
      <c r="C175" s="2">
        <v>43.61</v>
      </c>
      <c r="D175" s="2"/>
      <c r="E175" s="2">
        <v>7.86</v>
      </c>
      <c r="F175" s="2"/>
      <c r="G175" s="2">
        <v>9.33</v>
      </c>
      <c r="H175" s="2"/>
      <c r="I175" s="2">
        <v>0</v>
      </c>
      <c r="J175" s="2"/>
      <c r="K175" s="2">
        <v>0</v>
      </c>
      <c r="L175" s="2"/>
      <c r="M175" s="2">
        <v>0</v>
      </c>
      <c r="N175" s="2"/>
      <c r="O175" s="2">
        <v>0</v>
      </c>
      <c r="P175" s="2"/>
      <c r="Q175" s="2">
        <f t="shared" si="7"/>
        <v>0</v>
      </c>
    </row>
    <row r="176" spans="1:27" ht="11.85" customHeight="1" x14ac:dyDescent="0.3">
      <c r="A176" s="3" t="s">
        <v>136</v>
      </c>
      <c r="C176" s="2">
        <v>87.5</v>
      </c>
      <c r="D176" s="2"/>
      <c r="E176" s="2">
        <v>65.59</v>
      </c>
      <c r="F176" s="2"/>
      <c r="G176" s="2">
        <v>68.650000000000006</v>
      </c>
      <c r="H176" s="2"/>
      <c r="I176" s="2">
        <v>80</v>
      </c>
      <c r="J176" s="2"/>
      <c r="K176" s="2">
        <v>80</v>
      </c>
      <c r="L176" s="2"/>
      <c r="M176" s="2">
        <v>70</v>
      </c>
      <c r="N176" s="2"/>
      <c r="O176" s="2">
        <v>0</v>
      </c>
      <c r="P176" s="2"/>
      <c r="Q176" s="2">
        <f t="shared" si="7"/>
        <v>70</v>
      </c>
      <c r="AA176" s="2"/>
    </row>
    <row r="177" spans="1:31" ht="11.85" customHeight="1" x14ac:dyDescent="0.3">
      <c r="A177" s="3" t="s">
        <v>137</v>
      </c>
      <c r="C177" s="2">
        <v>903.75</v>
      </c>
      <c r="D177" s="2"/>
      <c r="E177" s="2">
        <v>614.83000000000004</v>
      </c>
      <c r="F177" s="2"/>
      <c r="G177" s="2">
        <v>693.84</v>
      </c>
      <c r="H177" s="2"/>
      <c r="I177" s="2">
        <v>500</v>
      </c>
      <c r="J177" s="2"/>
      <c r="K177" s="2">
        <v>500</v>
      </c>
      <c r="L177" s="2"/>
      <c r="M177" s="2">
        <v>500</v>
      </c>
      <c r="N177" s="2"/>
      <c r="O177" s="2">
        <v>0</v>
      </c>
      <c r="P177" s="2"/>
      <c r="Q177" s="2">
        <f t="shared" si="7"/>
        <v>500</v>
      </c>
      <c r="AE177" s="2"/>
    </row>
    <row r="178" spans="1:31" ht="11.85" customHeight="1" x14ac:dyDescent="0.3">
      <c r="A178" s="3" t="s">
        <v>138</v>
      </c>
      <c r="C178" s="19">
        <v>12.87</v>
      </c>
      <c r="D178" s="19"/>
      <c r="E178" s="19">
        <v>13.68</v>
      </c>
      <c r="F178" s="19"/>
      <c r="G178" s="19">
        <v>20.58</v>
      </c>
      <c r="H178" s="19"/>
      <c r="I178" s="19">
        <v>0</v>
      </c>
      <c r="J178" s="19"/>
      <c r="K178" s="19">
        <v>0</v>
      </c>
      <c r="L178" s="19"/>
      <c r="M178" s="19">
        <v>0</v>
      </c>
      <c r="N178" s="19"/>
      <c r="O178" s="19">
        <v>0</v>
      </c>
      <c r="P178" s="19"/>
      <c r="Q178" s="2">
        <f t="shared" si="7"/>
        <v>0</v>
      </c>
    </row>
    <row r="179" spans="1:31" ht="11.85" customHeight="1" x14ac:dyDescent="0.3">
      <c r="A179" s="3" t="s">
        <v>139</v>
      </c>
      <c r="C179" s="15">
        <v>152.88</v>
      </c>
      <c r="D179" s="2"/>
      <c r="E179" s="15">
        <v>65.02</v>
      </c>
      <c r="F179" s="2"/>
      <c r="G179" s="15">
        <v>39.68</v>
      </c>
      <c r="H179" s="2"/>
      <c r="I179" s="15">
        <v>50</v>
      </c>
      <c r="J179" s="2"/>
      <c r="K179" s="15">
        <v>50</v>
      </c>
      <c r="L179" s="2"/>
      <c r="M179" s="15">
        <v>50</v>
      </c>
      <c r="N179" s="2"/>
      <c r="O179" s="15">
        <v>0</v>
      </c>
      <c r="P179" s="2"/>
      <c r="Q179" s="15">
        <f t="shared" si="7"/>
        <v>50</v>
      </c>
    </row>
    <row r="180" spans="1:31" ht="11.85" customHeight="1" x14ac:dyDescent="0.3">
      <c r="A180" s="3" t="s">
        <v>140</v>
      </c>
      <c r="C180" s="19">
        <f>SUM(C172:C179)</f>
        <v>54371.72</v>
      </c>
      <c r="D180" s="2"/>
      <c r="E180" s="19">
        <f>SUM(E172:E179)</f>
        <v>42076.45</v>
      </c>
      <c r="F180" s="2"/>
      <c r="G180" s="19">
        <f>SUM(G172:G179)</f>
        <v>56620.160000000003</v>
      </c>
      <c r="H180" s="2"/>
      <c r="I180" s="19">
        <f>SUM(I172:I179)</f>
        <v>46030</v>
      </c>
      <c r="J180" s="2"/>
      <c r="K180" s="19">
        <f>SUM(K172:K179)</f>
        <v>71030</v>
      </c>
      <c r="L180" s="2"/>
      <c r="M180" s="19">
        <f>SUM(M172:M179)</f>
        <v>68620</v>
      </c>
      <c r="N180" s="2"/>
      <c r="O180" s="19">
        <f>SUM(O172:O179)</f>
        <v>0</v>
      </c>
      <c r="P180" s="2"/>
      <c r="Q180" s="19">
        <f>SUM(Q172:Q179)</f>
        <v>68620</v>
      </c>
    </row>
    <row r="181" spans="1:31" ht="11.25" customHeight="1" x14ac:dyDescent="0.3"/>
    <row r="182" spans="1:31" ht="11.25" customHeight="1" x14ac:dyDescent="0.3"/>
    <row r="183" spans="1:31" ht="11.25" customHeight="1" x14ac:dyDescent="0.3"/>
    <row r="184" spans="1:31" ht="11.25" customHeight="1" x14ac:dyDescent="0.3"/>
    <row r="185" spans="1:31" ht="11.25" customHeight="1" x14ac:dyDescent="0.3"/>
    <row r="186" spans="1:31" ht="11.25" customHeight="1" x14ac:dyDescent="0.3"/>
    <row r="187" spans="1:31" ht="11.25" customHeight="1" x14ac:dyDescent="0.3"/>
    <row r="188" spans="1:31" ht="11.25" customHeight="1" x14ac:dyDescent="0.3"/>
    <row r="189" spans="1:31" ht="11.25" customHeight="1" x14ac:dyDescent="0.3"/>
    <row r="190" spans="1:31" ht="11.25" customHeight="1" x14ac:dyDescent="0.3"/>
    <row r="191" spans="1:31" ht="11.85" customHeight="1" x14ac:dyDescent="0.3">
      <c r="A191" s="1"/>
      <c r="B191" s="1"/>
      <c r="E191" s="2" t="str">
        <f>$E$1</f>
        <v>CITY OF BRADY</v>
      </c>
    </row>
    <row r="192" spans="1:31" ht="11.85" customHeight="1" x14ac:dyDescent="0.3">
      <c r="E192" s="2" t="str">
        <f>$E$2</f>
        <v>BUDGET REPORT</v>
      </c>
    </row>
    <row r="193" spans="1:31" ht="11.85" customHeight="1" x14ac:dyDescent="0.3">
      <c r="E193" s="2" t="str">
        <f>$E$3</f>
        <v>FISCAL YEAR 2016 - 2017</v>
      </c>
    </row>
    <row r="194" spans="1:31" ht="11.85" customHeight="1" x14ac:dyDescent="0.3">
      <c r="A194" s="3" t="s">
        <v>3</v>
      </c>
    </row>
    <row r="195" spans="1:31" ht="11.85" customHeight="1" x14ac:dyDescent="0.3"/>
    <row r="196" spans="1:31" ht="11.85" customHeight="1" x14ac:dyDescent="0.3">
      <c r="I196" s="7" t="str">
        <f>+I6</f>
        <v>(----- 2015-2016 ------)</v>
      </c>
      <c r="J196" s="7"/>
      <c r="K196" s="7"/>
      <c r="L196" s="8"/>
      <c r="M196" s="7" t="str">
        <f>$M$6</f>
        <v>2016-2017</v>
      </c>
      <c r="N196" s="7"/>
      <c r="O196" s="7"/>
      <c r="P196" s="7"/>
      <c r="Q196" s="7"/>
    </row>
    <row r="197" spans="1:31" ht="11.85" customHeight="1" x14ac:dyDescent="0.3">
      <c r="C197" s="9" t="str">
        <f>$C$7</f>
        <v>2012-2013</v>
      </c>
      <c r="D197" s="8"/>
      <c r="E197" s="9" t="str">
        <f>$E$7</f>
        <v>2013-2014</v>
      </c>
      <c r="F197" s="8"/>
      <c r="G197" s="9" t="str">
        <f>$G$7</f>
        <v>2014- 2015</v>
      </c>
      <c r="H197" s="8"/>
      <c r="I197" s="9" t="s">
        <v>9</v>
      </c>
      <c r="J197" s="8"/>
      <c r="K197" s="8" t="str">
        <f>+$K$7</f>
        <v>PROJECTED</v>
      </c>
      <c r="L197" s="8"/>
      <c r="M197" s="8" t="str">
        <f>$M$7</f>
        <v>2016-2017</v>
      </c>
      <c r="N197" s="8"/>
      <c r="O197" s="8" t="str">
        <f>$O$7</f>
        <v>2016-2017</v>
      </c>
      <c r="P197" s="8"/>
      <c r="Q197" s="8" t="str">
        <f>$Q$7</f>
        <v>APPROVED</v>
      </c>
    </row>
    <row r="198" spans="1:31" ht="11.85" customHeight="1" x14ac:dyDescent="0.3">
      <c r="A198" s="10"/>
      <c r="C198" s="11" t="s">
        <v>12</v>
      </c>
      <c r="D198" s="8"/>
      <c r="E198" s="11" t="s">
        <v>12</v>
      </c>
      <c r="F198" s="8"/>
      <c r="G198" s="11" t="s">
        <v>12</v>
      </c>
      <c r="H198" s="8"/>
      <c r="I198" s="11" t="s">
        <v>13</v>
      </c>
      <c r="J198" s="8"/>
      <c r="K198" s="12" t="s">
        <v>13</v>
      </c>
      <c r="L198" s="8"/>
      <c r="M198" s="12" t="str">
        <f>$M$8</f>
        <v>BASE</v>
      </c>
      <c r="N198" s="8"/>
      <c r="O198" s="12" t="str">
        <f>$O$8</f>
        <v>SUPPLEMENTAL</v>
      </c>
      <c r="P198" s="8"/>
      <c r="Q198" s="12" t="str">
        <f>$Q$8</f>
        <v>BUDGET</v>
      </c>
    </row>
    <row r="199" spans="1:31" ht="11.85" customHeight="1" x14ac:dyDescent="0.3">
      <c r="D199" s="2"/>
      <c r="F199" s="2"/>
      <c r="H199" s="2"/>
      <c r="J199" s="2"/>
      <c r="K199" s="2"/>
      <c r="L199" s="2"/>
      <c r="M199" s="2"/>
      <c r="N199" s="2"/>
      <c r="O199" s="2"/>
      <c r="P199" s="2"/>
      <c r="Q199" s="2"/>
    </row>
    <row r="200" spans="1:31" ht="11.85" customHeight="1" x14ac:dyDescent="0.3">
      <c r="A200" s="13" t="s">
        <v>141</v>
      </c>
      <c r="D200" s="2"/>
      <c r="F200" s="2"/>
      <c r="H200" s="2"/>
      <c r="J200" s="2"/>
      <c r="K200" s="2"/>
      <c r="L200" s="2"/>
      <c r="M200" s="2"/>
      <c r="N200" s="2"/>
      <c r="O200" s="2"/>
      <c r="P200" s="2"/>
      <c r="Q200" s="2"/>
    </row>
    <row r="201" spans="1:31" ht="11.85" hidden="1" customHeight="1" x14ac:dyDescent="0.3">
      <c r="A201" s="3" t="s">
        <v>66</v>
      </c>
      <c r="C201" s="2">
        <v>0</v>
      </c>
      <c r="D201" s="2"/>
      <c r="E201" s="2">
        <v>0</v>
      </c>
      <c r="F201" s="2"/>
      <c r="G201" s="2">
        <v>0</v>
      </c>
      <c r="H201" s="2"/>
      <c r="I201" s="2">
        <v>0</v>
      </c>
      <c r="J201" s="2"/>
      <c r="K201" s="2">
        <v>0</v>
      </c>
      <c r="L201" s="2"/>
      <c r="M201" s="2">
        <v>0</v>
      </c>
      <c r="N201" s="2"/>
      <c r="O201" s="2">
        <v>0</v>
      </c>
      <c r="P201" s="2"/>
      <c r="Q201" s="2">
        <f t="shared" ref="Q201:Q207" si="8">M201+O201</f>
        <v>0</v>
      </c>
    </row>
    <row r="202" spans="1:31" ht="11.85" hidden="1" customHeight="1" x14ac:dyDescent="0.3">
      <c r="A202" s="3" t="s">
        <v>142</v>
      </c>
      <c r="C202" s="2">
        <v>0</v>
      </c>
      <c r="D202" s="2"/>
      <c r="E202" s="2">
        <v>0</v>
      </c>
      <c r="F202" s="2"/>
      <c r="G202" s="2">
        <v>0</v>
      </c>
      <c r="H202" s="2"/>
      <c r="I202" s="2">
        <v>0</v>
      </c>
      <c r="J202" s="2"/>
      <c r="K202" s="2">
        <v>0</v>
      </c>
      <c r="L202" s="2"/>
      <c r="M202" s="2">
        <v>0</v>
      </c>
      <c r="N202" s="2"/>
      <c r="O202" s="2">
        <v>0</v>
      </c>
      <c r="P202" s="2"/>
      <c r="Q202" s="2">
        <f t="shared" si="8"/>
        <v>0</v>
      </c>
    </row>
    <row r="203" spans="1:31" ht="11.85" customHeight="1" x14ac:dyDescent="0.3">
      <c r="A203" s="3" t="s">
        <v>143</v>
      </c>
      <c r="C203" s="2">
        <v>13.2</v>
      </c>
      <c r="D203" s="2"/>
      <c r="E203" s="2">
        <v>34.119999999999997</v>
      </c>
      <c r="F203" s="2"/>
      <c r="G203" s="2">
        <v>21.21</v>
      </c>
      <c r="H203" s="2"/>
      <c r="I203" s="2">
        <v>0</v>
      </c>
      <c r="J203" s="2"/>
      <c r="K203" s="2">
        <v>0</v>
      </c>
      <c r="L203" s="2"/>
      <c r="M203" s="2">
        <v>0</v>
      </c>
      <c r="N203" s="2"/>
      <c r="O203" s="2">
        <v>0</v>
      </c>
      <c r="P203" s="2"/>
      <c r="Q203" s="2">
        <f t="shared" si="8"/>
        <v>0</v>
      </c>
      <c r="R203" s="3"/>
      <c r="AE203" s="2"/>
    </row>
    <row r="204" spans="1:31" ht="9" customHeight="1" x14ac:dyDescent="0.3">
      <c r="D204" s="2"/>
      <c r="F204" s="2"/>
      <c r="H204" s="2"/>
      <c r="J204" s="2"/>
      <c r="K204" s="2"/>
      <c r="L204" s="2"/>
      <c r="M204" s="2"/>
      <c r="N204" s="2"/>
      <c r="O204" s="2"/>
      <c r="P204" s="2"/>
      <c r="Q204" s="2"/>
    </row>
    <row r="205" spans="1:31" ht="11.85" customHeight="1" x14ac:dyDescent="0.3">
      <c r="A205" s="3" t="s">
        <v>144</v>
      </c>
      <c r="C205" s="2">
        <v>3587.37</v>
      </c>
      <c r="D205" s="2"/>
      <c r="E205" s="2">
        <v>1343.61</v>
      </c>
      <c r="F205" s="2"/>
      <c r="G205" s="2">
        <v>2728.06</v>
      </c>
      <c r="H205" s="2"/>
      <c r="I205" s="2">
        <v>0</v>
      </c>
      <c r="J205" s="2"/>
      <c r="K205" s="2"/>
      <c r="L205" s="2"/>
      <c r="M205" s="2">
        <v>0</v>
      </c>
      <c r="N205" s="2"/>
      <c r="O205" s="2">
        <v>0</v>
      </c>
      <c r="P205" s="2"/>
      <c r="Q205" s="2">
        <f t="shared" si="8"/>
        <v>0</v>
      </c>
    </row>
    <row r="206" spans="1:31" ht="11.85" customHeight="1" x14ac:dyDescent="0.3">
      <c r="A206" s="3" t="s">
        <v>145</v>
      </c>
      <c r="C206" s="2">
        <v>320</v>
      </c>
      <c r="D206" s="2"/>
      <c r="E206" s="2">
        <v>120</v>
      </c>
      <c r="F206" s="2"/>
      <c r="G206" s="2">
        <v>120</v>
      </c>
      <c r="H206" s="2"/>
      <c r="I206" s="2">
        <v>100</v>
      </c>
      <c r="J206" s="2"/>
      <c r="K206" s="2">
        <v>100</v>
      </c>
      <c r="L206" s="2"/>
      <c r="M206" s="2">
        <v>100</v>
      </c>
      <c r="N206" s="2"/>
      <c r="O206" s="2">
        <v>0</v>
      </c>
      <c r="P206" s="2"/>
      <c r="Q206" s="2">
        <f t="shared" si="8"/>
        <v>100</v>
      </c>
    </row>
    <row r="207" spans="1:31" ht="11.85" customHeight="1" x14ac:dyDescent="0.3">
      <c r="A207" s="3" t="s">
        <v>146</v>
      </c>
      <c r="C207" s="2">
        <v>17.38</v>
      </c>
      <c r="D207" s="2"/>
      <c r="E207" s="2">
        <v>0</v>
      </c>
      <c r="F207" s="2"/>
      <c r="G207" s="2">
        <v>0</v>
      </c>
      <c r="H207" s="2"/>
      <c r="I207" s="2">
        <v>0</v>
      </c>
      <c r="J207" s="2"/>
      <c r="K207" s="2">
        <v>0</v>
      </c>
      <c r="L207" s="2"/>
      <c r="M207" s="2">
        <v>0</v>
      </c>
      <c r="N207" s="2"/>
      <c r="O207" s="2">
        <v>0</v>
      </c>
      <c r="P207" s="2"/>
      <c r="Q207" s="2">
        <f t="shared" si="8"/>
        <v>0</v>
      </c>
    </row>
    <row r="208" spans="1:31" ht="9" customHeight="1" x14ac:dyDescent="0.3">
      <c r="D208" s="2"/>
      <c r="F208" s="2"/>
      <c r="H208" s="2"/>
      <c r="J208" s="2"/>
      <c r="K208" s="2"/>
      <c r="L208" s="2"/>
      <c r="M208" s="2"/>
      <c r="N208" s="2"/>
      <c r="O208" s="2"/>
      <c r="P208" s="2"/>
      <c r="Q208" s="2"/>
    </row>
    <row r="209" spans="1:25" ht="11.85" customHeight="1" x14ac:dyDescent="0.3">
      <c r="A209" s="3" t="s">
        <v>147</v>
      </c>
      <c r="C209" s="2">
        <v>22.21</v>
      </c>
      <c r="D209" s="2"/>
      <c r="E209" s="2">
        <v>9.86</v>
      </c>
      <c r="F209" s="2"/>
      <c r="G209" s="2">
        <v>1.24</v>
      </c>
      <c r="H209" s="2"/>
      <c r="I209" s="2">
        <v>0</v>
      </c>
      <c r="J209" s="2"/>
      <c r="K209" s="2">
        <v>0</v>
      </c>
      <c r="L209" s="2"/>
      <c r="M209" s="2">
        <v>0</v>
      </c>
      <c r="N209" s="2"/>
      <c r="O209" s="2">
        <v>0</v>
      </c>
      <c r="P209" s="2"/>
      <c r="Q209" s="2">
        <f>M209+O209</f>
        <v>0</v>
      </c>
      <c r="X209" s="2"/>
    </row>
    <row r="210" spans="1:25" ht="11.85" customHeight="1" x14ac:dyDescent="0.3">
      <c r="A210" s="3" t="s">
        <v>148</v>
      </c>
      <c r="C210" s="2">
        <v>2</v>
      </c>
      <c r="D210" s="2"/>
      <c r="E210" s="2">
        <v>91.86</v>
      </c>
      <c r="F210" s="2"/>
      <c r="G210" s="2">
        <v>-64.66</v>
      </c>
      <c r="H210" s="2"/>
      <c r="I210" s="2">
        <v>0</v>
      </c>
      <c r="J210" s="2"/>
      <c r="K210" s="2">
        <v>0</v>
      </c>
      <c r="L210" s="2"/>
      <c r="M210" s="2">
        <v>0</v>
      </c>
      <c r="N210" s="2"/>
      <c r="O210" s="2">
        <v>0</v>
      </c>
      <c r="P210" s="2"/>
      <c r="Q210" s="2">
        <f>M210+O210</f>
        <v>0</v>
      </c>
      <c r="Y210" s="2"/>
    </row>
    <row r="211" spans="1:25" ht="11.85" customHeight="1" x14ac:dyDescent="0.3">
      <c r="A211" s="3" t="s">
        <v>149</v>
      </c>
      <c r="C211" s="2">
        <v>0</v>
      </c>
      <c r="D211" s="2"/>
      <c r="E211" s="2">
        <v>0</v>
      </c>
      <c r="F211" s="2"/>
      <c r="G211" s="2">
        <v>0</v>
      </c>
      <c r="H211" s="2"/>
      <c r="I211" s="2">
        <v>0</v>
      </c>
      <c r="J211" s="2"/>
      <c r="K211" s="2">
        <v>0</v>
      </c>
      <c r="L211" s="2"/>
      <c r="M211" s="2">
        <v>0</v>
      </c>
      <c r="N211" s="2"/>
      <c r="O211" s="2">
        <v>0</v>
      </c>
      <c r="P211" s="2"/>
      <c r="Q211" s="2">
        <f>M211+O211</f>
        <v>0</v>
      </c>
    </row>
    <row r="212" spans="1:25" ht="11.85" customHeight="1" x14ac:dyDescent="0.3">
      <c r="A212" s="3" t="s">
        <v>150</v>
      </c>
      <c r="C212" s="2">
        <v>0.24</v>
      </c>
      <c r="D212" s="2"/>
      <c r="E212" s="2">
        <v>-118.76</v>
      </c>
      <c r="F212" s="2"/>
      <c r="G212" s="2">
        <v>-98.27</v>
      </c>
      <c r="H212" s="2"/>
      <c r="I212" s="2">
        <v>0</v>
      </c>
      <c r="J212" s="2"/>
      <c r="K212" s="2">
        <v>0</v>
      </c>
      <c r="L212" s="2"/>
      <c r="M212" s="2">
        <v>0</v>
      </c>
      <c r="N212" s="2"/>
      <c r="O212" s="2">
        <v>0</v>
      </c>
      <c r="P212" s="2"/>
      <c r="Q212" s="2">
        <f>M212+O212</f>
        <v>0</v>
      </c>
    </row>
    <row r="213" spans="1:25" ht="9" customHeight="1" x14ac:dyDescent="0.3">
      <c r="D213" s="2"/>
      <c r="F213" s="2"/>
      <c r="H213" s="2"/>
      <c r="J213" s="2"/>
      <c r="K213" s="2"/>
      <c r="L213" s="2"/>
      <c r="M213" s="2"/>
      <c r="N213" s="2"/>
      <c r="O213" s="2"/>
      <c r="P213" s="2"/>
      <c r="Q213" s="2"/>
    </row>
    <row r="214" spans="1:25" ht="11.85" customHeight="1" x14ac:dyDescent="0.3">
      <c r="A214" s="3" t="s">
        <v>151</v>
      </c>
      <c r="C214" s="2">
        <v>0</v>
      </c>
      <c r="D214" s="2"/>
      <c r="E214" s="2">
        <v>0</v>
      </c>
      <c r="F214" s="2"/>
      <c r="G214" s="2">
        <v>0</v>
      </c>
      <c r="H214" s="2"/>
      <c r="I214" s="2">
        <v>0</v>
      </c>
      <c r="J214" s="2"/>
      <c r="K214" s="2">
        <v>0</v>
      </c>
      <c r="L214" s="2"/>
      <c r="M214" s="2">
        <v>0</v>
      </c>
      <c r="N214" s="2"/>
      <c r="O214" s="2">
        <v>0</v>
      </c>
      <c r="P214" s="2"/>
      <c r="Q214" s="2">
        <v>0</v>
      </c>
      <c r="V214" s="2"/>
    </row>
    <row r="215" spans="1:25" ht="11.85" customHeight="1" x14ac:dyDescent="0.3">
      <c r="A215" s="3" t="s">
        <v>152</v>
      </c>
      <c r="C215" s="2">
        <v>0</v>
      </c>
      <c r="D215" s="2"/>
      <c r="E215" s="2">
        <v>10000</v>
      </c>
      <c r="F215" s="2"/>
      <c r="G215" s="2">
        <v>1000</v>
      </c>
      <c r="H215" s="2"/>
      <c r="I215" s="2">
        <v>0</v>
      </c>
      <c r="J215" s="2"/>
      <c r="K215" s="2">
        <v>0</v>
      </c>
      <c r="L215" s="2"/>
      <c r="M215" s="2">
        <v>0</v>
      </c>
      <c r="N215" s="2"/>
      <c r="O215" s="2">
        <v>0</v>
      </c>
      <c r="P215" s="2"/>
      <c r="Q215" s="2">
        <f>M215+O215</f>
        <v>0</v>
      </c>
      <c r="W215" s="2"/>
    </row>
    <row r="216" spans="1:25" ht="11.85" customHeight="1" x14ac:dyDescent="0.3">
      <c r="A216" s="3" t="s">
        <v>153</v>
      </c>
      <c r="C216" s="2">
        <v>20800</v>
      </c>
      <c r="D216" s="2"/>
      <c r="E216" s="2">
        <v>19950</v>
      </c>
      <c r="F216" s="2"/>
      <c r="G216" s="2">
        <v>13200</v>
      </c>
      <c r="H216" s="2"/>
      <c r="I216" s="2">
        <v>10000</v>
      </c>
      <c r="J216" s="2"/>
      <c r="K216" s="2">
        <v>10000</v>
      </c>
      <c r="L216" s="2"/>
      <c r="M216" s="2">
        <v>10000</v>
      </c>
      <c r="N216" s="2"/>
      <c r="O216" s="2">
        <v>0</v>
      </c>
      <c r="P216" s="2"/>
      <c r="Q216" s="2">
        <f>M216+O216</f>
        <v>10000</v>
      </c>
      <c r="X216" s="2"/>
    </row>
    <row r="217" spans="1:25" ht="11.85" customHeight="1" x14ac:dyDescent="0.3">
      <c r="A217" s="3" t="s">
        <v>154</v>
      </c>
      <c r="C217" s="2">
        <v>0</v>
      </c>
      <c r="D217" s="2"/>
      <c r="E217" s="2">
        <v>0</v>
      </c>
      <c r="F217" s="2"/>
      <c r="G217" s="2">
        <v>0</v>
      </c>
      <c r="H217" s="2"/>
      <c r="I217" s="2">
        <v>0</v>
      </c>
      <c r="J217" s="2"/>
      <c r="K217" s="2">
        <v>0</v>
      </c>
      <c r="L217" s="2"/>
      <c r="M217" s="2">
        <v>0</v>
      </c>
      <c r="N217" s="2"/>
      <c r="O217" s="2">
        <v>100000</v>
      </c>
      <c r="P217" s="2"/>
      <c r="Q217" s="2">
        <f>M217+O217</f>
        <v>100000</v>
      </c>
      <c r="X217" s="2"/>
    </row>
    <row r="218" spans="1:25" ht="11.85" customHeight="1" x14ac:dyDescent="0.3">
      <c r="A218" s="3" t="s">
        <v>155</v>
      </c>
      <c r="C218" s="2">
        <v>0</v>
      </c>
      <c r="D218" s="2"/>
      <c r="E218" s="2">
        <v>0</v>
      </c>
      <c r="F218" s="2"/>
      <c r="G218" s="2">
        <v>11500</v>
      </c>
      <c r="H218" s="2"/>
      <c r="I218" s="2">
        <v>0</v>
      </c>
      <c r="J218" s="2"/>
      <c r="K218" s="2">
        <v>0</v>
      </c>
      <c r="L218" s="2"/>
      <c r="M218" s="2">
        <v>0</v>
      </c>
      <c r="N218" s="2"/>
      <c r="O218" s="2">
        <v>0</v>
      </c>
      <c r="P218" s="2"/>
      <c r="Q218" s="2">
        <f>M218+O218</f>
        <v>0</v>
      </c>
    </row>
    <row r="219" spans="1:25" ht="11.85" hidden="1" customHeight="1" x14ac:dyDescent="0.3">
      <c r="A219" s="3" t="s">
        <v>156</v>
      </c>
      <c r="C219" s="2">
        <v>0</v>
      </c>
      <c r="D219" s="2"/>
      <c r="E219" s="2">
        <v>0</v>
      </c>
      <c r="F219" s="2"/>
      <c r="H219" s="2"/>
      <c r="I219" s="2">
        <v>0</v>
      </c>
      <c r="J219" s="2"/>
      <c r="K219" s="2">
        <v>0</v>
      </c>
      <c r="L219" s="2"/>
      <c r="M219" s="2">
        <v>0</v>
      </c>
      <c r="N219" s="2"/>
      <c r="O219" s="2">
        <v>0</v>
      </c>
      <c r="P219" s="2"/>
      <c r="Q219" s="2">
        <v>0</v>
      </c>
    </row>
    <row r="220" spans="1:25" ht="11.85" hidden="1" customHeight="1" x14ac:dyDescent="0.3">
      <c r="A220" s="3" t="s">
        <v>157</v>
      </c>
      <c r="C220" s="2">
        <v>0</v>
      </c>
      <c r="D220" s="2"/>
      <c r="E220" s="2">
        <v>0</v>
      </c>
      <c r="F220" s="2"/>
      <c r="H220" s="2"/>
      <c r="I220" s="2">
        <v>0</v>
      </c>
      <c r="J220" s="2"/>
      <c r="K220" s="2">
        <v>0</v>
      </c>
      <c r="L220" s="2"/>
      <c r="M220" s="2">
        <v>0</v>
      </c>
      <c r="N220" s="2"/>
      <c r="O220" s="2">
        <v>0</v>
      </c>
      <c r="P220" s="2"/>
      <c r="Q220" s="2">
        <v>0</v>
      </c>
    </row>
    <row r="221" spans="1:25" ht="11.85" hidden="1" customHeight="1" x14ac:dyDescent="0.3">
      <c r="A221" s="3" t="s">
        <v>158</v>
      </c>
      <c r="C221" s="2">
        <v>0</v>
      </c>
      <c r="D221" s="2"/>
      <c r="E221" s="2">
        <v>0</v>
      </c>
      <c r="F221" s="2"/>
      <c r="H221" s="2"/>
      <c r="I221" s="2">
        <v>0</v>
      </c>
      <c r="J221" s="2"/>
      <c r="K221" s="2">
        <v>0</v>
      </c>
      <c r="L221" s="2"/>
      <c r="M221" s="2">
        <v>0</v>
      </c>
      <c r="N221" s="2"/>
      <c r="O221" s="2">
        <v>0</v>
      </c>
      <c r="P221" s="2"/>
      <c r="Q221" s="2">
        <v>0</v>
      </c>
    </row>
    <row r="222" spans="1:25" ht="9" customHeight="1" x14ac:dyDescent="0.3">
      <c r="D222" s="2"/>
      <c r="F222" s="2"/>
      <c r="H222" s="2"/>
      <c r="J222" s="2"/>
      <c r="K222" s="2"/>
      <c r="L222" s="2"/>
      <c r="M222" s="2"/>
      <c r="N222" s="2"/>
      <c r="O222" s="2"/>
      <c r="P222" s="2"/>
      <c r="Q222" s="2"/>
    </row>
    <row r="223" spans="1:25" ht="11.85" customHeight="1" x14ac:dyDescent="0.3">
      <c r="A223" s="3" t="s">
        <v>159</v>
      </c>
      <c r="C223" s="2">
        <v>23.8</v>
      </c>
      <c r="D223" s="2"/>
      <c r="E223" s="2">
        <v>3013.64</v>
      </c>
      <c r="F223" s="2"/>
      <c r="G223" s="2">
        <v>2698.25</v>
      </c>
      <c r="H223" s="2"/>
      <c r="I223" s="2">
        <v>0</v>
      </c>
      <c r="J223" s="2"/>
      <c r="K223" s="2">
        <v>0</v>
      </c>
      <c r="L223" s="2"/>
      <c r="M223" s="2">
        <v>0</v>
      </c>
      <c r="N223" s="2"/>
      <c r="O223" s="2">
        <v>0</v>
      </c>
      <c r="P223" s="2"/>
      <c r="Q223" s="2">
        <f t="shared" ref="Q223:Q241" si="9">M223+O223</f>
        <v>0</v>
      </c>
      <c r="U223" s="2"/>
    </row>
    <row r="224" spans="1:25" ht="11.85" customHeight="1" x14ac:dyDescent="0.3">
      <c r="A224" s="3" t="s">
        <v>160</v>
      </c>
      <c r="C224" s="2">
        <v>576.97</v>
      </c>
      <c r="D224" s="2"/>
      <c r="E224" s="2">
        <v>320.02</v>
      </c>
      <c r="F224" s="2"/>
      <c r="G224" s="2">
        <v>4035</v>
      </c>
      <c r="H224" s="2"/>
      <c r="I224" s="2">
        <v>0</v>
      </c>
      <c r="J224" s="2"/>
      <c r="K224" s="2">
        <v>0</v>
      </c>
      <c r="L224" s="2"/>
      <c r="M224" s="2">
        <v>0</v>
      </c>
      <c r="N224" s="2"/>
      <c r="O224" s="2">
        <v>0</v>
      </c>
      <c r="P224" s="2"/>
      <c r="Q224" s="2">
        <f t="shared" si="9"/>
        <v>0</v>
      </c>
      <c r="V224" s="2"/>
    </row>
    <row r="225" spans="1:31" ht="11.85" customHeight="1" x14ac:dyDescent="0.3">
      <c r="A225" s="3" t="s">
        <v>161</v>
      </c>
      <c r="C225" s="2">
        <v>52.47</v>
      </c>
      <c r="D225" s="2"/>
      <c r="E225" s="2">
        <v>600</v>
      </c>
      <c r="F225" s="2"/>
      <c r="G225" s="2">
        <v>0</v>
      </c>
      <c r="H225" s="2"/>
      <c r="I225" s="2">
        <v>0</v>
      </c>
      <c r="J225" s="2"/>
      <c r="K225" s="2">
        <v>0</v>
      </c>
      <c r="L225" s="2"/>
      <c r="M225" s="2">
        <v>0</v>
      </c>
      <c r="N225" s="2"/>
      <c r="O225" s="2">
        <v>0</v>
      </c>
      <c r="P225" s="2"/>
      <c r="Q225" s="2">
        <f t="shared" si="9"/>
        <v>0</v>
      </c>
      <c r="W225" s="2"/>
    </row>
    <row r="226" spans="1:31" ht="11.85" customHeight="1" x14ac:dyDescent="0.3">
      <c r="A226" s="3" t="s">
        <v>162</v>
      </c>
      <c r="C226" s="2">
        <v>254.34</v>
      </c>
      <c r="D226" s="2"/>
      <c r="E226" s="2">
        <v>566.58000000000004</v>
      </c>
      <c r="F226" s="2"/>
      <c r="G226" s="2">
        <v>0</v>
      </c>
      <c r="H226" s="2"/>
      <c r="I226" s="2">
        <v>0</v>
      </c>
      <c r="J226" s="2"/>
      <c r="K226" s="2">
        <v>0</v>
      </c>
      <c r="L226" s="2"/>
      <c r="M226" s="2">
        <v>0</v>
      </c>
      <c r="N226" s="2"/>
      <c r="O226" s="2">
        <v>0</v>
      </c>
      <c r="P226" s="2"/>
      <c r="Q226" s="2">
        <f t="shared" si="9"/>
        <v>0</v>
      </c>
    </row>
    <row r="227" spans="1:31" ht="11.85" customHeight="1" x14ac:dyDescent="0.3">
      <c r="A227" s="3" t="s">
        <v>163</v>
      </c>
      <c r="C227" s="2">
        <v>142.74</v>
      </c>
      <c r="D227" s="2"/>
      <c r="E227" s="2">
        <v>30.4</v>
      </c>
      <c r="F227" s="2"/>
      <c r="G227" s="2">
        <v>315.99</v>
      </c>
      <c r="H227" s="2"/>
      <c r="I227" s="2">
        <v>0</v>
      </c>
      <c r="J227" s="2"/>
      <c r="K227" s="2">
        <v>0</v>
      </c>
      <c r="L227" s="2"/>
      <c r="M227" s="2">
        <v>0</v>
      </c>
      <c r="N227" s="2"/>
      <c r="O227" s="2">
        <v>0</v>
      </c>
      <c r="P227" s="2"/>
      <c r="Q227" s="2">
        <f t="shared" si="9"/>
        <v>0</v>
      </c>
      <c r="X227" s="2"/>
    </row>
    <row r="228" spans="1:31" ht="11.85" customHeight="1" x14ac:dyDescent="0.3">
      <c r="A228" s="3" t="s">
        <v>164</v>
      </c>
      <c r="C228" s="2">
        <v>0</v>
      </c>
      <c r="D228" s="2"/>
      <c r="E228" s="2">
        <v>0</v>
      </c>
      <c r="F228" s="2"/>
      <c r="G228" s="2">
        <v>49.32</v>
      </c>
      <c r="H228" s="2"/>
      <c r="I228" s="2">
        <v>0</v>
      </c>
      <c r="J228" s="2"/>
      <c r="K228" s="2">
        <v>0</v>
      </c>
      <c r="L228" s="2"/>
      <c r="M228" s="2">
        <v>0</v>
      </c>
      <c r="N228" s="2"/>
      <c r="O228" s="2">
        <v>0</v>
      </c>
      <c r="P228" s="2"/>
      <c r="Q228" s="2">
        <f t="shared" si="9"/>
        <v>0</v>
      </c>
      <c r="Y228" s="2"/>
    </row>
    <row r="229" spans="1:31" ht="11.85" customHeight="1" x14ac:dyDescent="0.3">
      <c r="A229" s="3" t="s">
        <v>165</v>
      </c>
      <c r="C229" s="2">
        <v>0</v>
      </c>
      <c r="D229" s="2"/>
      <c r="E229" s="2">
        <v>0</v>
      </c>
      <c r="F229" s="2"/>
      <c r="G229" s="2">
        <v>216.5</v>
      </c>
      <c r="H229" s="2"/>
      <c r="I229" s="2">
        <v>0</v>
      </c>
      <c r="J229" s="2"/>
      <c r="K229" s="2">
        <v>0</v>
      </c>
      <c r="L229" s="2"/>
      <c r="M229" s="2">
        <v>0</v>
      </c>
      <c r="N229" s="2"/>
      <c r="O229" s="2">
        <v>0</v>
      </c>
      <c r="P229" s="2"/>
      <c r="Q229" s="2">
        <f t="shared" si="9"/>
        <v>0</v>
      </c>
      <c r="Z229" s="2"/>
    </row>
    <row r="230" spans="1:31" ht="11.85" customHeight="1" x14ac:dyDescent="0.3">
      <c r="A230" s="3" t="s">
        <v>166</v>
      </c>
      <c r="C230" s="2">
        <v>5123.79</v>
      </c>
      <c r="D230" s="2"/>
      <c r="E230" s="2">
        <v>4593.28</v>
      </c>
      <c r="F230" s="2"/>
      <c r="G230" s="2">
        <v>3867.59</v>
      </c>
      <c r="H230" s="2"/>
      <c r="I230" s="2">
        <v>0</v>
      </c>
      <c r="J230" s="2"/>
      <c r="K230" s="2">
        <v>0</v>
      </c>
      <c r="L230" s="2"/>
      <c r="M230" s="2">
        <v>0</v>
      </c>
      <c r="N230" s="2"/>
      <c r="O230" s="2">
        <v>0</v>
      </c>
      <c r="P230" s="2"/>
      <c r="Q230" s="2">
        <f t="shared" si="9"/>
        <v>0</v>
      </c>
      <c r="AA230" s="2"/>
    </row>
    <row r="231" spans="1:31" ht="11.85" customHeight="1" x14ac:dyDescent="0.3">
      <c r="A231" s="3" t="s">
        <v>167</v>
      </c>
      <c r="C231" s="2">
        <v>0</v>
      </c>
      <c r="D231" s="2"/>
      <c r="E231" s="2">
        <v>0</v>
      </c>
      <c r="F231" s="2"/>
      <c r="G231" s="2">
        <v>0</v>
      </c>
      <c r="H231" s="2"/>
      <c r="I231" s="2">
        <v>0</v>
      </c>
      <c r="J231" s="2"/>
      <c r="K231" s="2">
        <v>0</v>
      </c>
      <c r="L231" s="2"/>
      <c r="M231" s="2">
        <v>0</v>
      </c>
      <c r="N231" s="2"/>
      <c r="O231" s="2">
        <v>0</v>
      </c>
      <c r="P231" s="2"/>
      <c r="Q231" s="2">
        <f t="shared" si="9"/>
        <v>0</v>
      </c>
      <c r="AC231" s="2"/>
    </row>
    <row r="232" spans="1:31" ht="11.85" customHeight="1" x14ac:dyDescent="0.3">
      <c r="A232" s="3" t="s">
        <v>168</v>
      </c>
      <c r="C232" s="2">
        <v>0</v>
      </c>
      <c r="D232" s="2"/>
      <c r="E232" s="2">
        <v>0</v>
      </c>
      <c r="F232" s="2"/>
      <c r="G232" s="2">
        <v>12.38</v>
      </c>
      <c r="H232" s="2"/>
      <c r="I232" s="2">
        <v>0</v>
      </c>
      <c r="J232" s="2"/>
      <c r="K232" s="2">
        <v>0</v>
      </c>
      <c r="L232" s="2"/>
      <c r="M232" s="2">
        <v>0</v>
      </c>
      <c r="N232" s="2"/>
      <c r="O232" s="2">
        <v>0</v>
      </c>
      <c r="P232" s="2"/>
      <c r="Q232" s="2">
        <f t="shared" si="9"/>
        <v>0</v>
      </c>
      <c r="AC232" s="2"/>
    </row>
    <row r="233" spans="1:31" ht="11.85" customHeight="1" x14ac:dyDescent="0.3">
      <c r="A233" s="3" t="s">
        <v>169</v>
      </c>
      <c r="C233" s="2">
        <v>484.58</v>
      </c>
      <c r="D233" s="2"/>
      <c r="E233" s="2">
        <v>2014.71</v>
      </c>
      <c r="F233" s="2"/>
      <c r="G233" s="2">
        <v>7588</v>
      </c>
      <c r="H233" s="2"/>
      <c r="I233" s="2">
        <v>0</v>
      </c>
      <c r="J233" s="2"/>
      <c r="K233" s="2">
        <v>0</v>
      </c>
      <c r="L233" s="2"/>
      <c r="M233" s="2">
        <v>0</v>
      </c>
      <c r="N233" s="2"/>
      <c r="O233" s="2">
        <v>0</v>
      </c>
      <c r="P233" s="2"/>
      <c r="Q233" s="2">
        <f t="shared" si="9"/>
        <v>0</v>
      </c>
      <c r="AE233" s="2"/>
    </row>
    <row r="234" spans="1:31" ht="11.85" customHeight="1" x14ac:dyDescent="0.3">
      <c r="A234" s="3" t="s">
        <v>170</v>
      </c>
      <c r="C234" s="2">
        <v>0</v>
      </c>
      <c r="D234" s="2"/>
      <c r="E234" s="2">
        <v>0</v>
      </c>
      <c r="F234" s="2"/>
      <c r="G234" s="2">
        <v>53.42</v>
      </c>
      <c r="H234" s="2"/>
      <c r="I234" s="2">
        <v>0</v>
      </c>
      <c r="J234" s="2"/>
      <c r="K234" s="2">
        <v>0</v>
      </c>
      <c r="L234" s="2"/>
      <c r="M234" s="2">
        <v>0</v>
      </c>
      <c r="N234" s="2"/>
      <c r="O234" s="2">
        <v>0</v>
      </c>
      <c r="P234" s="2"/>
      <c r="Q234" s="2">
        <f t="shared" si="9"/>
        <v>0</v>
      </c>
    </row>
    <row r="235" spans="1:31" ht="11.85" customHeight="1" x14ac:dyDescent="0.3">
      <c r="A235" s="3" t="s">
        <v>171</v>
      </c>
      <c r="C235" s="2">
        <v>0</v>
      </c>
      <c r="D235" s="2"/>
      <c r="E235" s="2">
        <v>0</v>
      </c>
      <c r="F235" s="2"/>
      <c r="G235" s="2">
        <v>0</v>
      </c>
      <c r="H235" s="2"/>
      <c r="I235" s="2">
        <v>0</v>
      </c>
      <c r="J235" s="2"/>
      <c r="K235" s="2">
        <v>0</v>
      </c>
      <c r="L235" s="2"/>
      <c r="M235" s="2">
        <v>0</v>
      </c>
      <c r="N235" s="2"/>
      <c r="O235" s="2">
        <v>0</v>
      </c>
      <c r="P235" s="2"/>
      <c r="Q235" s="2">
        <f t="shared" si="9"/>
        <v>0</v>
      </c>
    </row>
    <row r="236" spans="1:31" ht="11.85" customHeight="1" x14ac:dyDescent="0.3">
      <c r="A236" s="3" t="s">
        <v>172</v>
      </c>
      <c r="C236" s="2">
        <v>0</v>
      </c>
      <c r="D236" s="2"/>
      <c r="E236" s="2">
        <v>0</v>
      </c>
      <c r="F236" s="2"/>
      <c r="G236" s="2">
        <v>0</v>
      </c>
      <c r="H236" s="2"/>
      <c r="I236" s="2">
        <v>0</v>
      </c>
      <c r="J236" s="2"/>
      <c r="K236" s="2">
        <v>0</v>
      </c>
      <c r="L236" s="2"/>
      <c r="M236" s="2">
        <v>0</v>
      </c>
      <c r="N236" s="2"/>
      <c r="O236" s="2">
        <v>0</v>
      </c>
      <c r="P236" s="2"/>
      <c r="Q236" s="2">
        <f t="shared" si="9"/>
        <v>0</v>
      </c>
    </row>
    <row r="237" spans="1:31" ht="11.85" customHeight="1" x14ac:dyDescent="0.3">
      <c r="A237" s="3" t="s">
        <v>173</v>
      </c>
      <c r="C237" s="2">
        <v>490.9</v>
      </c>
      <c r="D237" s="2"/>
      <c r="E237" s="2">
        <v>4486.12</v>
      </c>
      <c r="F237" s="2"/>
      <c r="G237" s="2">
        <v>773.68</v>
      </c>
      <c r="H237" s="2"/>
      <c r="I237" s="2">
        <v>0</v>
      </c>
      <c r="J237" s="2"/>
      <c r="K237" s="2">
        <v>0</v>
      </c>
      <c r="L237" s="2"/>
      <c r="M237" s="2">
        <v>0</v>
      </c>
      <c r="N237" s="2"/>
      <c r="O237" s="2">
        <v>0</v>
      </c>
      <c r="P237" s="2"/>
      <c r="Q237" s="2">
        <f t="shared" si="9"/>
        <v>0</v>
      </c>
    </row>
    <row r="238" spans="1:31" ht="11.85" customHeight="1" x14ac:dyDescent="0.3">
      <c r="A238" s="3" t="s">
        <v>174</v>
      </c>
      <c r="C238" s="2">
        <v>10708.89</v>
      </c>
      <c r="D238" s="2"/>
      <c r="E238" s="2">
        <v>0</v>
      </c>
      <c r="F238" s="2"/>
      <c r="G238" s="2">
        <v>232.17</v>
      </c>
      <c r="H238" s="2"/>
      <c r="I238" s="2">
        <v>0</v>
      </c>
      <c r="J238" s="2"/>
      <c r="K238" s="2">
        <v>0</v>
      </c>
      <c r="L238" s="2"/>
      <c r="M238" s="2">
        <v>0</v>
      </c>
      <c r="N238" s="2"/>
      <c r="O238" s="2">
        <v>0</v>
      </c>
      <c r="P238" s="2"/>
      <c r="Q238" s="2">
        <f t="shared" si="9"/>
        <v>0</v>
      </c>
    </row>
    <row r="239" spans="1:31" ht="11.85" customHeight="1" x14ac:dyDescent="0.3">
      <c r="A239" s="3" t="s">
        <v>175</v>
      </c>
      <c r="C239" s="2">
        <v>0</v>
      </c>
      <c r="D239" s="2"/>
      <c r="E239" s="2">
        <v>0</v>
      </c>
      <c r="F239" s="2"/>
      <c r="G239" s="2">
        <v>0</v>
      </c>
      <c r="H239" s="2"/>
      <c r="I239" s="2">
        <v>0</v>
      </c>
      <c r="J239" s="2"/>
      <c r="K239" s="2">
        <v>0</v>
      </c>
      <c r="L239" s="2"/>
      <c r="M239" s="2">
        <v>0</v>
      </c>
      <c r="N239" s="2"/>
      <c r="O239" s="2">
        <v>0</v>
      </c>
      <c r="P239" s="2"/>
      <c r="Q239" s="2">
        <f t="shared" si="9"/>
        <v>0</v>
      </c>
    </row>
    <row r="240" spans="1:31" ht="11.85" customHeight="1" x14ac:dyDescent="0.3">
      <c r="A240" s="3" t="s">
        <v>176</v>
      </c>
      <c r="C240" s="2">
        <v>35.33</v>
      </c>
      <c r="D240" s="2"/>
      <c r="E240" s="2">
        <v>2786.29</v>
      </c>
      <c r="F240" s="2"/>
      <c r="G240" s="2">
        <v>2784.04</v>
      </c>
      <c r="H240" s="2"/>
      <c r="I240" s="2">
        <v>2500</v>
      </c>
      <c r="J240" s="2"/>
      <c r="K240" s="2">
        <v>2500</v>
      </c>
      <c r="L240" s="2"/>
      <c r="M240" s="2">
        <v>2500</v>
      </c>
      <c r="N240" s="2"/>
      <c r="O240" s="2">
        <v>0</v>
      </c>
      <c r="P240" s="2"/>
      <c r="Q240" s="2">
        <f t="shared" si="9"/>
        <v>2500</v>
      </c>
    </row>
    <row r="241" spans="1:25" ht="11.85" customHeight="1" x14ac:dyDescent="0.3">
      <c r="A241" s="3" t="s">
        <v>177</v>
      </c>
      <c r="C241" s="2">
        <v>0</v>
      </c>
      <c r="D241" s="2"/>
      <c r="E241" s="2">
        <v>2.4900000000000002</v>
      </c>
      <c r="F241" s="2"/>
      <c r="G241" s="2">
        <v>2.21</v>
      </c>
      <c r="H241" s="2"/>
      <c r="I241" s="2">
        <v>0</v>
      </c>
      <c r="J241" s="2"/>
      <c r="K241" s="2">
        <v>0</v>
      </c>
      <c r="L241" s="2"/>
      <c r="M241" s="2">
        <v>0</v>
      </c>
      <c r="N241" s="2"/>
      <c r="O241" s="2">
        <v>0</v>
      </c>
      <c r="P241" s="2"/>
      <c r="Q241" s="2">
        <f t="shared" si="9"/>
        <v>0</v>
      </c>
    </row>
    <row r="242" spans="1:25" ht="11.85" customHeight="1" x14ac:dyDescent="0.3">
      <c r="D242" s="2"/>
      <c r="F242" s="2"/>
      <c r="H242" s="2"/>
      <c r="J242" s="2"/>
      <c r="K242" s="2"/>
      <c r="L242" s="2"/>
      <c r="M242" s="2"/>
      <c r="N242" s="2"/>
      <c r="O242" s="2"/>
      <c r="P242" s="2"/>
      <c r="Q242" s="2"/>
    </row>
    <row r="243" spans="1:25" ht="11.85" customHeight="1" x14ac:dyDescent="0.3">
      <c r="A243" s="3" t="s">
        <v>178</v>
      </c>
      <c r="C243" s="2">
        <v>0</v>
      </c>
      <c r="D243" s="2"/>
      <c r="E243" s="2">
        <v>0</v>
      </c>
      <c r="F243" s="2"/>
      <c r="G243" s="2">
        <v>0</v>
      </c>
      <c r="H243" s="2"/>
      <c r="I243" s="2">
        <v>0</v>
      </c>
      <c r="J243" s="2"/>
      <c r="K243" s="2">
        <v>0</v>
      </c>
      <c r="L243" s="2"/>
      <c r="M243" s="2">
        <v>0</v>
      </c>
      <c r="N243" s="2"/>
      <c r="O243" s="2">
        <v>0</v>
      </c>
      <c r="P243" s="2"/>
      <c r="Q243" s="2">
        <f t="shared" ref="Q243:Q249" si="10">M243+O243</f>
        <v>0</v>
      </c>
      <c r="V243" s="2"/>
    </row>
    <row r="244" spans="1:25" ht="11.85" customHeight="1" x14ac:dyDescent="0.3">
      <c r="A244" s="3" t="s">
        <v>179</v>
      </c>
      <c r="C244" s="2">
        <v>690</v>
      </c>
      <c r="D244" s="2"/>
      <c r="E244" s="2">
        <v>0</v>
      </c>
      <c r="F244" s="2"/>
      <c r="G244" s="2">
        <v>0</v>
      </c>
      <c r="H244" s="2"/>
      <c r="I244" s="2">
        <v>0</v>
      </c>
      <c r="J244" s="2"/>
      <c r="K244" s="2">
        <v>0</v>
      </c>
      <c r="L244" s="2"/>
      <c r="M244" s="2">
        <v>0</v>
      </c>
      <c r="N244" s="2"/>
      <c r="O244" s="2">
        <v>0</v>
      </c>
      <c r="P244" s="2"/>
      <c r="Q244" s="2">
        <f t="shared" si="10"/>
        <v>0</v>
      </c>
      <c r="W244" s="2"/>
    </row>
    <row r="245" spans="1:25" ht="11.85" customHeight="1" x14ac:dyDescent="0.3">
      <c r="A245" s="3" t="s">
        <v>180</v>
      </c>
      <c r="C245" s="2">
        <v>443.9</v>
      </c>
      <c r="D245" s="2"/>
      <c r="E245" s="2">
        <v>0</v>
      </c>
      <c r="F245" s="2"/>
      <c r="G245" s="2">
        <v>0</v>
      </c>
      <c r="H245" s="2"/>
      <c r="I245" s="2">
        <v>0</v>
      </c>
      <c r="J245" s="2"/>
      <c r="K245" s="2">
        <v>0</v>
      </c>
      <c r="L245" s="2"/>
      <c r="M245" s="2">
        <v>0</v>
      </c>
      <c r="N245" s="2"/>
      <c r="O245" s="2">
        <v>0</v>
      </c>
      <c r="P245" s="2"/>
      <c r="Q245" s="2">
        <f t="shared" si="10"/>
        <v>0</v>
      </c>
      <c r="X245" s="2"/>
    </row>
    <row r="246" spans="1:25" ht="11.85" customHeight="1" x14ac:dyDescent="0.3">
      <c r="A246" s="3" t="s">
        <v>181</v>
      </c>
      <c r="C246" s="2">
        <v>40</v>
      </c>
      <c r="D246" s="2"/>
      <c r="E246" s="2">
        <v>175</v>
      </c>
      <c r="F246" s="2"/>
      <c r="G246" s="2">
        <v>0</v>
      </c>
      <c r="H246" s="2"/>
      <c r="I246" s="2">
        <v>0</v>
      </c>
      <c r="J246" s="2"/>
      <c r="K246" s="2">
        <v>0</v>
      </c>
      <c r="L246" s="2"/>
      <c r="M246" s="2">
        <v>0</v>
      </c>
      <c r="N246" s="2"/>
      <c r="O246" s="2">
        <v>0</v>
      </c>
      <c r="P246" s="2"/>
      <c r="Q246" s="2">
        <f t="shared" si="10"/>
        <v>0</v>
      </c>
      <c r="Y246" s="2"/>
    </row>
    <row r="247" spans="1:25" ht="11.85" customHeight="1" x14ac:dyDescent="0.3">
      <c r="A247" s="3" t="s">
        <v>182</v>
      </c>
      <c r="C247" s="2">
        <v>0</v>
      </c>
      <c r="D247" s="2"/>
      <c r="E247" s="2">
        <v>0</v>
      </c>
      <c r="F247" s="2"/>
      <c r="G247" s="2">
        <v>1630</v>
      </c>
      <c r="H247" s="2"/>
      <c r="I247" s="2">
        <v>0</v>
      </c>
      <c r="J247" s="2"/>
      <c r="K247" s="2">
        <v>0</v>
      </c>
      <c r="L247" s="2"/>
      <c r="M247" s="2">
        <v>0</v>
      </c>
      <c r="N247" s="2"/>
      <c r="O247" s="2">
        <v>0</v>
      </c>
      <c r="P247" s="2"/>
      <c r="Q247" s="2">
        <f t="shared" si="10"/>
        <v>0</v>
      </c>
    </row>
    <row r="248" spans="1:25" ht="11.85" customHeight="1" x14ac:dyDescent="0.3">
      <c r="A248" s="3" t="s">
        <v>183</v>
      </c>
      <c r="C248" s="2">
        <v>60</v>
      </c>
      <c r="D248" s="2"/>
      <c r="E248" s="2">
        <v>14.92</v>
      </c>
      <c r="F248" s="2"/>
      <c r="G248" s="2">
        <v>0</v>
      </c>
      <c r="H248" s="2"/>
      <c r="I248" s="2">
        <v>0</v>
      </c>
      <c r="J248" s="2"/>
      <c r="K248" s="2">
        <v>0</v>
      </c>
      <c r="L248" s="2"/>
      <c r="M248" s="2">
        <v>0</v>
      </c>
      <c r="N248" s="2"/>
      <c r="O248" s="2">
        <v>0</v>
      </c>
      <c r="P248" s="2"/>
      <c r="Q248" s="2">
        <f t="shared" si="10"/>
        <v>0</v>
      </c>
    </row>
    <row r="249" spans="1:25" ht="11.85" customHeight="1" x14ac:dyDescent="0.3">
      <c r="A249" s="3" t="s">
        <v>184</v>
      </c>
      <c r="C249" s="2">
        <v>640</v>
      </c>
      <c r="D249" s="2"/>
      <c r="E249" s="2">
        <v>1095</v>
      </c>
      <c r="F249" s="2"/>
      <c r="H249" s="2"/>
      <c r="I249" s="2">
        <v>0</v>
      </c>
      <c r="J249" s="2"/>
      <c r="K249" s="2">
        <v>0</v>
      </c>
      <c r="L249" s="2"/>
      <c r="M249" s="2">
        <v>0</v>
      </c>
      <c r="N249" s="2"/>
      <c r="O249" s="2">
        <v>0</v>
      </c>
      <c r="P249" s="2"/>
      <c r="Q249" s="2">
        <f t="shared" si="10"/>
        <v>0</v>
      </c>
    </row>
    <row r="250" spans="1:25" ht="9" customHeight="1" x14ac:dyDescent="0.3"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2"/>
      <c r="Q250" s="19"/>
    </row>
    <row r="251" spans="1:25" ht="11.85" customHeight="1" x14ac:dyDescent="0.3">
      <c r="A251" s="3" t="s">
        <v>185</v>
      </c>
      <c r="C251" s="2">
        <v>10</v>
      </c>
      <c r="D251" s="2"/>
      <c r="E251" s="2">
        <v>0</v>
      </c>
      <c r="F251" s="2"/>
      <c r="G251" s="2">
        <v>6</v>
      </c>
      <c r="H251" s="2"/>
      <c r="I251" s="2">
        <v>0</v>
      </c>
      <c r="J251" s="2"/>
      <c r="K251" s="2">
        <v>0</v>
      </c>
      <c r="L251" s="2"/>
      <c r="M251" s="2">
        <v>0</v>
      </c>
      <c r="N251" s="2"/>
      <c r="O251" s="2">
        <v>0</v>
      </c>
      <c r="P251" s="2"/>
      <c r="Q251" s="2">
        <f t="shared" ref="Q251:Q256" si="11">M251+O251</f>
        <v>0</v>
      </c>
      <c r="U251" s="2"/>
    </row>
    <row r="252" spans="1:25" ht="11.85" customHeight="1" x14ac:dyDescent="0.3">
      <c r="A252" s="3" t="s">
        <v>186</v>
      </c>
      <c r="C252" s="2">
        <v>3659.1</v>
      </c>
      <c r="D252" s="2"/>
      <c r="E252" s="2">
        <v>201.3</v>
      </c>
      <c r="F252" s="2"/>
      <c r="G252" s="2">
        <v>3615.3</v>
      </c>
      <c r="H252" s="2"/>
      <c r="I252" s="2">
        <v>200</v>
      </c>
      <c r="J252" s="2"/>
      <c r="K252" s="2">
        <v>200</v>
      </c>
      <c r="L252" s="2"/>
      <c r="M252" s="2">
        <v>200</v>
      </c>
      <c r="N252" s="2"/>
      <c r="O252" s="2">
        <v>0</v>
      </c>
      <c r="P252" s="2"/>
      <c r="Q252" s="2">
        <f t="shared" si="11"/>
        <v>200</v>
      </c>
      <c r="V252" s="2"/>
    </row>
    <row r="253" spans="1:25" ht="11.85" customHeight="1" x14ac:dyDescent="0.3">
      <c r="A253" s="3" t="s">
        <v>187</v>
      </c>
      <c r="C253" s="2">
        <v>7425.69</v>
      </c>
      <c r="D253" s="2"/>
      <c r="E253" s="2">
        <v>1735.78</v>
      </c>
      <c r="F253" s="2"/>
      <c r="G253" s="2">
        <v>4.3600000000000003</v>
      </c>
      <c r="H253" s="2"/>
      <c r="I253" s="2">
        <v>0</v>
      </c>
      <c r="J253" s="2"/>
      <c r="K253" s="2">
        <v>0</v>
      </c>
      <c r="L253" s="2"/>
      <c r="M253" s="2">
        <v>0</v>
      </c>
      <c r="N253" s="2"/>
      <c r="O253" s="2">
        <v>0</v>
      </c>
      <c r="P253" s="2"/>
      <c r="Q253" s="2">
        <f t="shared" si="11"/>
        <v>0</v>
      </c>
      <c r="X253" s="2"/>
    </row>
    <row r="254" spans="1:25" ht="11.85" customHeight="1" x14ac:dyDescent="0.3">
      <c r="A254" s="3" t="s">
        <v>188</v>
      </c>
      <c r="C254" s="2">
        <v>0</v>
      </c>
      <c r="D254" s="2"/>
      <c r="E254" s="2">
        <v>6240.04</v>
      </c>
      <c r="F254" s="2"/>
      <c r="G254" s="2">
        <v>1207.51</v>
      </c>
      <c r="H254" s="2"/>
      <c r="I254" s="2">
        <v>2000</v>
      </c>
      <c r="J254" s="2"/>
      <c r="K254" s="2">
        <v>2000</v>
      </c>
      <c r="L254" s="2"/>
      <c r="M254" s="2">
        <v>1500</v>
      </c>
      <c r="N254" s="2"/>
      <c r="O254" s="2">
        <v>0</v>
      </c>
      <c r="P254" s="2"/>
      <c r="Q254" s="2">
        <f t="shared" si="11"/>
        <v>1500</v>
      </c>
      <c r="Y254" s="2"/>
    </row>
    <row r="255" spans="1:25" ht="11.85" customHeight="1" x14ac:dyDescent="0.3">
      <c r="A255" s="3" t="s">
        <v>189</v>
      </c>
      <c r="C255" s="2">
        <v>0</v>
      </c>
      <c r="D255" s="2"/>
      <c r="E255" s="2">
        <v>0</v>
      </c>
      <c r="F255" s="2"/>
      <c r="G255" s="2">
        <v>5273.47</v>
      </c>
      <c r="H255" s="2"/>
      <c r="I255" s="2">
        <v>0</v>
      </c>
      <c r="J255" s="2"/>
      <c r="K255" s="2">
        <v>0</v>
      </c>
      <c r="L255" s="2"/>
      <c r="M255" s="2">
        <v>4000</v>
      </c>
      <c r="N255" s="2"/>
      <c r="O255" s="2">
        <v>0</v>
      </c>
      <c r="P255" s="2"/>
      <c r="Q255" s="2">
        <f t="shared" si="11"/>
        <v>4000</v>
      </c>
    </row>
    <row r="256" spans="1:25" ht="11.85" customHeight="1" x14ac:dyDescent="0.3">
      <c r="A256" s="3" t="s">
        <v>190</v>
      </c>
      <c r="C256" s="2">
        <v>11.55</v>
      </c>
      <c r="D256" s="2"/>
      <c r="E256" s="2">
        <v>0</v>
      </c>
      <c r="F256" s="2"/>
      <c r="G256" s="2">
        <v>15.75</v>
      </c>
      <c r="H256" s="2"/>
      <c r="I256" s="2">
        <v>0</v>
      </c>
      <c r="J256" s="2"/>
      <c r="K256" s="2">
        <v>0</v>
      </c>
      <c r="L256" s="2"/>
      <c r="M256" s="2">
        <v>0</v>
      </c>
      <c r="N256" s="2"/>
      <c r="O256" s="2">
        <v>0</v>
      </c>
      <c r="P256" s="2"/>
      <c r="Q256" s="2">
        <f t="shared" si="11"/>
        <v>0</v>
      </c>
    </row>
    <row r="257" spans="1:17" ht="11.85" customHeight="1" x14ac:dyDescent="0.3">
      <c r="D257" s="2"/>
      <c r="F257" s="2"/>
      <c r="H257" s="2"/>
      <c r="J257" s="2"/>
      <c r="K257" s="2"/>
      <c r="L257" s="2"/>
      <c r="M257" s="2"/>
      <c r="N257" s="2"/>
      <c r="O257" s="2"/>
      <c r="P257" s="2"/>
      <c r="Q257" s="2"/>
    </row>
    <row r="258" spans="1:17" ht="11.85" customHeight="1" x14ac:dyDescent="0.3">
      <c r="D258" s="2"/>
      <c r="F258" s="2"/>
      <c r="H258" s="2"/>
      <c r="J258" s="2"/>
      <c r="K258" s="2"/>
      <c r="L258" s="2"/>
      <c r="M258" s="2"/>
      <c r="N258" s="2"/>
      <c r="O258" s="2"/>
      <c r="P258" s="2"/>
      <c r="Q258" s="2"/>
    </row>
    <row r="259" spans="1:17" ht="11.85" customHeight="1" x14ac:dyDescent="0.3">
      <c r="D259" s="2"/>
      <c r="F259" s="2"/>
      <c r="H259" s="2"/>
      <c r="J259" s="2"/>
      <c r="K259" s="2"/>
      <c r="L259" s="2"/>
      <c r="M259" s="2"/>
      <c r="N259" s="2"/>
      <c r="O259" s="2"/>
      <c r="P259" s="2"/>
      <c r="Q259" s="2"/>
    </row>
    <row r="260" spans="1:17" ht="11.85" customHeight="1" x14ac:dyDescent="0.3">
      <c r="A260" s="1"/>
      <c r="B260" s="1"/>
      <c r="E260" s="2" t="str">
        <f>$E$1</f>
        <v>CITY OF BRADY</v>
      </c>
    </row>
    <row r="261" spans="1:17" ht="11.85" customHeight="1" x14ac:dyDescent="0.3">
      <c r="E261" s="2" t="str">
        <f>$E$2</f>
        <v>BUDGET REPORT</v>
      </c>
    </row>
    <row r="262" spans="1:17" ht="11.85" customHeight="1" x14ac:dyDescent="0.3">
      <c r="E262" s="2" t="str">
        <f>$E$3</f>
        <v>FISCAL YEAR 2016 - 2017</v>
      </c>
    </row>
    <row r="263" spans="1:17" ht="11.85" customHeight="1" x14ac:dyDescent="0.3">
      <c r="A263" s="3" t="s">
        <v>3</v>
      </c>
    </row>
    <row r="264" spans="1:17" ht="11.85" customHeight="1" x14ac:dyDescent="0.3"/>
    <row r="265" spans="1:17" ht="11.85" customHeight="1" x14ac:dyDescent="0.3">
      <c r="I265" s="7" t="str">
        <f>+I6</f>
        <v>(----- 2015-2016 ------)</v>
      </c>
      <c r="J265" s="7"/>
      <c r="K265" s="7"/>
      <c r="L265" s="8"/>
      <c r="M265" s="7" t="str">
        <f>$M$6</f>
        <v>2016-2017</v>
      </c>
      <c r="N265" s="7"/>
      <c r="O265" s="7"/>
      <c r="P265" s="7"/>
      <c r="Q265" s="7"/>
    </row>
    <row r="266" spans="1:17" ht="11.85" customHeight="1" x14ac:dyDescent="0.3">
      <c r="C266" s="9" t="str">
        <f>$C$7</f>
        <v>2012-2013</v>
      </c>
      <c r="D266" s="8"/>
      <c r="E266" s="9" t="str">
        <f>$E$7</f>
        <v>2013-2014</v>
      </c>
      <c r="F266" s="8"/>
      <c r="G266" s="9" t="str">
        <f>$G$7</f>
        <v>2014- 2015</v>
      </c>
      <c r="H266" s="8"/>
      <c r="I266" s="9" t="s">
        <v>9</v>
      </c>
      <c r="J266" s="8"/>
      <c r="K266" s="8" t="str">
        <f>+$K$7</f>
        <v>PROJECTED</v>
      </c>
      <c r="L266" s="8"/>
      <c r="M266" s="8" t="str">
        <f>$M$7</f>
        <v>2016-2017</v>
      </c>
      <c r="N266" s="8"/>
      <c r="O266" s="8" t="str">
        <f>$O$7</f>
        <v>2016-2017</v>
      </c>
      <c r="P266" s="8"/>
      <c r="Q266" s="8" t="str">
        <f>$Q$7</f>
        <v>APPROVED</v>
      </c>
    </row>
    <row r="267" spans="1:17" ht="11.85" customHeight="1" x14ac:dyDescent="0.3">
      <c r="A267" s="10"/>
      <c r="C267" s="11" t="s">
        <v>12</v>
      </c>
      <c r="D267" s="8"/>
      <c r="E267" s="11" t="s">
        <v>12</v>
      </c>
      <c r="F267" s="8"/>
      <c r="G267" s="11" t="s">
        <v>12</v>
      </c>
      <c r="H267" s="8"/>
      <c r="I267" s="11" t="s">
        <v>13</v>
      </c>
      <c r="J267" s="8"/>
      <c r="K267" s="12" t="s">
        <v>13</v>
      </c>
      <c r="L267" s="8"/>
      <c r="M267" s="12" t="str">
        <f>$M$8</f>
        <v>BASE</v>
      </c>
      <c r="N267" s="8"/>
      <c r="O267" s="12" t="str">
        <f>$O$8</f>
        <v>SUPPLEMENTAL</v>
      </c>
      <c r="P267" s="8"/>
      <c r="Q267" s="12" t="str">
        <f>$Q$8</f>
        <v>BUDGET</v>
      </c>
    </row>
    <row r="268" spans="1:17" ht="11.85" customHeight="1" x14ac:dyDescent="0.3">
      <c r="D268" s="2"/>
      <c r="F268" s="2"/>
      <c r="H268" s="2"/>
      <c r="J268" s="2"/>
      <c r="K268" s="2"/>
      <c r="L268" s="2"/>
      <c r="M268" s="2"/>
      <c r="N268" s="2"/>
      <c r="O268" s="2"/>
      <c r="P268" s="2"/>
      <c r="Q268" s="2"/>
    </row>
    <row r="269" spans="1:17" ht="11.85" customHeight="1" x14ac:dyDescent="0.3">
      <c r="A269" s="3" t="s">
        <v>191</v>
      </c>
      <c r="C269" s="2">
        <v>0</v>
      </c>
      <c r="D269" s="2"/>
      <c r="E269" s="2">
        <v>6749.5</v>
      </c>
      <c r="F269" s="2"/>
      <c r="G269" s="2">
        <v>0</v>
      </c>
      <c r="H269" s="2"/>
      <c r="I269" s="2">
        <v>0</v>
      </c>
      <c r="J269" s="2"/>
      <c r="K269" s="2">
        <v>0</v>
      </c>
      <c r="L269" s="2"/>
      <c r="M269" s="2">
        <v>0</v>
      </c>
      <c r="N269" s="2"/>
      <c r="O269" s="2">
        <v>0</v>
      </c>
      <c r="P269" s="2"/>
      <c r="Q269" s="2">
        <v>0</v>
      </c>
    </row>
    <row r="270" spans="1:17" ht="11.85" hidden="1" customHeight="1" x14ac:dyDescent="0.3">
      <c r="A270" s="3" t="s">
        <v>192</v>
      </c>
      <c r="C270" s="2">
        <v>0</v>
      </c>
      <c r="D270" s="2"/>
      <c r="E270" s="2">
        <v>0</v>
      </c>
      <c r="F270" s="2"/>
      <c r="H270" s="2"/>
      <c r="I270" s="2">
        <v>0</v>
      </c>
      <c r="J270" s="2"/>
      <c r="K270" s="2">
        <v>0</v>
      </c>
      <c r="L270" s="2"/>
      <c r="M270" s="2">
        <v>0</v>
      </c>
      <c r="N270" s="2"/>
      <c r="O270" s="2">
        <v>0</v>
      </c>
      <c r="P270" s="2"/>
      <c r="Q270" s="2">
        <f>M270+O270</f>
        <v>0</v>
      </c>
    </row>
    <row r="271" spans="1:17" ht="11.85" hidden="1" customHeight="1" x14ac:dyDescent="0.3">
      <c r="A271" s="3" t="s">
        <v>193</v>
      </c>
      <c r="C271" s="2">
        <v>0</v>
      </c>
      <c r="D271" s="2"/>
      <c r="E271" s="2">
        <v>0</v>
      </c>
      <c r="F271" s="2"/>
      <c r="H271" s="2"/>
      <c r="I271" s="2">
        <v>0</v>
      </c>
      <c r="J271" s="2"/>
      <c r="K271" s="2">
        <v>0</v>
      </c>
      <c r="L271" s="2"/>
      <c r="M271" s="2">
        <v>0</v>
      </c>
      <c r="N271" s="2"/>
      <c r="O271" s="2">
        <v>0</v>
      </c>
      <c r="P271" s="2"/>
      <c r="Q271" s="2">
        <f>M271+O271</f>
        <v>0</v>
      </c>
    </row>
    <row r="272" spans="1:17" ht="11.85" hidden="1" customHeight="1" x14ac:dyDescent="0.3">
      <c r="A272" s="3" t="s">
        <v>194</v>
      </c>
      <c r="C272" s="2">
        <v>0</v>
      </c>
      <c r="D272" s="2"/>
      <c r="E272" s="2">
        <v>0</v>
      </c>
      <c r="F272" s="2"/>
      <c r="H272" s="2"/>
      <c r="I272" s="2">
        <v>0</v>
      </c>
      <c r="J272" s="2"/>
      <c r="K272" s="2">
        <v>0</v>
      </c>
      <c r="L272" s="2"/>
      <c r="M272" s="2">
        <v>0</v>
      </c>
      <c r="N272" s="2"/>
      <c r="O272" s="2">
        <v>0</v>
      </c>
      <c r="P272" s="2"/>
      <c r="Q272" s="2">
        <v>0</v>
      </c>
    </row>
    <row r="273" spans="1:23" ht="11.85" hidden="1" customHeight="1" x14ac:dyDescent="0.3">
      <c r="A273" s="3" t="s">
        <v>195</v>
      </c>
      <c r="C273" s="2">
        <v>0</v>
      </c>
      <c r="D273" s="2"/>
      <c r="E273" s="2">
        <v>0</v>
      </c>
      <c r="F273" s="2"/>
      <c r="H273" s="2"/>
      <c r="I273" s="2">
        <v>0</v>
      </c>
      <c r="J273" s="2"/>
      <c r="K273" s="2">
        <v>0</v>
      </c>
      <c r="L273" s="2"/>
      <c r="M273" s="2">
        <v>0</v>
      </c>
      <c r="N273" s="2"/>
      <c r="O273" s="2">
        <v>0</v>
      </c>
      <c r="P273" s="2"/>
      <c r="Q273" s="2">
        <v>0</v>
      </c>
    </row>
    <row r="274" spans="1:23" ht="11.85" hidden="1" customHeight="1" x14ac:dyDescent="0.3">
      <c r="A274" s="3" t="s">
        <v>196</v>
      </c>
      <c r="C274" s="2">
        <v>0</v>
      </c>
      <c r="D274" s="2"/>
      <c r="E274" s="2">
        <v>0</v>
      </c>
      <c r="F274" s="2"/>
      <c r="H274" s="2"/>
      <c r="I274" s="2">
        <v>0</v>
      </c>
      <c r="J274" s="2"/>
      <c r="K274" s="2">
        <v>0</v>
      </c>
      <c r="L274" s="2"/>
      <c r="M274" s="2">
        <v>0</v>
      </c>
      <c r="N274" s="2"/>
      <c r="O274" s="2">
        <v>0</v>
      </c>
      <c r="P274" s="2"/>
      <c r="Q274" s="2">
        <v>0</v>
      </c>
    </row>
    <row r="275" spans="1:23" ht="11.85" hidden="1" customHeight="1" x14ac:dyDescent="0.3">
      <c r="A275" s="3" t="s">
        <v>197</v>
      </c>
      <c r="C275" s="2">
        <v>0</v>
      </c>
      <c r="D275" s="2"/>
      <c r="E275" s="2">
        <v>0</v>
      </c>
      <c r="F275" s="2"/>
      <c r="H275" s="2"/>
      <c r="I275" s="2">
        <v>0</v>
      </c>
      <c r="J275" s="2"/>
      <c r="K275" s="2">
        <v>0</v>
      </c>
      <c r="L275" s="2"/>
      <c r="M275" s="2">
        <v>0</v>
      </c>
      <c r="N275" s="2"/>
      <c r="O275" s="2">
        <v>0</v>
      </c>
      <c r="P275" s="2"/>
      <c r="Q275" s="2">
        <v>0</v>
      </c>
    </row>
    <row r="276" spans="1:23" ht="6" customHeight="1" x14ac:dyDescent="0.3"/>
    <row r="277" spans="1:23" ht="11.85" customHeight="1" x14ac:dyDescent="0.3">
      <c r="A277" s="3" t="s">
        <v>198</v>
      </c>
      <c r="C277" s="2">
        <v>10480.790000000001</v>
      </c>
      <c r="D277" s="2"/>
      <c r="E277" s="2">
        <v>4372.7</v>
      </c>
      <c r="F277" s="2"/>
      <c r="G277" s="2">
        <v>14463.14</v>
      </c>
      <c r="H277" s="2"/>
      <c r="I277" s="2">
        <v>9500</v>
      </c>
      <c r="J277" s="2"/>
      <c r="K277" s="2">
        <v>9500</v>
      </c>
      <c r="L277" s="2"/>
      <c r="M277" s="2">
        <v>9500</v>
      </c>
      <c r="N277" s="2"/>
      <c r="O277" s="2">
        <v>0</v>
      </c>
      <c r="P277" s="2"/>
      <c r="Q277" s="2">
        <f>M277+O277</f>
        <v>9500</v>
      </c>
      <c r="W277" s="2"/>
    </row>
    <row r="278" spans="1:23" ht="6" customHeight="1" x14ac:dyDescent="0.3"/>
    <row r="279" spans="1:23" ht="11.85" customHeight="1" x14ac:dyDescent="0.3">
      <c r="A279" s="3" t="s">
        <v>199</v>
      </c>
      <c r="C279" s="2">
        <v>2059.75</v>
      </c>
      <c r="D279" s="2"/>
      <c r="E279" s="2">
        <v>515.79999999999995</v>
      </c>
      <c r="F279" s="2"/>
      <c r="G279" s="2">
        <v>67.099999999999994</v>
      </c>
      <c r="H279" s="2"/>
      <c r="I279" s="2">
        <v>0</v>
      </c>
      <c r="J279" s="2"/>
      <c r="K279" s="2">
        <v>0</v>
      </c>
      <c r="L279" s="2"/>
      <c r="M279" s="2">
        <v>0</v>
      </c>
      <c r="N279" s="2"/>
      <c r="O279" s="2">
        <v>0</v>
      </c>
      <c r="P279" s="2"/>
      <c r="Q279" s="2">
        <f>M279+O279</f>
        <v>0</v>
      </c>
      <c r="W279" s="2"/>
    </row>
    <row r="280" spans="1:23" ht="11.85" customHeight="1" x14ac:dyDescent="0.3">
      <c r="A280" s="3" t="s">
        <v>200</v>
      </c>
      <c r="C280" s="2">
        <v>244.8</v>
      </c>
      <c r="D280" s="2"/>
      <c r="E280" s="2">
        <v>0</v>
      </c>
      <c r="F280" s="2"/>
      <c r="G280" s="2">
        <v>42.11</v>
      </c>
      <c r="H280" s="2"/>
      <c r="I280" s="2">
        <v>0</v>
      </c>
      <c r="J280" s="2"/>
      <c r="K280" s="2">
        <v>0</v>
      </c>
      <c r="L280" s="2"/>
      <c r="M280" s="2">
        <v>0</v>
      </c>
      <c r="N280" s="2"/>
      <c r="O280" s="2">
        <v>0</v>
      </c>
      <c r="P280" s="2"/>
      <c r="Q280" s="2">
        <f>M280+O280</f>
        <v>0</v>
      </c>
    </row>
    <row r="281" spans="1:23" ht="11.85" hidden="1" customHeight="1" x14ac:dyDescent="0.3">
      <c r="A281" s="3" t="s">
        <v>201</v>
      </c>
      <c r="C281" s="2">
        <v>0</v>
      </c>
      <c r="D281" s="2"/>
      <c r="E281" s="2">
        <v>0</v>
      </c>
      <c r="F281" s="2"/>
      <c r="H281" s="2"/>
      <c r="I281" s="2">
        <v>0</v>
      </c>
      <c r="J281" s="2"/>
      <c r="K281" s="2">
        <v>0</v>
      </c>
      <c r="L281" s="2"/>
      <c r="M281" s="2">
        <v>0</v>
      </c>
      <c r="N281" s="2"/>
      <c r="O281" s="2">
        <v>0</v>
      </c>
      <c r="P281" s="2"/>
      <c r="Q281" s="2">
        <f>M281+O281</f>
        <v>0</v>
      </c>
    </row>
    <row r="282" spans="1:23" ht="9" customHeight="1" x14ac:dyDescent="0.3"/>
    <row r="283" spans="1:23" ht="11.85" hidden="1" customHeight="1" x14ac:dyDescent="0.3">
      <c r="A283" s="3" t="s">
        <v>202</v>
      </c>
      <c r="C283" s="2">
        <v>0</v>
      </c>
      <c r="D283" s="2"/>
      <c r="E283" s="2">
        <v>0</v>
      </c>
      <c r="F283" s="2"/>
      <c r="H283" s="2"/>
      <c r="I283" s="2">
        <v>0</v>
      </c>
      <c r="J283" s="2"/>
      <c r="K283" s="2">
        <v>0</v>
      </c>
      <c r="L283" s="2"/>
      <c r="M283" s="2">
        <v>0</v>
      </c>
      <c r="N283" s="2"/>
      <c r="O283" s="2">
        <v>0</v>
      </c>
      <c r="P283" s="2"/>
      <c r="Q283" s="2">
        <v>0</v>
      </c>
    </row>
    <row r="284" spans="1:23" ht="11.85" customHeight="1" x14ac:dyDescent="0.3">
      <c r="A284" s="3" t="s">
        <v>203</v>
      </c>
      <c r="C284" s="2">
        <v>0</v>
      </c>
      <c r="D284" s="2"/>
      <c r="E284" s="2">
        <v>0</v>
      </c>
      <c r="F284" s="2"/>
      <c r="G284" s="2">
        <v>11500</v>
      </c>
      <c r="H284" s="2"/>
      <c r="I284" s="2">
        <v>0</v>
      </c>
      <c r="J284" s="2"/>
      <c r="K284" s="2">
        <v>0</v>
      </c>
      <c r="L284" s="2"/>
      <c r="M284" s="2">
        <v>0</v>
      </c>
      <c r="N284" s="2"/>
      <c r="O284" s="2">
        <v>0</v>
      </c>
      <c r="P284" s="2"/>
      <c r="Q284" s="2">
        <f>M284+O284</f>
        <v>0</v>
      </c>
    </row>
    <row r="285" spans="1:23" ht="11.85" hidden="1" customHeight="1" x14ac:dyDescent="0.3">
      <c r="A285" s="3" t="s">
        <v>204</v>
      </c>
      <c r="C285" s="2">
        <v>0</v>
      </c>
      <c r="D285" s="2"/>
      <c r="E285" s="2">
        <v>0</v>
      </c>
      <c r="F285" s="2"/>
      <c r="H285" s="2"/>
      <c r="I285" s="2">
        <v>0</v>
      </c>
      <c r="J285" s="2"/>
      <c r="K285" s="2">
        <v>0</v>
      </c>
      <c r="L285" s="2"/>
      <c r="M285" s="2">
        <v>0</v>
      </c>
      <c r="N285" s="2"/>
      <c r="O285" s="2">
        <v>0</v>
      </c>
      <c r="P285" s="2"/>
      <c r="Q285" s="2">
        <f t="shared" ref="Q285:Q295" si="12">M285+O285</f>
        <v>0</v>
      </c>
    </row>
    <row r="286" spans="1:23" ht="11.85" hidden="1" customHeight="1" x14ac:dyDescent="0.3">
      <c r="A286" s="3" t="s">
        <v>205</v>
      </c>
      <c r="C286" s="2">
        <v>0</v>
      </c>
      <c r="D286" s="2"/>
      <c r="E286" s="2">
        <v>0</v>
      </c>
      <c r="F286" s="2"/>
      <c r="H286" s="2"/>
      <c r="I286" s="2">
        <v>0</v>
      </c>
      <c r="J286" s="2"/>
      <c r="K286" s="2">
        <v>0</v>
      </c>
      <c r="L286" s="2"/>
      <c r="M286" s="2">
        <v>0</v>
      </c>
      <c r="N286" s="2"/>
      <c r="O286" s="2">
        <v>0</v>
      </c>
      <c r="P286" s="2"/>
      <c r="Q286" s="2">
        <f t="shared" si="12"/>
        <v>0</v>
      </c>
    </row>
    <row r="287" spans="1:23" ht="11.85" hidden="1" customHeight="1" x14ac:dyDescent="0.3">
      <c r="A287" s="3" t="s">
        <v>206</v>
      </c>
      <c r="C287" s="2">
        <v>0</v>
      </c>
      <c r="D287" s="2"/>
      <c r="E287" s="2">
        <v>0</v>
      </c>
      <c r="F287" s="2"/>
      <c r="H287" s="2"/>
      <c r="I287" s="2">
        <v>0</v>
      </c>
      <c r="J287" s="2"/>
      <c r="K287" s="2">
        <v>0</v>
      </c>
      <c r="L287" s="2"/>
      <c r="M287" s="2">
        <v>0</v>
      </c>
      <c r="N287" s="2"/>
      <c r="O287" s="2">
        <v>0</v>
      </c>
      <c r="P287" s="2"/>
      <c r="Q287" s="2">
        <f t="shared" si="12"/>
        <v>0</v>
      </c>
    </row>
    <row r="288" spans="1:23" ht="11.85" customHeight="1" x14ac:dyDescent="0.3">
      <c r="A288" s="3" t="s">
        <v>207</v>
      </c>
      <c r="C288" s="2">
        <v>0</v>
      </c>
      <c r="D288" s="2"/>
      <c r="E288" s="2">
        <v>700</v>
      </c>
      <c r="F288" s="2"/>
      <c r="G288" s="2">
        <v>122.9</v>
      </c>
      <c r="H288" s="2"/>
      <c r="I288" s="2">
        <v>0</v>
      </c>
      <c r="J288" s="2"/>
      <c r="K288" s="2">
        <v>0</v>
      </c>
      <c r="L288" s="2"/>
      <c r="M288" s="2">
        <v>0</v>
      </c>
      <c r="N288" s="2"/>
      <c r="O288" s="2">
        <v>0</v>
      </c>
      <c r="P288" s="2"/>
      <c r="Q288" s="2">
        <f t="shared" si="12"/>
        <v>0</v>
      </c>
      <c r="W288" s="2"/>
    </row>
    <row r="289" spans="1:27" ht="11.85" customHeight="1" x14ac:dyDescent="0.3">
      <c r="A289" s="3" t="s">
        <v>208</v>
      </c>
      <c r="C289" s="2">
        <v>0</v>
      </c>
      <c r="D289" s="2"/>
      <c r="E289" s="2">
        <v>0</v>
      </c>
      <c r="F289" s="2"/>
      <c r="G289" s="2">
        <v>550</v>
      </c>
      <c r="H289" s="2"/>
      <c r="I289" s="2">
        <v>17250</v>
      </c>
      <c r="J289" s="2"/>
      <c r="K289" s="2">
        <v>17250</v>
      </c>
      <c r="L289" s="2"/>
      <c r="M289" s="2">
        <v>0</v>
      </c>
      <c r="N289" s="2"/>
      <c r="O289" s="2">
        <v>0</v>
      </c>
      <c r="P289" s="2"/>
      <c r="Q289" s="2">
        <f t="shared" si="12"/>
        <v>0</v>
      </c>
      <c r="AA289" s="2"/>
    </row>
    <row r="290" spans="1:27" ht="11.85" hidden="1" customHeight="1" x14ac:dyDescent="0.3">
      <c r="A290" s="3" t="s">
        <v>209</v>
      </c>
      <c r="C290" s="2">
        <v>0</v>
      </c>
      <c r="D290" s="2"/>
      <c r="E290" s="2">
        <v>0</v>
      </c>
      <c r="F290" s="2"/>
      <c r="G290" s="2">
        <v>0</v>
      </c>
      <c r="H290" s="2"/>
      <c r="I290" s="2">
        <v>0</v>
      </c>
      <c r="J290" s="2"/>
      <c r="K290" s="2">
        <v>0</v>
      </c>
      <c r="L290" s="2"/>
      <c r="M290" s="2">
        <v>0</v>
      </c>
      <c r="N290" s="2"/>
      <c r="O290" s="2">
        <v>0</v>
      </c>
      <c r="P290" s="2"/>
      <c r="Q290" s="2">
        <f t="shared" si="12"/>
        <v>0</v>
      </c>
    </row>
    <row r="291" spans="1:27" ht="11.85" customHeight="1" x14ac:dyDescent="0.3">
      <c r="A291" s="3" t="s">
        <v>210</v>
      </c>
      <c r="C291" s="2">
        <v>2500</v>
      </c>
      <c r="D291" s="2"/>
      <c r="E291" s="2">
        <v>0</v>
      </c>
      <c r="F291" s="2"/>
      <c r="G291" s="2">
        <v>0</v>
      </c>
      <c r="H291" s="2"/>
      <c r="I291" s="2">
        <v>0</v>
      </c>
      <c r="J291" s="2"/>
      <c r="K291" s="2">
        <v>0</v>
      </c>
      <c r="L291" s="2"/>
      <c r="M291" s="2">
        <v>0</v>
      </c>
      <c r="N291" s="2"/>
      <c r="O291" s="2">
        <v>0</v>
      </c>
      <c r="P291" s="2"/>
      <c r="Q291" s="2">
        <f t="shared" si="12"/>
        <v>0</v>
      </c>
    </row>
    <row r="292" spans="1:27" ht="11.85" hidden="1" customHeight="1" x14ac:dyDescent="0.3">
      <c r="D292" s="2"/>
      <c r="F292" s="2"/>
      <c r="H292" s="2"/>
      <c r="J292" s="2"/>
      <c r="K292" s="2"/>
      <c r="L292" s="2"/>
      <c r="M292" s="2"/>
      <c r="N292" s="2"/>
      <c r="O292" s="2"/>
      <c r="P292" s="2"/>
      <c r="Q292" s="2">
        <f t="shared" si="12"/>
        <v>0</v>
      </c>
    </row>
    <row r="293" spans="1:27" ht="11.85" hidden="1" customHeight="1" x14ac:dyDescent="0.3">
      <c r="D293" s="2"/>
      <c r="F293" s="2"/>
      <c r="H293" s="2"/>
      <c r="J293" s="2"/>
      <c r="K293" s="2"/>
      <c r="L293" s="2"/>
      <c r="M293" s="2"/>
      <c r="N293" s="2"/>
      <c r="O293" s="2"/>
      <c r="P293" s="2"/>
      <c r="Q293" s="2">
        <f t="shared" si="12"/>
        <v>0</v>
      </c>
    </row>
    <row r="294" spans="1:27" ht="11.85" hidden="1" customHeight="1" x14ac:dyDescent="0.3">
      <c r="D294" s="2"/>
      <c r="F294" s="2"/>
      <c r="H294" s="2"/>
      <c r="J294" s="2"/>
      <c r="K294" s="2"/>
      <c r="L294" s="2"/>
      <c r="M294" s="2"/>
      <c r="N294" s="2"/>
      <c r="O294" s="2"/>
      <c r="P294" s="2"/>
      <c r="Q294" s="2">
        <f t="shared" si="12"/>
        <v>0</v>
      </c>
    </row>
    <row r="295" spans="1:27" ht="11.85" customHeight="1" x14ac:dyDescent="0.3">
      <c r="A295" s="3" t="s">
        <v>211</v>
      </c>
      <c r="C295" s="15">
        <v>0</v>
      </c>
      <c r="D295" s="2"/>
      <c r="E295" s="15">
        <v>0</v>
      </c>
      <c r="F295" s="2"/>
      <c r="G295" s="15">
        <v>0</v>
      </c>
      <c r="H295" s="2"/>
      <c r="I295" s="15">
        <v>0</v>
      </c>
      <c r="J295" s="2"/>
      <c r="K295" s="15">
        <v>0</v>
      </c>
      <c r="L295" s="2"/>
      <c r="M295" s="15">
        <v>0</v>
      </c>
      <c r="N295" s="2"/>
      <c r="O295" s="15">
        <v>0</v>
      </c>
      <c r="P295" s="2"/>
      <c r="Q295" s="15">
        <f t="shared" si="12"/>
        <v>0</v>
      </c>
    </row>
    <row r="296" spans="1:27" ht="11.85" hidden="1" customHeight="1" x14ac:dyDescent="0.3">
      <c r="A296" s="3" t="s">
        <v>212</v>
      </c>
      <c r="C296" s="19">
        <v>0</v>
      </c>
      <c r="D296" s="2"/>
      <c r="E296" s="19">
        <v>0</v>
      </c>
      <c r="F296" s="2"/>
      <c r="G296" s="19">
        <v>0</v>
      </c>
      <c r="H296" s="2"/>
      <c r="I296" s="19">
        <v>0</v>
      </c>
      <c r="J296" s="2"/>
      <c r="K296" s="19">
        <v>0</v>
      </c>
      <c r="L296" s="2"/>
      <c r="M296" s="19">
        <v>0</v>
      </c>
      <c r="N296" s="2"/>
      <c r="O296" s="19">
        <v>0</v>
      </c>
      <c r="P296" s="2"/>
      <c r="Q296" s="19">
        <v>0</v>
      </c>
    </row>
    <row r="297" spans="1:27" ht="11.85" customHeight="1" x14ac:dyDescent="0.3">
      <c r="A297" s="3" t="s">
        <v>213</v>
      </c>
      <c r="C297" s="2">
        <f>SUM(C201:C241)+SUM(C243:C295)</f>
        <v>70921.790000000008</v>
      </c>
      <c r="D297" s="2"/>
      <c r="E297" s="2">
        <f>SUM(E201:E241)+SUM(E243:E295)</f>
        <v>71644.260000000009</v>
      </c>
      <c r="F297" s="2"/>
      <c r="G297" s="2">
        <f>SUM(G201:G241)+SUM(G243:G295)</f>
        <v>89533.76999999999</v>
      </c>
      <c r="H297" s="2"/>
      <c r="I297" s="2">
        <f>SUM(I201:I241)+SUM(I243:I295)</f>
        <v>41550</v>
      </c>
      <c r="J297" s="2"/>
      <c r="K297" s="2">
        <f>SUM(K201:K241)+SUM(K243:K295)</f>
        <v>41550</v>
      </c>
      <c r="L297" s="2"/>
      <c r="M297" s="2">
        <f>SUM(M201:M241)+SUM(M243:M295)</f>
        <v>27800</v>
      </c>
      <c r="N297" s="2"/>
      <c r="O297" s="2">
        <f>SUM(O201:O241)+SUM(O243:O295)</f>
        <v>100000</v>
      </c>
      <c r="P297" s="2"/>
      <c r="Q297" s="2">
        <f>SUM(Q201:Q241)+SUM(Q243:Q295)</f>
        <v>127800</v>
      </c>
      <c r="U297" s="2"/>
      <c r="AA297" s="21"/>
    </row>
    <row r="298" spans="1:27" ht="10.5" customHeight="1" x14ac:dyDescent="0.3">
      <c r="D298" s="2"/>
      <c r="F298" s="2"/>
      <c r="H298" s="2"/>
      <c r="J298" s="2"/>
      <c r="K298" s="2"/>
      <c r="L298" s="2"/>
      <c r="M298" s="2"/>
      <c r="N298" s="2"/>
      <c r="O298" s="2"/>
      <c r="P298" s="2"/>
      <c r="Q298" s="2"/>
    </row>
    <row r="299" spans="1:27" ht="11.85" customHeight="1" x14ac:dyDescent="0.3">
      <c r="A299" s="13" t="s">
        <v>214</v>
      </c>
      <c r="D299" s="2"/>
      <c r="F299" s="2"/>
      <c r="H299" s="2"/>
      <c r="J299" s="2"/>
      <c r="K299" s="2"/>
      <c r="L299" s="2"/>
      <c r="M299" s="2"/>
      <c r="N299" s="2"/>
      <c r="O299" s="2"/>
      <c r="P299" s="2"/>
      <c r="Q299" s="2"/>
    </row>
    <row r="300" spans="1:27" ht="11.85" hidden="1" customHeight="1" x14ac:dyDescent="0.3">
      <c r="A300" s="3" t="s">
        <v>215</v>
      </c>
      <c r="C300" s="2">
        <v>0</v>
      </c>
      <c r="D300" s="2"/>
      <c r="E300" s="2">
        <v>0</v>
      </c>
      <c r="F300" s="2"/>
      <c r="G300" s="2">
        <v>0</v>
      </c>
      <c r="H300" s="2"/>
      <c r="I300" s="2">
        <v>0</v>
      </c>
      <c r="J300" s="2"/>
      <c r="K300" s="2">
        <v>0</v>
      </c>
      <c r="L300" s="2"/>
      <c r="M300" s="2">
        <v>0</v>
      </c>
      <c r="N300" s="2"/>
      <c r="O300" s="2">
        <v>0</v>
      </c>
      <c r="P300" s="2"/>
      <c r="Q300" s="2">
        <v>0</v>
      </c>
    </row>
    <row r="301" spans="1:27" ht="11.85" customHeight="1" x14ac:dyDescent="0.3">
      <c r="A301" s="3" t="s">
        <v>216</v>
      </c>
      <c r="C301" s="2">
        <v>0</v>
      </c>
      <c r="D301" s="2"/>
      <c r="E301" s="2">
        <v>0</v>
      </c>
      <c r="F301" s="2"/>
      <c r="G301" s="2">
        <v>0</v>
      </c>
      <c r="H301" s="2"/>
      <c r="I301" s="2">
        <v>0</v>
      </c>
      <c r="J301" s="2"/>
      <c r="K301" s="2">
        <v>0</v>
      </c>
      <c r="L301" s="2"/>
      <c r="M301" s="2">
        <v>0</v>
      </c>
      <c r="N301" s="2"/>
      <c r="O301" s="2">
        <v>0</v>
      </c>
      <c r="P301" s="2"/>
      <c r="Q301" s="2">
        <f t="shared" ref="Q301:Q312" si="13">M301+O301</f>
        <v>0</v>
      </c>
      <c r="V301" s="18"/>
    </row>
    <row r="302" spans="1:27" ht="11.85" customHeight="1" x14ac:dyDescent="0.3">
      <c r="A302" s="3" t="s">
        <v>217</v>
      </c>
      <c r="C302" s="2">
        <v>0</v>
      </c>
      <c r="D302" s="2"/>
      <c r="E302" s="2">
        <v>0</v>
      </c>
      <c r="F302" s="2"/>
      <c r="G302" s="2">
        <v>21700.94</v>
      </c>
      <c r="H302" s="2"/>
      <c r="I302" s="2">
        <v>0</v>
      </c>
      <c r="J302" s="2"/>
      <c r="K302" s="2">
        <v>0</v>
      </c>
      <c r="L302" s="2"/>
      <c r="M302" s="2">
        <v>0</v>
      </c>
      <c r="N302" s="2"/>
      <c r="O302" s="2">
        <v>0</v>
      </c>
      <c r="P302" s="2"/>
      <c r="Q302" s="2">
        <f t="shared" si="13"/>
        <v>0</v>
      </c>
      <c r="W302" s="2"/>
    </row>
    <row r="303" spans="1:27" ht="11.85" customHeight="1" x14ac:dyDescent="0.3">
      <c r="A303" s="3" t="s">
        <v>218</v>
      </c>
      <c r="C303" s="2">
        <v>0</v>
      </c>
      <c r="D303" s="2"/>
      <c r="E303" s="2">
        <v>0</v>
      </c>
      <c r="F303" s="2"/>
      <c r="G303" s="2">
        <v>0</v>
      </c>
      <c r="H303" s="2"/>
      <c r="I303" s="2">
        <v>0</v>
      </c>
      <c r="J303" s="2"/>
      <c r="K303" s="2">
        <v>0</v>
      </c>
      <c r="L303" s="2"/>
      <c r="M303" s="2">
        <v>0</v>
      </c>
      <c r="N303" s="2"/>
      <c r="O303" s="2">
        <v>0</v>
      </c>
      <c r="P303" s="2"/>
      <c r="Q303" s="2">
        <f t="shared" si="13"/>
        <v>0</v>
      </c>
      <c r="X303" s="2"/>
    </row>
    <row r="304" spans="1:27" ht="11.85" customHeight="1" x14ac:dyDescent="0.3">
      <c r="A304" s="3" t="s">
        <v>219</v>
      </c>
      <c r="C304" s="2">
        <v>0</v>
      </c>
      <c r="D304" s="2"/>
      <c r="E304" s="2">
        <v>0</v>
      </c>
      <c r="F304" s="2"/>
      <c r="G304" s="2">
        <v>0</v>
      </c>
      <c r="H304" s="2"/>
      <c r="I304" s="2">
        <v>0</v>
      </c>
      <c r="J304" s="2"/>
      <c r="K304" s="2">
        <v>0</v>
      </c>
      <c r="L304" s="2"/>
      <c r="M304" s="2">
        <v>0</v>
      </c>
      <c r="N304" s="2"/>
      <c r="O304" s="2">
        <v>250000</v>
      </c>
      <c r="P304" s="2"/>
      <c r="Q304" s="2">
        <f t="shared" si="13"/>
        <v>250000</v>
      </c>
      <c r="Z304" s="2"/>
    </row>
    <row r="305" spans="1:31" ht="11.85" customHeight="1" x14ac:dyDescent="0.3">
      <c r="A305" s="3" t="s">
        <v>220</v>
      </c>
      <c r="C305" s="2">
        <v>0</v>
      </c>
      <c r="D305" s="2"/>
      <c r="E305" s="2">
        <v>0</v>
      </c>
      <c r="F305" s="2"/>
      <c r="G305" s="2">
        <v>148093.43</v>
      </c>
      <c r="H305" s="2"/>
      <c r="I305" s="2">
        <v>91755</v>
      </c>
      <c r="J305" s="2"/>
      <c r="K305" s="2">
        <v>122370</v>
      </c>
      <c r="L305" s="2"/>
      <c r="M305" s="2">
        <v>0</v>
      </c>
      <c r="N305" s="2"/>
      <c r="O305" s="2">
        <v>0</v>
      </c>
      <c r="P305" s="2"/>
      <c r="Q305" s="2">
        <f t="shared" si="13"/>
        <v>0</v>
      </c>
      <c r="AA305" s="2"/>
    </row>
    <row r="306" spans="1:31" ht="11.85" customHeight="1" x14ac:dyDescent="0.3">
      <c r="A306" s="3" t="s">
        <v>221</v>
      </c>
      <c r="C306" s="2">
        <v>0</v>
      </c>
      <c r="D306" s="2"/>
      <c r="E306" s="2">
        <v>0</v>
      </c>
      <c r="F306" s="2"/>
      <c r="G306" s="2">
        <v>97542.5</v>
      </c>
      <c r="H306" s="2"/>
      <c r="I306" s="2">
        <v>131000</v>
      </c>
      <c r="J306" s="2"/>
      <c r="K306" s="2">
        <v>99400</v>
      </c>
      <c r="L306" s="2"/>
      <c r="M306" s="2">
        <v>0</v>
      </c>
      <c r="N306" s="2"/>
      <c r="O306" s="2">
        <v>0</v>
      </c>
      <c r="P306" s="2"/>
      <c r="Q306" s="2">
        <f t="shared" si="13"/>
        <v>0</v>
      </c>
      <c r="R306" s="3"/>
      <c r="AE306" s="2"/>
    </row>
    <row r="307" spans="1:31" ht="11.85" hidden="1" customHeight="1" x14ac:dyDescent="0.3">
      <c r="A307" s="3" t="s">
        <v>222</v>
      </c>
      <c r="C307" s="2">
        <v>0</v>
      </c>
      <c r="D307" s="2"/>
      <c r="E307" s="2">
        <v>0</v>
      </c>
      <c r="F307" s="2"/>
      <c r="G307" s="2">
        <v>0</v>
      </c>
      <c r="H307" s="2"/>
      <c r="I307" s="2">
        <v>0</v>
      </c>
      <c r="J307" s="2"/>
      <c r="K307" s="2">
        <v>0</v>
      </c>
      <c r="L307" s="2"/>
      <c r="M307" s="2">
        <v>0</v>
      </c>
      <c r="N307" s="2"/>
      <c r="O307" s="2">
        <v>0</v>
      </c>
      <c r="P307" s="2"/>
      <c r="Q307" s="2">
        <f t="shared" si="13"/>
        <v>0</v>
      </c>
      <c r="R307" s="3"/>
    </row>
    <row r="308" spans="1:31" ht="11.85" hidden="1" customHeight="1" x14ac:dyDescent="0.3">
      <c r="A308" s="3" t="s">
        <v>223</v>
      </c>
      <c r="C308" s="2">
        <v>0</v>
      </c>
      <c r="D308" s="2"/>
      <c r="E308" s="2">
        <v>0</v>
      </c>
      <c r="F308" s="2"/>
      <c r="G308" s="2">
        <v>0</v>
      </c>
      <c r="H308" s="2"/>
      <c r="I308" s="2">
        <v>0</v>
      </c>
      <c r="J308" s="2"/>
      <c r="K308" s="2">
        <v>0</v>
      </c>
      <c r="L308" s="2"/>
      <c r="M308" s="2">
        <v>0</v>
      </c>
      <c r="N308" s="2"/>
      <c r="O308" s="2">
        <v>0</v>
      </c>
      <c r="P308" s="2"/>
      <c r="Q308" s="2">
        <f t="shared" si="13"/>
        <v>0</v>
      </c>
      <c r="R308" s="3"/>
    </row>
    <row r="309" spans="1:31" ht="11.85" hidden="1" customHeight="1" x14ac:dyDescent="0.3">
      <c r="A309" s="3" t="s">
        <v>224</v>
      </c>
      <c r="C309" s="2">
        <v>0</v>
      </c>
      <c r="D309" s="2"/>
      <c r="E309" s="2">
        <v>0</v>
      </c>
      <c r="F309" s="2"/>
      <c r="G309" s="2">
        <v>0</v>
      </c>
      <c r="H309" s="2"/>
      <c r="I309" s="2">
        <v>0</v>
      </c>
      <c r="J309" s="2"/>
      <c r="K309" s="2">
        <v>0</v>
      </c>
      <c r="L309" s="2"/>
      <c r="M309" s="2">
        <v>0</v>
      </c>
      <c r="N309" s="2"/>
      <c r="O309" s="2">
        <v>0</v>
      </c>
      <c r="P309" s="2"/>
      <c r="Q309" s="2">
        <f t="shared" si="13"/>
        <v>0</v>
      </c>
      <c r="R309" s="3"/>
    </row>
    <row r="310" spans="1:31" ht="11.85" customHeight="1" x14ac:dyDescent="0.3">
      <c r="A310" s="3" t="s">
        <v>225</v>
      </c>
      <c r="C310" s="2">
        <v>0</v>
      </c>
      <c r="D310" s="2"/>
      <c r="E310" s="2">
        <v>0</v>
      </c>
      <c r="F310" s="2"/>
      <c r="G310" s="2">
        <v>41812.720000000001</v>
      </c>
      <c r="H310" s="2"/>
      <c r="I310" s="2">
        <v>179000</v>
      </c>
      <c r="J310" s="2"/>
      <c r="K310" s="2">
        <v>180675</v>
      </c>
      <c r="L310" s="2"/>
      <c r="M310" s="2">
        <v>0</v>
      </c>
      <c r="N310" s="2"/>
      <c r="O310" s="2">
        <v>0</v>
      </c>
      <c r="P310" s="2"/>
      <c r="Q310" s="2">
        <f t="shared" si="13"/>
        <v>0</v>
      </c>
    </row>
    <row r="311" spans="1:31" ht="11.85" customHeight="1" x14ac:dyDescent="0.3">
      <c r="A311" s="3" t="s">
        <v>226</v>
      </c>
      <c r="C311" s="19">
        <v>0</v>
      </c>
      <c r="D311" s="2"/>
      <c r="E311" s="19">
        <v>0</v>
      </c>
      <c r="F311" s="2"/>
      <c r="G311" s="19">
        <v>0</v>
      </c>
      <c r="H311" s="2"/>
      <c r="I311" s="19">
        <v>0</v>
      </c>
      <c r="J311" s="2"/>
      <c r="K311" s="19">
        <v>0</v>
      </c>
      <c r="L311" s="19"/>
      <c r="M311" s="19">
        <v>0</v>
      </c>
      <c r="N311" s="2"/>
      <c r="O311" s="19">
        <v>0</v>
      </c>
      <c r="P311" s="2"/>
      <c r="Q311" s="2">
        <f t="shared" si="13"/>
        <v>0</v>
      </c>
    </row>
    <row r="312" spans="1:31" ht="11.85" customHeight="1" x14ac:dyDescent="0.3">
      <c r="A312" s="3" t="s">
        <v>227</v>
      </c>
      <c r="C312" s="15">
        <v>0</v>
      </c>
      <c r="D312" s="2"/>
      <c r="E312" s="15">
        <v>0</v>
      </c>
      <c r="F312" s="2"/>
      <c r="G312" s="15">
        <v>20717.099999999999</v>
      </c>
      <c r="H312" s="2"/>
      <c r="I312" s="15">
        <v>0</v>
      </c>
      <c r="J312" s="2"/>
      <c r="K312" s="15">
        <v>0</v>
      </c>
      <c r="L312" s="2"/>
      <c r="M312" s="15">
        <v>0</v>
      </c>
      <c r="N312" s="2"/>
      <c r="O312" s="15">
        <v>0</v>
      </c>
      <c r="P312" s="2"/>
      <c r="Q312" s="15">
        <f t="shared" si="13"/>
        <v>0</v>
      </c>
    </row>
    <row r="313" spans="1:31" ht="11.85" customHeight="1" x14ac:dyDescent="0.3">
      <c r="A313" s="3" t="s">
        <v>228</v>
      </c>
      <c r="C313" s="2">
        <f>SUM(C300:C312)</f>
        <v>0</v>
      </c>
      <c r="D313" s="2"/>
      <c r="E313" s="2">
        <f>SUM(E300:E312)</f>
        <v>0</v>
      </c>
      <c r="F313" s="2"/>
      <c r="G313" s="2">
        <f>SUM(G300:G312)</f>
        <v>329866.68999999994</v>
      </c>
      <c r="H313" s="2"/>
      <c r="I313" s="2">
        <f>SUM(I300:I312)</f>
        <v>401755</v>
      </c>
      <c r="J313" s="2"/>
      <c r="K313" s="2">
        <f>SUM(K300:K312)</f>
        <v>402445</v>
      </c>
      <c r="L313" s="2"/>
      <c r="M313" s="2">
        <f>SUM(M300:M312)</f>
        <v>0</v>
      </c>
      <c r="N313" s="2"/>
      <c r="O313" s="2">
        <f>SUM(O300:O312)</f>
        <v>250000</v>
      </c>
      <c r="P313" s="2"/>
      <c r="Q313" s="2">
        <f>SUM(Q300:Q312)</f>
        <v>250000</v>
      </c>
      <c r="R313" s="20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 spans="1:31" ht="11.85" customHeight="1" x14ac:dyDescent="0.3">
      <c r="D314" s="2"/>
      <c r="F314" s="2"/>
      <c r="H314" s="2"/>
      <c r="J314" s="2"/>
      <c r="K314" s="2"/>
      <c r="L314" s="2"/>
      <c r="M314" s="2"/>
      <c r="N314" s="2"/>
      <c r="O314" s="2"/>
      <c r="P314" s="2"/>
      <c r="Q314" s="2"/>
    </row>
    <row r="315" spans="1:31" ht="11.85" customHeight="1" x14ac:dyDescent="0.3">
      <c r="A315" s="13" t="s">
        <v>229</v>
      </c>
      <c r="D315" s="2"/>
      <c r="F315" s="2"/>
      <c r="H315" s="2"/>
      <c r="J315" s="2"/>
      <c r="K315" s="2"/>
      <c r="L315" s="2"/>
      <c r="M315" s="2"/>
      <c r="N315" s="2"/>
      <c r="O315" s="2"/>
      <c r="P315" s="2"/>
      <c r="Q315" s="2"/>
      <c r="V315" s="23"/>
    </row>
    <row r="316" spans="1:31" ht="11.85" customHeight="1" x14ac:dyDescent="0.3">
      <c r="A316" s="3" t="s">
        <v>230</v>
      </c>
      <c r="C316" s="2">
        <v>2621550</v>
      </c>
      <c r="D316" s="2"/>
      <c r="E316" s="2">
        <v>0</v>
      </c>
      <c r="F316" s="2"/>
      <c r="G316" s="2">
        <v>0</v>
      </c>
      <c r="H316" s="2"/>
      <c r="I316" s="2">
        <v>0</v>
      </c>
      <c r="J316" s="2"/>
      <c r="K316" s="2">
        <v>0</v>
      </c>
      <c r="L316" s="2"/>
      <c r="M316" s="2">
        <v>0</v>
      </c>
      <c r="N316" s="2"/>
      <c r="O316" s="2">
        <v>0</v>
      </c>
      <c r="P316" s="2"/>
      <c r="Q316" s="2">
        <f t="shared" ref="Q316:Q323" si="14">M316+O316</f>
        <v>0</v>
      </c>
    </row>
    <row r="317" spans="1:31" ht="11.85" customHeight="1" x14ac:dyDescent="0.3">
      <c r="A317" s="3" t="s">
        <v>231</v>
      </c>
      <c r="C317" s="2">
        <v>0</v>
      </c>
      <c r="D317" s="2"/>
      <c r="E317" s="2">
        <v>1849274</v>
      </c>
      <c r="F317" s="2"/>
      <c r="G317" s="2">
        <v>2645771</v>
      </c>
      <c r="H317" s="2"/>
      <c r="I317" s="2">
        <v>2574430</v>
      </c>
      <c r="J317" s="2"/>
      <c r="K317" s="2">
        <v>2574430</v>
      </c>
      <c r="L317" s="2"/>
      <c r="M317" s="2">
        <v>2537552</v>
      </c>
      <c r="N317" s="2"/>
      <c r="O317" s="2">
        <v>600000</v>
      </c>
      <c r="P317" s="2"/>
      <c r="Q317" s="2">
        <f t="shared" si="14"/>
        <v>3137552</v>
      </c>
    </row>
    <row r="318" spans="1:31" ht="11.85" customHeight="1" x14ac:dyDescent="0.3">
      <c r="A318" s="3" t="s">
        <v>232</v>
      </c>
      <c r="C318" s="2">
        <v>0</v>
      </c>
      <c r="D318" s="2"/>
      <c r="E318" s="2">
        <v>118.36</v>
      </c>
      <c r="F318" s="2"/>
      <c r="G318" s="2">
        <v>0</v>
      </c>
      <c r="H318" s="2"/>
      <c r="I318" s="2">
        <v>479842</v>
      </c>
      <c r="J318" s="2"/>
      <c r="K318" s="2">
        <v>41885</v>
      </c>
      <c r="L318" s="2"/>
      <c r="M318" s="2">
        <v>100000</v>
      </c>
      <c r="N318" s="2"/>
      <c r="O318" s="2">
        <v>0</v>
      </c>
      <c r="P318" s="2"/>
      <c r="Q318" s="2">
        <f t="shared" si="14"/>
        <v>100000</v>
      </c>
      <c r="W318" s="2"/>
    </row>
    <row r="319" spans="1:31" ht="11.85" customHeight="1" x14ac:dyDescent="0.3">
      <c r="A319" s="3" t="s">
        <v>233</v>
      </c>
      <c r="C319" s="2">
        <v>0</v>
      </c>
      <c r="D319" s="2"/>
      <c r="E319" s="2">
        <v>392655</v>
      </c>
      <c r="F319" s="2"/>
      <c r="G319" s="2">
        <v>1000240</v>
      </c>
      <c r="H319" s="2"/>
      <c r="I319" s="2">
        <v>475585</v>
      </c>
      <c r="J319" s="2"/>
      <c r="K319" s="2">
        <v>408081</v>
      </c>
      <c r="L319" s="2"/>
      <c r="M319" s="2">
        <v>95889</v>
      </c>
      <c r="N319" s="2"/>
      <c r="O319" s="2">
        <v>65369</v>
      </c>
      <c r="P319" s="2"/>
      <c r="Q319" s="2">
        <f t="shared" si="14"/>
        <v>161258</v>
      </c>
    </row>
    <row r="320" spans="1:31" ht="11.85" customHeight="1" x14ac:dyDescent="0.3">
      <c r="A320" s="3" t="s">
        <v>234</v>
      </c>
      <c r="C320" s="2">
        <v>0</v>
      </c>
      <c r="D320" s="2"/>
      <c r="E320" s="2">
        <v>226584.56</v>
      </c>
      <c r="F320" s="2"/>
      <c r="G320" s="2">
        <v>29282</v>
      </c>
      <c r="H320" s="2"/>
      <c r="I320" s="2">
        <v>345634</v>
      </c>
      <c r="J320" s="2"/>
      <c r="K320" s="2">
        <v>345634</v>
      </c>
      <c r="L320" s="2"/>
      <c r="M320" s="2">
        <v>94476</v>
      </c>
      <c r="N320" s="2"/>
      <c r="O320" s="2">
        <v>100000</v>
      </c>
      <c r="P320" s="2"/>
      <c r="Q320" s="2">
        <f t="shared" si="14"/>
        <v>194476</v>
      </c>
    </row>
    <row r="321" spans="1:23" ht="11.85" customHeight="1" x14ac:dyDescent="0.3">
      <c r="A321" s="3" t="s">
        <v>235</v>
      </c>
      <c r="C321" s="2">
        <v>0</v>
      </c>
      <c r="D321" s="2"/>
      <c r="E321" s="2">
        <v>0</v>
      </c>
      <c r="F321" s="2"/>
      <c r="G321" s="2">
        <v>0</v>
      </c>
      <c r="H321" s="2"/>
      <c r="I321" s="2">
        <v>10640</v>
      </c>
      <c r="J321" s="2"/>
      <c r="K321" s="2">
        <v>10640</v>
      </c>
      <c r="L321" s="2"/>
      <c r="M321" s="2">
        <v>0</v>
      </c>
      <c r="N321" s="2"/>
      <c r="O321" s="2">
        <v>0</v>
      </c>
      <c r="P321" s="2"/>
      <c r="Q321" s="2">
        <f t="shared" si="14"/>
        <v>0</v>
      </c>
    </row>
    <row r="322" spans="1:23" ht="11.85" customHeight="1" x14ac:dyDescent="0.3">
      <c r="A322" s="3" t="s">
        <v>236</v>
      </c>
      <c r="C322" s="19">
        <v>0</v>
      </c>
      <c r="D322" s="19"/>
      <c r="E322" s="19">
        <v>0</v>
      </c>
      <c r="F322" s="19"/>
      <c r="G322" s="19">
        <v>0</v>
      </c>
      <c r="H322" s="19"/>
      <c r="I322" s="19">
        <v>200712</v>
      </c>
      <c r="J322" s="19"/>
      <c r="K322" s="19">
        <v>251974</v>
      </c>
      <c r="L322" s="19"/>
      <c r="M322" s="19">
        <v>0</v>
      </c>
      <c r="N322" s="19"/>
      <c r="O322" s="19">
        <v>0</v>
      </c>
      <c r="P322" s="19"/>
      <c r="Q322" s="19">
        <f>M322+O322</f>
        <v>0</v>
      </c>
      <c r="R322" s="20"/>
    </row>
    <row r="323" spans="1:23" ht="11.85" customHeight="1" x14ac:dyDescent="0.3">
      <c r="A323" s="3" t="s">
        <v>237</v>
      </c>
      <c r="C323" s="15">
        <v>0</v>
      </c>
      <c r="D323" s="2"/>
      <c r="E323" s="15">
        <v>0</v>
      </c>
      <c r="F323" s="2"/>
      <c r="G323" s="15">
        <v>5075.5</v>
      </c>
      <c r="H323" s="2"/>
      <c r="I323" s="15">
        <v>0</v>
      </c>
      <c r="J323" s="2"/>
      <c r="K323" s="15">
        <v>0</v>
      </c>
      <c r="L323" s="2"/>
      <c r="M323" s="15">
        <v>0</v>
      </c>
      <c r="N323" s="2"/>
      <c r="O323" s="15">
        <v>0</v>
      </c>
      <c r="P323" s="2"/>
      <c r="Q323" s="15">
        <f t="shared" si="14"/>
        <v>0</v>
      </c>
      <c r="R323" s="20"/>
    </row>
    <row r="324" spans="1:23" ht="11.85" customHeight="1" x14ac:dyDescent="0.3">
      <c r="A324" s="3" t="s">
        <v>238</v>
      </c>
      <c r="C324" s="2">
        <f>SUM(C316:C323)</f>
        <v>2621550</v>
      </c>
      <c r="D324" s="2"/>
      <c r="E324" s="2">
        <f>SUM(E316:E323)</f>
        <v>2468631.9200000004</v>
      </c>
      <c r="F324" s="2"/>
      <c r="G324" s="2">
        <f>SUM(G316:G323)</f>
        <v>3680368.5</v>
      </c>
      <c r="H324" s="2"/>
      <c r="I324" s="2">
        <f>SUM(I316:I323)</f>
        <v>4086843</v>
      </c>
      <c r="J324" s="2"/>
      <c r="K324" s="2">
        <f>SUM(K316:K323)</f>
        <v>3632644</v>
      </c>
      <c r="L324" s="2"/>
      <c r="M324" s="2">
        <f>SUM(M316:M323)</f>
        <v>2827917</v>
      </c>
      <c r="N324" s="2"/>
      <c r="O324" s="2">
        <f>SUM(O316:O323)</f>
        <v>765369</v>
      </c>
      <c r="P324" s="2"/>
      <c r="Q324" s="2">
        <f>SUM(Q316:Q323)</f>
        <v>3593286</v>
      </c>
    </row>
    <row r="325" spans="1:23" ht="11.85" customHeight="1" x14ac:dyDescent="0.3">
      <c r="D325" s="2"/>
      <c r="F325" s="2"/>
      <c r="H325" s="2"/>
      <c r="J325" s="2"/>
      <c r="K325" s="2"/>
      <c r="L325" s="2"/>
      <c r="M325" s="2"/>
      <c r="N325" s="2"/>
      <c r="O325" s="2"/>
      <c r="P325" s="2"/>
      <c r="Q325" s="2"/>
    </row>
    <row r="326" spans="1:23" ht="11.85" customHeight="1" x14ac:dyDescent="0.3"/>
    <row r="327" spans="1:23" ht="11.85" customHeight="1" thickBot="1" x14ac:dyDescent="0.35">
      <c r="A327" s="3" t="s">
        <v>239</v>
      </c>
      <c r="C327" s="24">
        <f>C21+C28+C38+C58+C82+C93+C104+C119+C161+C169+C180+C297+C313+C324</f>
        <v>6788532.6600000001</v>
      </c>
      <c r="D327" s="2"/>
      <c r="E327" s="24">
        <f>E21+E28+E38+E58+E82+E93+E104+E119+E161+E169+E180+E297+E313+E324</f>
        <v>6019786.6900000013</v>
      </c>
      <c r="F327" s="2"/>
      <c r="G327" s="24">
        <f>G21+G28+G38+G58+G82+G93+G104+G119+G161+G169+G180+G297+G313+G324</f>
        <v>8020242.3599999994</v>
      </c>
      <c r="H327" s="2"/>
      <c r="I327" s="24">
        <f>I21+I28+I38+I58+I82+I93+I104+I119+I161+I169+I180+I297+I313+I324</f>
        <v>8180578</v>
      </c>
      <c r="J327" s="2"/>
      <c r="K327" s="24">
        <f>K21+K28+K38+K58+K82+K93+K104+K119+K161+K169+K180+K297+K313+K324</f>
        <v>8349019</v>
      </c>
      <c r="L327" s="2"/>
      <c r="M327" s="24">
        <f>M21+M28+M38+M58+M82+M93+M104+M119+M161+M169+M180+M297+M313+M324</f>
        <v>6140152</v>
      </c>
      <c r="N327" s="2"/>
      <c r="O327" s="24">
        <f>O21+O28+O38+O58+O82+O93+O104+O119+O161+O169+O180+O297+O313+O324</f>
        <v>1167469</v>
      </c>
      <c r="P327" s="2"/>
      <c r="Q327" s="24">
        <f>Q21+Q28+Q38+Q58+Q82+Q93+Q104+Q119+Q161+Q169+Q180+Q297+Q313+Q324</f>
        <v>7307621</v>
      </c>
      <c r="R327" s="20"/>
      <c r="V327" s="2"/>
      <c r="W327" s="2"/>
    </row>
    <row r="328" spans="1:23" ht="11.85" customHeight="1" thickTop="1" x14ac:dyDescent="0.3">
      <c r="D328" s="2"/>
      <c r="F328" s="2"/>
      <c r="H328" s="2"/>
      <c r="J328" s="2"/>
      <c r="K328" s="2"/>
      <c r="L328" s="2"/>
      <c r="M328" s="2"/>
      <c r="N328" s="2"/>
      <c r="O328" s="2"/>
      <c r="P328" s="2"/>
      <c r="Q328" s="2"/>
      <c r="V328" s="2"/>
    </row>
    <row r="329" spans="1:23" ht="11.85" customHeight="1" x14ac:dyDescent="0.3">
      <c r="D329" s="2"/>
      <c r="F329" s="2"/>
      <c r="H329" s="2"/>
      <c r="J329" s="2"/>
      <c r="K329" s="2"/>
      <c r="L329" s="2"/>
      <c r="M329" s="2"/>
      <c r="N329" s="2"/>
      <c r="O329" s="2"/>
      <c r="P329" s="2"/>
      <c r="Q329" s="2"/>
      <c r="W329" s="2"/>
    </row>
    <row r="330" spans="1:23" ht="11.85" customHeight="1" x14ac:dyDescent="0.3">
      <c r="A330" s="3" t="s">
        <v>240</v>
      </c>
      <c r="C330" s="2">
        <f>C11+C327</f>
        <v>7928728.6600000001</v>
      </c>
      <c r="D330" s="2"/>
      <c r="E330" s="2">
        <f>E11+E327</f>
        <v>7509983.1100000041</v>
      </c>
      <c r="F330" s="2"/>
      <c r="G330" s="2">
        <f>G11+G327</f>
        <v>9643436.9200000018</v>
      </c>
      <c r="H330" s="2"/>
      <c r="I330" s="2">
        <f>I11+I327</f>
        <v>11284726.750000004</v>
      </c>
      <c r="J330" s="2"/>
      <c r="K330" s="2">
        <f>K11+K327</f>
        <v>11453167.750000004</v>
      </c>
      <c r="L330" s="2"/>
      <c r="M330" s="2">
        <f>M11+M327</f>
        <v>7980890.7500000037</v>
      </c>
      <c r="N330" s="2"/>
      <c r="O330" s="2"/>
      <c r="P330" s="2"/>
      <c r="Q330" s="2">
        <f>Q11+Q327</f>
        <v>9148359.7500000037</v>
      </c>
      <c r="R330" s="20"/>
      <c r="V330" s="2"/>
    </row>
    <row r="331" spans="1:23" ht="11.85" customHeight="1" x14ac:dyDescent="0.3">
      <c r="D331" s="2"/>
      <c r="F331" s="2"/>
      <c r="H331" s="2"/>
      <c r="J331" s="2"/>
      <c r="K331" s="2"/>
      <c r="L331" s="2"/>
      <c r="M331" s="2"/>
      <c r="N331" s="2"/>
      <c r="O331" s="2"/>
      <c r="P331" s="2"/>
      <c r="Q331" s="2"/>
    </row>
    <row r="332" spans="1:23" ht="11.85" customHeight="1" x14ac:dyDescent="0.3">
      <c r="D332" s="2"/>
      <c r="F332" s="2"/>
      <c r="H332" s="2"/>
      <c r="J332" s="2"/>
      <c r="K332" s="2"/>
      <c r="L332" s="2"/>
      <c r="M332" s="2"/>
      <c r="N332" s="2"/>
      <c r="O332" s="2"/>
      <c r="P332" s="2"/>
      <c r="Q332" s="2"/>
    </row>
    <row r="333" spans="1:23" ht="11.85" customHeight="1" x14ac:dyDescent="0.3">
      <c r="D333" s="2"/>
      <c r="F333" s="2"/>
      <c r="H333" s="2"/>
      <c r="J333" s="2"/>
      <c r="K333" s="2"/>
      <c r="L333" s="2"/>
      <c r="M333" s="2"/>
      <c r="N333" s="2"/>
      <c r="O333" s="2"/>
      <c r="P333" s="2"/>
      <c r="Q333" s="2"/>
    </row>
    <row r="334" spans="1:23" ht="11.85" customHeight="1" x14ac:dyDescent="0.3">
      <c r="D334" s="2"/>
      <c r="F334" s="2"/>
      <c r="H334" s="2"/>
      <c r="J334" s="2"/>
      <c r="K334" s="2"/>
      <c r="L334" s="2"/>
      <c r="M334" s="2"/>
      <c r="N334" s="2"/>
      <c r="O334" s="2"/>
      <c r="P334" s="2"/>
      <c r="Q334" s="2"/>
    </row>
    <row r="335" spans="1:23" ht="11.85" customHeight="1" x14ac:dyDescent="0.3">
      <c r="D335" s="2"/>
      <c r="F335" s="2"/>
      <c r="H335" s="2"/>
      <c r="J335" s="2"/>
      <c r="K335" s="2"/>
      <c r="L335" s="2"/>
      <c r="M335" s="2"/>
      <c r="N335" s="2"/>
      <c r="O335" s="2"/>
      <c r="P335" s="2"/>
      <c r="Q335" s="2"/>
    </row>
    <row r="336" spans="1:23" ht="11.85" customHeight="1" x14ac:dyDescent="0.3">
      <c r="D336" s="2"/>
      <c r="F336" s="2"/>
      <c r="H336" s="2"/>
      <c r="J336" s="2"/>
      <c r="K336" s="2"/>
      <c r="L336" s="2"/>
      <c r="M336" s="2"/>
      <c r="N336" s="2"/>
      <c r="O336" s="2"/>
      <c r="P336" s="2"/>
      <c r="Q336" s="2"/>
    </row>
    <row r="337" spans="1:17" ht="11.85" customHeight="1" x14ac:dyDescent="0.3">
      <c r="D337" s="2"/>
      <c r="F337" s="2"/>
      <c r="H337" s="2"/>
      <c r="J337" s="2"/>
      <c r="K337" s="2"/>
      <c r="L337" s="2"/>
      <c r="M337" s="2"/>
      <c r="N337" s="2"/>
      <c r="O337" s="2"/>
      <c r="P337" s="2"/>
      <c r="Q337" s="2"/>
    </row>
    <row r="338" spans="1:17" ht="11.85" customHeight="1" x14ac:dyDescent="0.3">
      <c r="D338" s="2"/>
      <c r="F338" s="2"/>
      <c r="H338" s="2"/>
      <c r="J338" s="2"/>
      <c r="K338" s="2"/>
      <c r="L338" s="2"/>
      <c r="M338" s="2"/>
      <c r="N338" s="2"/>
      <c r="O338" s="2"/>
      <c r="P338" s="2"/>
      <c r="Q338" s="2"/>
    </row>
    <row r="339" spans="1:17" ht="11.85" customHeight="1" x14ac:dyDescent="0.3">
      <c r="D339" s="2"/>
      <c r="F339" s="2"/>
      <c r="H339" s="2"/>
      <c r="J339" s="2"/>
      <c r="K339" s="2"/>
      <c r="L339" s="2"/>
      <c r="M339" s="2"/>
      <c r="N339" s="2"/>
      <c r="O339" s="2"/>
      <c r="P339" s="2"/>
      <c r="Q339" s="2"/>
    </row>
    <row r="340" spans="1:17" ht="11.85" customHeight="1" x14ac:dyDescent="0.3">
      <c r="D340" s="2"/>
      <c r="F340" s="2"/>
      <c r="H340" s="2"/>
      <c r="J340" s="2"/>
      <c r="K340" s="2"/>
      <c r="L340" s="2"/>
      <c r="M340" s="2"/>
      <c r="N340" s="2"/>
      <c r="O340" s="2"/>
      <c r="P340" s="2"/>
      <c r="Q340" s="2"/>
    </row>
    <row r="341" spans="1:17" ht="11.85" customHeight="1" x14ac:dyDescent="0.3">
      <c r="D341" s="2"/>
      <c r="F341" s="2"/>
      <c r="H341" s="2"/>
      <c r="J341" s="2"/>
      <c r="K341" s="2"/>
      <c r="L341" s="2"/>
      <c r="M341" s="2"/>
      <c r="N341" s="2"/>
      <c r="O341" s="2"/>
      <c r="P341" s="2"/>
      <c r="Q341" s="2"/>
    </row>
    <row r="342" spans="1:17" ht="11.85" customHeight="1" x14ac:dyDescent="0.3">
      <c r="D342" s="2"/>
      <c r="F342" s="2"/>
      <c r="H342" s="2"/>
      <c r="J342" s="2"/>
      <c r="K342" s="2"/>
      <c r="L342" s="2"/>
      <c r="M342" s="2"/>
      <c r="N342" s="2"/>
      <c r="O342" s="2"/>
      <c r="P342" s="2"/>
      <c r="Q342" s="2"/>
    </row>
    <row r="343" spans="1:17" ht="11.85" customHeight="1" x14ac:dyDescent="0.3">
      <c r="A343" s="1"/>
      <c r="B343" s="1"/>
      <c r="E343" s="2" t="str">
        <f>$E$1</f>
        <v>CITY OF BRADY</v>
      </c>
    </row>
    <row r="344" spans="1:17" ht="11.85" customHeight="1" x14ac:dyDescent="0.3">
      <c r="E344" s="2" t="str">
        <f>$E$2</f>
        <v>BUDGET REPORT</v>
      </c>
    </row>
    <row r="345" spans="1:17" ht="11.85" customHeight="1" x14ac:dyDescent="0.3">
      <c r="E345" s="2" t="str">
        <f>$E$3</f>
        <v>FISCAL YEAR 2016 - 2017</v>
      </c>
    </row>
    <row r="346" spans="1:17" ht="11.85" customHeight="1" x14ac:dyDescent="0.3">
      <c r="A346" s="3" t="s">
        <v>3</v>
      </c>
    </row>
    <row r="347" spans="1:17" ht="11.85" customHeight="1" x14ac:dyDescent="0.3">
      <c r="A347" s="3" t="s">
        <v>241</v>
      </c>
    </row>
    <row r="348" spans="1:17" ht="11.85" customHeight="1" x14ac:dyDescent="0.3">
      <c r="I348" s="7" t="str">
        <f>+I6</f>
        <v>(----- 2015-2016 ------)</v>
      </c>
      <c r="J348" s="7"/>
      <c r="K348" s="7"/>
      <c r="L348" s="8"/>
      <c r="M348" s="7" t="str">
        <f>$M$6</f>
        <v>2016-2017</v>
      </c>
      <c r="N348" s="7"/>
      <c r="O348" s="7"/>
      <c r="P348" s="7"/>
      <c r="Q348" s="7"/>
    </row>
    <row r="349" spans="1:17" ht="11.85" customHeight="1" x14ac:dyDescent="0.3">
      <c r="C349" s="9" t="str">
        <f>$C$7</f>
        <v>2012-2013</v>
      </c>
      <c r="D349" s="8"/>
      <c r="E349" s="9" t="str">
        <f>$E$7</f>
        <v>2013-2014</v>
      </c>
      <c r="F349" s="8"/>
      <c r="G349" s="9" t="str">
        <f>$G$7</f>
        <v>2014- 2015</v>
      </c>
      <c r="H349" s="8"/>
      <c r="I349" s="9" t="s">
        <v>9</v>
      </c>
      <c r="J349" s="8"/>
      <c r="K349" s="8" t="str">
        <f>+$K$7</f>
        <v>PROJECTED</v>
      </c>
      <c r="L349" s="8"/>
      <c r="M349" s="8" t="str">
        <f>$M$7</f>
        <v>2016-2017</v>
      </c>
      <c r="N349" s="8"/>
      <c r="O349" s="8" t="str">
        <f>$O$7</f>
        <v>2016-2017</v>
      </c>
      <c r="P349" s="8"/>
      <c r="Q349" s="8" t="str">
        <f>$Q$7</f>
        <v>APPROVED</v>
      </c>
    </row>
    <row r="350" spans="1:17" ht="11.85" customHeight="1" x14ac:dyDescent="0.3">
      <c r="A350" s="10" t="s">
        <v>242</v>
      </c>
      <c r="C350" s="11" t="s">
        <v>12</v>
      </c>
      <c r="D350" s="8"/>
      <c r="E350" s="11" t="s">
        <v>12</v>
      </c>
      <c r="F350" s="8"/>
      <c r="G350" s="11" t="s">
        <v>12</v>
      </c>
      <c r="H350" s="8"/>
      <c r="I350" s="11" t="s">
        <v>13</v>
      </c>
      <c r="J350" s="8"/>
      <c r="K350" s="12" t="s">
        <v>13</v>
      </c>
      <c r="L350" s="8"/>
      <c r="M350" s="12" t="str">
        <f>$M$8</f>
        <v>BASE</v>
      </c>
      <c r="N350" s="8"/>
      <c r="O350" s="12" t="str">
        <f>$O$8</f>
        <v>SUPPLEMENTAL</v>
      </c>
      <c r="P350" s="8"/>
      <c r="Q350" s="12" t="str">
        <f>$Q$8</f>
        <v>BUDGET</v>
      </c>
    </row>
    <row r="351" spans="1:17" ht="11.85" customHeight="1" x14ac:dyDescent="0.3"/>
    <row r="352" spans="1:17" ht="11.85" customHeight="1" x14ac:dyDescent="0.3">
      <c r="A352" s="25" t="s">
        <v>243</v>
      </c>
    </row>
    <row r="353" spans="1:21" ht="11.85" customHeight="1" x14ac:dyDescent="0.3">
      <c r="A353" s="3" t="s">
        <v>244</v>
      </c>
      <c r="C353" s="2">
        <v>191552.73</v>
      </c>
      <c r="D353" s="2"/>
      <c r="E353" s="2">
        <v>196926.6</v>
      </c>
      <c r="F353" s="2"/>
      <c r="G353" s="2">
        <v>213607.5</v>
      </c>
      <c r="H353" s="2"/>
      <c r="I353" s="2">
        <v>208300</v>
      </c>
      <c r="J353" s="2"/>
      <c r="K353" s="2">
        <v>208300</v>
      </c>
      <c r="L353" s="2"/>
      <c r="M353" s="2">
        <v>210673</v>
      </c>
      <c r="N353" s="2"/>
      <c r="O353" s="2">
        <v>0</v>
      </c>
      <c r="P353" s="2"/>
      <c r="Q353" s="2">
        <f t="shared" ref="Q353:Q362" si="15">M353+O353</f>
        <v>210673</v>
      </c>
      <c r="T353" s="14"/>
    </row>
    <row r="354" spans="1:21" ht="11.85" customHeight="1" x14ac:dyDescent="0.3">
      <c r="A354" s="3" t="s">
        <v>245</v>
      </c>
      <c r="C354" s="2">
        <v>2303.8000000000002</v>
      </c>
      <c r="D354" s="2"/>
      <c r="E354" s="2">
        <v>1970.43</v>
      </c>
      <c r="F354" s="2"/>
      <c r="G354" s="2">
        <v>1552.93</v>
      </c>
      <c r="H354" s="2"/>
      <c r="I354" s="2">
        <v>1400</v>
      </c>
      <c r="J354" s="2"/>
      <c r="K354" s="2">
        <v>1400</v>
      </c>
      <c r="L354" s="2"/>
      <c r="M354" s="2">
        <v>8500</v>
      </c>
      <c r="N354" s="2"/>
      <c r="O354" s="2">
        <v>0</v>
      </c>
      <c r="P354" s="2"/>
      <c r="Q354" s="2">
        <f t="shared" si="15"/>
        <v>8500</v>
      </c>
      <c r="T354" s="14"/>
    </row>
    <row r="355" spans="1:21" ht="11.85" customHeight="1" x14ac:dyDescent="0.3">
      <c r="A355" s="3" t="s">
        <v>246</v>
      </c>
      <c r="C355" s="2">
        <v>0</v>
      </c>
      <c r="D355" s="2"/>
      <c r="E355" s="2">
        <v>900</v>
      </c>
      <c r="F355" s="2"/>
      <c r="G355" s="2">
        <v>1600</v>
      </c>
      <c r="H355" s="2"/>
      <c r="I355" s="2">
        <v>0</v>
      </c>
      <c r="J355" s="2"/>
      <c r="K355" s="2">
        <v>0</v>
      </c>
      <c r="L355" s="2"/>
      <c r="M355" s="2">
        <v>0</v>
      </c>
      <c r="N355" s="2"/>
      <c r="O355" s="2">
        <v>0</v>
      </c>
      <c r="P355" s="2"/>
      <c r="Q355" s="2">
        <f t="shared" si="15"/>
        <v>0</v>
      </c>
      <c r="T355" s="14"/>
    </row>
    <row r="356" spans="1:21" ht="11.85" customHeight="1" x14ac:dyDescent="0.3">
      <c r="A356" s="3" t="s">
        <v>247</v>
      </c>
      <c r="C356" s="2">
        <v>0</v>
      </c>
      <c r="D356" s="2"/>
      <c r="E356" s="2">
        <v>2430</v>
      </c>
      <c r="F356" s="2"/>
      <c r="G356" s="2">
        <v>3600</v>
      </c>
      <c r="H356" s="2"/>
      <c r="I356" s="2">
        <v>3780</v>
      </c>
      <c r="J356" s="2"/>
      <c r="K356" s="2">
        <v>3900</v>
      </c>
      <c r="L356" s="2"/>
      <c r="M356" s="2">
        <v>4140</v>
      </c>
      <c r="N356" s="2"/>
      <c r="O356" s="2">
        <v>0</v>
      </c>
      <c r="P356" s="2"/>
      <c r="Q356" s="2">
        <f t="shared" si="15"/>
        <v>4140</v>
      </c>
      <c r="T356" s="14"/>
    </row>
    <row r="357" spans="1:21" ht="11.85" customHeight="1" x14ac:dyDescent="0.3">
      <c r="A357" s="3" t="s">
        <v>248</v>
      </c>
      <c r="C357" s="2">
        <v>19621.75</v>
      </c>
      <c r="D357" s="2"/>
      <c r="E357" s="2">
        <v>25466.58</v>
      </c>
      <c r="F357" s="2"/>
      <c r="G357" s="2">
        <v>31549.66</v>
      </c>
      <c r="H357" s="2"/>
      <c r="I357" s="2">
        <v>37509</v>
      </c>
      <c r="J357" s="2"/>
      <c r="K357" s="2">
        <v>37509</v>
      </c>
      <c r="L357" s="2"/>
      <c r="M357" s="2">
        <v>39379</v>
      </c>
      <c r="N357" s="2"/>
      <c r="O357" s="2">
        <v>0</v>
      </c>
      <c r="P357" s="2"/>
      <c r="Q357" s="2">
        <f t="shared" si="15"/>
        <v>39379</v>
      </c>
      <c r="T357" s="14"/>
    </row>
    <row r="358" spans="1:21" ht="11.85" customHeight="1" x14ac:dyDescent="0.3">
      <c r="A358" s="3" t="s">
        <v>249</v>
      </c>
      <c r="C358" s="2">
        <v>20235.439999999999</v>
      </c>
      <c r="D358" s="2"/>
      <c r="E358" s="2">
        <v>24428.33</v>
      </c>
      <c r="F358" s="2"/>
      <c r="G358" s="2">
        <v>23982.86</v>
      </c>
      <c r="H358" s="2"/>
      <c r="I358" s="2">
        <v>21667</v>
      </c>
      <c r="J358" s="2"/>
      <c r="K358" s="2">
        <v>21667</v>
      </c>
      <c r="L358" s="2"/>
      <c r="M358" s="2">
        <v>23490</v>
      </c>
      <c r="N358" s="2"/>
      <c r="O358" s="2">
        <v>0</v>
      </c>
      <c r="P358" s="2"/>
      <c r="Q358" s="2">
        <f t="shared" si="15"/>
        <v>23490</v>
      </c>
      <c r="T358" s="14"/>
    </row>
    <row r="359" spans="1:21" ht="11.85" customHeight="1" x14ac:dyDescent="0.3">
      <c r="A359" s="3" t="s">
        <v>250</v>
      </c>
      <c r="C359" s="2">
        <v>522.41999999999996</v>
      </c>
      <c r="D359" s="2"/>
      <c r="E359" s="2">
        <v>1227.33</v>
      </c>
      <c r="F359" s="2"/>
      <c r="G359" s="2">
        <v>693.83</v>
      </c>
      <c r="H359" s="2"/>
      <c r="I359" s="2">
        <v>725</v>
      </c>
      <c r="J359" s="2"/>
      <c r="K359" s="2">
        <v>725</v>
      </c>
      <c r="L359" s="2"/>
      <c r="M359" s="2">
        <v>554</v>
      </c>
      <c r="N359" s="2"/>
      <c r="O359" s="2">
        <v>0</v>
      </c>
      <c r="P359" s="2"/>
      <c r="Q359" s="2">
        <f t="shared" si="15"/>
        <v>554</v>
      </c>
      <c r="T359" s="14"/>
    </row>
    <row r="360" spans="1:21" ht="11.85" customHeight="1" x14ac:dyDescent="0.3">
      <c r="A360" s="3" t="s">
        <v>251</v>
      </c>
      <c r="C360" s="2">
        <v>0.09</v>
      </c>
      <c r="D360" s="2"/>
      <c r="E360" s="2">
        <v>2114.06</v>
      </c>
      <c r="F360" s="2"/>
      <c r="G360" s="2">
        <v>36</v>
      </c>
      <c r="H360" s="2"/>
      <c r="I360" s="2">
        <v>360</v>
      </c>
      <c r="J360" s="2"/>
      <c r="K360" s="2">
        <v>710</v>
      </c>
      <c r="L360" s="2"/>
      <c r="M360" s="2">
        <v>396</v>
      </c>
      <c r="N360" s="2"/>
      <c r="O360" s="2">
        <v>0</v>
      </c>
      <c r="P360" s="2"/>
      <c r="Q360" s="2">
        <f t="shared" si="15"/>
        <v>396</v>
      </c>
      <c r="T360" s="14"/>
    </row>
    <row r="361" spans="1:21" ht="11.85" customHeight="1" x14ac:dyDescent="0.3">
      <c r="A361" s="3" t="s">
        <v>252</v>
      </c>
      <c r="C361" s="2">
        <v>14613.33</v>
      </c>
      <c r="D361" s="2"/>
      <c r="E361" s="2">
        <v>15746.92</v>
      </c>
      <c r="F361" s="2"/>
      <c r="G361" s="2">
        <v>16792.75</v>
      </c>
      <c r="H361" s="2"/>
      <c r="I361" s="2">
        <v>16357</v>
      </c>
      <c r="J361" s="2"/>
      <c r="K361" s="2">
        <v>16357</v>
      </c>
      <c r="L361" s="2"/>
      <c r="M361" s="2">
        <v>17095</v>
      </c>
      <c r="N361" s="2"/>
      <c r="O361" s="2">
        <v>0</v>
      </c>
      <c r="P361" s="2"/>
      <c r="Q361" s="2">
        <f t="shared" si="15"/>
        <v>17095</v>
      </c>
      <c r="T361" s="14"/>
    </row>
    <row r="362" spans="1:21" ht="11.85" customHeight="1" x14ac:dyDescent="0.3">
      <c r="A362" s="3" t="s">
        <v>253</v>
      </c>
      <c r="C362" s="15">
        <v>504.95</v>
      </c>
      <c r="D362" s="2"/>
      <c r="E362" s="15">
        <v>1778.54</v>
      </c>
      <c r="F362" s="2"/>
      <c r="G362" s="15">
        <v>74</v>
      </c>
      <c r="H362" s="2"/>
      <c r="I362" s="15">
        <v>0</v>
      </c>
      <c r="J362" s="2"/>
      <c r="K362" s="15">
        <v>0</v>
      </c>
      <c r="L362" s="2"/>
      <c r="M362" s="15">
        <v>0</v>
      </c>
      <c r="N362" s="2"/>
      <c r="O362" s="15">
        <v>0</v>
      </c>
      <c r="P362" s="2"/>
      <c r="Q362" s="15">
        <f t="shared" si="15"/>
        <v>0</v>
      </c>
      <c r="T362" s="14"/>
    </row>
    <row r="363" spans="1:21" ht="11.85" customHeight="1" x14ac:dyDescent="0.3">
      <c r="A363" s="3" t="s">
        <v>254</v>
      </c>
      <c r="C363" s="2">
        <f>SUM(C353:C362)</f>
        <v>249354.51</v>
      </c>
      <c r="D363" s="2"/>
      <c r="E363" s="2">
        <f>SUM(E353:E362)</f>
        <v>272988.78999999998</v>
      </c>
      <c r="F363" s="2"/>
      <c r="G363" s="2">
        <f>SUM(G353:G362)</f>
        <v>293489.53000000003</v>
      </c>
      <c r="H363" s="2"/>
      <c r="I363" s="2">
        <f>SUM(I353:I362)</f>
        <v>290098</v>
      </c>
      <c r="J363" s="2"/>
      <c r="K363" s="2">
        <f>SUM(K353:K362)</f>
        <v>290568</v>
      </c>
      <c r="L363" s="2"/>
      <c r="M363" s="2">
        <f>SUM(M353:M362)</f>
        <v>304227</v>
      </c>
      <c r="N363" s="2"/>
      <c r="O363" s="2">
        <f>SUM(O353:O362)</f>
        <v>0</v>
      </c>
      <c r="P363" s="2"/>
      <c r="Q363" s="2">
        <f>SUM(Q353:Q362)</f>
        <v>304227</v>
      </c>
      <c r="R363" s="20"/>
      <c r="U363" s="2"/>
    </row>
    <row r="364" spans="1:21" ht="11.85" customHeight="1" x14ac:dyDescent="0.3">
      <c r="D364" s="2"/>
      <c r="F364" s="2"/>
      <c r="H364" s="2"/>
      <c r="J364" s="2"/>
      <c r="K364" s="2"/>
      <c r="L364" s="2"/>
      <c r="M364" s="2"/>
      <c r="N364" s="2"/>
      <c r="O364" s="2"/>
      <c r="P364" s="2"/>
      <c r="Q364" s="2"/>
    </row>
    <row r="365" spans="1:21" ht="11.85" customHeight="1" x14ac:dyDescent="0.3">
      <c r="A365" s="13" t="s">
        <v>255</v>
      </c>
      <c r="D365" s="2"/>
      <c r="F365" s="2"/>
      <c r="H365" s="2"/>
      <c r="J365" s="2"/>
      <c r="K365" s="2"/>
      <c r="L365" s="2"/>
      <c r="M365" s="2"/>
      <c r="N365" s="2"/>
      <c r="O365" s="2"/>
      <c r="P365" s="2"/>
      <c r="Q365" s="2"/>
    </row>
    <row r="366" spans="1:21" ht="11.85" customHeight="1" x14ac:dyDescent="0.3">
      <c r="A366" s="3" t="s">
        <v>256</v>
      </c>
      <c r="C366" s="2">
        <v>2211.15</v>
      </c>
      <c r="D366" s="2"/>
      <c r="E366" s="2">
        <v>1380.1</v>
      </c>
      <c r="F366" s="2"/>
      <c r="G366" s="2">
        <v>1356</v>
      </c>
      <c r="H366" s="2"/>
      <c r="I366" s="2">
        <v>1850</v>
      </c>
      <c r="J366" s="2"/>
      <c r="K366" s="2">
        <v>1850</v>
      </c>
      <c r="L366" s="2"/>
      <c r="M366" s="2">
        <v>1850</v>
      </c>
      <c r="N366" s="2"/>
      <c r="O366" s="2">
        <v>0</v>
      </c>
      <c r="P366" s="2"/>
      <c r="Q366" s="2">
        <f t="shared" ref="Q366:Q381" si="16">M366+O366</f>
        <v>1850</v>
      </c>
      <c r="T366" s="14"/>
    </row>
    <row r="367" spans="1:21" ht="11.85" customHeight="1" x14ac:dyDescent="0.3">
      <c r="A367" s="3" t="s">
        <v>257</v>
      </c>
      <c r="C367" s="2">
        <v>20223.64</v>
      </c>
      <c r="D367" s="2"/>
      <c r="E367" s="2">
        <v>23333.56</v>
      </c>
      <c r="F367" s="2"/>
      <c r="G367" s="2">
        <v>23006.19</v>
      </c>
      <c r="H367" s="2"/>
      <c r="I367" s="2">
        <v>28000</v>
      </c>
      <c r="J367" s="2"/>
      <c r="K367" s="2">
        <v>28000</v>
      </c>
      <c r="L367" s="2"/>
      <c r="M367" s="2">
        <v>28000</v>
      </c>
      <c r="N367" s="2"/>
      <c r="O367" s="2">
        <v>0</v>
      </c>
      <c r="P367" s="2"/>
      <c r="Q367" s="2">
        <f t="shared" si="16"/>
        <v>28000</v>
      </c>
      <c r="T367" s="14"/>
    </row>
    <row r="368" spans="1:21" ht="11.85" customHeight="1" x14ac:dyDescent="0.3">
      <c r="A368" s="3" t="s">
        <v>258</v>
      </c>
      <c r="C368" s="2">
        <v>49821.599999999999</v>
      </c>
      <c r="D368" s="2"/>
      <c r="E368" s="2">
        <v>6759.43</v>
      </c>
      <c r="F368" s="2"/>
      <c r="G368" s="2">
        <v>2880</v>
      </c>
      <c r="H368" s="2"/>
      <c r="I368" s="2">
        <v>20000</v>
      </c>
      <c r="J368" s="2"/>
      <c r="K368" s="2">
        <v>20000</v>
      </c>
      <c r="L368" s="2"/>
      <c r="M368" s="2">
        <v>20000</v>
      </c>
      <c r="N368" s="2"/>
      <c r="O368" s="2">
        <v>0</v>
      </c>
      <c r="P368" s="2"/>
      <c r="Q368" s="2">
        <f t="shared" si="16"/>
        <v>20000</v>
      </c>
      <c r="T368" s="14"/>
    </row>
    <row r="369" spans="1:20" ht="11.85" customHeight="1" x14ac:dyDescent="0.3">
      <c r="A369" s="3" t="s">
        <v>259</v>
      </c>
      <c r="C369" s="2">
        <v>1213.75</v>
      </c>
      <c r="D369" s="2"/>
      <c r="E369" s="2">
        <v>1145</v>
      </c>
      <c r="F369" s="2"/>
      <c r="G369" s="2">
        <v>2072</v>
      </c>
      <c r="H369" s="2"/>
      <c r="I369" s="2">
        <v>1300</v>
      </c>
      <c r="J369" s="2"/>
      <c r="K369" s="2">
        <v>1300</v>
      </c>
      <c r="L369" s="2"/>
      <c r="M369" s="2">
        <v>1300</v>
      </c>
      <c r="N369" s="2"/>
      <c r="O369" s="2">
        <v>0</v>
      </c>
      <c r="P369" s="2"/>
      <c r="Q369" s="2">
        <f t="shared" si="16"/>
        <v>1300</v>
      </c>
      <c r="T369" s="14"/>
    </row>
    <row r="370" spans="1:20" ht="11.85" customHeight="1" x14ac:dyDescent="0.3">
      <c r="A370" s="3" t="s">
        <v>260</v>
      </c>
      <c r="C370" s="2">
        <v>14092.37</v>
      </c>
      <c r="D370" s="2"/>
      <c r="E370" s="2">
        <v>14431.79</v>
      </c>
      <c r="F370" s="2"/>
      <c r="G370" s="2">
        <v>10903.88</v>
      </c>
      <c r="H370" s="2"/>
      <c r="I370" s="2">
        <v>15400</v>
      </c>
      <c r="J370" s="2"/>
      <c r="K370" s="2">
        <v>18000</v>
      </c>
      <c r="L370" s="2"/>
      <c r="M370" s="2">
        <v>17900</v>
      </c>
      <c r="N370" s="2"/>
      <c r="O370" s="2">
        <v>0</v>
      </c>
      <c r="P370" s="2"/>
      <c r="Q370" s="2">
        <f t="shared" si="16"/>
        <v>17900</v>
      </c>
      <c r="T370" s="14"/>
    </row>
    <row r="371" spans="1:20" ht="11.85" customHeight="1" x14ac:dyDescent="0.3">
      <c r="A371" s="3" t="s">
        <v>261</v>
      </c>
      <c r="C371" s="2">
        <v>8098.95</v>
      </c>
      <c r="D371" s="2"/>
      <c r="E371" s="2">
        <v>19166.66</v>
      </c>
      <c r="F371" s="2"/>
      <c r="G371" s="2">
        <v>20222.939999999999</v>
      </c>
      <c r="H371" s="2"/>
      <c r="I371" s="2">
        <v>12000</v>
      </c>
      <c r="J371" s="2"/>
      <c r="K371" s="2">
        <v>12345</v>
      </c>
      <c r="L371" s="2"/>
      <c r="M371" s="2">
        <v>25500</v>
      </c>
      <c r="N371" s="2"/>
      <c r="O371" s="2">
        <v>0</v>
      </c>
      <c r="P371" s="2"/>
      <c r="Q371" s="2">
        <f t="shared" si="16"/>
        <v>25500</v>
      </c>
      <c r="T371" s="14"/>
    </row>
    <row r="372" spans="1:20" ht="11.85" customHeight="1" x14ac:dyDescent="0.3">
      <c r="A372" s="3" t="s">
        <v>262</v>
      </c>
      <c r="C372" s="2">
        <v>77689.47</v>
      </c>
      <c r="D372" s="2"/>
      <c r="E372" s="2">
        <v>49254.18</v>
      </c>
      <c r="F372" s="2"/>
      <c r="G372" s="2">
        <v>69228.91</v>
      </c>
      <c r="H372" s="2"/>
      <c r="I372" s="2">
        <v>55000</v>
      </c>
      <c r="J372" s="2"/>
      <c r="K372" s="2">
        <v>58000</v>
      </c>
      <c r="L372" s="2"/>
      <c r="M372" s="2">
        <v>46000</v>
      </c>
      <c r="N372" s="2"/>
      <c r="O372" s="2">
        <v>0</v>
      </c>
      <c r="P372" s="2"/>
      <c r="Q372" s="2">
        <f t="shared" si="16"/>
        <v>46000</v>
      </c>
      <c r="T372" s="14"/>
    </row>
    <row r="373" spans="1:20" ht="11.85" customHeight="1" x14ac:dyDescent="0.3">
      <c r="A373" s="3" t="s">
        <v>263</v>
      </c>
      <c r="C373" s="2">
        <v>28860.12</v>
      </c>
      <c r="D373" s="2"/>
      <c r="E373" s="2">
        <v>24148.86</v>
      </c>
      <c r="F373" s="2"/>
      <c r="G373" s="2">
        <v>81</v>
      </c>
      <c r="H373" s="2"/>
      <c r="I373" s="2">
        <v>0</v>
      </c>
      <c r="J373" s="2"/>
      <c r="K373" s="2">
        <v>0</v>
      </c>
      <c r="L373" s="2"/>
      <c r="M373" s="2">
        <v>0</v>
      </c>
      <c r="N373" s="2"/>
      <c r="O373" s="2">
        <v>0</v>
      </c>
      <c r="P373" s="2"/>
      <c r="Q373" s="2">
        <f t="shared" si="16"/>
        <v>0</v>
      </c>
      <c r="T373" s="14"/>
    </row>
    <row r="374" spans="1:20" ht="11.85" customHeight="1" x14ac:dyDescent="0.3">
      <c r="A374" s="3" t="s">
        <v>264</v>
      </c>
      <c r="C374" s="2">
        <v>15841.05</v>
      </c>
      <c r="D374" s="2"/>
      <c r="E374" s="2">
        <v>18681.240000000002</v>
      </c>
      <c r="F374" s="2"/>
      <c r="G374" s="2">
        <v>20294.599999999999</v>
      </c>
      <c r="H374" s="2"/>
      <c r="I374" s="2">
        <v>21250</v>
      </c>
      <c r="J374" s="2"/>
      <c r="K374" s="2">
        <v>21250</v>
      </c>
      <c r="L374" s="2"/>
      <c r="M374" s="2">
        <v>24875</v>
      </c>
      <c r="N374" s="2"/>
      <c r="O374" s="2">
        <v>0</v>
      </c>
      <c r="P374" s="2"/>
      <c r="Q374" s="2">
        <f t="shared" si="16"/>
        <v>24875</v>
      </c>
      <c r="T374" s="14"/>
    </row>
    <row r="375" spans="1:20" ht="11.85" customHeight="1" x14ac:dyDescent="0.3">
      <c r="A375" s="3" t="s">
        <v>265</v>
      </c>
      <c r="C375" s="2">
        <v>20931.53</v>
      </c>
      <c r="D375" s="2"/>
      <c r="E375" s="2">
        <v>23730.59</v>
      </c>
      <c r="F375" s="2"/>
      <c r="G375" s="2">
        <v>27193.360000000001</v>
      </c>
      <c r="H375" s="2"/>
      <c r="I375" s="2">
        <v>30000</v>
      </c>
      <c r="J375" s="2"/>
      <c r="K375" s="2">
        <v>30000</v>
      </c>
      <c r="L375" s="2"/>
      <c r="M375" s="2">
        <v>30000</v>
      </c>
      <c r="N375" s="2"/>
      <c r="O375" s="2">
        <v>0</v>
      </c>
      <c r="P375" s="2"/>
      <c r="Q375" s="2">
        <f t="shared" si="16"/>
        <v>30000</v>
      </c>
      <c r="T375" s="14"/>
    </row>
    <row r="376" spans="1:20" ht="11.85" customHeight="1" x14ac:dyDescent="0.3">
      <c r="A376" s="3" t="s">
        <v>266</v>
      </c>
      <c r="C376" s="2">
        <v>13987.56</v>
      </c>
      <c r="D376" s="2"/>
      <c r="E376" s="2">
        <v>13622.35</v>
      </c>
      <c r="F376" s="2"/>
      <c r="G376" s="2">
        <v>14218.05</v>
      </c>
      <c r="H376" s="2"/>
      <c r="I376" s="2">
        <v>16500</v>
      </c>
      <c r="J376" s="2"/>
      <c r="K376" s="2">
        <v>16500</v>
      </c>
      <c r="L376" s="2"/>
      <c r="M376" s="2">
        <v>17000</v>
      </c>
      <c r="N376" s="2"/>
      <c r="O376" s="2">
        <v>0</v>
      </c>
      <c r="P376" s="2"/>
      <c r="Q376" s="2">
        <f t="shared" si="16"/>
        <v>17000</v>
      </c>
      <c r="T376" s="14"/>
    </row>
    <row r="377" spans="1:20" ht="11.85" customHeight="1" x14ac:dyDescent="0.3">
      <c r="A377" s="3" t="s">
        <v>267</v>
      </c>
      <c r="C377" s="2">
        <v>3572</v>
      </c>
      <c r="D377" s="2"/>
      <c r="E377" s="2">
        <v>157.5</v>
      </c>
      <c r="F377" s="2"/>
      <c r="G377" s="2">
        <v>0</v>
      </c>
      <c r="H377" s="2"/>
      <c r="I377" s="2">
        <v>0</v>
      </c>
      <c r="J377" s="2"/>
      <c r="K377" s="2">
        <v>0</v>
      </c>
      <c r="L377" s="2"/>
      <c r="M377" s="2">
        <v>0</v>
      </c>
      <c r="N377" s="2"/>
      <c r="O377" s="2">
        <v>0</v>
      </c>
      <c r="P377" s="2"/>
      <c r="Q377" s="2">
        <f t="shared" si="16"/>
        <v>0</v>
      </c>
      <c r="T377" s="14"/>
    </row>
    <row r="378" spans="1:20" ht="11.85" customHeight="1" x14ac:dyDescent="0.3">
      <c r="A378" s="3" t="s">
        <v>268</v>
      </c>
      <c r="C378" s="2">
        <v>1540.21</v>
      </c>
      <c r="D378" s="2"/>
      <c r="E378" s="2">
        <v>2381.62</v>
      </c>
      <c r="F378" s="2"/>
      <c r="G378" s="2">
        <v>2609.8200000000002</v>
      </c>
      <c r="H378" s="2"/>
      <c r="I378" s="2">
        <v>2900</v>
      </c>
      <c r="J378" s="2"/>
      <c r="K378" s="2">
        <v>2900</v>
      </c>
      <c r="L378" s="2"/>
      <c r="M378" s="2">
        <v>3000</v>
      </c>
      <c r="N378" s="2"/>
      <c r="O378" s="2">
        <v>0</v>
      </c>
      <c r="P378" s="2"/>
      <c r="Q378" s="2">
        <f t="shared" si="16"/>
        <v>3000</v>
      </c>
      <c r="T378" s="14"/>
    </row>
    <row r="379" spans="1:20" ht="11.85" customHeight="1" x14ac:dyDescent="0.3">
      <c r="A379" s="3" t="s">
        <v>269</v>
      </c>
      <c r="C379" s="2">
        <v>1500</v>
      </c>
      <c r="D379" s="2"/>
      <c r="E379" s="2">
        <v>1599</v>
      </c>
      <c r="F379" s="2"/>
      <c r="G379" s="2">
        <v>6309.5</v>
      </c>
      <c r="H379" s="2"/>
      <c r="I379" s="2">
        <v>3000</v>
      </c>
      <c r="J379" s="2"/>
      <c r="K379" s="2">
        <v>3000</v>
      </c>
      <c r="L379" s="2"/>
      <c r="M379" s="2">
        <v>3500</v>
      </c>
      <c r="N379" s="2"/>
      <c r="O379" s="2">
        <v>0</v>
      </c>
      <c r="P379" s="2"/>
      <c r="Q379" s="2">
        <f t="shared" si="16"/>
        <v>3500</v>
      </c>
      <c r="T379" s="14"/>
    </row>
    <row r="380" spans="1:20" ht="11.85" customHeight="1" x14ac:dyDescent="0.3">
      <c r="A380" s="3" t="s">
        <v>270</v>
      </c>
      <c r="C380" s="2">
        <v>1183.8800000000001</v>
      </c>
      <c r="D380" s="2"/>
      <c r="E380" s="2">
        <v>617.28</v>
      </c>
      <c r="F380" s="2"/>
      <c r="G380" s="2">
        <v>687.6</v>
      </c>
      <c r="H380" s="2"/>
      <c r="I380" s="2">
        <v>600</v>
      </c>
      <c r="J380" s="2"/>
      <c r="K380" s="2">
        <v>1500</v>
      </c>
      <c r="L380" s="2"/>
      <c r="M380" s="2">
        <v>1500</v>
      </c>
      <c r="N380" s="2"/>
      <c r="O380" s="2">
        <v>0</v>
      </c>
      <c r="P380" s="2"/>
      <c r="Q380" s="2">
        <f t="shared" si="16"/>
        <v>1500</v>
      </c>
      <c r="T380" s="14"/>
    </row>
    <row r="381" spans="1:20" ht="11.85" customHeight="1" x14ac:dyDescent="0.3">
      <c r="A381" s="3" t="s">
        <v>271</v>
      </c>
      <c r="C381" s="15">
        <v>841.74</v>
      </c>
      <c r="D381" s="2"/>
      <c r="E381" s="15">
        <v>0</v>
      </c>
      <c r="F381" s="2"/>
      <c r="G381" s="15">
        <v>1887.54</v>
      </c>
      <c r="H381" s="2"/>
      <c r="I381" s="15">
        <v>1200</v>
      </c>
      <c r="J381" s="2"/>
      <c r="K381" s="15">
        <v>1200</v>
      </c>
      <c r="L381" s="2"/>
      <c r="M381" s="15">
        <v>3000</v>
      </c>
      <c r="N381" s="2"/>
      <c r="O381" s="15">
        <v>0</v>
      </c>
      <c r="P381" s="2"/>
      <c r="Q381" s="15">
        <f t="shared" si="16"/>
        <v>3000</v>
      </c>
      <c r="T381" s="14"/>
    </row>
    <row r="382" spans="1:20" ht="11.85" customHeight="1" x14ac:dyDescent="0.3">
      <c r="A382" s="3" t="s">
        <v>272</v>
      </c>
      <c r="C382" s="2">
        <f>SUM(C366:C381)</f>
        <v>261609.01999999996</v>
      </c>
      <c r="D382" s="2"/>
      <c r="E382" s="2">
        <f>SUM(E366:E381)</f>
        <v>200409.16</v>
      </c>
      <c r="F382" s="2"/>
      <c r="G382" s="2">
        <f>SUM(G366:G381)</f>
        <v>202951.39</v>
      </c>
      <c r="H382" s="2"/>
      <c r="I382" s="2">
        <f>SUM(I366:I381)</f>
        <v>209000</v>
      </c>
      <c r="J382" s="2"/>
      <c r="K382" s="2">
        <f>SUM(K366:K381)</f>
        <v>215845</v>
      </c>
      <c r="L382" s="2"/>
      <c r="M382" s="2">
        <f>SUM(M366:M381)</f>
        <v>223425</v>
      </c>
      <c r="N382" s="2"/>
      <c r="O382" s="2">
        <f>SUM(O366:O381)</f>
        <v>0</v>
      </c>
      <c r="P382" s="2"/>
      <c r="Q382" s="2">
        <f>SUM(Q366:Q381)</f>
        <v>223425</v>
      </c>
    </row>
    <row r="383" spans="1:20" ht="11.85" customHeight="1" x14ac:dyDescent="0.3">
      <c r="D383" s="2"/>
      <c r="F383" s="2"/>
      <c r="H383" s="2"/>
      <c r="J383" s="2"/>
      <c r="K383" s="2"/>
      <c r="L383" s="2"/>
      <c r="M383" s="2"/>
      <c r="N383" s="2"/>
      <c r="O383" s="2"/>
      <c r="P383" s="2"/>
      <c r="Q383" s="2"/>
    </row>
    <row r="384" spans="1:20" ht="11.85" customHeight="1" x14ac:dyDescent="0.3">
      <c r="A384" s="13" t="s">
        <v>273</v>
      </c>
      <c r="D384" s="2"/>
      <c r="F384" s="2"/>
      <c r="H384" s="2"/>
      <c r="J384" s="2"/>
      <c r="K384" s="2"/>
      <c r="L384" s="2"/>
      <c r="M384" s="2"/>
      <c r="N384" s="2"/>
      <c r="O384" s="2"/>
      <c r="P384" s="2"/>
      <c r="Q384" s="2"/>
    </row>
    <row r="385" spans="1:21" ht="11.85" customHeight="1" x14ac:dyDescent="0.3">
      <c r="A385" s="3" t="s">
        <v>274</v>
      </c>
      <c r="C385" s="2">
        <v>5506.66</v>
      </c>
      <c r="D385" s="2"/>
      <c r="E385" s="2">
        <v>8686.8799999999992</v>
      </c>
      <c r="F385" s="2"/>
      <c r="G385" s="2">
        <v>1246.6600000000001</v>
      </c>
      <c r="H385" s="2"/>
      <c r="I385" s="2">
        <v>2000</v>
      </c>
      <c r="J385" s="2"/>
      <c r="K385" s="2">
        <v>2000</v>
      </c>
      <c r="L385" s="2"/>
      <c r="M385" s="2">
        <v>2000</v>
      </c>
      <c r="N385" s="2"/>
      <c r="O385" s="2">
        <v>0</v>
      </c>
      <c r="P385" s="2"/>
      <c r="Q385" s="2">
        <f t="shared" ref="Q385:Q400" si="17">M385+O385</f>
        <v>2000</v>
      </c>
      <c r="T385" s="14"/>
    </row>
    <row r="386" spans="1:21" ht="11.85" customHeight="1" x14ac:dyDescent="0.3">
      <c r="A386" s="3" t="s">
        <v>275</v>
      </c>
      <c r="C386" s="2">
        <v>0</v>
      </c>
      <c r="D386" s="2"/>
      <c r="E386" s="2">
        <v>9768.23</v>
      </c>
      <c r="F386" s="2"/>
      <c r="G386" s="2">
        <v>9423.23</v>
      </c>
      <c r="H386" s="2"/>
      <c r="I386" s="2">
        <v>12000</v>
      </c>
      <c r="J386" s="2"/>
      <c r="K386" s="2">
        <v>12000</v>
      </c>
      <c r="L386" s="2"/>
      <c r="M386" s="2">
        <v>12000</v>
      </c>
      <c r="N386" s="2"/>
      <c r="O386" s="2">
        <v>0</v>
      </c>
      <c r="P386" s="2"/>
      <c r="Q386" s="2">
        <f t="shared" si="17"/>
        <v>12000</v>
      </c>
      <c r="T386" s="14"/>
    </row>
    <row r="387" spans="1:21" ht="11.85" customHeight="1" x14ac:dyDescent="0.3">
      <c r="A387" s="3" t="s">
        <v>276</v>
      </c>
      <c r="C387" s="2">
        <v>5359.49</v>
      </c>
      <c r="D387" s="2"/>
      <c r="E387" s="2">
        <v>8231.5</v>
      </c>
      <c r="F387" s="2"/>
      <c r="G387" s="2">
        <v>10828.37</v>
      </c>
      <c r="H387" s="2"/>
      <c r="I387" s="2">
        <v>7500</v>
      </c>
      <c r="J387" s="2"/>
      <c r="K387" s="2">
        <v>7500</v>
      </c>
      <c r="L387" s="2"/>
      <c r="M387" s="2">
        <v>7500</v>
      </c>
      <c r="N387" s="2"/>
      <c r="O387" s="2">
        <v>0</v>
      </c>
      <c r="P387" s="2"/>
      <c r="Q387" s="2">
        <f t="shared" si="17"/>
        <v>7500</v>
      </c>
      <c r="T387" s="14"/>
    </row>
    <row r="388" spans="1:21" ht="11.85" customHeight="1" x14ac:dyDescent="0.3">
      <c r="A388" s="3" t="s">
        <v>277</v>
      </c>
      <c r="C388" s="2">
        <v>21064.67</v>
      </c>
      <c r="D388" s="2"/>
      <c r="E388" s="2">
        <v>18323.55</v>
      </c>
      <c r="F388" s="2"/>
      <c r="G388" s="2">
        <v>23655.32</v>
      </c>
      <c r="H388" s="2"/>
      <c r="I388" s="2">
        <v>22000</v>
      </c>
      <c r="J388" s="2"/>
      <c r="K388" s="2">
        <v>36900</v>
      </c>
      <c r="L388" s="2"/>
      <c r="M388" s="2">
        <v>37000</v>
      </c>
      <c r="N388" s="2"/>
      <c r="O388" s="2">
        <v>0</v>
      </c>
      <c r="P388" s="2"/>
      <c r="Q388" s="2">
        <f t="shared" si="17"/>
        <v>37000</v>
      </c>
      <c r="T388" s="14"/>
    </row>
    <row r="389" spans="1:21" ht="11.85" customHeight="1" x14ac:dyDescent="0.3">
      <c r="A389" s="3" t="s">
        <v>278</v>
      </c>
      <c r="C389" s="2">
        <v>13920.4</v>
      </c>
      <c r="D389" s="2"/>
      <c r="E389" s="2">
        <v>11489.4</v>
      </c>
      <c r="F389" s="2"/>
      <c r="G389" s="2">
        <v>11612.68</v>
      </c>
      <c r="H389" s="2"/>
      <c r="I389" s="2">
        <v>11500</v>
      </c>
      <c r="J389" s="2"/>
      <c r="K389" s="2">
        <v>11500</v>
      </c>
      <c r="L389" s="2"/>
      <c r="M389" s="2">
        <v>12000</v>
      </c>
      <c r="N389" s="2"/>
      <c r="O389" s="2">
        <v>0</v>
      </c>
      <c r="P389" s="2"/>
      <c r="Q389" s="2">
        <f t="shared" si="17"/>
        <v>12000</v>
      </c>
      <c r="T389" s="14"/>
    </row>
    <row r="390" spans="1:21" ht="11.85" customHeight="1" x14ac:dyDescent="0.3">
      <c r="A390" s="3" t="s">
        <v>279</v>
      </c>
      <c r="C390" s="2">
        <v>1283.42</v>
      </c>
      <c r="D390" s="2"/>
      <c r="E390" s="2">
        <v>1141.96</v>
      </c>
      <c r="F390" s="2"/>
      <c r="G390" s="2">
        <v>1451.89</v>
      </c>
      <c r="H390" s="2"/>
      <c r="I390" s="2">
        <v>1500</v>
      </c>
      <c r="J390" s="2"/>
      <c r="K390" s="2">
        <v>1500</v>
      </c>
      <c r="L390" s="2"/>
      <c r="M390" s="2">
        <v>1500</v>
      </c>
      <c r="N390" s="2"/>
      <c r="O390" s="2">
        <v>0</v>
      </c>
      <c r="P390" s="2"/>
      <c r="Q390" s="2">
        <f t="shared" si="17"/>
        <v>1500</v>
      </c>
      <c r="T390" s="14"/>
    </row>
    <row r="391" spans="1:21" ht="11.85" customHeight="1" x14ac:dyDescent="0.3">
      <c r="A391" s="3" t="s">
        <v>280</v>
      </c>
      <c r="C391" s="2">
        <v>24.5</v>
      </c>
      <c r="D391" s="2"/>
      <c r="E391" s="2">
        <v>233.24</v>
      </c>
      <c r="F391" s="2"/>
      <c r="G391" s="2">
        <v>3202.7</v>
      </c>
      <c r="H391" s="2"/>
      <c r="I391" s="2">
        <v>1500</v>
      </c>
      <c r="J391" s="2"/>
      <c r="K391" s="2">
        <v>1500</v>
      </c>
      <c r="L391" s="2"/>
      <c r="M391" s="2">
        <v>1500</v>
      </c>
      <c r="N391" s="2"/>
      <c r="O391" s="2">
        <v>0</v>
      </c>
      <c r="P391" s="2"/>
      <c r="Q391" s="2">
        <f t="shared" si="17"/>
        <v>1500</v>
      </c>
      <c r="T391" s="14"/>
    </row>
    <row r="392" spans="1:21" ht="11.85" customHeight="1" x14ac:dyDescent="0.3">
      <c r="A392" s="3" t="s">
        <v>281</v>
      </c>
      <c r="C392" s="2">
        <v>5149</v>
      </c>
      <c r="D392" s="2"/>
      <c r="E392" s="2">
        <v>2507.58</v>
      </c>
      <c r="F392" s="2"/>
      <c r="G392" s="2">
        <v>7526.99</v>
      </c>
      <c r="H392" s="2"/>
      <c r="I392" s="2">
        <v>11000</v>
      </c>
      <c r="J392" s="2"/>
      <c r="K392" s="2">
        <v>6000</v>
      </c>
      <c r="L392" s="2"/>
      <c r="M392" s="2">
        <v>11000</v>
      </c>
      <c r="N392" s="2"/>
      <c r="O392" s="2">
        <v>0</v>
      </c>
      <c r="P392" s="2"/>
      <c r="Q392" s="2">
        <f t="shared" si="17"/>
        <v>11000</v>
      </c>
      <c r="T392" s="14"/>
    </row>
    <row r="393" spans="1:21" ht="11.85" customHeight="1" x14ac:dyDescent="0.3">
      <c r="A393" s="3" t="s">
        <v>282</v>
      </c>
      <c r="C393" s="2">
        <v>20.48</v>
      </c>
      <c r="D393" s="2"/>
      <c r="E393" s="2">
        <v>2294.5700000000002</v>
      </c>
      <c r="F393" s="2"/>
      <c r="G393" s="2">
        <v>362</v>
      </c>
      <c r="H393" s="2"/>
      <c r="I393" s="2">
        <v>500</v>
      </c>
      <c r="J393" s="2"/>
      <c r="K393" s="2">
        <v>380</v>
      </c>
      <c r="L393" s="2"/>
      <c r="M393" s="2">
        <v>500</v>
      </c>
      <c r="N393" s="2"/>
      <c r="O393" s="2">
        <v>0</v>
      </c>
      <c r="P393" s="2"/>
      <c r="Q393" s="2">
        <f t="shared" si="17"/>
        <v>500</v>
      </c>
      <c r="T393" s="14"/>
    </row>
    <row r="394" spans="1:21" ht="11.85" customHeight="1" x14ac:dyDescent="0.3">
      <c r="A394" s="3" t="s">
        <v>283</v>
      </c>
      <c r="C394" s="2">
        <v>0</v>
      </c>
      <c r="D394" s="2"/>
      <c r="E394" s="2">
        <v>0</v>
      </c>
      <c r="F394" s="2"/>
      <c r="G394" s="2">
        <v>0</v>
      </c>
      <c r="H394" s="2"/>
      <c r="I394" s="2">
        <v>0</v>
      </c>
      <c r="J394" s="2"/>
      <c r="K394" s="2">
        <v>0</v>
      </c>
      <c r="L394" s="2"/>
      <c r="M394" s="2">
        <v>0</v>
      </c>
      <c r="N394" s="2"/>
      <c r="O394" s="2">
        <v>0</v>
      </c>
      <c r="P394" s="2"/>
      <c r="Q394" s="2">
        <f t="shared" si="17"/>
        <v>0</v>
      </c>
      <c r="T394" s="14"/>
    </row>
    <row r="395" spans="1:21" ht="11.85" customHeight="1" x14ac:dyDescent="0.3">
      <c r="A395" s="3" t="s">
        <v>284</v>
      </c>
      <c r="C395" s="2">
        <v>1786.54</v>
      </c>
      <c r="D395" s="2"/>
      <c r="E395" s="2">
        <v>3454.88</v>
      </c>
      <c r="F395" s="2"/>
      <c r="G395" s="2">
        <v>682</v>
      </c>
      <c r="H395" s="2"/>
      <c r="I395" s="2">
        <v>3500</v>
      </c>
      <c r="J395" s="2"/>
      <c r="K395" s="2">
        <v>3500</v>
      </c>
      <c r="L395" s="2"/>
      <c r="M395" s="2">
        <v>3500</v>
      </c>
      <c r="N395" s="2"/>
      <c r="O395" s="2">
        <v>0</v>
      </c>
      <c r="P395" s="2"/>
      <c r="Q395" s="2">
        <f t="shared" si="17"/>
        <v>3500</v>
      </c>
      <c r="T395" s="14"/>
    </row>
    <row r="396" spans="1:21" ht="11.85" customHeight="1" x14ac:dyDescent="0.3">
      <c r="A396" s="3" t="s">
        <v>285</v>
      </c>
      <c r="C396" s="2">
        <v>9844.4599999999991</v>
      </c>
      <c r="D396" s="2"/>
      <c r="E396" s="2">
        <v>9178.34</v>
      </c>
      <c r="F396" s="2"/>
      <c r="G396" s="2">
        <v>9106.8799999999992</v>
      </c>
      <c r="H396" s="2"/>
      <c r="I396" s="2">
        <v>10000</v>
      </c>
      <c r="J396" s="2"/>
      <c r="K396" s="2">
        <v>10000</v>
      </c>
      <c r="L396" s="2"/>
      <c r="M396" s="2">
        <v>10000</v>
      </c>
      <c r="N396" s="2"/>
      <c r="O396" s="2">
        <v>0</v>
      </c>
      <c r="P396" s="2"/>
      <c r="Q396" s="2">
        <f t="shared" si="17"/>
        <v>10000</v>
      </c>
      <c r="T396" s="14"/>
    </row>
    <row r="397" spans="1:21" ht="11.85" customHeight="1" x14ac:dyDescent="0.3">
      <c r="A397" s="3" t="s">
        <v>286</v>
      </c>
      <c r="C397" s="2">
        <v>150</v>
      </c>
      <c r="D397" s="2"/>
      <c r="E397" s="2">
        <v>115</v>
      </c>
      <c r="F397" s="2"/>
      <c r="G397" s="2">
        <v>75</v>
      </c>
      <c r="H397" s="2"/>
      <c r="I397" s="2">
        <v>100</v>
      </c>
      <c r="J397" s="2"/>
      <c r="K397" s="2">
        <v>100</v>
      </c>
      <c r="L397" s="2"/>
      <c r="M397" s="2">
        <v>100</v>
      </c>
      <c r="N397" s="2"/>
      <c r="O397" s="2">
        <v>0</v>
      </c>
      <c r="P397" s="2"/>
      <c r="Q397" s="2">
        <f t="shared" si="17"/>
        <v>100</v>
      </c>
      <c r="T397" s="14"/>
    </row>
    <row r="398" spans="1:21" ht="11.85" customHeight="1" x14ac:dyDescent="0.3">
      <c r="A398" s="3" t="s">
        <v>287</v>
      </c>
      <c r="C398" s="2">
        <v>0</v>
      </c>
      <c r="D398" s="2"/>
      <c r="E398" s="2">
        <v>0</v>
      </c>
      <c r="F398" s="2"/>
      <c r="G398" s="2">
        <v>100</v>
      </c>
      <c r="H398" s="2"/>
      <c r="I398" s="2">
        <v>0</v>
      </c>
      <c r="J398" s="2"/>
      <c r="K398" s="2">
        <v>0</v>
      </c>
      <c r="L398" s="2"/>
      <c r="M398" s="2">
        <v>0</v>
      </c>
      <c r="N398" s="2"/>
      <c r="O398" s="2">
        <v>0</v>
      </c>
      <c r="P398" s="2"/>
      <c r="Q398" s="2">
        <f t="shared" si="17"/>
        <v>0</v>
      </c>
      <c r="T398" s="14"/>
    </row>
    <row r="399" spans="1:21" ht="11.85" customHeight="1" x14ac:dyDescent="0.3">
      <c r="A399" s="3" t="s">
        <v>288</v>
      </c>
      <c r="C399" s="2">
        <v>588.23</v>
      </c>
      <c r="D399" s="2"/>
      <c r="E399" s="2">
        <v>534.09</v>
      </c>
      <c r="F399" s="2"/>
      <c r="G399" s="2">
        <v>211.18</v>
      </c>
      <c r="H399" s="2"/>
      <c r="I399" s="2">
        <v>1500</v>
      </c>
      <c r="J399" s="2"/>
      <c r="K399" s="2">
        <v>1500</v>
      </c>
      <c r="L399" s="2"/>
      <c r="M399" s="2">
        <v>1500</v>
      </c>
      <c r="N399" s="2"/>
      <c r="O399" s="2">
        <v>0</v>
      </c>
      <c r="P399" s="2"/>
      <c r="Q399" s="2">
        <f t="shared" si="17"/>
        <v>1500</v>
      </c>
      <c r="T399" s="14"/>
    </row>
    <row r="400" spans="1:21" ht="11.85" customHeight="1" x14ac:dyDescent="0.3">
      <c r="A400" s="3" t="s">
        <v>289</v>
      </c>
      <c r="C400" s="2">
        <v>21.64</v>
      </c>
      <c r="D400" s="2"/>
      <c r="E400" s="2">
        <v>1850.64</v>
      </c>
      <c r="F400" s="2"/>
      <c r="G400" s="2">
        <v>0</v>
      </c>
      <c r="H400" s="2"/>
      <c r="I400" s="2">
        <v>0</v>
      </c>
      <c r="J400" s="2"/>
      <c r="K400" s="2">
        <v>0</v>
      </c>
      <c r="L400" s="2"/>
      <c r="M400" s="2">
        <v>0</v>
      </c>
      <c r="N400" s="2"/>
      <c r="O400" s="2">
        <v>0</v>
      </c>
      <c r="P400" s="2"/>
      <c r="Q400" s="2">
        <f t="shared" si="17"/>
        <v>0</v>
      </c>
      <c r="T400" s="14"/>
      <c r="U400" s="2"/>
    </row>
    <row r="401" spans="1:21" ht="11.85" customHeight="1" x14ac:dyDescent="0.3">
      <c r="D401" s="2"/>
      <c r="F401" s="2"/>
      <c r="H401" s="2"/>
      <c r="J401" s="2"/>
      <c r="K401" s="2"/>
      <c r="L401" s="2"/>
      <c r="M401" s="2"/>
      <c r="N401" s="2"/>
      <c r="O401" s="2"/>
      <c r="P401" s="2"/>
      <c r="Q401" s="2"/>
      <c r="T401" s="14"/>
      <c r="U401" s="2"/>
    </row>
    <row r="402" spans="1:21" ht="11.85" customHeight="1" x14ac:dyDescent="0.3">
      <c r="D402" s="2"/>
      <c r="F402" s="2"/>
      <c r="H402" s="2"/>
      <c r="J402" s="2"/>
      <c r="K402" s="2"/>
      <c r="L402" s="2"/>
      <c r="M402" s="2"/>
      <c r="N402" s="2"/>
      <c r="O402" s="2"/>
      <c r="P402" s="2"/>
      <c r="Q402" s="2"/>
    </row>
    <row r="403" spans="1:21" ht="11.85" customHeight="1" x14ac:dyDescent="0.3">
      <c r="D403" s="2"/>
      <c r="F403" s="2"/>
      <c r="H403" s="2"/>
      <c r="J403" s="2"/>
      <c r="K403" s="2"/>
      <c r="L403" s="2"/>
      <c r="M403" s="2"/>
      <c r="N403" s="2"/>
      <c r="O403" s="2"/>
      <c r="P403" s="2"/>
      <c r="Q403" s="2"/>
    </row>
    <row r="404" spans="1:21" ht="11.85" customHeight="1" x14ac:dyDescent="0.3">
      <c r="D404" s="2"/>
      <c r="F404" s="2"/>
      <c r="H404" s="2"/>
      <c r="J404" s="2"/>
      <c r="K404" s="2"/>
      <c r="L404" s="2"/>
      <c r="M404" s="2"/>
      <c r="N404" s="2"/>
      <c r="O404" s="2"/>
      <c r="P404" s="2"/>
      <c r="Q404" s="2"/>
    </row>
    <row r="405" spans="1:21" ht="11.85" customHeight="1" x14ac:dyDescent="0.3">
      <c r="D405" s="2"/>
      <c r="F405" s="2"/>
      <c r="H405" s="2"/>
      <c r="J405" s="2"/>
      <c r="K405" s="2"/>
      <c r="L405" s="2"/>
      <c r="M405" s="2"/>
      <c r="N405" s="2"/>
      <c r="O405" s="2"/>
      <c r="P405" s="2"/>
      <c r="Q405" s="2"/>
    </row>
    <row r="406" spans="1:21" ht="11.85" customHeight="1" x14ac:dyDescent="0.3">
      <c r="A406" s="1"/>
      <c r="B406" s="1"/>
      <c r="E406" s="2" t="str">
        <f>$E$1</f>
        <v>CITY OF BRADY</v>
      </c>
    </row>
    <row r="407" spans="1:21" ht="11.85" customHeight="1" x14ac:dyDescent="0.3">
      <c r="E407" s="2" t="str">
        <f>$E$2</f>
        <v>BUDGET REPORT</v>
      </c>
    </row>
    <row r="408" spans="1:21" ht="11.85" customHeight="1" x14ac:dyDescent="0.3">
      <c r="E408" s="2" t="str">
        <f>$E$3</f>
        <v>FISCAL YEAR 2016 - 2017</v>
      </c>
    </row>
    <row r="409" spans="1:21" ht="11.85" customHeight="1" x14ac:dyDescent="0.3">
      <c r="A409" s="3" t="s">
        <v>3</v>
      </c>
    </row>
    <row r="410" spans="1:21" ht="11.85" customHeight="1" x14ac:dyDescent="0.3">
      <c r="A410" s="3" t="s">
        <v>241</v>
      </c>
    </row>
    <row r="411" spans="1:21" ht="11.85" customHeight="1" x14ac:dyDescent="0.3">
      <c r="I411" s="7" t="str">
        <f>+I6</f>
        <v>(----- 2015-2016 ------)</v>
      </c>
      <c r="J411" s="7"/>
      <c r="K411" s="7"/>
      <c r="L411" s="8"/>
      <c r="M411" s="7" t="str">
        <f>$M$6</f>
        <v>2016-2017</v>
      </c>
      <c r="N411" s="7"/>
      <c r="O411" s="7"/>
      <c r="P411" s="7"/>
      <c r="Q411" s="7"/>
    </row>
    <row r="412" spans="1:21" ht="11.85" customHeight="1" x14ac:dyDescent="0.3">
      <c r="C412" s="9" t="str">
        <f>$C$7</f>
        <v>2012-2013</v>
      </c>
      <c r="D412" s="8"/>
      <c r="E412" s="9" t="str">
        <f>$E$7</f>
        <v>2013-2014</v>
      </c>
      <c r="F412" s="8"/>
      <c r="G412" s="9" t="str">
        <f>$G$7</f>
        <v>2014- 2015</v>
      </c>
      <c r="H412" s="8"/>
      <c r="I412" s="9" t="s">
        <v>9</v>
      </c>
      <c r="J412" s="8"/>
      <c r="K412" s="8" t="str">
        <f>+$K$7</f>
        <v>PROJECTED</v>
      </c>
      <c r="L412" s="8"/>
      <c r="M412" s="8" t="str">
        <f>$M$7</f>
        <v>2016-2017</v>
      </c>
      <c r="N412" s="8"/>
      <c r="O412" s="8" t="str">
        <f>$O$7</f>
        <v>2016-2017</v>
      </c>
      <c r="P412" s="8"/>
      <c r="Q412" s="8" t="str">
        <f>$Q$7</f>
        <v>APPROVED</v>
      </c>
    </row>
    <row r="413" spans="1:21" ht="11.85" customHeight="1" x14ac:dyDescent="0.3">
      <c r="A413" s="10" t="s">
        <v>242</v>
      </c>
      <c r="C413" s="11" t="s">
        <v>12</v>
      </c>
      <c r="D413" s="8"/>
      <c r="E413" s="11" t="s">
        <v>12</v>
      </c>
      <c r="F413" s="8"/>
      <c r="G413" s="11" t="s">
        <v>12</v>
      </c>
      <c r="H413" s="8"/>
      <c r="I413" s="11" t="s">
        <v>13</v>
      </c>
      <c r="J413" s="8"/>
      <c r="K413" s="12" t="s">
        <v>13</v>
      </c>
      <c r="L413" s="8"/>
      <c r="M413" s="12" t="str">
        <f>$M$8</f>
        <v>BASE</v>
      </c>
      <c r="N413" s="8"/>
      <c r="O413" s="12" t="str">
        <f>$O$8</f>
        <v>SUPPLEMENTAL</v>
      </c>
      <c r="P413" s="8"/>
      <c r="Q413" s="12" t="str">
        <f>$Q$8</f>
        <v>BUDGET</v>
      </c>
    </row>
    <row r="414" spans="1:21" ht="11.85" customHeight="1" x14ac:dyDescent="0.3">
      <c r="D414" s="2"/>
      <c r="F414" s="2"/>
      <c r="H414" s="2"/>
      <c r="J414" s="2"/>
      <c r="K414" s="2"/>
      <c r="L414" s="2"/>
      <c r="M414" s="2"/>
      <c r="N414" s="2"/>
      <c r="O414" s="2"/>
      <c r="P414" s="2"/>
      <c r="Q414" s="2"/>
    </row>
    <row r="415" spans="1:21" ht="11.85" customHeight="1" x14ac:dyDescent="0.3">
      <c r="A415" s="3" t="s">
        <v>290</v>
      </c>
      <c r="C415" s="2">
        <v>0</v>
      </c>
      <c r="D415" s="2"/>
      <c r="E415" s="2">
        <v>0</v>
      </c>
      <c r="F415" s="2"/>
      <c r="G415" s="2">
        <v>0</v>
      </c>
      <c r="H415" s="2"/>
      <c r="I415" s="2">
        <v>0</v>
      </c>
      <c r="J415" s="2"/>
      <c r="K415" s="2">
        <v>0</v>
      </c>
      <c r="L415" s="2"/>
      <c r="M415" s="2">
        <v>0</v>
      </c>
      <c r="N415" s="2"/>
      <c r="O415" s="2">
        <v>0</v>
      </c>
      <c r="P415" s="2"/>
      <c r="Q415" s="2">
        <f>M415+O415</f>
        <v>0</v>
      </c>
      <c r="T415" s="14"/>
    </row>
    <row r="416" spans="1:21" ht="11.85" customHeight="1" x14ac:dyDescent="0.3">
      <c r="A416" s="3" t="s">
        <v>291</v>
      </c>
      <c r="C416" s="2">
        <v>0</v>
      </c>
      <c r="D416" s="2"/>
      <c r="E416" s="2">
        <v>0</v>
      </c>
      <c r="F416" s="2"/>
      <c r="G416" s="2">
        <v>200</v>
      </c>
      <c r="H416" s="2"/>
      <c r="I416" s="2">
        <v>0</v>
      </c>
      <c r="J416" s="2"/>
      <c r="K416" s="2">
        <v>0</v>
      </c>
      <c r="L416" s="2"/>
      <c r="M416" s="2">
        <v>0</v>
      </c>
      <c r="N416" s="2"/>
      <c r="O416" s="2">
        <v>0</v>
      </c>
      <c r="P416" s="2"/>
      <c r="Q416" s="2">
        <f>M416+O416</f>
        <v>0</v>
      </c>
      <c r="T416" s="14"/>
    </row>
    <row r="417" spans="1:21" ht="11.85" customHeight="1" x14ac:dyDescent="0.3">
      <c r="A417" s="3" t="s">
        <v>292</v>
      </c>
      <c r="C417" s="2">
        <v>0</v>
      </c>
      <c r="D417" s="2"/>
      <c r="E417" s="2">
        <v>0</v>
      </c>
      <c r="F417" s="2"/>
      <c r="G417" s="2">
        <v>0</v>
      </c>
      <c r="H417" s="2"/>
      <c r="I417" s="2">
        <v>0</v>
      </c>
      <c r="J417" s="2"/>
      <c r="K417" s="2">
        <v>0</v>
      </c>
      <c r="L417" s="2"/>
      <c r="M417" s="2">
        <v>0</v>
      </c>
      <c r="N417" s="2"/>
      <c r="O417" s="2">
        <v>0</v>
      </c>
      <c r="P417" s="2"/>
      <c r="Q417" s="2">
        <f>M417+O417</f>
        <v>0</v>
      </c>
      <c r="T417" s="14"/>
    </row>
    <row r="418" spans="1:21" ht="11.85" customHeight="1" x14ac:dyDescent="0.3">
      <c r="A418" s="3" t="s">
        <v>293</v>
      </c>
      <c r="C418" s="2">
        <v>0</v>
      </c>
      <c r="D418" s="2"/>
      <c r="E418" s="2">
        <v>0</v>
      </c>
      <c r="F418" s="2"/>
      <c r="G418" s="2">
        <v>0</v>
      </c>
      <c r="H418" s="2"/>
      <c r="I418" s="2">
        <v>0</v>
      </c>
      <c r="J418" s="2"/>
      <c r="K418" s="2">
        <v>0</v>
      </c>
      <c r="L418" s="2"/>
      <c r="M418" s="2">
        <v>0</v>
      </c>
      <c r="N418" s="2"/>
      <c r="O418" s="2">
        <v>0</v>
      </c>
      <c r="P418" s="2"/>
      <c r="Q418" s="2">
        <f>M418+O418</f>
        <v>0</v>
      </c>
      <c r="T418" s="14"/>
    </row>
    <row r="419" spans="1:21" ht="11.85" customHeight="1" x14ac:dyDescent="0.3">
      <c r="A419" s="3" t="s">
        <v>294</v>
      </c>
      <c r="C419" s="15">
        <v>0</v>
      </c>
      <c r="D419" s="2"/>
      <c r="E419" s="15">
        <v>0</v>
      </c>
      <c r="F419" s="2"/>
      <c r="G419" s="15">
        <v>0</v>
      </c>
      <c r="H419" s="2"/>
      <c r="I419" s="15">
        <v>0</v>
      </c>
      <c r="J419" s="2"/>
      <c r="K419" s="15">
        <v>0</v>
      </c>
      <c r="L419" s="2"/>
      <c r="M419" s="15">
        <v>0</v>
      </c>
      <c r="N419" s="2"/>
      <c r="O419" s="15">
        <v>0</v>
      </c>
      <c r="P419" s="2"/>
      <c r="Q419" s="15">
        <f>M419+O419</f>
        <v>0</v>
      </c>
      <c r="T419" s="14"/>
    </row>
    <row r="420" spans="1:21" ht="11.85" customHeight="1" x14ac:dyDescent="0.3">
      <c r="A420" s="3" t="s">
        <v>295</v>
      </c>
      <c r="C420" s="2">
        <f>SUM(C385:C400)+SUM(C415:C419)</f>
        <v>64719.490000000005</v>
      </c>
      <c r="D420" s="2"/>
      <c r="E420" s="2">
        <f>SUM(E385:E400)+SUM(E415:E419)</f>
        <v>77809.86</v>
      </c>
      <c r="F420" s="2"/>
      <c r="G420" s="2">
        <f>SUM(G385:G400)+SUM(G415:G419)</f>
        <v>79684.899999999994</v>
      </c>
      <c r="H420" s="2"/>
      <c r="I420" s="2">
        <f>SUM(I385:I400)+SUM(I415:I419)</f>
        <v>84600</v>
      </c>
      <c r="J420" s="2"/>
      <c r="K420" s="2">
        <f>SUM(K385:K400)+SUM(K415:K419)</f>
        <v>94380</v>
      </c>
      <c r="L420" s="2"/>
      <c r="M420" s="2">
        <f>SUM(M385:M400)+SUM(M415:M419)</f>
        <v>100100</v>
      </c>
      <c r="N420" s="2"/>
      <c r="O420" s="2">
        <f>SUM(O385:O400)+SUM(O415:O419)</f>
        <v>0</v>
      </c>
      <c r="P420" s="2"/>
      <c r="Q420" s="2">
        <f>SUM(Q385:Q400)+SUM(Q415:Q419)</f>
        <v>100100</v>
      </c>
    </row>
    <row r="421" spans="1:21" ht="11.85" customHeight="1" x14ac:dyDescent="0.3">
      <c r="D421" s="2"/>
      <c r="F421" s="2"/>
      <c r="H421" s="2"/>
      <c r="J421" s="2"/>
      <c r="K421" s="2"/>
      <c r="L421" s="2"/>
      <c r="M421" s="2"/>
      <c r="N421" s="2"/>
      <c r="O421" s="2"/>
      <c r="P421" s="2"/>
      <c r="Q421" s="2"/>
    </row>
    <row r="422" spans="1:21" ht="11.85" customHeight="1" x14ac:dyDescent="0.3">
      <c r="A422" s="3" t="s">
        <v>296</v>
      </c>
      <c r="C422" s="19">
        <v>0</v>
      </c>
      <c r="D422" s="2"/>
      <c r="E422" s="19">
        <v>63862.03</v>
      </c>
      <c r="F422" s="2"/>
      <c r="G422" s="19">
        <v>0</v>
      </c>
      <c r="H422" s="2"/>
      <c r="I422" s="19">
        <v>0</v>
      </c>
      <c r="J422" s="2"/>
      <c r="K422" s="19">
        <v>0</v>
      </c>
      <c r="L422" s="2"/>
      <c r="M422" s="19">
        <v>0</v>
      </c>
      <c r="N422" s="2"/>
      <c r="O422" s="19">
        <v>0</v>
      </c>
      <c r="P422" s="2"/>
      <c r="Q422" s="19">
        <f>M422+O422</f>
        <v>0</v>
      </c>
      <c r="T422" s="14"/>
    </row>
    <row r="423" spans="1:21" ht="11.85" customHeight="1" x14ac:dyDescent="0.3">
      <c r="A423" s="3" t="s">
        <v>297</v>
      </c>
      <c r="C423" s="15">
        <v>0</v>
      </c>
      <c r="D423" s="2"/>
      <c r="E423" s="15">
        <v>0</v>
      </c>
      <c r="F423" s="2"/>
      <c r="G423" s="15">
        <v>0</v>
      </c>
      <c r="H423" s="2"/>
      <c r="I423" s="15">
        <v>0</v>
      </c>
      <c r="J423" s="2"/>
      <c r="K423" s="15">
        <v>0</v>
      </c>
      <c r="L423" s="2"/>
      <c r="M423" s="15">
        <v>0</v>
      </c>
      <c r="N423" s="2"/>
      <c r="O423" s="15">
        <v>0</v>
      </c>
      <c r="P423" s="2"/>
      <c r="Q423" s="15">
        <f>M423+O423</f>
        <v>0</v>
      </c>
      <c r="T423" s="14"/>
    </row>
    <row r="424" spans="1:21" ht="11.85" customHeight="1" x14ac:dyDescent="0.3">
      <c r="A424" s="3" t="s">
        <v>298</v>
      </c>
      <c r="C424" s="2">
        <f>SUM(C422:C423)</f>
        <v>0</v>
      </c>
      <c r="D424" s="2"/>
      <c r="E424" s="2">
        <f>SUM(E422:E423)</f>
        <v>63862.03</v>
      </c>
      <c r="F424" s="2"/>
      <c r="G424" s="2">
        <f>SUM(G422:G423)</f>
        <v>0</v>
      </c>
      <c r="H424" s="2"/>
      <c r="I424" s="2">
        <f>SUM(I422:I423)</f>
        <v>0</v>
      </c>
      <c r="J424" s="2"/>
      <c r="K424" s="2">
        <f>SUM(K422:K423)</f>
        <v>0</v>
      </c>
      <c r="L424" s="2"/>
      <c r="M424" s="2">
        <f>SUM(M422:M423)</f>
        <v>0</v>
      </c>
      <c r="N424" s="2"/>
      <c r="O424" s="2">
        <f>SUM(O422:O423)</f>
        <v>0</v>
      </c>
      <c r="P424" s="2"/>
      <c r="Q424" s="2">
        <f>SUM(Q422:Q423)</f>
        <v>0</v>
      </c>
    </row>
    <row r="425" spans="1:21" ht="11.85" customHeight="1" x14ac:dyDescent="0.3">
      <c r="D425" s="2"/>
      <c r="F425" s="2"/>
      <c r="H425" s="2"/>
      <c r="J425" s="2"/>
      <c r="K425" s="2"/>
      <c r="L425" s="2"/>
      <c r="M425" s="2"/>
      <c r="N425" s="2"/>
      <c r="O425" s="2"/>
      <c r="P425" s="2"/>
      <c r="Q425" s="2"/>
    </row>
    <row r="426" spans="1:21" ht="11.85" customHeight="1" x14ac:dyDescent="0.3">
      <c r="A426" s="13" t="s">
        <v>299</v>
      </c>
      <c r="D426" s="2"/>
      <c r="F426" s="2"/>
      <c r="H426" s="2"/>
      <c r="J426" s="2"/>
      <c r="K426" s="2"/>
      <c r="L426" s="2"/>
      <c r="M426" s="2"/>
      <c r="N426" s="2"/>
      <c r="O426" s="2"/>
      <c r="P426" s="2"/>
      <c r="Q426" s="2"/>
    </row>
    <row r="427" spans="1:21" ht="11.85" customHeight="1" x14ac:dyDescent="0.3">
      <c r="A427" s="3" t="s">
        <v>300</v>
      </c>
      <c r="C427" s="15">
        <v>0</v>
      </c>
      <c r="D427" s="2"/>
      <c r="E427" s="15">
        <v>0</v>
      </c>
      <c r="F427" s="2"/>
      <c r="G427" s="15">
        <v>0</v>
      </c>
      <c r="H427" s="2"/>
      <c r="I427" s="15">
        <v>0</v>
      </c>
      <c r="J427" s="2"/>
      <c r="K427" s="15">
        <v>0</v>
      </c>
      <c r="L427" s="2"/>
      <c r="M427" s="15">
        <v>0</v>
      </c>
      <c r="N427" s="2"/>
      <c r="O427" s="15">
        <v>0</v>
      </c>
      <c r="P427" s="2"/>
      <c r="Q427" s="15">
        <f>M427+O427</f>
        <v>0</v>
      </c>
      <c r="T427" s="14"/>
    </row>
    <row r="428" spans="1:21" ht="11.85" customHeight="1" x14ac:dyDescent="0.3">
      <c r="A428" s="3" t="s">
        <v>301</v>
      </c>
      <c r="C428" s="2">
        <f>SUM(C427)</f>
        <v>0</v>
      </c>
      <c r="D428" s="2"/>
      <c r="E428" s="2">
        <f>SUM(E427)</f>
        <v>0</v>
      </c>
      <c r="F428" s="2"/>
      <c r="G428" s="2">
        <f>SUM(G427)</f>
        <v>0</v>
      </c>
      <c r="H428" s="2"/>
      <c r="I428" s="2">
        <f>SUM(I427)</f>
        <v>0</v>
      </c>
      <c r="J428" s="2"/>
      <c r="K428" s="2">
        <f>SUM(K427)</f>
        <v>0</v>
      </c>
      <c r="L428" s="2"/>
      <c r="M428" s="2">
        <f>SUM(M427)</f>
        <v>0</v>
      </c>
      <c r="N428" s="2"/>
      <c r="O428" s="2">
        <f>SUM(O427)</f>
        <v>0</v>
      </c>
      <c r="P428" s="2"/>
      <c r="Q428" s="2">
        <f>SUM(Q427)</f>
        <v>0</v>
      </c>
    </row>
    <row r="429" spans="1:21" ht="11.85" customHeight="1" x14ac:dyDescent="0.3">
      <c r="D429" s="2"/>
      <c r="F429" s="2"/>
      <c r="H429" s="2"/>
      <c r="J429" s="2"/>
      <c r="K429" s="2"/>
      <c r="L429" s="2"/>
      <c r="M429" s="2"/>
      <c r="N429" s="2"/>
      <c r="O429" s="2"/>
      <c r="P429" s="2"/>
      <c r="Q429" s="2"/>
    </row>
    <row r="430" spans="1:21" ht="11.85" customHeight="1" x14ac:dyDescent="0.3">
      <c r="A430" s="3" t="s">
        <v>302</v>
      </c>
      <c r="C430" s="2">
        <f>C363+C382+C420+C424+C428</f>
        <v>575683.02</v>
      </c>
      <c r="D430" s="2"/>
      <c r="E430" s="2">
        <f>E363+E382+E420+E424+E428</f>
        <v>615069.84</v>
      </c>
      <c r="F430" s="2"/>
      <c r="G430" s="2">
        <f>G363+G382+G420+G424+G428</f>
        <v>576125.82000000007</v>
      </c>
      <c r="H430" s="2"/>
      <c r="I430" s="2">
        <f>I363+I382+I420+I424+I428</f>
        <v>583698</v>
      </c>
      <c r="J430" s="2"/>
      <c r="K430" s="2">
        <f>K363+K382+K420+K424+K428</f>
        <v>600793</v>
      </c>
      <c r="L430" s="2"/>
      <c r="M430" s="2">
        <f>M363+M382+M420+M424+M428</f>
        <v>627752</v>
      </c>
      <c r="N430" s="2"/>
      <c r="O430" s="2">
        <f>O363+O382+O420+O424+O428</f>
        <v>0</v>
      </c>
      <c r="P430" s="2"/>
      <c r="Q430" s="2">
        <f>Q363+Q382+Q420+Q424+Q428</f>
        <v>627752</v>
      </c>
      <c r="T430" s="14"/>
      <c r="U430" s="2"/>
    </row>
    <row r="431" spans="1:21" ht="11.85" customHeight="1" x14ac:dyDescent="0.3">
      <c r="D431" s="2"/>
      <c r="F431" s="2"/>
      <c r="H431" s="2"/>
      <c r="J431" s="2"/>
      <c r="K431" s="2"/>
      <c r="L431" s="2"/>
      <c r="M431" s="2"/>
      <c r="N431" s="2"/>
      <c r="O431" s="2"/>
      <c r="P431" s="2"/>
      <c r="Q431" s="2"/>
    </row>
    <row r="432" spans="1:21" ht="11.85" customHeight="1" x14ac:dyDescent="0.3">
      <c r="D432" s="2"/>
      <c r="F432" s="2"/>
      <c r="H432" s="2"/>
      <c r="J432" s="2"/>
      <c r="K432" s="2"/>
      <c r="L432" s="2"/>
      <c r="M432" s="2"/>
      <c r="N432" s="2"/>
      <c r="O432" s="2"/>
      <c r="P432" s="2"/>
      <c r="Q432" s="2"/>
    </row>
    <row r="433" spans="4:17" ht="11.85" customHeight="1" x14ac:dyDescent="0.3">
      <c r="D433" s="2"/>
      <c r="F433" s="2"/>
      <c r="H433" s="2"/>
      <c r="J433" s="2"/>
      <c r="K433" s="2"/>
      <c r="L433" s="2"/>
      <c r="M433" s="2"/>
      <c r="N433" s="2"/>
      <c r="O433" s="2"/>
      <c r="P433" s="2"/>
      <c r="Q433" s="2"/>
    </row>
    <row r="434" spans="4:17" ht="11.85" customHeight="1" x14ac:dyDescent="0.3">
      <c r="D434" s="2"/>
      <c r="F434" s="2"/>
      <c r="H434" s="2"/>
      <c r="J434" s="2"/>
      <c r="K434" s="2"/>
      <c r="L434" s="2"/>
      <c r="M434" s="2"/>
      <c r="N434" s="2"/>
      <c r="O434" s="2"/>
      <c r="P434" s="2"/>
      <c r="Q434" s="2"/>
    </row>
    <row r="435" spans="4:17" ht="11.85" customHeight="1" x14ac:dyDescent="0.3">
      <c r="D435" s="2"/>
      <c r="F435" s="2"/>
      <c r="H435" s="2"/>
      <c r="J435" s="2"/>
      <c r="K435" s="2"/>
      <c r="L435" s="2"/>
      <c r="M435" s="2"/>
      <c r="N435" s="2"/>
      <c r="O435" s="2"/>
      <c r="P435" s="2"/>
      <c r="Q435" s="2"/>
    </row>
    <row r="436" spans="4:17" ht="11.85" customHeight="1" x14ac:dyDescent="0.3">
      <c r="D436" s="2"/>
      <c r="F436" s="2"/>
      <c r="H436" s="2"/>
      <c r="J436" s="2"/>
      <c r="K436" s="2"/>
      <c r="L436" s="2"/>
      <c r="M436" s="2"/>
      <c r="N436" s="2"/>
      <c r="O436" s="2"/>
      <c r="P436" s="2"/>
      <c r="Q436" s="2"/>
    </row>
    <row r="437" spans="4:17" ht="11.85" customHeight="1" x14ac:dyDescent="0.3">
      <c r="D437" s="2"/>
      <c r="F437" s="2"/>
      <c r="H437" s="2"/>
      <c r="J437" s="2"/>
      <c r="K437" s="2"/>
      <c r="L437" s="2"/>
      <c r="M437" s="2"/>
      <c r="N437" s="2"/>
      <c r="O437" s="2"/>
      <c r="P437" s="2"/>
      <c r="Q437" s="2"/>
    </row>
    <row r="438" spans="4:17" ht="11.85" customHeight="1" x14ac:dyDescent="0.3">
      <c r="D438" s="2"/>
      <c r="F438" s="2"/>
      <c r="H438" s="2"/>
      <c r="J438" s="2"/>
      <c r="K438" s="2"/>
      <c r="L438" s="2"/>
      <c r="M438" s="2"/>
      <c r="N438" s="2"/>
      <c r="O438" s="2"/>
      <c r="P438" s="2"/>
      <c r="Q438" s="2"/>
    </row>
    <row r="439" spans="4:17" ht="11.85" customHeight="1" x14ac:dyDescent="0.3">
      <c r="D439" s="2"/>
      <c r="F439" s="2"/>
      <c r="H439" s="2"/>
      <c r="J439" s="2"/>
      <c r="K439" s="2"/>
      <c r="L439" s="2"/>
      <c r="M439" s="2"/>
      <c r="N439" s="2"/>
      <c r="O439" s="2"/>
      <c r="P439" s="2"/>
      <c r="Q439" s="2"/>
    </row>
    <row r="440" spans="4:17" ht="11.85" customHeight="1" x14ac:dyDescent="0.3">
      <c r="D440" s="2"/>
      <c r="F440" s="2"/>
      <c r="H440" s="2"/>
      <c r="J440" s="2"/>
      <c r="K440" s="2"/>
      <c r="L440" s="2"/>
      <c r="M440" s="2"/>
      <c r="N440" s="2"/>
      <c r="O440" s="2"/>
      <c r="P440" s="2"/>
      <c r="Q440" s="2"/>
    </row>
    <row r="441" spans="4:17" ht="11.85" customHeight="1" x14ac:dyDescent="0.3">
      <c r="D441" s="2"/>
      <c r="F441" s="2"/>
      <c r="H441" s="2"/>
      <c r="J441" s="2"/>
      <c r="K441" s="2"/>
      <c r="L441" s="2"/>
      <c r="M441" s="2"/>
      <c r="N441" s="2"/>
      <c r="O441" s="2"/>
      <c r="P441" s="2"/>
      <c r="Q441" s="2"/>
    </row>
    <row r="442" spans="4:17" ht="11.85" customHeight="1" x14ac:dyDescent="0.3">
      <c r="D442" s="2"/>
      <c r="F442" s="2"/>
      <c r="H442" s="2"/>
      <c r="J442" s="2"/>
      <c r="K442" s="2"/>
      <c r="L442" s="2"/>
      <c r="M442" s="2"/>
      <c r="N442" s="2"/>
      <c r="O442" s="2"/>
      <c r="P442" s="2"/>
      <c r="Q442" s="2"/>
    </row>
    <row r="443" spans="4:17" ht="11.85" customHeight="1" x14ac:dyDescent="0.3">
      <c r="D443" s="2"/>
      <c r="F443" s="2"/>
      <c r="H443" s="2"/>
      <c r="J443" s="2"/>
      <c r="K443" s="2"/>
      <c r="L443" s="2"/>
      <c r="M443" s="2"/>
      <c r="N443" s="2"/>
      <c r="O443" s="2"/>
      <c r="P443" s="2"/>
      <c r="Q443" s="2"/>
    </row>
    <row r="444" spans="4:17" ht="11.85" customHeight="1" x14ac:dyDescent="0.3">
      <c r="D444" s="2"/>
      <c r="F444" s="2"/>
      <c r="H444" s="2"/>
      <c r="J444" s="2"/>
      <c r="K444" s="2"/>
      <c r="L444" s="2"/>
      <c r="M444" s="2"/>
      <c r="N444" s="2"/>
      <c r="O444" s="2"/>
      <c r="P444" s="2"/>
      <c r="Q444" s="2"/>
    </row>
    <row r="445" spans="4:17" ht="11.85" customHeight="1" x14ac:dyDescent="0.3">
      <c r="D445" s="2"/>
      <c r="F445" s="2"/>
      <c r="H445" s="2"/>
      <c r="J445" s="2"/>
      <c r="K445" s="2"/>
      <c r="L445" s="2"/>
      <c r="M445" s="2"/>
      <c r="N445" s="2"/>
      <c r="O445" s="2"/>
      <c r="P445" s="2"/>
      <c r="Q445" s="2"/>
    </row>
    <row r="446" spans="4:17" ht="11.85" customHeight="1" x14ac:dyDescent="0.3">
      <c r="D446" s="2"/>
      <c r="F446" s="2"/>
      <c r="H446" s="2"/>
      <c r="J446" s="2"/>
      <c r="K446" s="2"/>
      <c r="L446" s="2"/>
      <c r="M446" s="2"/>
      <c r="N446" s="2"/>
      <c r="O446" s="2"/>
      <c r="P446" s="2"/>
      <c r="Q446" s="2"/>
    </row>
    <row r="447" spans="4:17" ht="11.85" customHeight="1" x14ac:dyDescent="0.3">
      <c r="D447" s="2"/>
      <c r="F447" s="2"/>
      <c r="H447" s="2"/>
      <c r="J447" s="2"/>
      <c r="K447" s="2"/>
      <c r="L447" s="2"/>
      <c r="M447" s="2"/>
      <c r="N447" s="2"/>
      <c r="O447" s="2"/>
      <c r="P447" s="2"/>
      <c r="Q447" s="2"/>
    </row>
    <row r="448" spans="4:17" ht="11.85" customHeight="1" x14ac:dyDescent="0.3">
      <c r="D448" s="2"/>
      <c r="F448" s="2"/>
      <c r="H448" s="2"/>
      <c r="J448" s="2"/>
      <c r="K448" s="2"/>
      <c r="L448" s="2"/>
      <c r="M448" s="2"/>
      <c r="N448" s="2"/>
      <c r="O448" s="2"/>
      <c r="P448" s="2"/>
      <c r="Q448" s="2"/>
    </row>
    <row r="449" spans="4:17" ht="11.85" customHeight="1" x14ac:dyDescent="0.3">
      <c r="D449" s="2"/>
      <c r="F449" s="2"/>
      <c r="H449" s="2"/>
      <c r="J449" s="2"/>
      <c r="K449" s="2"/>
      <c r="L449" s="2"/>
      <c r="M449" s="2"/>
      <c r="N449" s="2"/>
      <c r="O449" s="2"/>
      <c r="P449" s="2"/>
      <c r="Q449" s="2"/>
    </row>
    <row r="450" spans="4:17" ht="11.85" customHeight="1" x14ac:dyDescent="0.3">
      <c r="D450" s="2"/>
      <c r="F450" s="2"/>
      <c r="H450" s="2"/>
      <c r="J450" s="2"/>
      <c r="K450" s="2"/>
      <c r="L450" s="2"/>
      <c r="M450" s="2"/>
      <c r="N450" s="2"/>
      <c r="O450" s="2"/>
      <c r="P450" s="2"/>
      <c r="Q450" s="2"/>
    </row>
    <row r="451" spans="4:17" ht="11.85" customHeight="1" x14ac:dyDescent="0.3">
      <c r="D451" s="2"/>
      <c r="F451" s="2"/>
      <c r="H451" s="2"/>
      <c r="J451" s="2"/>
      <c r="K451" s="2"/>
      <c r="L451" s="2"/>
      <c r="M451" s="2"/>
      <c r="N451" s="2"/>
      <c r="O451" s="2"/>
      <c r="P451" s="2"/>
      <c r="Q451" s="2"/>
    </row>
    <row r="452" spans="4:17" ht="11.85" customHeight="1" x14ac:dyDescent="0.3">
      <c r="D452" s="2"/>
      <c r="F452" s="2"/>
      <c r="H452" s="2"/>
      <c r="J452" s="2"/>
      <c r="K452" s="2"/>
      <c r="L452" s="2"/>
      <c r="M452" s="2"/>
      <c r="N452" s="2"/>
      <c r="O452" s="2"/>
      <c r="P452" s="2"/>
      <c r="Q452" s="2"/>
    </row>
    <row r="453" spans="4:17" ht="11.85" customHeight="1" x14ac:dyDescent="0.3">
      <c r="D453" s="2"/>
      <c r="F453" s="2"/>
      <c r="H453" s="2"/>
      <c r="J453" s="2"/>
      <c r="K453" s="2"/>
      <c r="L453" s="2"/>
      <c r="M453" s="2"/>
      <c r="N453" s="2"/>
      <c r="O453" s="2"/>
      <c r="P453" s="2"/>
      <c r="Q453" s="2"/>
    </row>
    <row r="454" spans="4:17" ht="11.85" customHeight="1" x14ac:dyDescent="0.3">
      <c r="D454" s="2"/>
      <c r="F454" s="2"/>
      <c r="H454" s="2"/>
      <c r="J454" s="2"/>
      <c r="K454" s="2"/>
      <c r="L454" s="2"/>
      <c r="M454" s="2"/>
      <c r="N454" s="2"/>
      <c r="O454" s="2"/>
      <c r="P454" s="2"/>
      <c r="Q454" s="2"/>
    </row>
    <row r="455" spans="4:17" ht="11.85" customHeight="1" x14ac:dyDescent="0.3">
      <c r="D455" s="2"/>
      <c r="F455" s="2"/>
      <c r="H455" s="2"/>
      <c r="J455" s="2"/>
      <c r="K455" s="2"/>
      <c r="L455" s="2"/>
      <c r="M455" s="2"/>
      <c r="N455" s="2"/>
      <c r="O455" s="2"/>
      <c r="P455" s="2"/>
      <c r="Q455" s="2"/>
    </row>
    <row r="456" spans="4:17" ht="11.85" customHeight="1" x14ac:dyDescent="0.3">
      <c r="D456" s="2"/>
      <c r="F456" s="2"/>
      <c r="H456" s="2"/>
      <c r="J456" s="2"/>
      <c r="K456" s="2"/>
      <c r="L456" s="2"/>
      <c r="M456" s="2"/>
      <c r="N456" s="2"/>
      <c r="O456" s="2"/>
      <c r="P456" s="2"/>
      <c r="Q456" s="2"/>
    </row>
    <row r="457" spans="4:17" ht="11.85" customHeight="1" x14ac:dyDescent="0.3">
      <c r="D457" s="2"/>
      <c r="F457" s="2"/>
      <c r="H457" s="2"/>
      <c r="J457" s="2"/>
      <c r="K457" s="2"/>
      <c r="L457" s="2"/>
      <c r="M457" s="2"/>
      <c r="N457" s="2"/>
      <c r="O457" s="2"/>
      <c r="P457" s="2"/>
      <c r="Q457" s="2"/>
    </row>
    <row r="458" spans="4:17" ht="11.85" customHeight="1" x14ac:dyDescent="0.3">
      <c r="D458" s="2"/>
      <c r="F458" s="2"/>
      <c r="H458" s="2"/>
      <c r="J458" s="2"/>
      <c r="K458" s="2"/>
      <c r="L458" s="2"/>
      <c r="M458" s="2"/>
      <c r="N458" s="2"/>
      <c r="O458" s="2"/>
      <c r="P458" s="2"/>
      <c r="Q458" s="2"/>
    </row>
    <row r="459" spans="4:17" ht="11.85" customHeight="1" x14ac:dyDescent="0.3">
      <c r="D459" s="2"/>
      <c r="F459" s="2"/>
      <c r="H459" s="2"/>
      <c r="J459" s="2"/>
      <c r="K459" s="2"/>
      <c r="L459" s="2"/>
      <c r="M459" s="2"/>
      <c r="N459" s="2"/>
      <c r="O459" s="2"/>
      <c r="P459" s="2"/>
      <c r="Q459" s="2"/>
    </row>
    <row r="460" spans="4:17" ht="11.85" customHeight="1" x14ac:dyDescent="0.3">
      <c r="D460" s="2"/>
      <c r="F460" s="2"/>
      <c r="H460" s="2"/>
      <c r="J460" s="2"/>
      <c r="K460" s="2"/>
      <c r="L460" s="2"/>
      <c r="M460" s="2"/>
      <c r="N460" s="2"/>
      <c r="O460" s="2"/>
      <c r="P460" s="2"/>
      <c r="Q460" s="2"/>
    </row>
    <row r="461" spans="4:17" ht="11.85" customHeight="1" x14ac:dyDescent="0.3">
      <c r="D461" s="2"/>
      <c r="F461" s="2"/>
      <c r="H461" s="2"/>
      <c r="J461" s="2"/>
      <c r="K461" s="2"/>
      <c r="L461" s="2"/>
      <c r="M461" s="2"/>
      <c r="N461" s="2"/>
      <c r="O461" s="2"/>
      <c r="P461" s="2"/>
      <c r="Q461" s="2"/>
    </row>
    <row r="462" spans="4:17" ht="11.85" customHeight="1" x14ac:dyDescent="0.3">
      <c r="D462" s="2"/>
      <c r="F462" s="2"/>
      <c r="H462" s="2"/>
      <c r="J462" s="2"/>
      <c r="K462" s="2"/>
      <c r="L462" s="2"/>
      <c r="M462" s="2"/>
      <c r="N462" s="2"/>
      <c r="O462" s="2"/>
      <c r="P462" s="2"/>
      <c r="Q462" s="2"/>
    </row>
    <row r="463" spans="4:17" ht="11.85" customHeight="1" x14ac:dyDescent="0.3">
      <c r="D463" s="2"/>
      <c r="F463" s="2"/>
      <c r="H463" s="2"/>
      <c r="J463" s="2"/>
      <c r="K463" s="2"/>
      <c r="L463" s="2"/>
      <c r="M463" s="2"/>
      <c r="N463" s="2"/>
      <c r="O463" s="2"/>
      <c r="P463" s="2"/>
      <c r="Q463" s="2"/>
    </row>
    <row r="464" spans="4:17" ht="11.85" customHeight="1" x14ac:dyDescent="0.3">
      <c r="D464" s="2"/>
      <c r="F464" s="2"/>
      <c r="H464" s="2"/>
      <c r="J464" s="2"/>
      <c r="K464" s="2"/>
      <c r="L464" s="2"/>
      <c r="M464" s="2"/>
      <c r="N464" s="2"/>
      <c r="O464" s="2"/>
      <c r="P464" s="2"/>
      <c r="Q464" s="2"/>
    </row>
    <row r="465" spans="1:20" ht="11.85" customHeight="1" x14ac:dyDescent="0.3">
      <c r="D465" s="2"/>
      <c r="F465" s="2"/>
      <c r="H465" s="2"/>
      <c r="J465" s="2"/>
      <c r="K465" s="2"/>
      <c r="L465" s="2"/>
      <c r="M465" s="2"/>
      <c r="N465" s="2"/>
      <c r="O465" s="2"/>
      <c r="P465" s="2"/>
      <c r="Q465" s="2"/>
    </row>
    <row r="466" spans="1:20" ht="11.85" customHeight="1" x14ac:dyDescent="0.3">
      <c r="D466" s="2"/>
      <c r="F466" s="2"/>
      <c r="H466" s="2"/>
      <c r="J466" s="2"/>
      <c r="K466" s="2"/>
      <c r="L466" s="2"/>
      <c r="M466" s="2"/>
      <c r="N466" s="2"/>
      <c r="O466" s="2"/>
      <c r="P466" s="2"/>
      <c r="Q466" s="2"/>
    </row>
    <row r="467" spans="1:20" ht="11.85" customHeight="1" x14ac:dyDescent="0.3">
      <c r="D467" s="2"/>
      <c r="F467" s="2"/>
      <c r="H467" s="2"/>
      <c r="J467" s="2"/>
      <c r="K467" s="2"/>
      <c r="L467" s="2"/>
      <c r="M467" s="2"/>
      <c r="N467" s="2"/>
      <c r="O467" s="2"/>
      <c r="P467" s="2"/>
      <c r="Q467" s="2"/>
    </row>
    <row r="468" spans="1:20" ht="11.85" customHeight="1" x14ac:dyDescent="0.3">
      <c r="D468" s="2"/>
      <c r="F468" s="2"/>
      <c r="H468" s="2"/>
      <c r="J468" s="2"/>
      <c r="K468" s="2"/>
      <c r="L468" s="2"/>
      <c r="M468" s="2"/>
      <c r="N468" s="2"/>
      <c r="O468" s="2"/>
      <c r="P468" s="2"/>
      <c r="Q468" s="2"/>
    </row>
    <row r="469" spans="1:20" ht="11.85" customHeight="1" x14ac:dyDescent="0.3">
      <c r="A469" s="1"/>
      <c r="B469" s="1"/>
      <c r="E469" s="2" t="str">
        <f>$E$1</f>
        <v>CITY OF BRADY</v>
      </c>
    </row>
    <row r="470" spans="1:20" ht="11.85" customHeight="1" x14ac:dyDescent="0.3">
      <c r="E470" s="2" t="str">
        <f>$E$2</f>
        <v>BUDGET REPORT</v>
      </c>
    </row>
    <row r="471" spans="1:20" ht="11.85" customHeight="1" x14ac:dyDescent="0.3">
      <c r="E471" s="2" t="str">
        <f>$E$3</f>
        <v>FISCAL YEAR 2016 - 2017</v>
      </c>
    </row>
    <row r="472" spans="1:20" ht="11.85" customHeight="1" x14ac:dyDescent="0.3">
      <c r="A472" s="3" t="s">
        <v>3</v>
      </c>
    </row>
    <row r="473" spans="1:20" ht="11.85" customHeight="1" x14ac:dyDescent="0.3">
      <c r="A473" s="3" t="s">
        <v>303</v>
      </c>
    </row>
    <row r="474" spans="1:20" ht="11.85" customHeight="1" x14ac:dyDescent="0.3">
      <c r="I474" s="7" t="str">
        <f>+I6</f>
        <v>(----- 2015-2016 ------)</v>
      </c>
      <c r="J474" s="7"/>
      <c r="K474" s="7"/>
      <c r="L474" s="8"/>
      <c r="M474" s="7" t="str">
        <f>$M$6</f>
        <v>2016-2017</v>
      </c>
      <c r="N474" s="7"/>
      <c r="O474" s="7"/>
      <c r="P474" s="7"/>
      <c r="Q474" s="7"/>
    </row>
    <row r="475" spans="1:20" ht="11.85" customHeight="1" x14ac:dyDescent="0.3">
      <c r="C475" s="9" t="str">
        <f>$C$7</f>
        <v>2012-2013</v>
      </c>
      <c r="D475" s="8"/>
      <c r="E475" s="9" t="str">
        <f>$E$7</f>
        <v>2013-2014</v>
      </c>
      <c r="F475" s="8"/>
      <c r="G475" s="9" t="str">
        <f>$G$7</f>
        <v>2014- 2015</v>
      </c>
      <c r="H475" s="8"/>
      <c r="I475" s="9" t="s">
        <v>9</v>
      </c>
      <c r="J475" s="8"/>
      <c r="K475" s="8" t="str">
        <f>+$K$7</f>
        <v>PROJECTED</v>
      </c>
      <c r="L475" s="8"/>
      <c r="M475" s="8" t="str">
        <f>$M$7</f>
        <v>2016-2017</v>
      </c>
      <c r="N475" s="8"/>
      <c r="O475" s="8" t="str">
        <f>$O$7</f>
        <v>2016-2017</v>
      </c>
      <c r="P475" s="8"/>
      <c r="Q475" s="8" t="str">
        <f>$Q$7</f>
        <v>APPROVED</v>
      </c>
    </row>
    <row r="476" spans="1:20" ht="11.85" customHeight="1" x14ac:dyDescent="0.3">
      <c r="A476" s="10" t="s">
        <v>242</v>
      </c>
      <c r="C476" s="11" t="s">
        <v>12</v>
      </c>
      <c r="D476" s="8"/>
      <c r="E476" s="11" t="s">
        <v>12</v>
      </c>
      <c r="F476" s="8"/>
      <c r="G476" s="11" t="s">
        <v>12</v>
      </c>
      <c r="H476" s="8"/>
      <c r="I476" s="11" t="s">
        <v>13</v>
      </c>
      <c r="J476" s="8"/>
      <c r="K476" s="12" t="s">
        <v>13</v>
      </c>
      <c r="L476" s="8"/>
      <c r="M476" s="12" t="str">
        <f>$M$8</f>
        <v>BASE</v>
      </c>
      <c r="N476" s="8"/>
      <c r="O476" s="12" t="str">
        <f>$O$8</f>
        <v>SUPPLEMENTAL</v>
      </c>
      <c r="P476" s="8"/>
      <c r="Q476" s="12" t="str">
        <f>$Q$8</f>
        <v>BUDGET</v>
      </c>
    </row>
    <row r="477" spans="1:20" ht="11.85" customHeight="1" x14ac:dyDescent="0.3"/>
    <row r="478" spans="1:20" ht="11.85" customHeight="1" x14ac:dyDescent="0.3">
      <c r="A478" s="13" t="s">
        <v>243</v>
      </c>
    </row>
    <row r="479" spans="1:20" ht="11.85" customHeight="1" x14ac:dyDescent="0.3">
      <c r="A479" s="3" t="s">
        <v>304</v>
      </c>
      <c r="C479" s="2">
        <v>105843.55</v>
      </c>
      <c r="D479" s="2"/>
      <c r="E479" s="2">
        <v>100973.83</v>
      </c>
      <c r="F479" s="2"/>
      <c r="G479" s="2">
        <v>99053.29</v>
      </c>
      <c r="H479" s="2"/>
      <c r="I479" s="2">
        <v>140500</v>
      </c>
      <c r="J479" s="2"/>
      <c r="K479" s="2">
        <v>133500</v>
      </c>
      <c r="L479" s="2"/>
      <c r="M479" s="2">
        <v>61344</v>
      </c>
      <c r="N479" s="2"/>
      <c r="O479" s="2">
        <v>0</v>
      </c>
      <c r="P479" s="2"/>
      <c r="Q479" s="2">
        <f t="shared" ref="Q479:Q487" si="18">M479+O479</f>
        <v>61344</v>
      </c>
      <c r="T479" s="14"/>
    </row>
    <row r="480" spans="1:20" ht="11.85" customHeight="1" x14ac:dyDescent="0.3">
      <c r="A480" s="3" t="s">
        <v>305</v>
      </c>
      <c r="C480" s="2">
        <v>1095.97</v>
      </c>
      <c r="D480" s="2"/>
      <c r="E480" s="2">
        <v>0</v>
      </c>
      <c r="F480" s="2"/>
      <c r="G480" s="2">
        <v>0</v>
      </c>
      <c r="H480" s="2"/>
      <c r="I480" s="2">
        <v>0</v>
      </c>
      <c r="J480" s="2"/>
      <c r="K480" s="2">
        <v>0</v>
      </c>
      <c r="L480" s="2"/>
      <c r="M480" s="2">
        <v>0</v>
      </c>
      <c r="N480" s="2"/>
      <c r="O480" s="2">
        <v>0</v>
      </c>
      <c r="P480" s="2"/>
      <c r="Q480" s="2">
        <f t="shared" si="18"/>
        <v>0</v>
      </c>
      <c r="T480" s="14"/>
    </row>
    <row r="481" spans="1:21" ht="11.85" customHeight="1" x14ac:dyDescent="0.3">
      <c r="A481" s="3" t="s">
        <v>306</v>
      </c>
      <c r="C481" s="2">
        <v>8279.07</v>
      </c>
      <c r="D481" s="2"/>
      <c r="E481" s="2">
        <v>10284.9</v>
      </c>
      <c r="F481" s="2"/>
      <c r="G481" s="2">
        <v>14726.43</v>
      </c>
      <c r="H481" s="2"/>
      <c r="I481" s="2">
        <v>7000</v>
      </c>
      <c r="J481" s="2"/>
      <c r="K481" s="2">
        <v>12000</v>
      </c>
      <c r="L481" s="2"/>
      <c r="M481" s="2">
        <v>1000</v>
      </c>
      <c r="N481" s="2"/>
      <c r="O481" s="2">
        <v>0</v>
      </c>
      <c r="P481" s="2"/>
      <c r="Q481" s="2">
        <f t="shared" si="18"/>
        <v>1000</v>
      </c>
      <c r="T481" s="14"/>
    </row>
    <row r="482" spans="1:21" ht="11.85" customHeight="1" x14ac:dyDescent="0.3">
      <c r="A482" s="3" t="s">
        <v>307</v>
      </c>
      <c r="C482" s="2">
        <v>600</v>
      </c>
      <c r="D482" s="2"/>
      <c r="E482" s="2">
        <v>3000</v>
      </c>
      <c r="F482" s="2"/>
      <c r="G482" s="2">
        <v>2400</v>
      </c>
      <c r="H482" s="2"/>
      <c r="I482" s="2">
        <v>2400</v>
      </c>
      <c r="J482" s="2"/>
      <c r="K482" s="2">
        <v>2400</v>
      </c>
      <c r="L482" s="2"/>
      <c r="M482" s="2">
        <v>0</v>
      </c>
      <c r="N482" s="2"/>
      <c r="O482" s="2">
        <v>0</v>
      </c>
      <c r="P482" s="2"/>
      <c r="Q482" s="2">
        <f t="shared" si="18"/>
        <v>0</v>
      </c>
      <c r="T482" s="14"/>
    </row>
    <row r="483" spans="1:21" ht="11.85" customHeight="1" x14ac:dyDescent="0.3">
      <c r="A483" s="3" t="s">
        <v>308</v>
      </c>
      <c r="C483" s="2">
        <v>13554.76</v>
      </c>
      <c r="D483" s="2"/>
      <c r="E483" s="2">
        <v>13877.04</v>
      </c>
      <c r="F483" s="2"/>
      <c r="G483" s="2">
        <v>13968.06</v>
      </c>
      <c r="H483" s="2"/>
      <c r="I483" s="2">
        <v>28132</v>
      </c>
      <c r="J483" s="2"/>
      <c r="K483" s="2">
        <v>28132</v>
      </c>
      <c r="L483" s="2"/>
      <c r="M483" s="2">
        <v>19690</v>
      </c>
      <c r="N483" s="2"/>
      <c r="O483" s="2">
        <v>0</v>
      </c>
      <c r="P483" s="2"/>
      <c r="Q483" s="2">
        <f t="shared" si="18"/>
        <v>19690</v>
      </c>
      <c r="T483" s="14"/>
    </row>
    <row r="484" spans="1:21" ht="11.85" customHeight="1" x14ac:dyDescent="0.3">
      <c r="A484" s="3" t="s">
        <v>309</v>
      </c>
      <c r="C484" s="2">
        <v>8361.3799999999992</v>
      </c>
      <c r="D484" s="2"/>
      <c r="E484" s="2">
        <v>9284.6200000000008</v>
      </c>
      <c r="F484" s="2"/>
      <c r="G484" s="2">
        <v>9893.68</v>
      </c>
      <c r="H484" s="2"/>
      <c r="I484" s="2">
        <v>13343</v>
      </c>
      <c r="J484" s="2"/>
      <c r="K484" s="2">
        <v>13343</v>
      </c>
      <c r="L484" s="2"/>
      <c r="M484" s="2">
        <v>6682</v>
      </c>
      <c r="N484" s="2"/>
      <c r="O484" s="2">
        <v>0</v>
      </c>
      <c r="P484" s="2"/>
      <c r="Q484" s="2">
        <f t="shared" si="18"/>
        <v>6682</v>
      </c>
      <c r="T484" s="14"/>
    </row>
    <row r="485" spans="1:21" ht="11.85" customHeight="1" x14ac:dyDescent="0.3">
      <c r="A485" s="3" t="s">
        <v>310</v>
      </c>
      <c r="C485" s="2">
        <v>2561.2199999999998</v>
      </c>
      <c r="D485" s="2"/>
      <c r="E485" s="2">
        <v>2857.19</v>
      </c>
      <c r="F485" s="2"/>
      <c r="G485" s="2">
        <v>2703.76</v>
      </c>
      <c r="H485" s="2"/>
      <c r="I485" s="2">
        <v>2908</v>
      </c>
      <c r="J485" s="2"/>
      <c r="K485" s="2">
        <v>2908</v>
      </c>
      <c r="L485" s="2"/>
      <c r="M485" s="2">
        <v>1051</v>
      </c>
      <c r="N485" s="2"/>
      <c r="O485" s="2">
        <v>0</v>
      </c>
      <c r="P485" s="2"/>
      <c r="Q485" s="2">
        <f t="shared" si="18"/>
        <v>1051</v>
      </c>
      <c r="T485" s="14"/>
    </row>
    <row r="486" spans="1:21" ht="11.85" customHeight="1" x14ac:dyDescent="0.3">
      <c r="A486" s="3" t="s">
        <v>311</v>
      </c>
      <c r="C486" s="2">
        <v>10.39</v>
      </c>
      <c r="D486" s="2"/>
      <c r="E486" s="2">
        <v>942.13</v>
      </c>
      <c r="F486" s="2"/>
      <c r="G486" s="2">
        <v>122.4</v>
      </c>
      <c r="H486" s="2"/>
      <c r="I486" s="2">
        <v>450</v>
      </c>
      <c r="J486" s="2"/>
      <c r="K486" s="2">
        <v>950</v>
      </c>
      <c r="L486" s="2"/>
      <c r="M486" s="2">
        <v>198</v>
      </c>
      <c r="N486" s="2"/>
      <c r="O486" s="2">
        <v>0</v>
      </c>
      <c r="P486" s="2"/>
      <c r="Q486" s="2">
        <f t="shared" si="18"/>
        <v>198</v>
      </c>
      <c r="T486" s="14"/>
    </row>
    <row r="487" spans="1:21" ht="11.85" customHeight="1" x14ac:dyDescent="0.3">
      <c r="A487" s="3" t="s">
        <v>312</v>
      </c>
      <c r="C487" s="15">
        <v>8813.4599999999991</v>
      </c>
      <c r="D487" s="2"/>
      <c r="E487" s="15">
        <v>8655.6</v>
      </c>
      <c r="F487" s="2"/>
      <c r="G487" s="15">
        <v>8830.0499999999993</v>
      </c>
      <c r="H487" s="2"/>
      <c r="I487" s="15">
        <v>11505</v>
      </c>
      <c r="J487" s="2"/>
      <c r="K487" s="15">
        <v>11505</v>
      </c>
      <c r="L487" s="2"/>
      <c r="M487" s="15">
        <v>4863</v>
      </c>
      <c r="N487" s="2"/>
      <c r="O487" s="15">
        <v>0</v>
      </c>
      <c r="P487" s="2"/>
      <c r="Q487" s="15">
        <f t="shared" si="18"/>
        <v>4863</v>
      </c>
      <c r="T487" s="14"/>
    </row>
    <row r="488" spans="1:21" ht="11.85" customHeight="1" x14ac:dyDescent="0.3">
      <c r="A488" s="3" t="s">
        <v>254</v>
      </c>
      <c r="C488" s="2">
        <f>SUM(C479:C487)</f>
        <v>149119.79999999999</v>
      </c>
      <c r="D488" s="2"/>
      <c r="E488" s="2">
        <f>SUM(E479:E487)</f>
        <v>149875.31</v>
      </c>
      <c r="F488" s="2"/>
      <c r="G488" s="2">
        <f>SUM(G479:G487)</f>
        <v>151697.66999999998</v>
      </c>
      <c r="H488" s="2"/>
      <c r="I488" s="2">
        <f>SUM(I479:I487)</f>
        <v>206238</v>
      </c>
      <c r="J488" s="2"/>
      <c r="K488" s="2">
        <f>SUM(K479:K487)</f>
        <v>204738</v>
      </c>
      <c r="L488" s="2"/>
      <c r="M488" s="2">
        <f>SUM(M479:M487)</f>
        <v>94828</v>
      </c>
      <c r="N488" s="2"/>
      <c r="O488" s="2">
        <f>SUM(O479:O487)</f>
        <v>0</v>
      </c>
      <c r="P488" s="2"/>
      <c r="Q488" s="2">
        <f>SUM(Q479:Q487)</f>
        <v>94828</v>
      </c>
      <c r="R488" s="20"/>
      <c r="U488" s="2"/>
    </row>
    <row r="489" spans="1:21" ht="11.85" customHeight="1" x14ac:dyDescent="0.3">
      <c r="D489" s="2"/>
      <c r="F489" s="2"/>
      <c r="H489" s="2"/>
      <c r="J489" s="2"/>
      <c r="K489" s="2"/>
      <c r="L489" s="2"/>
      <c r="M489" s="2"/>
      <c r="N489" s="2"/>
      <c r="O489" s="2"/>
      <c r="P489" s="2"/>
      <c r="Q489" s="2"/>
    </row>
    <row r="490" spans="1:21" ht="11.85" customHeight="1" x14ac:dyDescent="0.3">
      <c r="A490" s="13" t="s">
        <v>255</v>
      </c>
      <c r="D490" s="2"/>
      <c r="F490" s="2"/>
      <c r="H490" s="2"/>
      <c r="J490" s="2"/>
      <c r="K490" s="2"/>
      <c r="L490" s="2"/>
      <c r="M490" s="2"/>
      <c r="N490" s="2"/>
      <c r="O490" s="2"/>
      <c r="P490" s="2"/>
      <c r="Q490" s="2"/>
    </row>
    <row r="491" spans="1:21" ht="11.85" customHeight="1" x14ac:dyDescent="0.3">
      <c r="A491" s="3" t="s">
        <v>313</v>
      </c>
      <c r="C491" s="2">
        <v>275</v>
      </c>
      <c r="D491" s="2"/>
      <c r="E491" s="2">
        <v>499</v>
      </c>
      <c r="F491" s="2"/>
      <c r="G491" s="2">
        <v>370</v>
      </c>
      <c r="H491" s="2"/>
      <c r="I491" s="2">
        <v>650</v>
      </c>
      <c r="J491" s="2"/>
      <c r="K491" s="2">
        <v>650</v>
      </c>
      <c r="L491" s="2"/>
      <c r="M491" s="2">
        <v>650</v>
      </c>
      <c r="N491" s="2"/>
      <c r="O491" s="2">
        <v>0</v>
      </c>
      <c r="P491" s="2"/>
      <c r="Q491" s="2">
        <f t="shared" ref="Q491:Q503" si="19">M491+O491</f>
        <v>650</v>
      </c>
      <c r="T491" s="14"/>
    </row>
    <row r="492" spans="1:21" ht="11.85" customHeight="1" x14ac:dyDescent="0.3">
      <c r="A492" s="3" t="s">
        <v>314</v>
      </c>
      <c r="C492" s="2">
        <v>31173.26</v>
      </c>
      <c r="D492" s="2"/>
      <c r="E492" s="2">
        <v>27887.599999999999</v>
      </c>
      <c r="F492" s="2"/>
      <c r="G492" s="2">
        <v>33496.01</v>
      </c>
      <c r="H492" s="2"/>
      <c r="I492" s="2">
        <v>30000</v>
      </c>
      <c r="J492" s="2"/>
      <c r="K492" s="2">
        <v>30000</v>
      </c>
      <c r="L492" s="2"/>
      <c r="M492" s="2">
        <v>30000</v>
      </c>
      <c r="N492" s="2"/>
      <c r="O492" s="2">
        <v>0</v>
      </c>
      <c r="P492" s="2"/>
      <c r="Q492" s="2">
        <f t="shared" si="19"/>
        <v>30000</v>
      </c>
      <c r="T492" s="14"/>
    </row>
    <row r="493" spans="1:21" ht="11.85" customHeight="1" x14ac:dyDescent="0.3">
      <c r="A493" s="3" t="s">
        <v>315</v>
      </c>
      <c r="C493" s="2">
        <v>0</v>
      </c>
      <c r="D493" s="2"/>
      <c r="E493" s="2">
        <v>536.4</v>
      </c>
      <c r="F493" s="2"/>
      <c r="G493" s="2">
        <v>976.8</v>
      </c>
      <c r="H493" s="2"/>
      <c r="I493" s="2">
        <v>1000</v>
      </c>
      <c r="J493" s="2"/>
      <c r="K493" s="2">
        <v>1500</v>
      </c>
      <c r="L493" s="2"/>
      <c r="M493" s="2">
        <v>1000</v>
      </c>
      <c r="N493" s="2"/>
      <c r="O493" s="2">
        <v>0</v>
      </c>
      <c r="P493" s="2"/>
      <c r="Q493" s="2">
        <f t="shared" si="19"/>
        <v>1000</v>
      </c>
      <c r="T493" s="14"/>
    </row>
    <row r="494" spans="1:21" ht="11.85" customHeight="1" x14ac:dyDescent="0.3">
      <c r="A494" s="3" t="s">
        <v>316</v>
      </c>
      <c r="C494" s="2">
        <v>295</v>
      </c>
      <c r="D494" s="2"/>
      <c r="E494" s="2">
        <v>0</v>
      </c>
      <c r="F494" s="2"/>
      <c r="G494" s="2">
        <v>50</v>
      </c>
      <c r="H494" s="2"/>
      <c r="I494" s="2">
        <v>350</v>
      </c>
      <c r="J494" s="2"/>
      <c r="K494" s="2">
        <v>350</v>
      </c>
      <c r="L494" s="2"/>
      <c r="M494" s="2">
        <v>350</v>
      </c>
      <c r="N494" s="2"/>
      <c r="O494" s="2">
        <v>0</v>
      </c>
      <c r="P494" s="2"/>
      <c r="Q494" s="2">
        <f t="shared" si="19"/>
        <v>350</v>
      </c>
      <c r="T494" s="14"/>
    </row>
    <row r="495" spans="1:21" ht="11.85" customHeight="1" x14ac:dyDescent="0.3">
      <c r="A495" s="3" t="s">
        <v>317</v>
      </c>
      <c r="C495" s="2">
        <v>6781.22</v>
      </c>
      <c r="D495" s="2"/>
      <c r="E495" s="2">
        <v>6944.25</v>
      </c>
      <c r="F495" s="2"/>
      <c r="G495" s="2">
        <v>7725.07</v>
      </c>
      <c r="H495" s="2"/>
      <c r="I495" s="2">
        <v>5050</v>
      </c>
      <c r="J495" s="2"/>
      <c r="K495" s="2">
        <v>8600</v>
      </c>
      <c r="L495" s="2"/>
      <c r="M495" s="2">
        <v>5600</v>
      </c>
      <c r="N495" s="2"/>
      <c r="O495" s="2">
        <v>0</v>
      </c>
      <c r="P495" s="2"/>
      <c r="Q495" s="2">
        <f t="shared" si="19"/>
        <v>5600</v>
      </c>
      <c r="T495" s="14"/>
    </row>
    <row r="496" spans="1:21" ht="11.85" customHeight="1" x14ac:dyDescent="0.3">
      <c r="A496" s="3" t="s">
        <v>318</v>
      </c>
      <c r="C496" s="2">
        <v>715</v>
      </c>
      <c r="D496" s="2"/>
      <c r="E496" s="2">
        <v>1060</v>
      </c>
      <c r="F496" s="2"/>
      <c r="G496" s="2">
        <v>225</v>
      </c>
      <c r="H496" s="2"/>
      <c r="I496" s="2">
        <v>1140</v>
      </c>
      <c r="J496" s="2"/>
      <c r="K496" s="2">
        <v>1140</v>
      </c>
      <c r="L496" s="2"/>
      <c r="M496" s="2">
        <v>1140</v>
      </c>
      <c r="N496" s="2"/>
      <c r="O496" s="2">
        <v>0</v>
      </c>
      <c r="P496" s="2"/>
      <c r="Q496" s="2">
        <f t="shared" si="19"/>
        <v>1140</v>
      </c>
      <c r="T496" s="14"/>
    </row>
    <row r="497" spans="1:20" ht="11.85" customHeight="1" x14ac:dyDescent="0.3">
      <c r="A497" s="3" t="s">
        <v>319</v>
      </c>
      <c r="C497" s="2">
        <v>0</v>
      </c>
      <c r="D497" s="2"/>
      <c r="E497" s="2">
        <v>0</v>
      </c>
      <c r="F497" s="2"/>
      <c r="G497" s="2">
        <v>0</v>
      </c>
      <c r="H497" s="2"/>
      <c r="I497" s="2">
        <v>0</v>
      </c>
      <c r="J497" s="2"/>
      <c r="K497" s="2">
        <v>0</v>
      </c>
      <c r="L497" s="2"/>
      <c r="M497" s="2">
        <v>0</v>
      </c>
      <c r="N497" s="2"/>
      <c r="O497" s="2">
        <v>0</v>
      </c>
      <c r="P497" s="2"/>
      <c r="Q497" s="2">
        <f t="shared" si="19"/>
        <v>0</v>
      </c>
      <c r="T497" s="14"/>
    </row>
    <row r="498" spans="1:20" ht="11.85" customHeight="1" x14ac:dyDescent="0.3">
      <c r="A498" s="3" t="s">
        <v>320</v>
      </c>
      <c r="C498" s="2">
        <v>2298.77</v>
      </c>
      <c r="D498" s="2"/>
      <c r="E498" s="2">
        <v>3586.76</v>
      </c>
      <c r="F498" s="2"/>
      <c r="G498" s="2">
        <v>3435.6</v>
      </c>
      <c r="H498" s="2"/>
      <c r="I498" s="2">
        <v>3470</v>
      </c>
      <c r="J498" s="2"/>
      <c r="K498" s="2">
        <v>3470</v>
      </c>
      <c r="L498" s="2"/>
      <c r="M498" s="2">
        <v>3470</v>
      </c>
      <c r="N498" s="2"/>
      <c r="O498" s="2">
        <v>0</v>
      </c>
      <c r="P498" s="2"/>
      <c r="Q498" s="2">
        <f t="shared" si="19"/>
        <v>3470</v>
      </c>
      <c r="T498" s="14"/>
    </row>
    <row r="499" spans="1:20" ht="11.85" customHeight="1" x14ac:dyDescent="0.3">
      <c r="A499" s="3" t="s">
        <v>321</v>
      </c>
      <c r="C499" s="2">
        <v>0</v>
      </c>
      <c r="D499" s="2"/>
      <c r="E499" s="2">
        <v>0</v>
      </c>
      <c r="F499" s="2"/>
      <c r="G499" s="2">
        <v>0</v>
      </c>
      <c r="H499" s="2"/>
      <c r="I499" s="2">
        <v>0</v>
      </c>
      <c r="J499" s="2"/>
      <c r="K499" s="2">
        <v>0</v>
      </c>
      <c r="L499" s="2"/>
      <c r="M499" s="2">
        <v>0</v>
      </c>
      <c r="N499" s="2"/>
      <c r="O499" s="2">
        <v>0</v>
      </c>
      <c r="P499" s="2"/>
      <c r="Q499" s="2">
        <f t="shared" si="19"/>
        <v>0</v>
      </c>
      <c r="T499" s="14"/>
    </row>
    <row r="500" spans="1:20" ht="11.85" customHeight="1" x14ac:dyDescent="0.3">
      <c r="A500" s="3" t="s">
        <v>322</v>
      </c>
      <c r="C500" s="2">
        <v>589.07000000000005</v>
      </c>
      <c r="D500" s="2"/>
      <c r="E500" s="2">
        <v>494.16</v>
      </c>
      <c r="F500" s="2"/>
      <c r="G500" s="2">
        <v>628.38</v>
      </c>
      <c r="H500" s="2"/>
      <c r="I500" s="2">
        <v>740</v>
      </c>
      <c r="J500" s="2"/>
      <c r="K500" s="2">
        <v>740</v>
      </c>
      <c r="L500" s="2"/>
      <c r="M500" s="2">
        <v>740</v>
      </c>
      <c r="N500" s="2"/>
      <c r="O500" s="2">
        <v>0</v>
      </c>
      <c r="P500" s="2"/>
      <c r="Q500" s="2">
        <f t="shared" si="19"/>
        <v>740</v>
      </c>
      <c r="T500" s="14"/>
    </row>
    <row r="501" spans="1:20" ht="11.85" customHeight="1" x14ac:dyDescent="0.3">
      <c r="A501" s="3" t="s">
        <v>323</v>
      </c>
      <c r="C501" s="2">
        <v>0</v>
      </c>
      <c r="D501" s="2"/>
      <c r="E501" s="2">
        <v>216.49</v>
      </c>
      <c r="F501" s="2"/>
      <c r="G501" s="2">
        <v>163.98</v>
      </c>
      <c r="H501" s="2"/>
      <c r="I501" s="2">
        <v>1500</v>
      </c>
      <c r="J501" s="2"/>
      <c r="K501" s="2">
        <v>500</v>
      </c>
      <c r="L501" s="2"/>
      <c r="M501" s="2">
        <v>3600</v>
      </c>
      <c r="N501" s="2"/>
      <c r="O501" s="2">
        <v>0</v>
      </c>
      <c r="P501" s="2"/>
      <c r="Q501" s="2">
        <f t="shared" si="19"/>
        <v>3600</v>
      </c>
      <c r="T501" s="14"/>
    </row>
    <row r="502" spans="1:20" ht="11.85" customHeight="1" x14ac:dyDescent="0.3">
      <c r="A502" s="3" t="s">
        <v>324</v>
      </c>
      <c r="C502" s="2">
        <v>2616.54</v>
      </c>
      <c r="D502" s="2"/>
      <c r="E502" s="2">
        <v>1115.19</v>
      </c>
      <c r="F502" s="2"/>
      <c r="G502" s="2">
        <v>1119.6600000000001</v>
      </c>
      <c r="H502" s="2"/>
      <c r="I502" s="2">
        <v>1500</v>
      </c>
      <c r="J502" s="2"/>
      <c r="K502" s="2">
        <v>1500</v>
      </c>
      <c r="L502" s="2"/>
      <c r="M502" s="2">
        <v>1500</v>
      </c>
      <c r="N502" s="2"/>
      <c r="O502" s="2">
        <v>0</v>
      </c>
      <c r="P502" s="2"/>
      <c r="Q502" s="2">
        <f t="shared" si="19"/>
        <v>1500</v>
      </c>
      <c r="T502" s="14"/>
    </row>
    <row r="503" spans="1:20" ht="11.85" customHeight="1" x14ac:dyDescent="0.3">
      <c r="A503" s="3" t="s">
        <v>325</v>
      </c>
      <c r="C503" s="15">
        <v>18480</v>
      </c>
      <c r="D503" s="2"/>
      <c r="E503" s="15">
        <v>18480</v>
      </c>
      <c r="F503" s="2"/>
      <c r="G503" s="15">
        <v>18480</v>
      </c>
      <c r="H503" s="2"/>
      <c r="I503" s="15">
        <v>18480</v>
      </c>
      <c r="J503" s="2"/>
      <c r="K503" s="15">
        <v>18480</v>
      </c>
      <c r="L503" s="2"/>
      <c r="M503" s="15">
        <v>1560</v>
      </c>
      <c r="N503" s="2"/>
      <c r="O503" s="15">
        <v>0</v>
      </c>
      <c r="P503" s="2"/>
      <c r="Q503" s="15">
        <f t="shared" si="19"/>
        <v>1560</v>
      </c>
      <c r="T503" s="14"/>
    </row>
    <row r="504" spans="1:20" ht="11.85" customHeight="1" x14ac:dyDescent="0.3">
      <c r="A504" s="3" t="s">
        <v>272</v>
      </c>
      <c r="C504" s="2">
        <f>SUM(C491:C503)</f>
        <v>63223.859999999993</v>
      </c>
      <c r="D504" s="2"/>
      <c r="E504" s="2">
        <f>SUM(E491:E503)</f>
        <v>60819.850000000006</v>
      </c>
      <c r="F504" s="2"/>
      <c r="G504" s="2">
        <f>SUM(G491:G503)</f>
        <v>66670.5</v>
      </c>
      <c r="H504" s="2"/>
      <c r="I504" s="2">
        <f>SUM(I491:I503)</f>
        <v>63880</v>
      </c>
      <c r="J504" s="2"/>
      <c r="K504" s="2">
        <f>SUM(K491:K503)</f>
        <v>66930</v>
      </c>
      <c r="L504" s="2"/>
      <c r="M504" s="2">
        <f>SUM(M491:M503)</f>
        <v>49610</v>
      </c>
      <c r="N504" s="2"/>
      <c r="O504" s="2">
        <f>SUM(O491:O503)</f>
        <v>0</v>
      </c>
      <c r="P504" s="2"/>
      <c r="Q504" s="2">
        <f>SUM(Q491:Q503)</f>
        <v>49610</v>
      </c>
    </row>
    <row r="505" spans="1:20" ht="11.85" customHeight="1" x14ac:dyDescent="0.3"/>
    <row r="506" spans="1:20" ht="11.85" customHeight="1" x14ac:dyDescent="0.3">
      <c r="A506" s="13" t="s">
        <v>273</v>
      </c>
    </row>
    <row r="507" spans="1:20" ht="11.85" customHeight="1" x14ac:dyDescent="0.3">
      <c r="A507" s="3" t="s">
        <v>326</v>
      </c>
      <c r="B507" s="2"/>
      <c r="C507" s="2">
        <v>580.6</v>
      </c>
      <c r="D507" s="2"/>
      <c r="E507" s="2">
        <v>295.2</v>
      </c>
      <c r="F507" s="2"/>
      <c r="G507" s="2">
        <v>425.44</v>
      </c>
      <c r="H507" s="2"/>
      <c r="I507" s="2">
        <v>300</v>
      </c>
      <c r="J507" s="2"/>
      <c r="K507" s="2">
        <v>300</v>
      </c>
      <c r="L507" s="2"/>
      <c r="M507" s="2">
        <v>300</v>
      </c>
      <c r="N507" s="2"/>
      <c r="O507" s="2">
        <v>0</v>
      </c>
      <c r="P507" s="2"/>
      <c r="Q507" s="2">
        <f t="shared" ref="Q507:Q528" si="20">M507+O507</f>
        <v>300</v>
      </c>
      <c r="T507" s="14"/>
    </row>
    <row r="508" spans="1:20" ht="11.85" customHeight="1" x14ac:dyDescent="0.3">
      <c r="A508" s="3" t="s">
        <v>327</v>
      </c>
      <c r="B508" s="2"/>
      <c r="C508" s="2">
        <v>2453.64</v>
      </c>
      <c r="D508" s="2"/>
      <c r="E508" s="2">
        <v>821.76</v>
      </c>
      <c r="F508" s="2"/>
      <c r="G508" s="2">
        <v>1316.25</v>
      </c>
      <c r="H508" s="2"/>
      <c r="I508" s="2">
        <v>4000</v>
      </c>
      <c r="J508" s="2"/>
      <c r="K508" s="2">
        <v>4000</v>
      </c>
      <c r="L508" s="2"/>
      <c r="M508" s="2">
        <v>4000</v>
      </c>
      <c r="N508" s="2"/>
      <c r="O508" s="2">
        <v>0</v>
      </c>
      <c r="P508" s="2"/>
      <c r="Q508" s="2">
        <f t="shared" si="20"/>
        <v>4000</v>
      </c>
      <c r="T508" s="14"/>
    </row>
    <row r="509" spans="1:20" ht="11.85" customHeight="1" x14ac:dyDescent="0.3">
      <c r="A509" s="3" t="s">
        <v>328</v>
      </c>
      <c r="B509" s="2"/>
      <c r="C509" s="2">
        <v>8427.8799999999992</v>
      </c>
      <c r="D509" s="2"/>
      <c r="E509" s="2">
        <v>11504.69</v>
      </c>
      <c r="F509" s="2"/>
      <c r="G509" s="2">
        <v>10262.43</v>
      </c>
      <c r="H509" s="2"/>
      <c r="I509" s="2">
        <v>10000</v>
      </c>
      <c r="J509" s="2"/>
      <c r="K509" s="2">
        <v>8500</v>
      </c>
      <c r="L509" s="2"/>
      <c r="M509" s="2">
        <v>10000</v>
      </c>
      <c r="N509" s="2"/>
      <c r="O509" s="2">
        <v>0</v>
      </c>
      <c r="P509" s="2"/>
      <c r="Q509" s="2">
        <f t="shared" si="20"/>
        <v>10000</v>
      </c>
      <c r="T509" s="14"/>
    </row>
    <row r="510" spans="1:20" ht="11.85" customHeight="1" x14ac:dyDescent="0.3">
      <c r="A510" s="3" t="s">
        <v>329</v>
      </c>
      <c r="B510" s="2"/>
      <c r="C510" s="2">
        <v>0</v>
      </c>
      <c r="D510" s="2"/>
      <c r="E510" s="2">
        <v>1137.68</v>
      </c>
      <c r="F510" s="2"/>
      <c r="G510" s="2">
        <v>262.87</v>
      </c>
      <c r="H510" s="2"/>
      <c r="I510" s="2">
        <v>1000</v>
      </c>
      <c r="J510" s="2"/>
      <c r="K510" s="2">
        <v>1000</v>
      </c>
      <c r="L510" s="2"/>
      <c r="M510" s="2">
        <v>1000</v>
      </c>
      <c r="N510" s="2"/>
      <c r="O510" s="2">
        <v>0</v>
      </c>
      <c r="P510" s="2"/>
      <c r="Q510" s="2">
        <f t="shared" si="20"/>
        <v>1000</v>
      </c>
      <c r="T510" s="14"/>
    </row>
    <row r="511" spans="1:20" ht="11.85" customHeight="1" x14ac:dyDescent="0.3">
      <c r="A511" s="3" t="s">
        <v>330</v>
      </c>
      <c r="B511" s="2"/>
      <c r="C511" s="2">
        <v>93029.65</v>
      </c>
      <c r="D511" s="2"/>
      <c r="E511" s="2">
        <v>67847.22</v>
      </c>
      <c r="F511" s="2"/>
      <c r="G511" s="2">
        <v>60603.74</v>
      </c>
      <c r="H511" s="2"/>
      <c r="I511" s="2">
        <v>100000</v>
      </c>
      <c r="J511" s="2"/>
      <c r="K511" s="2">
        <v>80950</v>
      </c>
      <c r="L511" s="2"/>
      <c r="M511" s="2">
        <v>46100</v>
      </c>
      <c r="N511" s="2"/>
      <c r="O511" s="2">
        <v>0</v>
      </c>
      <c r="P511" s="2"/>
      <c r="Q511" s="2">
        <f t="shared" si="20"/>
        <v>46100</v>
      </c>
      <c r="T511" s="14"/>
    </row>
    <row r="512" spans="1:20" ht="11.85" customHeight="1" x14ac:dyDescent="0.3">
      <c r="A512" s="3" t="s">
        <v>331</v>
      </c>
      <c r="B512" s="2"/>
      <c r="C512" s="2">
        <v>837308.36</v>
      </c>
      <c r="D512" s="2"/>
      <c r="E512" s="2">
        <v>237944.13</v>
      </c>
      <c r="F512" s="2"/>
      <c r="G512" s="2">
        <v>321146.96999999997</v>
      </c>
      <c r="H512" s="2"/>
      <c r="I512" s="2">
        <v>318000</v>
      </c>
      <c r="J512" s="2"/>
      <c r="K512" s="2">
        <v>318000</v>
      </c>
      <c r="L512" s="2"/>
      <c r="M512" s="2">
        <v>57300</v>
      </c>
      <c r="N512" s="2"/>
      <c r="O512" s="2">
        <v>0</v>
      </c>
      <c r="P512" s="2"/>
      <c r="Q512" s="2">
        <f t="shared" si="20"/>
        <v>57300</v>
      </c>
      <c r="T512" s="14"/>
    </row>
    <row r="513" spans="1:20" ht="11.85" customHeight="1" x14ac:dyDescent="0.3">
      <c r="A513" s="3" t="s">
        <v>332</v>
      </c>
      <c r="B513" s="2"/>
      <c r="C513" s="2">
        <v>-50102.79</v>
      </c>
      <c r="D513" s="26"/>
      <c r="E513" s="2">
        <v>-11195.16</v>
      </c>
      <c r="F513" s="26"/>
      <c r="G513" s="2">
        <v>-23636.95</v>
      </c>
      <c r="H513" s="26"/>
      <c r="I513" s="2">
        <v>-20000</v>
      </c>
      <c r="J513" s="26"/>
      <c r="K513" s="2">
        <v>-20000</v>
      </c>
      <c r="L513" s="26"/>
      <c r="M513" s="2">
        <v>0</v>
      </c>
      <c r="N513" s="26"/>
      <c r="O513" s="2">
        <v>0</v>
      </c>
      <c r="P513" s="26"/>
      <c r="Q513" s="2">
        <f t="shared" si="20"/>
        <v>0</v>
      </c>
      <c r="T513" s="14"/>
    </row>
    <row r="514" spans="1:20" ht="11.85" customHeight="1" x14ac:dyDescent="0.3">
      <c r="A514" s="3" t="s">
        <v>333</v>
      </c>
      <c r="B514" s="2"/>
      <c r="C514" s="2">
        <v>4236.93</v>
      </c>
      <c r="D514" s="2"/>
      <c r="E514" s="2">
        <v>1740.82</v>
      </c>
      <c r="F514" s="2"/>
      <c r="G514" s="2">
        <v>7440.82</v>
      </c>
      <c r="H514" s="2"/>
      <c r="I514" s="2">
        <v>2500</v>
      </c>
      <c r="J514" s="2"/>
      <c r="K514" s="2">
        <v>2500</v>
      </c>
      <c r="L514" s="2"/>
      <c r="M514" s="2">
        <v>2500</v>
      </c>
      <c r="N514" s="2"/>
      <c r="O514" s="2">
        <v>0</v>
      </c>
      <c r="P514" s="2"/>
      <c r="Q514" s="2">
        <f t="shared" si="20"/>
        <v>2500</v>
      </c>
      <c r="T514" s="14"/>
    </row>
    <row r="515" spans="1:20" ht="11.85" customHeight="1" x14ac:dyDescent="0.3">
      <c r="A515" s="3" t="s">
        <v>334</v>
      </c>
      <c r="B515" s="2"/>
      <c r="C515" s="2">
        <v>2436.5</v>
      </c>
      <c r="D515" s="2"/>
      <c r="E515" s="2">
        <v>6839.57</v>
      </c>
      <c r="F515" s="2"/>
      <c r="G515" s="2">
        <v>5809</v>
      </c>
      <c r="H515" s="2"/>
      <c r="I515" s="2">
        <v>6500</v>
      </c>
      <c r="J515" s="2"/>
      <c r="K515" s="2">
        <v>6500</v>
      </c>
      <c r="L515" s="2"/>
      <c r="M515" s="2">
        <v>6000</v>
      </c>
      <c r="N515" s="2"/>
      <c r="O515" s="2">
        <v>0</v>
      </c>
      <c r="P515" s="2"/>
      <c r="Q515" s="2">
        <f t="shared" si="20"/>
        <v>6000</v>
      </c>
      <c r="T515" s="14"/>
    </row>
    <row r="516" spans="1:20" ht="11.85" customHeight="1" x14ac:dyDescent="0.3">
      <c r="A516" s="3" t="s">
        <v>335</v>
      </c>
      <c r="B516" s="2"/>
      <c r="C516" s="2">
        <v>6159</v>
      </c>
      <c r="D516" s="2"/>
      <c r="E516" s="2">
        <v>6241.61</v>
      </c>
      <c r="F516" s="2"/>
      <c r="G516" s="2">
        <v>10593.48</v>
      </c>
      <c r="H516" s="2"/>
      <c r="I516" s="2">
        <v>10000</v>
      </c>
      <c r="J516" s="2"/>
      <c r="K516" s="2">
        <v>10000</v>
      </c>
      <c r="L516" s="2"/>
      <c r="M516" s="2">
        <v>10000</v>
      </c>
      <c r="N516" s="2"/>
      <c r="O516" s="2">
        <v>0</v>
      </c>
      <c r="P516" s="2"/>
      <c r="Q516" s="2">
        <f t="shared" si="20"/>
        <v>10000</v>
      </c>
      <c r="T516" s="14"/>
    </row>
    <row r="517" spans="1:20" ht="11.85" customHeight="1" x14ac:dyDescent="0.3">
      <c r="A517" s="3" t="s">
        <v>336</v>
      </c>
      <c r="B517" s="2"/>
      <c r="C517" s="2">
        <v>150.18</v>
      </c>
      <c r="D517" s="2"/>
      <c r="E517" s="2">
        <v>411.22</v>
      </c>
      <c r="F517" s="2"/>
      <c r="G517" s="2">
        <v>269.73</v>
      </c>
      <c r="H517" s="2"/>
      <c r="I517" s="2">
        <v>500</v>
      </c>
      <c r="J517" s="2"/>
      <c r="K517" s="2">
        <v>450</v>
      </c>
      <c r="L517" s="2"/>
      <c r="M517" s="2">
        <v>500</v>
      </c>
      <c r="N517" s="2"/>
      <c r="O517" s="2">
        <v>0</v>
      </c>
      <c r="P517" s="2"/>
      <c r="Q517" s="2">
        <f t="shared" si="20"/>
        <v>500</v>
      </c>
      <c r="T517" s="14"/>
    </row>
    <row r="518" spans="1:20" ht="11.85" customHeight="1" x14ac:dyDescent="0.3">
      <c r="A518" s="3" t="s">
        <v>337</v>
      </c>
      <c r="B518" s="2"/>
      <c r="C518" s="2">
        <v>3142.08</v>
      </c>
      <c r="D518" s="2"/>
      <c r="E518" s="2">
        <v>4014.85</v>
      </c>
      <c r="F518" s="2"/>
      <c r="G518" s="2">
        <v>1734.49</v>
      </c>
      <c r="H518" s="2"/>
      <c r="I518" s="2">
        <v>4000</v>
      </c>
      <c r="J518" s="2"/>
      <c r="K518" s="2">
        <v>4000</v>
      </c>
      <c r="L518" s="2"/>
      <c r="M518" s="2">
        <v>4000</v>
      </c>
      <c r="N518" s="2"/>
      <c r="O518" s="2">
        <v>0</v>
      </c>
      <c r="P518" s="2"/>
      <c r="Q518" s="2">
        <f t="shared" si="20"/>
        <v>4000</v>
      </c>
      <c r="T518" s="14"/>
    </row>
    <row r="519" spans="1:20" ht="11.85" customHeight="1" x14ac:dyDescent="0.3">
      <c r="A519" s="3" t="s">
        <v>338</v>
      </c>
      <c r="B519" s="2"/>
      <c r="C519" s="2">
        <v>0</v>
      </c>
      <c r="D519" s="2"/>
      <c r="E519" s="2">
        <v>0</v>
      </c>
      <c r="F519" s="2"/>
      <c r="G519" s="2">
        <v>0</v>
      </c>
      <c r="H519" s="2"/>
      <c r="I519" s="2">
        <v>0</v>
      </c>
      <c r="J519" s="2"/>
      <c r="K519" s="2">
        <v>0</v>
      </c>
      <c r="L519" s="2"/>
      <c r="M519" s="2">
        <v>0</v>
      </c>
      <c r="N519" s="2"/>
      <c r="O519" s="2">
        <v>0</v>
      </c>
      <c r="P519" s="2"/>
      <c r="Q519" s="2">
        <f t="shared" si="20"/>
        <v>0</v>
      </c>
      <c r="T519" s="14"/>
    </row>
    <row r="520" spans="1:20" ht="11.85" customHeight="1" x14ac:dyDescent="0.3">
      <c r="A520" s="3" t="s">
        <v>339</v>
      </c>
      <c r="B520" s="2"/>
      <c r="C520" s="2">
        <v>20740.57</v>
      </c>
      <c r="D520" s="2"/>
      <c r="E520" s="2">
        <v>7875.61</v>
      </c>
      <c r="F520" s="2"/>
      <c r="G520" s="2">
        <v>10364.59</v>
      </c>
      <c r="H520" s="2"/>
      <c r="I520" s="2">
        <v>9000</v>
      </c>
      <c r="J520" s="2"/>
      <c r="K520" s="2">
        <v>13000</v>
      </c>
      <c r="L520" s="2"/>
      <c r="M520" s="2">
        <v>9000</v>
      </c>
      <c r="N520" s="2"/>
      <c r="O520" s="2">
        <v>0</v>
      </c>
      <c r="P520" s="2"/>
      <c r="Q520" s="2">
        <f t="shared" si="20"/>
        <v>9000</v>
      </c>
      <c r="T520" s="14"/>
    </row>
    <row r="521" spans="1:20" ht="11.85" customHeight="1" x14ac:dyDescent="0.3">
      <c r="A521" s="3" t="s">
        <v>340</v>
      </c>
      <c r="B521" s="2"/>
      <c r="C521" s="2">
        <v>580.71</v>
      </c>
      <c r="D521" s="2"/>
      <c r="E521" s="2">
        <v>2259.2800000000002</v>
      </c>
      <c r="F521" s="2"/>
      <c r="G521" s="2">
        <v>3230</v>
      </c>
      <c r="H521" s="2"/>
      <c r="I521" s="2">
        <v>3000</v>
      </c>
      <c r="J521" s="2"/>
      <c r="K521" s="2">
        <v>8500</v>
      </c>
      <c r="L521" s="2"/>
      <c r="M521" s="2">
        <v>3000</v>
      </c>
      <c r="N521" s="2"/>
      <c r="O521" s="2">
        <v>0</v>
      </c>
      <c r="P521" s="2"/>
      <c r="Q521" s="2">
        <f t="shared" si="20"/>
        <v>3000</v>
      </c>
      <c r="T521" s="14"/>
    </row>
    <row r="522" spans="1:20" ht="11.85" customHeight="1" x14ac:dyDescent="0.3">
      <c r="A522" s="3" t="s">
        <v>341</v>
      </c>
      <c r="B522" s="2"/>
      <c r="C522" s="2">
        <v>3423.92</v>
      </c>
      <c r="D522" s="2"/>
      <c r="E522" s="2">
        <v>6175.15</v>
      </c>
      <c r="F522" s="2"/>
      <c r="G522" s="2">
        <v>6008.26</v>
      </c>
      <c r="H522" s="2"/>
      <c r="I522" s="2">
        <v>3500</v>
      </c>
      <c r="J522" s="2"/>
      <c r="K522" s="2">
        <v>3500</v>
      </c>
      <c r="L522" s="2"/>
      <c r="M522" s="2">
        <v>3500</v>
      </c>
      <c r="N522" s="2"/>
      <c r="O522" s="2">
        <v>0</v>
      </c>
      <c r="P522" s="2"/>
      <c r="Q522" s="2">
        <f t="shared" si="20"/>
        <v>3500</v>
      </c>
      <c r="T522" s="14"/>
    </row>
    <row r="523" spans="1:20" ht="11.85" customHeight="1" x14ac:dyDescent="0.3">
      <c r="A523" s="3" t="s">
        <v>342</v>
      </c>
      <c r="C523" s="2">
        <v>56</v>
      </c>
      <c r="D523" s="2"/>
      <c r="E523" s="2">
        <v>340</v>
      </c>
      <c r="F523" s="2"/>
      <c r="G523" s="2">
        <v>336</v>
      </c>
      <c r="H523" s="2"/>
      <c r="I523" s="2">
        <v>180</v>
      </c>
      <c r="J523" s="2"/>
      <c r="K523" s="2">
        <v>230</v>
      </c>
      <c r="L523" s="2"/>
      <c r="M523" s="2">
        <v>180</v>
      </c>
      <c r="N523" s="2"/>
      <c r="O523" s="2">
        <v>0</v>
      </c>
      <c r="P523" s="2"/>
      <c r="Q523" s="2">
        <f t="shared" si="20"/>
        <v>180</v>
      </c>
      <c r="T523" s="14"/>
    </row>
    <row r="524" spans="1:20" ht="11.85" customHeight="1" x14ac:dyDescent="0.3">
      <c r="A524" s="3" t="s">
        <v>343</v>
      </c>
      <c r="C524" s="2">
        <v>0</v>
      </c>
      <c r="D524" s="2"/>
      <c r="E524" s="2">
        <v>0</v>
      </c>
      <c r="F524" s="2"/>
      <c r="G524" s="2">
        <v>0</v>
      </c>
      <c r="H524" s="2"/>
      <c r="I524" s="2">
        <v>0</v>
      </c>
      <c r="J524" s="2"/>
      <c r="K524" s="2">
        <v>0</v>
      </c>
      <c r="L524" s="2"/>
      <c r="M524" s="2">
        <v>0</v>
      </c>
      <c r="N524" s="2"/>
      <c r="O524" s="2">
        <v>0</v>
      </c>
      <c r="P524" s="2"/>
      <c r="Q524" s="2">
        <f t="shared" si="20"/>
        <v>0</v>
      </c>
      <c r="T524" s="14"/>
    </row>
    <row r="525" spans="1:20" ht="11.85" customHeight="1" x14ac:dyDescent="0.3">
      <c r="A525" s="3" t="s">
        <v>344</v>
      </c>
      <c r="C525" s="2">
        <v>0</v>
      </c>
      <c r="D525" s="2"/>
      <c r="E525" s="2">
        <v>1147.51</v>
      </c>
      <c r="F525" s="2"/>
      <c r="G525" s="2">
        <v>0</v>
      </c>
      <c r="H525" s="2"/>
      <c r="I525" s="2">
        <v>1200</v>
      </c>
      <c r="J525" s="2"/>
      <c r="K525" s="2">
        <v>1200</v>
      </c>
      <c r="L525" s="2"/>
      <c r="M525" s="2">
        <v>1200</v>
      </c>
      <c r="N525" s="2"/>
      <c r="O525" s="2">
        <v>0</v>
      </c>
      <c r="P525" s="2"/>
      <c r="Q525" s="2">
        <f t="shared" si="20"/>
        <v>1200</v>
      </c>
      <c r="T525" s="14"/>
    </row>
    <row r="526" spans="1:20" ht="11.85" customHeight="1" x14ac:dyDescent="0.3">
      <c r="A526" s="3" t="s">
        <v>345</v>
      </c>
      <c r="C526" s="2">
        <v>575.25</v>
      </c>
      <c r="D526" s="2"/>
      <c r="E526" s="2">
        <v>0</v>
      </c>
      <c r="F526" s="2"/>
      <c r="G526" s="2">
        <v>247.42</v>
      </c>
      <c r="H526" s="2"/>
      <c r="I526" s="2">
        <v>500</v>
      </c>
      <c r="J526" s="2"/>
      <c r="K526" s="2">
        <v>500</v>
      </c>
      <c r="L526" s="2"/>
      <c r="M526" s="2">
        <v>500</v>
      </c>
      <c r="N526" s="2"/>
      <c r="O526" s="2">
        <v>0</v>
      </c>
      <c r="P526" s="2"/>
      <c r="Q526" s="2">
        <f t="shared" si="20"/>
        <v>500</v>
      </c>
      <c r="T526" s="14"/>
    </row>
    <row r="527" spans="1:20" ht="11.85" customHeight="1" x14ac:dyDescent="0.3">
      <c r="A527" s="3" t="s">
        <v>346</v>
      </c>
      <c r="C527" s="2">
        <v>2606.11</v>
      </c>
      <c r="D527" s="2"/>
      <c r="E527" s="2">
        <v>4107.03</v>
      </c>
      <c r="F527" s="2"/>
      <c r="G527" s="2">
        <v>3108.24</v>
      </c>
      <c r="H527" s="2"/>
      <c r="I527" s="2">
        <v>4000</v>
      </c>
      <c r="J527" s="2"/>
      <c r="K527" s="2">
        <v>4000</v>
      </c>
      <c r="L527" s="2"/>
      <c r="M527" s="2">
        <v>4000</v>
      </c>
      <c r="N527" s="2"/>
      <c r="O527" s="2">
        <v>0</v>
      </c>
      <c r="P527" s="2"/>
      <c r="Q527" s="2">
        <f t="shared" si="20"/>
        <v>4000</v>
      </c>
      <c r="T527" s="14"/>
    </row>
    <row r="528" spans="1:20" ht="11.85" customHeight="1" x14ac:dyDescent="0.3">
      <c r="A528" s="3" t="s">
        <v>347</v>
      </c>
      <c r="C528" s="2">
        <v>3199.22</v>
      </c>
      <c r="D528" s="2"/>
      <c r="E528" s="2">
        <v>1711.8</v>
      </c>
      <c r="F528" s="2"/>
      <c r="G528" s="2">
        <v>4425.8100000000004</v>
      </c>
      <c r="H528" s="2"/>
      <c r="I528" s="2">
        <v>3000</v>
      </c>
      <c r="J528" s="2"/>
      <c r="K528" s="2">
        <v>1500</v>
      </c>
      <c r="L528" s="2"/>
      <c r="M528" s="2">
        <v>3000</v>
      </c>
      <c r="N528" s="2"/>
      <c r="O528" s="2">
        <v>0</v>
      </c>
      <c r="P528" s="2"/>
      <c r="Q528" s="2">
        <f t="shared" si="20"/>
        <v>3000</v>
      </c>
      <c r="T528" s="14"/>
    </row>
    <row r="529" spans="1:22" ht="11.85" customHeight="1" x14ac:dyDescent="0.3">
      <c r="B529" s="2"/>
      <c r="D529" s="2"/>
      <c r="F529" s="2"/>
      <c r="H529" s="2"/>
      <c r="J529" s="2"/>
      <c r="K529" s="2"/>
      <c r="L529" s="2"/>
      <c r="M529" s="2"/>
      <c r="N529" s="2"/>
      <c r="O529" s="2"/>
      <c r="P529" s="2"/>
      <c r="Q529" s="2"/>
    </row>
    <row r="530" spans="1:22" ht="11.85" customHeight="1" x14ac:dyDescent="0.3">
      <c r="B530" s="2"/>
      <c r="D530" s="2"/>
      <c r="F530" s="2"/>
      <c r="H530" s="2"/>
      <c r="J530" s="2"/>
      <c r="K530" s="2"/>
      <c r="L530" s="2"/>
      <c r="M530" s="2"/>
      <c r="N530" s="2"/>
      <c r="O530" s="2"/>
      <c r="P530" s="2"/>
      <c r="Q530" s="2"/>
    </row>
    <row r="531" spans="1:22" ht="11.85" customHeight="1" x14ac:dyDescent="0.3">
      <c r="B531" s="2"/>
      <c r="D531" s="2"/>
      <c r="F531" s="2"/>
      <c r="H531" s="2"/>
      <c r="J531" s="2"/>
      <c r="K531" s="2"/>
      <c r="L531" s="2"/>
      <c r="M531" s="2"/>
      <c r="N531" s="2"/>
      <c r="O531" s="2"/>
      <c r="P531" s="2"/>
      <c r="Q531" s="2"/>
    </row>
    <row r="532" spans="1:22" ht="11.85" customHeight="1" x14ac:dyDescent="0.3">
      <c r="A532" s="1"/>
      <c r="B532" s="1"/>
      <c r="E532" s="2" t="str">
        <f>$E$1</f>
        <v>CITY OF BRADY</v>
      </c>
    </row>
    <row r="533" spans="1:22" ht="11.85" customHeight="1" x14ac:dyDescent="0.3">
      <c r="E533" s="2" t="str">
        <f>$E$2</f>
        <v>BUDGET REPORT</v>
      </c>
    </row>
    <row r="534" spans="1:22" ht="11.85" customHeight="1" x14ac:dyDescent="0.3">
      <c r="E534" s="2" t="str">
        <f>$E$3</f>
        <v>FISCAL YEAR 2016 - 2017</v>
      </c>
    </row>
    <row r="535" spans="1:22" ht="11.85" customHeight="1" x14ac:dyDescent="0.3">
      <c r="A535" s="3" t="s">
        <v>3</v>
      </c>
    </row>
    <row r="536" spans="1:22" ht="11.85" customHeight="1" x14ac:dyDescent="0.3">
      <c r="A536" s="3" t="s">
        <v>303</v>
      </c>
    </row>
    <row r="537" spans="1:22" ht="11.85" customHeight="1" x14ac:dyDescent="0.3">
      <c r="I537" s="7" t="str">
        <f>+I6</f>
        <v>(----- 2015-2016 ------)</v>
      </c>
      <c r="J537" s="7"/>
      <c r="K537" s="7"/>
      <c r="L537" s="8"/>
      <c r="M537" s="7" t="str">
        <f>$M$6</f>
        <v>2016-2017</v>
      </c>
      <c r="N537" s="7"/>
      <c r="O537" s="7"/>
      <c r="P537" s="7"/>
      <c r="Q537" s="7"/>
    </row>
    <row r="538" spans="1:22" ht="11.85" customHeight="1" x14ac:dyDescent="0.3">
      <c r="C538" s="9" t="str">
        <f>$C$7</f>
        <v>2012-2013</v>
      </c>
      <c r="D538" s="8"/>
      <c r="E538" s="9" t="str">
        <f>$E$7</f>
        <v>2013-2014</v>
      </c>
      <c r="F538" s="8"/>
      <c r="G538" s="9" t="str">
        <f>$G$7</f>
        <v>2014- 2015</v>
      </c>
      <c r="H538" s="8"/>
      <c r="I538" s="9" t="s">
        <v>9</v>
      </c>
      <c r="J538" s="8"/>
      <c r="K538" s="8" t="str">
        <f>+$K$7</f>
        <v>PROJECTED</v>
      </c>
      <c r="L538" s="8"/>
      <c r="M538" s="8" t="str">
        <f>$M$7</f>
        <v>2016-2017</v>
      </c>
      <c r="N538" s="8"/>
      <c r="O538" s="8" t="str">
        <f>$O$7</f>
        <v>2016-2017</v>
      </c>
      <c r="P538" s="8"/>
      <c r="Q538" s="8" t="str">
        <f>$Q$7</f>
        <v>APPROVED</v>
      </c>
    </row>
    <row r="539" spans="1:22" ht="11.85" customHeight="1" x14ac:dyDescent="0.3">
      <c r="A539" s="10" t="s">
        <v>242</v>
      </c>
      <c r="C539" s="11" t="s">
        <v>12</v>
      </c>
      <c r="D539" s="8"/>
      <c r="E539" s="11" t="s">
        <v>12</v>
      </c>
      <c r="F539" s="8"/>
      <c r="G539" s="11" t="s">
        <v>12</v>
      </c>
      <c r="H539" s="8"/>
      <c r="I539" s="11" t="s">
        <v>13</v>
      </c>
      <c r="J539" s="8"/>
      <c r="K539" s="12" t="s">
        <v>13</v>
      </c>
      <c r="L539" s="8"/>
      <c r="M539" s="12" t="str">
        <f>$M$8</f>
        <v>BASE</v>
      </c>
      <c r="N539" s="8"/>
      <c r="O539" s="12" t="str">
        <f>$O$8</f>
        <v>SUPPLEMENTAL</v>
      </c>
      <c r="P539" s="8"/>
      <c r="Q539" s="12" t="str">
        <f>$Q$8</f>
        <v>BUDGET</v>
      </c>
    </row>
    <row r="540" spans="1:22" ht="11.85" customHeight="1" x14ac:dyDescent="0.3">
      <c r="B540" s="2"/>
      <c r="D540" s="2"/>
      <c r="F540" s="2"/>
      <c r="H540" s="2"/>
      <c r="J540" s="2"/>
      <c r="K540" s="2"/>
      <c r="L540" s="2"/>
      <c r="M540" s="2"/>
      <c r="N540" s="2"/>
      <c r="O540" s="2"/>
      <c r="P540" s="2"/>
      <c r="Q540" s="2"/>
    </row>
    <row r="541" spans="1:22" ht="11.85" customHeight="1" x14ac:dyDescent="0.3">
      <c r="A541" s="3" t="s">
        <v>348</v>
      </c>
      <c r="C541" s="2">
        <v>0</v>
      </c>
      <c r="D541" s="2"/>
      <c r="E541" s="2">
        <v>0</v>
      </c>
      <c r="F541" s="2"/>
      <c r="G541" s="2">
        <v>13426.16</v>
      </c>
      <c r="H541" s="2"/>
      <c r="I541" s="2">
        <v>250</v>
      </c>
      <c r="J541" s="2"/>
      <c r="K541" s="2">
        <v>250</v>
      </c>
      <c r="L541" s="2"/>
      <c r="M541" s="2">
        <v>250</v>
      </c>
      <c r="N541" s="2"/>
      <c r="O541" s="2">
        <v>0</v>
      </c>
      <c r="P541" s="2"/>
      <c r="Q541" s="2">
        <f>M541+O541</f>
        <v>250</v>
      </c>
      <c r="T541" s="14"/>
    </row>
    <row r="542" spans="1:22" ht="11.85" customHeight="1" x14ac:dyDescent="0.3">
      <c r="A542" s="3" t="s">
        <v>349</v>
      </c>
      <c r="C542" s="2">
        <v>1359.24</v>
      </c>
      <c r="D542" s="2"/>
      <c r="E542" s="2">
        <v>966.12</v>
      </c>
      <c r="F542" s="2"/>
      <c r="G542" s="2">
        <v>555.96</v>
      </c>
      <c r="H542" s="2"/>
      <c r="I542" s="2">
        <v>137</v>
      </c>
      <c r="J542" s="2"/>
      <c r="K542" s="2">
        <v>137</v>
      </c>
      <c r="L542" s="2"/>
      <c r="M542" s="2">
        <v>0</v>
      </c>
      <c r="N542" s="2"/>
      <c r="O542" s="2">
        <v>0</v>
      </c>
      <c r="P542" s="2"/>
      <c r="Q542" s="2">
        <f>M542+O542</f>
        <v>0</v>
      </c>
      <c r="T542" s="14"/>
      <c r="V542" s="2"/>
    </row>
    <row r="543" spans="1:22" ht="11.85" customHeight="1" x14ac:dyDescent="0.3">
      <c r="A543" s="3" t="s">
        <v>350</v>
      </c>
      <c r="C543" s="15">
        <v>8989.44</v>
      </c>
      <c r="D543" s="2"/>
      <c r="E543" s="15">
        <v>9814.2000000000007</v>
      </c>
      <c r="F543" s="2"/>
      <c r="G543" s="15">
        <v>9792.84</v>
      </c>
      <c r="H543" s="2"/>
      <c r="I543" s="15">
        <v>8525</v>
      </c>
      <c r="J543" s="2"/>
      <c r="K543" s="15">
        <v>8525</v>
      </c>
      <c r="L543" s="2"/>
      <c r="M543" s="15">
        <v>0</v>
      </c>
      <c r="N543" s="2"/>
      <c r="O543" s="15">
        <v>0</v>
      </c>
      <c r="P543" s="2"/>
      <c r="Q543" s="15">
        <f>M543+O543</f>
        <v>0</v>
      </c>
      <c r="T543" s="14"/>
      <c r="V543" s="2"/>
    </row>
    <row r="544" spans="1:22" ht="11.85" customHeight="1" x14ac:dyDescent="0.3">
      <c r="A544" s="3" t="s">
        <v>295</v>
      </c>
      <c r="C544" s="2">
        <f>SUM(C507:C512)+SUM(C513:C543)</f>
        <v>949352.49</v>
      </c>
      <c r="D544" s="2"/>
      <c r="E544" s="2">
        <f>SUM(E507:E512)+SUM(E513:E543)</f>
        <v>362000.29</v>
      </c>
      <c r="F544" s="2"/>
      <c r="G544" s="2">
        <f>SUM(G507:G512)+SUM(G513:G543)</f>
        <v>447723.54999999993</v>
      </c>
      <c r="H544" s="2"/>
      <c r="I544" s="2">
        <f>SUM(I507:I512)+SUM(I513:I543)</f>
        <v>470092</v>
      </c>
      <c r="J544" s="2"/>
      <c r="K544" s="2">
        <f>SUM(K507:K512)+SUM(K513:K543)</f>
        <v>457542</v>
      </c>
      <c r="L544" s="2"/>
      <c r="M544" s="2">
        <f>SUM(M507:M512)+SUM(M513:M543)</f>
        <v>166330</v>
      </c>
      <c r="N544" s="2"/>
      <c r="O544" s="2">
        <f>SUM(O507:O512)+SUM(O513:O543)</f>
        <v>0</v>
      </c>
      <c r="P544" s="2"/>
      <c r="Q544" s="2">
        <f>SUM(Q507:Q512)+SUM(Q513:Q543)</f>
        <v>166330</v>
      </c>
    </row>
    <row r="545" spans="1:21" ht="11.85" customHeight="1" x14ac:dyDescent="0.3"/>
    <row r="546" spans="1:21" ht="11.85" customHeight="1" x14ac:dyDescent="0.3">
      <c r="A546" s="3" t="s">
        <v>351</v>
      </c>
      <c r="C546" s="2">
        <v>0</v>
      </c>
      <c r="D546" s="2"/>
      <c r="E546" s="2">
        <v>0</v>
      </c>
      <c r="F546" s="2"/>
      <c r="G546" s="2">
        <v>0</v>
      </c>
      <c r="H546" s="2"/>
      <c r="I546" s="2">
        <v>0</v>
      </c>
      <c r="J546" s="2"/>
      <c r="K546" s="2">
        <v>0</v>
      </c>
      <c r="L546" s="2"/>
      <c r="M546" s="2">
        <v>0</v>
      </c>
      <c r="N546" s="2"/>
      <c r="O546" s="2">
        <v>0</v>
      </c>
      <c r="P546" s="2"/>
      <c r="Q546" s="2">
        <f>M546+O546</f>
        <v>0</v>
      </c>
      <c r="T546" s="14"/>
    </row>
    <row r="547" spans="1:21" ht="11.85" customHeight="1" x14ac:dyDescent="0.3">
      <c r="A547" s="3" t="s">
        <v>352</v>
      </c>
      <c r="C547" s="2">
        <v>0</v>
      </c>
      <c r="D547" s="2"/>
      <c r="E547" s="2">
        <v>0</v>
      </c>
      <c r="F547" s="2"/>
      <c r="G547" s="2">
        <v>0</v>
      </c>
      <c r="H547" s="2"/>
      <c r="I547" s="2">
        <v>0</v>
      </c>
      <c r="J547" s="2"/>
      <c r="K547" s="2">
        <v>0</v>
      </c>
      <c r="L547" s="2"/>
      <c r="M547" s="2">
        <v>0</v>
      </c>
      <c r="N547" s="2"/>
      <c r="O547" s="2">
        <v>0</v>
      </c>
      <c r="P547" s="2"/>
      <c r="Q547" s="2">
        <f>M547+O547</f>
        <v>0</v>
      </c>
      <c r="T547" s="14"/>
    </row>
    <row r="548" spans="1:21" ht="11.85" customHeight="1" x14ac:dyDescent="0.3">
      <c r="A548" s="3" t="s">
        <v>353</v>
      </c>
      <c r="C548" s="15">
        <v>90.64</v>
      </c>
      <c r="D548" s="2"/>
      <c r="E548" s="15">
        <v>0</v>
      </c>
      <c r="F548" s="2"/>
      <c r="G548" s="15">
        <v>81367.62</v>
      </c>
      <c r="H548" s="2"/>
      <c r="I548" s="15">
        <v>50000</v>
      </c>
      <c r="J548" s="2"/>
      <c r="K548" s="15">
        <v>37000</v>
      </c>
      <c r="L548" s="2"/>
      <c r="M548" s="15">
        <v>0</v>
      </c>
      <c r="N548" s="2"/>
      <c r="O548" s="15">
        <v>0</v>
      </c>
      <c r="P548" s="2"/>
      <c r="Q548" s="15">
        <f>M548+O548</f>
        <v>0</v>
      </c>
      <c r="T548" s="14"/>
    </row>
    <row r="549" spans="1:21" ht="11.85" customHeight="1" x14ac:dyDescent="0.3">
      <c r="A549" s="3" t="s">
        <v>298</v>
      </c>
      <c r="C549" s="2">
        <f>SUM(C546:C548)</f>
        <v>90.64</v>
      </c>
      <c r="D549" s="2"/>
      <c r="E549" s="2">
        <f>SUM(E546:E548)</f>
        <v>0</v>
      </c>
      <c r="F549" s="2"/>
      <c r="G549" s="2">
        <f>SUM(G546:G548)</f>
        <v>81367.62</v>
      </c>
      <c r="H549" s="2"/>
      <c r="I549" s="2">
        <f>SUM(I546:I548)</f>
        <v>50000</v>
      </c>
      <c r="J549" s="2"/>
      <c r="K549" s="2">
        <f>SUM(K546:K548)</f>
        <v>37000</v>
      </c>
      <c r="L549" s="2"/>
      <c r="M549" s="2">
        <f>SUM(M546:M548)</f>
        <v>0</v>
      </c>
      <c r="N549" s="2"/>
      <c r="O549" s="2">
        <f>SUM(O546:O548)</f>
        <v>0</v>
      </c>
      <c r="P549" s="2"/>
      <c r="Q549" s="2">
        <f>SUM(Q546:Q548)</f>
        <v>0</v>
      </c>
    </row>
    <row r="550" spans="1:21" ht="11.85" customHeight="1" x14ac:dyDescent="0.3">
      <c r="D550" s="2"/>
      <c r="F550" s="2"/>
      <c r="H550" s="2"/>
      <c r="J550" s="2"/>
      <c r="K550" s="2"/>
      <c r="L550" s="2"/>
      <c r="M550" s="2"/>
      <c r="N550" s="2"/>
      <c r="O550" s="2"/>
      <c r="P550" s="2"/>
      <c r="Q550" s="2"/>
    </row>
    <row r="551" spans="1:21" ht="11.85" customHeight="1" x14ac:dyDescent="0.3">
      <c r="A551" s="13" t="s">
        <v>299</v>
      </c>
      <c r="D551" s="2"/>
      <c r="F551" s="2"/>
      <c r="H551" s="2"/>
      <c r="J551" s="2"/>
      <c r="K551" s="2"/>
      <c r="L551" s="2"/>
      <c r="M551" s="2"/>
      <c r="N551" s="2"/>
      <c r="O551" s="2"/>
      <c r="P551" s="2"/>
      <c r="Q551" s="2"/>
    </row>
    <row r="552" spans="1:21" ht="11.85" customHeight="1" x14ac:dyDescent="0.3">
      <c r="A552" s="3" t="s">
        <v>354</v>
      </c>
      <c r="C552" s="15">
        <v>0</v>
      </c>
      <c r="D552" s="2"/>
      <c r="E552" s="15">
        <v>0</v>
      </c>
      <c r="F552" s="2"/>
      <c r="G552" s="15">
        <v>0</v>
      </c>
      <c r="H552" s="2"/>
      <c r="I552" s="15">
        <v>0</v>
      </c>
      <c r="J552" s="2"/>
      <c r="K552" s="15">
        <v>0</v>
      </c>
      <c r="L552" s="2"/>
      <c r="M552" s="15">
        <v>0</v>
      </c>
      <c r="N552" s="2"/>
      <c r="O552" s="15">
        <v>0</v>
      </c>
      <c r="P552" s="2"/>
      <c r="Q552" s="15">
        <f>M552+O552</f>
        <v>0</v>
      </c>
      <c r="T552" s="14"/>
    </row>
    <row r="553" spans="1:21" ht="11.85" customHeight="1" x14ac:dyDescent="0.3">
      <c r="A553" s="3" t="s">
        <v>301</v>
      </c>
      <c r="C553" s="2">
        <f>SUM(C552)</f>
        <v>0</v>
      </c>
      <c r="D553" s="2"/>
      <c r="E553" s="2">
        <f>SUM(E552)</f>
        <v>0</v>
      </c>
      <c r="F553" s="2"/>
      <c r="G553" s="2">
        <f>SUM(G552)</f>
        <v>0</v>
      </c>
      <c r="H553" s="2"/>
      <c r="I553" s="2">
        <f>SUM(I552)</f>
        <v>0</v>
      </c>
      <c r="J553" s="2"/>
      <c r="K553" s="2">
        <f>SUM(K552)</f>
        <v>0</v>
      </c>
      <c r="L553" s="2"/>
      <c r="M553" s="2">
        <f>SUM(M552)</f>
        <v>0</v>
      </c>
      <c r="N553" s="2"/>
      <c r="O553" s="2">
        <f>SUM(O552)</f>
        <v>0</v>
      </c>
      <c r="P553" s="2"/>
      <c r="Q553" s="2">
        <f>SUM(Q552)</f>
        <v>0</v>
      </c>
    </row>
    <row r="554" spans="1:21" ht="11.85" customHeight="1" x14ac:dyDescent="0.3">
      <c r="D554" s="2"/>
      <c r="F554" s="2"/>
      <c r="H554" s="2"/>
      <c r="J554" s="2"/>
      <c r="K554" s="2"/>
      <c r="L554" s="2"/>
      <c r="M554" s="2"/>
      <c r="N554" s="2"/>
      <c r="O554" s="2"/>
      <c r="P554" s="2"/>
      <c r="Q554" s="2"/>
    </row>
    <row r="555" spans="1:21" ht="11.85" customHeight="1" x14ac:dyDescent="0.3">
      <c r="A555" s="3" t="s">
        <v>355</v>
      </c>
      <c r="C555" s="2">
        <f>C488+C504+C544+C549+C553</f>
        <v>1161786.7899999998</v>
      </c>
      <c r="D555" s="2"/>
      <c r="E555" s="2">
        <f>E488+E504+E544+E549+E553</f>
        <v>572695.44999999995</v>
      </c>
      <c r="F555" s="2"/>
      <c r="G555" s="2">
        <f>G488+G504+G544+G549+G553</f>
        <v>747459.34</v>
      </c>
      <c r="H555" s="2"/>
      <c r="I555" s="2">
        <f>I488+I504+I544+I549+I553</f>
        <v>790210</v>
      </c>
      <c r="J555" s="2"/>
      <c r="K555" s="2">
        <f>K488+K504+K544+K549+K553</f>
        <v>766210</v>
      </c>
      <c r="L555" s="2"/>
      <c r="M555" s="2">
        <f>M488+M504+M544+M549+M553</f>
        <v>310768</v>
      </c>
      <c r="N555" s="2"/>
      <c r="O555" s="2">
        <f>O488+O504+O544+O549+O553</f>
        <v>0</v>
      </c>
      <c r="P555" s="2"/>
      <c r="Q555" s="2">
        <f>Q488+Q504+Q544+Q549+Q553</f>
        <v>310768</v>
      </c>
      <c r="T555" s="14"/>
      <c r="U555" s="2"/>
    </row>
    <row r="556" spans="1:21" ht="11.85" customHeight="1" x14ac:dyDescent="0.3">
      <c r="D556" s="2"/>
      <c r="F556" s="2"/>
      <c r="H556" s="2"/>
      <c r="J556" s="2"/>
      <c r="K556" s="2"/>
      <c r="L556" s="2"/>
      <c r="M556" s="2"/>
      <c r="N556" s="2"/>
      <c r="O556" s="2"/>
      <c r="P556" s="2"/>
      <c r="Q556" s="2"/>
    </row>
    <row r="557" spans="1:21" ht="11.85" customHeight="1" x14ac:dyDescent="0.3">
      <c r="D557" s="2"/>
      <c r="F557" s="2"/>
      <c r="H557" s="2"/>
      <c r="J557" s="2"/>
      <c r="K557" s="2"/>
      <c r="L557" s="2"/>
      <c r="M557" s="2"/>
      <c r="N557" s="2"/>
      <c r="O557" s="2"/>
      <c r="P557" s="2"/>
      <c r="Q557" s="2"/>
    </row>
    <row r="558" spans="1:21" ht="11.85" customHeight="1" x14ac:dyDescent="0.3">
      <c r="D558" s="2"/>
      <c r="F558" s="2"/>
      <c r="H558" s="2"/>
      <c r="J558" s="2"/>
      <c r="K558" s="2"/>
      <c r="L558" s="2"/>
      <c r="M558" s="2"/>
      <c r="N558" s="2"/>
      <c r="O558" s="2"/>
      <c r="P558" s="2"/>
      <c r="Q558" s="2"/>
    </row>
    <row r="559" spans="1:21" ht="11.85" customHeight="1" x14ac:dyDescent="0.3">
      <c r="D559" s="2"/>
      <c r="F559" s="2"/>
      <c r="H559" s="2"/>
      <c r="J559" s="2"/>
      <c r="K559" s="2"/>
      <c r="L559" s="2"/>
      <c r="M559" s="2"/>
      <c r="N559" s="2"/>
      <c r="O559" s="2"/>
      <c r="P559" s="2"/>
      <c r="Q559" s="2"/>
    </row>
    <row r="560" spans="1:21" ht="11.85" customHeight="1" x14ac:dyDescent="0.3">
      <c r="D560" s="2"/>
      <c r="F560" s="2"/>
      <c r="H560" s="2"/>
      <c r="J560" s="2"/>
      <c r="K560" s="2"/>
      <c r="L560" s="2"/>
      <c r="M560" s="2"/>
      <c r="N560" s="2"/>
      <c r="O560" s="2"/>
      <c r="P560" s="2"/>
      <c r="Q560" s="2"/>
    </row>
    <row r="561" spans="4:17" ht="11.85" customHeight="1" x14ac:dyDescent="0.3">
      <c r="D561" s="2"/>
      <c r="F561" s="2"/>
      <c r="H561" s="2"/>
      <c r="J561" s="2"/>
      <c r="K561" s="2"/>
      <c r="L561" s="2"/>
      <c r="M561" s="2"/>
      <c r="N561" s="2"/>
      <c r="O561" s="2"/>
      <c r="P561" s="2"/>
      <c r="Q561" s="2"/>
    </row>
    <row r="562" spans="4:17" ht="11.85" customHeight="1" x14ac:dyDescent="0.3">
      <c r="D562" s="2"/>
      <c r="F562" s="2"/>
      <c r="H562" s="2"/>
      <c r="J562" s="2"/>
      <c r="K562" s="2"/>
      <c r="L562" s="2"/>
      <c r="M562" s="2"/>
      <c r="N562" s="2"/>
      <c r="O562" s="2"/>
      <c r="P562" s="2"/>
      <c r="Q562" s="2"/>
    </row>
    <row r="563" spans="4:17" ht="11.85" customHeight="1" x14ac:dyDescent="0.3">
      <c r="D563" s="2"/>
      <c r="F563" s="2"/>
      <c r="H563" s="2"/>
      <c r="J563" s="2"/>
      <c r="K563" s="2"/>
      <c r="L563" s="2"/>
      <c r="M563" s="2"/>
      <c r="N563" s="2"/>
      <c r="O563" s="2"/>
      <c r="P563" s="2"/>
      <c r="Q563" s="2"/>
    </row>
    <row r="564" spans="4:17" ht="11.85" customHeight="1" x14ac:dyDescent="0.3">
      <c r="D564" s="2"/>
      <c r="F564" s="2"/>
      <c r="H564" s="2"/>
      <c r="J564" s="2"/>
      <c r="K564" s="2"/>
      <c r="L564" s="2"/>
      <c r="M564" s="2"/>
      <c r="N564" s="2"/>
      <c r="O564" s="2"/>
      <c r="P564" s="2"/>
      <c r="Q564" s="2"/>
    </row>
    <row r="565" spans="4:17" ht="11.85" customHeight="1" x14ac:dyDescent="0.3">
      <c r="D565" s="2"/>
      <c r="F565" s="2"/>
      <c r="H565" s="2"/>
      <c r="J565" s="2"/>
      <c r="K565" s="2"/>
      <c r="L565" s="2"/>
      <c r="M565" s="2"/>
      <c r="N565" s="2"/>
      <c r="O565" s="2"/>
      <c r="P565" s="2"/>
      <c r="Q565" s="2"/>
    </row>
    <row r="566" spans="4:17" ht="11.85" customHeight="1" x14ac:dyDescent="0.3">
      <c r="D566" s="2"/>
      <c r="F566" s="2"/>
      <c r="H566" s="2"/>
      <c r="J566" s="2"/>
      <c r="K566" s="2"/>
      <c r="L566" s="2"/>
      <c r="M566" s="2"/>
      <c r="N566" s="2"/>
      <c r="O566" s="2"/>
      <c r="P566" s="2"/>
      <c r="Q566" s="2"/>
    </row>
    <row r="567" spans="4:17" ht="11.85" customHeight="1" x14ac:dyDescent="0.3">
      <c r="D567" s="2"/>
      <c r="F567" s="2"/>
      <c r="H567" s="2"/>
      <c r="J567" s="2"/>
      <c r="K567" s="2"/>
      <c r="L567" s="2"/>
      <c r="M567" s="2"/>
      <c r="N567" s="2"/>
      <c r="O567" s="2"/>
      <c r="P567" s="2"/>
      <c r="Q567" s="2"/>
    </row>
    <row r="568" spans="4:17" ht="11.85" customHeight="1" x14ac:dyDescent="0.3">
      <c r="D568" s="2"/>
      <c r="F568" s="2"/>
      <c r="H568" s="2"/>
      <c r="J568" s="2"/>
      <c r="K568" s="2"/>
      <c r="L568" s="2"/>
      <c r="M568" s="2"/>
      <c r="N568" s="2"/>
      <c r="O568" s="2"/>
      <c r="P568" s="2"/>
      <c r="Q568" s="2"/>
    </row>
    <row r="569" spans="4:17" ht="11.85" customHeight="1" x14ac:dyDescent="0.3">
      <c r="D569" s="2"/>
      <c r="F569" s="2"/>
      <c r="H569" s="2"/>
      <c r="J569" s="2"/>
      <c r="K569" s="2"/>
      <c r="L569" s="2"/>
      <c r="M569" s="2"/>
      <c r="N569" s="2"/>
      <c r="O569" s="2"/>
      <c r="P569" s="2"/>
      <c r="Q569" s="2"/>
    </row>
    <row r="570" spans="4:17" ht="11.85" customHeight="1" x14ac:dyDescent="0.3">
      <c r="D570" s="2"/>
      <c r="F570" s="2"/>
      <c r="H570" s="2"/>
      <c r="J570" s="2"/>
      <c r="K570" s="2"/>
      <c r="L570" s="2"/>
      <c r="M570" s="2"/>
      <c r="N570" s="2"/>
      <c r="O570" s="2"/>
      <c r="P570" s="2"/>
      <c r="Q570" s="2"/>
    </row>
    <row r="571" spans="4:17" ht="11.85" customHeight="1" x14ac:dyDescent="0.3">
      <c r="D571" s="2"/>
      <c r="F571" s="2"/>
      <c r="H571" s="2"/>
      <c r="J571" s="2"/>
      <c r="K571" s="2"/>
      <c r="L571" s="2"/>
      <c r="M571" s="2"/>
      <c r="N571" s="2"/>
      <c r="O571" s="2"/>
      <c r="P571" s="2"/>
      <c r="Q571" s="2"/>
    </row>
    <row r="572" spans="4:17" ht="11.85" customHeight="1" x14ac:dyDescent="0.3">
      <c r="D572" s="2"/>
      <c r="F572" s="2"/>
      <c r="H572" s="2"/>
      <c r="J572" s="2"/>
      <c r="K572" s="2"/>
      <c r="L572" s="2"/>
      <c r="M572" s="2"/>
      <c r="N572" s="2"/>
      <c r="O572" s="2"/>
      <c r="P572" s="2"/>
      <c r="Q572" s="2"/>
    </row>
    <row r="573" spans="4:17" ht="11.85" customHeight="1" x14ac:dyDescent="0.3">
      <c r="D573" s="2"/>
      <c r="F573" s="2"/>
      <c r="H573" s="2"/>
      <c r="J573" s="2"/>
      <c r="K573" s="2"/>
      <c r="L573" s="2"/>
      <c r="M573" s="2"/>
      <c r="N573" s="2"/>
      <c r="O573" s="2"/>
      <c r="P573" s="2"/>
      <c r="Q573" s="2"/>
    </row>
    <row r="574" spans="4:17" ht="11.85" customHeight="1" x14ac:dyDescent="0.3">
      <c r="D574" s="2"/>
      <c r="F574" s="2"/>
      <c r="H574" s="2"/>
      <c r="J574" s="2"/>
      <c r="K574" s="2"/>
      <c r="L574" s="2"/>
      <c r="M574" s="2"/>
      <c r="N574" s="2"/>
      <c r="O574" s="2"/>
      <c r="P574" s="2"/>
      <c r="Q574" s="2"/>
    </row>
    <row r="575" spans="4:17" ht="11.85" customHeight="1" x14ac:dyDescent="0.3">
      <c r="D575" s="2"/>
      <c r="F575" s="2"/>
      <c r="H575" s="2"/>
      <c r="J575" s="2"/>
      <c r="K575" s="2"/>
      <c r="L575" s="2"/>
      <c r="M575" s="2"/>
      <c r="N575" s="2"/>
      <c r="O575" s="2"/>
      <c r="P575" s="2"/>
      <c r="Q575" s="2"/>
    </row>
    <row r="576" spans="4:17" ht="11.85" customHeight="1" x14ac:dyDescent="0.3">
      <c r="D576" s="2"/>
      <c r="F576" s="2"/>
      <c r="H576" s="2"/>
      <c r="J576" s="2"/>
      <c r="K576" s="2"/>
      <c r="L576" s="2"/>
      <c r="M576" s="2"/>
      <c r="N576" s="2"/>
      <c r="O576" s="2"/>
      <c r="P576" s="2"/>
      <c r="Q576" s="2"/>
    </row>
    <row r="577" spans="4:17" ht="11.85" customHeight="1" x14ac:dyDescent="0.3">
      <c r="D577" s="2"/>
      <c r="F577" s="2"/>
      <c r="H577" s="2"/>
      <c r="J577" s="2"/>
      <c r="K577" s="2"/>
      <c r="L577" s="2"/>
      <c r="M577" s="2"/>
      <c r="N577" s="2"/>
      <c r="O577" s="2"/>
      <c r="P577" s="2"/>
      <c r="Q577" s="2"/>
    </row>
    <row r="578" spans="4:17" ht="11.85" customHeight="1" x14ac:dyDescent="0.3">
      <c r="D578" s="2"/>
      <c r="F578" s="2"/>
      <c r="H578" s="2"/>
      <c r="J578" s="2"/>
      <c r="K578" s="2"/>
      <c r="L578" s="2"/>
      <c r="M578" s="2"/>
      <c r="N578" s="2"/>
      <c r="O578" s="2"/>
      <c r="P578" s="2"/>
      <c r="Q578" s="2"/>
    </row>
    <row r="579" spans="4:17" ht="11.85" customHeight="1" x14ac:dyDescent="0.3">
      <c r="D579" s="2"/>
      <c r="F579" s="2"/>
      <c r="H579" s="2"/>
      <c r="J579" s="2"/>
      <c r="K579" s="2"/>
      <c r="L579" s="2"/>
      <c r="M579" s="2"/>
      <c r="N579" s="2"/>
      <c r="O579" s="2"/>
      <c r="P579" s="2"/>
      <c r="Q579" s="2"/>
    </row>
    <row r="580" spans="4:17" ht="11.85" customHeight="1" x14ac:dyDescent="0.3">
      <c r="D580" s="2"/>
      <c r="F580" s="2"/>
      <c r="H580" s="2"/>
      <c r="J580" s="2"/>
      <c r="K580" s="2"/>
      <c r="L580" s="2"/>
      <c r="M580" s="2"/>
      <c r="N580" s="2"/>
      <c r="O580" s="2"/>
      <c r="P580" s="2"/>
      <c r="Q580" s="2"/>
    </row>
    <row r="581" spans="4:17" ht="11.85" customHeight="1" x14ac:dyDescent="0.3">
      <c r="D581" s="2"/>
      <c r="F581" s="2"/>
      <c r="H581" s="2"/>
      <c r="J581" s="2"/>
      <c r="K581" s="2"/>
      <c r="L581" s="2"/>
      <c r="M581" s="2"/>
      <c r="N581" s="2"/>
      <c r="O581" s="2"/>
      <c r="P581" s="2"/>
      <c r="Q581" s="2"/>
    </row>
    <row r="582" spans="4:17" ht="11.85" customHeight="1" x14ac:dyDescent="0.3">
      <c r="D582" s="2"/>
      <c r="F582" s="2"/>
      <c r="H582" s="2"/>
      <c r="J582" s="2"/>
      <c r="K582" s="2"/>
      <c r="L582" s="2"/>
      <c r="M582" s="2"/>
      <c r="N582" s="2"/>
      <c r="O582" s="2"/>
      <c r="P582" s="2"/>
      <c r="Q582" s="2"/>
    </row>
    <row r="583" spans="4:17" ht="11.85" customHeight="1" x14ac:dyDescent="0.3">
      <c r="D583" s="2"/>
      <c r="F583" s="2"/>
      <c r="H583" s="2"/>
      <c r="J583" s="2"/>
      <c r="K583" s="2"/>
      <c r="L583" s="2"/>
      <c r="M583" s="2"/>
      <c r="N583" s="2"/>
      <c r="O583" s="2"/>
      <c r="P583" s="2"/>
      <c r="Q583" s="2"/>
    </row>
    <row r="584" spans="4:17" ht="11.85" customHeight="1" x14ac:dyDescent="0.3">
      <c r="D584" s="2"/>
      <c r="F584" s="2"/>
      <c r="H584" s="2"/>
      <c r="J584" s="2"/>
      <c r="K584" s="2"/>
      <c r="L584" s="2"/>
      <c r="M584" s="2"/>
      <c r="N584" s="2"/>
      <c r="O584" s="2"/>
      <c r="P584" s="2"/>
      <c r="Q584" s="2"/>
    </row>
    <row r="585" spans="4:17" ht="11.85" customHeight="1" x14ac:dyDescent="0.3">
      <c r="D585" s="2"/>
      <c r="F585" s="2"/>
      <c r="H585" s="2"/>
      <c r="J585" s="2"/>
      <c r="K585" s="2"/>
      <c r="L585" s="2"/>
      <c r="M585" s="2"/>
      <c r="N585" s="2"/>
      <c r="O585" s="2"/>
      <c r="P585" s="2"/>
      <c r="Q585" s="2"/>
    </row>
    <row r="586" spans="4:17" ht="11.85" customHeight="1" x14ac:dyDescent="0.3">
      <c r="D586" s="2"/>
      <c r="F586" s="2"/>
      <c r="H586" s="2"/>
      <c r="J586" s="2"/>
      <c r="K586" s="2"/>
      <c r="L586" s="2"/>
      <c r="M586" s="2"/>
      <c r="N586" s="2"/>
      <c r="O586" s="2"/>
      <c r="P586" s="2"/>
      <c r="Q586" s="2"/>
    </row>
    <row r="587" spans="4:17" ht="11.85" customHeight="1" x14ac:dyDescent="0.3">
      <c r="D587" s="2"/>
      <c r="F587" s="2"/>
      <c r="H587" s="2"/>
      <c r="J587" s="2"/>
      <c r="K587" s="2"/>
      <c r="L587" s="2"/>
      <c r="M587" s="2"/>
      <c r="N587" s="2"/>
      <c r="O587" s="2"/>
      <c r="P587" s="2"/>
      <c r="Q587" s="2"/>
    </row>
    <row r="588" spans="4:17" ht="11.85" customHeight="1" x14ac:dyDescent="0.3">
      <c r="D588" s="2"/>
      <c r="F588" s="2"/>
      <c r="H588" s="2"/>
      <c r="J588" s="2"/>
      <c r="K588" s="2"/>
      <c r="L588" s="2"/>
      <c r="M588" s="2"/>
      <c r="N588" s="2"/>
      <c r="O588" s="2"/>
      <c r="P588" s="2"/>
      <c r="Q588" s="2"/>
    </row>
    <row r="589" spans="4:17" ht="11.85" customHeight="1" x14ac:dyDescent="0.3">
      <c r="D589" s="2"/>
      <c r="F589" s="2"/>
      <c r="H589" s="2"/>
      <c r="J589" s="2"/>
      <c r="K589" s="2"/>
      <c r="L589" s="2"/>
      <c r="M589" s="2"/>
      <c r="N589" s="2"/>
      <c r="O589" s="2"/>
      <c r="P589" s="2"/>
      <c r="Q589" s="2"/>
    </row>
    <row r="590" spans="4:17" ht="11.85" customHeight="1" x14ac:dyDescent="0.3">
      <c r="D590" s="2"/>
      <c r="F590" s="2"/>
      <c r="H590" s="2"/>
      <c r="J590" s="2"/>
      <c r="K590" s="2"/>
      <c r="L590" s="2"/>
      <c r="M590" s="2"/>
      <c r="N590" s="2"/>
      <c r="O590" s="2"/>
      <c r="P590" s="2"/>
      <c r="Q590" s="2"/>
    </row>
    <row r="591" spans="4:17" ht="11.85" customHeight="1" x14ac:dyDescent="0.3">
      <c r="D591" s="2"/>
      <c r="F591" s="2"/>
      <c r="H591" s="2"/>
      <c r="J591" s="2"/>
      <c r="K591" s="2"/>
      <c r="L591" s="2"/>
      <c r="M591" s="2"/>
      <c r="N591" s="2"/>
      <c r="O591" s="2"/>
      <c r="P591" s="2"/>
      <c r="Q591" s="2"/>
    </row>
    <row r="592" spans="4:17" ht="11.85" customHeight="1" x14ac:dyDescent="0.3">
      <c r="D592" s="2"/>
      <c r="F592" s="2"/>
      <c r="H592" s="2"/>
      <c r="J592" s="2"/>
      <c r="K592" s="2"/>
      <c r="L592" s="2"/>
      <c r="M592" s="2"/>
      <c r="N592" s="2"/>
      <c r="O592" s="2"/>
      <c r="P592" s="2"/>
      <c r="Q592" s="2"/>
    </row>
    <row r="593" spans="1:20" ht="11.85" customHeight="1" x14ac:dyDescent="0.3">
      <c r="D593" s="2"/>
      <c r="F593" s="2"/>
      <c r="H593" s="2"/>
      <c r="J593" s="2"/>
      <c r="K593" s="2"/>
      <c r="L593" s="2"/>
      <c r="M593" s="2"/>
      <c r="N593" s="2"/>
      <c r="O593" s="2"/>
      <c r="P593" s="2"/>
      <c r="Q593" s="2"/>
    </row>
    <row r="594" spans="1:20" ht="11.85" customHeight="1" x14ac:dyDescent="0.3">
      <c r="D594" s="2"/>
      <c r="F594" s="2"/>
      <c r="H594" s="2"/>
      <c r="J594" s="2"/>
      <c r="K594" s="2"/>
      <c r="L594" s="2"/>
      <c r="M594" s="2"/>
      <c r="N594" s="2"/>
      <c r="O594" s="2"/>
      <c r="P594" s="2"/>
      <c r="Q594" s="2"/>
    </row>
    <row r="595" spans="1:20" ht="11.85" customHeight="1" x14ac:dyDescent="0.3">
      <c r="A595" s="1"/>
      <c r="B595" s="1"/>
      <c r="E595" s="2" t="str">
        <f>$E$1</f>
        <v>CITY OF BRADY</v>
      </c>
    </row>
    <row r="596" spans="1:20" ht="11.85" customHeight="1" x14ac:dyDescent="0.3">
      <c r="E596" s="2" t="str">
        <f>$E$2</f>
        <v>BUDGET REPORT</v>
      </c>
    </row>
    <row r="597" spans="1:20" ht="11.85" customHeight="1" x14ac:dyDescent="0.3">
      <c r="E597" s="2" t="str">
        <f>$E$3</f>
        <v>FISCAL YEAR 2016 - 2017</v>
      </c>
    </row>
    <row r="598" spans="1:20" ht="11.85" customHeight="1" x14ac:dyDescent="0.3">
      <c r="A598" s="3" t="s">
        <v>3</v>
      </c>
    </row>
    <row r="599" spans="1:20" ht="11.85" customHeight="1" x14ac:dyDescent="0.3">
      <c r="A599" s="3" t="s">
        <v>356</v>
      </c>
    </row>
    <row r="600" spans="1:20" ht="11.85" customHeight="1" x14ac:dyDescent="0.3">
      <c r="I600" s="7" t="str">
        <f>+I6</f>
        <v>(----- 2015-2016 ------)</v>
      </c>
      <c r="J600" s="7"/>
      <c r="K600" s="7"/>
      <c r="L600" s="8"/>
      <c r="M600" s="7" t="str">
        <f>$M$6</f>
        <v>2016-2017</v>
      </c>
      <c r="N600" s="7"/>
      <c r="O600" s="7"/>
      <c r="P600" s="7"/>
      <c r="Q600" s="7"/>
    </row>
    <row r="601" spans="1:20" ht="11.85" customHeight="1" x14ac:dyDescent="0.3">
      <c r="C601" s="9" t="str">
        <f>$C$7</f>
        <v>2012-2013</v>
      </c>
      <c r="D601" s="8"/>
      <c r="E601" s="9" t="str">
        <f>$E$7</f>
        <v>2013-2014</v>
      </c>
      <c r="F601" s="8"/>
      <c r="G601" s="9" t="str">
        <f>$G$7</f>
        <v>2014- 2015</v>
      </c>
      <c r="H601" s="8"/>
      <c r="I601" s="9" t="s">
        <v>9</v>
      </c>
      <c r="J601" s="8"/>
      <c r="K601" s="8" t="str">
        <f>+$K$7</f>
        <v>PROJECTED</v>
      </c>
      <c r="L601" s="8"/>
      <c r="M601" s="8" t="str">
        <f>$M$7</f>
        <v>2016-2017</v>
      </c>
      <c r="N601" s="8"/>
      <c r="O601" s="8" t="str">
        <f>$O$7</f>
        <v>2016-2017</v>
      </c>
      <c r="P601" s="8"/>
      <c r="Q601" s="8" t="str">
        <f>$Q$7</f>
        <v>APPROVED</v>
      </c>
    </row>
    <row r="602" spans="1:20" ht="11.85" customHeight="1" x14ac:dyDescent="0.3">
      <c r="A602" s="10" t="s">
        <v>242</v>
      </c>
      <c r="C602" s="11" t="s">
        <v>12</v>
      </c>
      <c r="D602" s="8"/>
      <c r="E602" s="11" t="s">
        <v>12</v>
      </c>
      <c r="F602" s="8"/>
      <c r="G602" s="11" t="s">
        <v>12</v>
      </c>
      <c r="H602" s="8"/>
      <c r="I602" s="11" t="s">
        <v>13</v>
      </c>
      <c r="J602" s="8"/>
      <c r="K602" s="12" t="s">
        <v>13</v>
      </c>
      <c r="L602" s="8"/>
      <c r="M602" s="12" t="str">
        <f>$M$8</f>
        <v>BASE</v>
      </c>
      <c r="N602" s="8"/>
      <c r="O602" s="12" t="str">
        <f>$O$8</f>
        <v>SUPPLEMENTAL</v>
      </c>
      <c r="P602" s="8"/>
      <c r="Q602" s="12" t="str">
        <f>$Q$8</f>
        <v>BUDGET</v>
      </c>
    </row>
    <row r="603" spans="1:20" ht="11.85" customHeight="1" x14ac:dyDescent="0.3"/>
    <row r="604" spans="1:20" ht="11.85" customHeight="1" x14ac:dyDescent="0.3">
      <c r="A604" s="13" t="s">
        <v>243</v>
      </c>
    </row>
    <row r="605" spans="1:20" ht="11.85" customHeight="1" x14ac:dyDescent="0.3">
      <c r="A605" s="3" t="s">
        <v>357</v>
      </c>
      <c r="C605" s="2">
        <v>128849.86</v>
      </c>
      <c r="D605" s="2"/>
      <c r="E605" s="2">
        <v>93468.94</v>
      </c>
      <c r="F605" s="2"/>
      <c r="G605" s="2">
        <v>120739.98</v>
      </c>
      <c r="H605" s="2"/>
      <c r="I605" s="2">
        <v>132900</v>
      </c>
      <c r="J605" s="2"/>
      <c r="K605" s="2">
        <v>134100</v>
      </c>
      <c r="L605" s="2"/>
      <c r="M605" s="2">
        <v>139987</v>
      </c>
      <c r="N605" s="2"/>
      <c r="O605" s="2">
        <v>0</v>
      </c>
      <c r="P605" s="2"/>
      <c r="Q605" s="2">
        <f t="shared" ref="Q605:Q612" si="21">M605+O605</f>
        <v>139987</v>
      </c>
      <c r="T605" s="14"/>
    </row>
    <row r="606" spans="1:20" ht="11.85" customHeight="1" x14ac:dyDescent="0.3">
      <c r="A606" s="3" t="s">
        <v>358</v>
      </c>
      <c r="C606" s="2">
        <v>5902.59</v>
      </c>
      <c r="D606" s="2"/>
      <c r="E606" s="2">
        <v>7862.2</v>
      </c>
      <c r="F606" s="2"/>
      <c r="G606" s="2">
        <v>7608.97</v>
      </c>
      <c r="H606" s="2"/>
      <c r="I606" s="2">
        <v>10000</v>
      </c>
      <c r="J606" s="2"/>
      <c r="K606" s="2">
        <v>10000</v>
      </c>
      <c r="L606" s="2"/>
      <c r="M606" s="2">
        <v>10000</v>
      </c>
      <c r="N606" s="2"/>
      <c r="O606" s="2">
        <v>0</v>
      </c>
      <c r="P606" s="2"/>
      <c r="Q606" s="2">
        <f t="shared" si="21"/>
        <v>10000</v>
      </c>
      <c r="T606" s="14"/>
    </row>
    <row r="607" spans="1:20" ht="11.85" customHeight="1" x14ac:dyDescent="0.3">
      <c r="A607" s="3" t="s">
        <v>359</v>
      </c>
      <c r="C607" s="2">
        <v>0</v>
      </c>
      <c r="D607" s="2"/>
      <c r="E607" s="2">
        <v>0</v>
      </c>
      <c r="F607" s="2"/>
      <c r="G607" s="2">
        <v>575</v>
      </c>
      <c r="H607" s="2"/>
      <c r="I607" s="2">
        <v>600</v>
      </c>
      <c r="J607" s="2"/>
      <c r="K607" s="2">
        <v>600</v>
      </c>
      <c r="L607" s="2"/>
      <c r="M607" s="2">
        <v>600</v>
      </c>
      <c r="N607" s="2"/>
      <c r="O607" s="2">
        <v>0</v>
      </c>
      <c r="P607" s="2"/>
      <c r="Q607" s="2">
        <f>M607+O607</f>
        <v>600</v>
      </c>
      <c r="T607" s="14"/>
    </row>
    <row r="608" spans="1:20" ht="11.85" customHeight="1" x14ac:dyDescent="0.3">
      <c r="A608" s="3" t="s">
        <v>360</v>
      </c>
      <c r="C608" s="2">
        <v>22558.94</v>
      </c>
      <c r="D608" s="2"/>
      <c r="E608" s="2">
        <v>20537.46</v>
      </c>
      <c r="F608" s="2"/>
      <c r="G608" s="2">
        <v>30768.639999999999</v>
      </c>
      <c r="H608" s="2"/>
      <c r="I608" s="2">
        <v>46886</v>
      </c>
      <c r="J608" s="2"/>
      <c r="K608" s="2">
        <v>46886</v>
      </c>
      <c r="L608" s="2"/>
      <c r="M608" s="2">
        <v>49224</v>
      </c>
      <c r="N608" s="2"/>
      <c r="O608" s="2">
        <v>0</v>
      </c>
      <c r="P608" s="2"/>
      <c r="Q608" s="2">
        <f t="shared" si="21"/>
        <v>49224</v>
      </c>
      <c r="T608" s="14"/>
    </row>
    <row r="609" spans="1:21" ht="11.85" customHeight="1" x14ac:dyDescent="0.3">
      <c r="A609" s="3" t="s">
        <v>361</v>
      </c>
      <c r="C609" s="2">
        <v>8466.94</v>
      </c>
      <c r="D609" s="2"/>
      <c r="E609" s="2">
        <v>8140.73</v>
      </c>
      <c r="F609" s="2"/>
      <c r="G609" s="2">
        <v>12778.68</v>
      </c>
      <c r="H609" s="2"/>
      <c r="I609" s="2">
        <v>14765</v>
      </c>
      <c r="J609" s="2"/>
      <c r="K609" s="2">
        <v>14765</v>
      </c>
      <c r="L609" s="2"/>
      <c r="M609" s="2">
        <v>16075</v>
      </c>
      <c r="N609" s="2"/>
      <c r="O609" s="2">
        <v>0</v>
      </c>
      <c r="P609" s="2"/>
      <c r="Q609" s="2">
        <f t="shared" si="21"/>
        <v>16075</v>
      </c>
      <c r="T609" s="14"/>
    </row>
    <row r="610" spans="1:21" ht="11.85" customHeight="1" x14ac:dyDescent="0.3">
      <c r="A610" s="3" t="s">
        <v>362</v>
      </c>
      <c r="C610" s="2">
        <v>3438.14</v>
      </c>
      <c r="D610" s="2"/>
      <c r="E610" s="2">
        <v>3538.95</v>
      </c>
      <c r="F610" s="2"/>
      <c r="G610" s="2">
        <v>3670.67</v>
      </c>
      <c r="H610" s="2"/>
      <c r="I610" s="2">
        <v>3820</v>
      </c>
      <c r="J610" s="2"/>
      <c r="K610" s="2">
        <v>3820</v>
      </c>
      <c r="L610" s="2"/>
      <c r="M610" s="2">
        <v>4008</v>
      </c>
      <c r="N610" s="2"/>
      <c r="O610" s="2">
        <v>0</v>
      </c>
      <c r="P610" s="2"/>
      <c r="Q610" s="2">
        <f t="shared" si="21"/>
        <v>4008</v>
      </c>
      <c r="T610" s="14"/>
    </row>
    <row r="611" spans="1:21" ht="11.85" customHeight="1" x14ac:dyDescent="0.3">
      <c r="A611" s="3" t="s">
        <v>363</v>
      </c>
      <c r="C611" s="2">
        <v>19.79</v>
      </c>
      <c r="D611" s="2"/>
      <c r="E611" s="2">
        <v>1392.07</v>
      </c>
      <c r="F611" s="2"/>
      <c r="G611" s="2">
        <v>169</v>
      </c>
      <c r="H611" s="2"/>
      <c r="I611" s="2">
        <v>450</v>
      </c>
      <c r="J611" s="2"/>
      <c r="K611" s="2">
        <v>700</v>
      </c>
      <c r="L611" s="2"/>
      <c r="M611" s="2">
        <v>495</v>
      </c>
      <c r="N611" s="2"/>
      <c r="O611" s="2">
        <v>0</v>
      </c>
      <c r="P611" s="2"/>
      <c r="Q611" s="2">
        <f t="shared" si="21"/>
        <v>495</v>
      </c>
      <c r="T611" s="14"/>
    </row>
    <row r="612" spans="1:21" ht="11.85" customHeight="1" x14ac:dyDescent="0.3">
      <c r="A612" s="3" t="s">
        <v>364</v>
      </c>
      <c r="C612" s="15">
        <v>10310.299999999999</v>
      </c>
      <c r="D612" s="2"/>
      <c r="E612" s="15">
        <v>7709.06</v>
      </c>
      <c r="F612" s="2"/>
      <c r="G612" s="15">
        <v>9778.82</v>
      </c>
      <c r="H612" s="2"/>
      <c r="I612" s="15">
        <v>11146</v>
      </c>
      <c r="J612" s="2"/>
      <c r="K612" s="15">
        <v>11146</v>
      </c>
      <c r="L612" s="2"/>
      <c r="M612" s="15">
        <v>11699</v>
      </c>
      <c r="N612" s="2"/>
      <c r="O612" s="15">
        <v>0</v>
      </c>
      <c r="P612" s="2"/>
      <c r="Q612" s="15">
        <f t="shared" si="21"/>
        <v>11699</v>
      </c>
      <c r="T612" s="14"/>
    </row>
    <row r="613" spans="1:21" ht="11.85" customHeight="1" x14ac:dyDescent="0.3">
      <c r="A613" s="3" t="s">
        <v>254</v>
      </c>
      <c r="C613" s="2">
        <f>SUM(C605:C612)</f>
        <v>179546.56000000003</v>
      </c>
      <c r="D613" s="2"/>
      <c r="E613" s="2">
        <f>SUM(E605:E612)</f>
        <v>142649.41</v>
      </c>
      <c r="F613" s="2"/>
      <c r="G613" s="2">
        <f>SUM(G605:G612)</f>
        <v>186089.76</v>
      </c>
      <c r="H613" s="2"/>
      <c r="I613" s="2">
        <f>SUM(I605:I612)</f>
        <v>220567</v>
      </c>
      <c r="J613" s="2"/>
      <c r="K613" s="2">
        <f>SUM(K605:K612)</f>
        <v>222017</v>
      </c>
      <c r="L613" s="2"/>
      <c r="M613" s="2">
        <f>SUM(M605:M612)</f>
        <v>232088</v>
      </c>
      <c r="N613" s="2"/>
      <c r="O613" s="2">
        <f>SUM(O605:O612)</f>
        <v>0</v>
      </c>
      <c r="P613" s="2"/>
      <c r="Q613" s="2">
        <f>SUM(Q605:Q612)</f>
        <v>232088</v>
      </c>
      <c r="R613" s="20"/>
      <c r="U613" s="2"/>
    </row>
    <row r="614" spans="1:21" ht="11.85" customHeight="1" x14ac:dyDescent="0.3">
      <c r="D614" s="2"/>
      <c r="F614" s="2"/>
      <c r="H614" s="2"/>
      <c r="J614" s="2"/>
      <c r="K614" s="2"/>
      <c r="L614" s="2"/>
      <c r="M614" s="2"/>
      <c r="N614" s="2"/>
      <c r="O614" s="2"/>
      <c r="P614" s="2"/>
      <c r="Q614" s="2"/>
    </row>
    <row r="615" spans="1:21" ht="11.85" customHeight="1" x14ac:dyDescent="0.3">
      <c r="A615" s="13" t="s">
        <v>255</v>
      </c>
      <c r="D615" s="2"/>
      <c r="F615" s="2"/>
      <c r="H615" s="2"/>
      <c r="J615" s="2"/>
      <c r="K615" s="2"/>
      <c r="L615" s="2"/>
      <c r="M615" s="2"/>
      <c r="N615" s="2"/>
      <c r="O615" s="2"/>
      <c r="P615" s="2"/>
      <c r="Q615" s="2"/>
    </row>
    <row r="616" spans="1:21" ht="11.85" customHeight="1" x14ac:dyDescent="0.3">
      <c r="A616" s="3" t="s">
        <v>365</v>
      </c>
      <c r="C616" s="2">
        <v>0</v>
      </c>
      <c r="D616" s="2"/>
      <c r="E616" s="2">
        <v>0</v>
      </c>
      <c r="F616" s="2"/>
      <c r="G616" s="2">
        <v>0</v>
      </c>
      <c r="H616" s="2"/>
      <c r="I616" s="2">
        <v>0</v>
      </c>
      <c r="J616" s="2"/>
      <c r="K616" s="2">
        <v>0</v>
      </c>
      <c r="L616" s="2"/>
      <c r="M616" s="2">
        <v>0</v>
      </c>
      <c r="N616" s="2"/>
      <c r="O616" s="2">
        <v>0</v>
      </c>
      <c r="P616" s="2"/>
      <c r="Q616" s="2">
        <f t="shared" ref="Q616:Q624" si="22">M616+O616</f>
        <v>0</v>
      </c>
      <c r="T616" s="14"/>
    </row>
    <row r="617" spans="1:21" ht="11.85" customHeight="1" x14ac:dyDescent="0.3">
      <c r="A617" s="3" t="s">
        <v>366</v>
      </c>
      <c r="C617" s="2">
        <v>43181.87</v>
      </c>
      <c r="D617" s="2"/>
      <c r="E617" s="2">
        <v>30553.5</v>
      </c>
      <c r="F617" s="2"/>
      <c r="G617" s="2">
        <v>34215.49</v>
      </c>
      <c r="H617" s="2"/>
      <c r="I617" s="2">
        <v>30000</v>
      </c>
      <c r="J617" s="2"/>
      <c r="K617" s="2">
        <v>30000</v>
      </c>
      <c r="L617" s="2"/>
      <c r="M617" s="2">
        <v>30000</v>
      </c>
      <c r="N617" s="2"/>
      <c r="O617" s="2">
        <v>0</v>
      </c>
      <c r="P617" s="2"/>
      <c r="Q617" s="2">
        <f t="shared" si="22"/>
        <v>30000</v>
      </c>
      <c r="T617" s="14"/>
    </row>
    <row r="618" spans="1:21" ht="11.85" customHeight="1" x14ac:dyDescent="0.3">
      <c r="A618" s="3" t="s">
        <v>367</v>
      </c>
      <c r="C618" s="2">
        <v>905</v>
      </c>
      <c r="D618" s="2"/>
      <c r="E618" s="2">
        <v>2299.09</v>
      </c>
      <c r="F618" s="2"/>
      <c r="G618" s="2">
        <v>590.26</v>
      </c>
      <c r="H618" s="2"/>
      <c r="I618" s="2">
        <v>500</v>
      </c>
      <c r="J618" s="2"/>
      <c r="K618" s="2">
        <v>500</v>
      </c>
      <c r="L618" s="2"/>
      <c r="M618" s="2">
        <v>500</v>
      </c>
      <c r="N618" s="2"/>
      <c r="O618" s="2">
        <v>0</v>
      </c>
      <c r="P618" s="2"/>
      <c r="Q618" s="2">
        <f t="shared" si="22"/>
        <v>500</v>
      </c>
      <c r="T618" s="14"/>
    </row>
    <row r="619" spans="1:21" ht="11.85" customHeight="1" x14ac:dyDescent="0.3">
      <c r="A619" s="3" t="s">
        <v>368</v>
      </c>
      <c r="C619" s="2">
        <v>3124.34</v>
      </c>
      <c r="D619" s="2"/>
      <c r="E619" s="2">
        <v>3199.78</v>
      </c>
      <c r="F619" s="2"/>
      <c r="G619" s="2">
        <v>3559.67</v>
      </c>
      <c r="H619" s="2"/>
      <c r="I619" s="2">
        <v>3400</v>
      </c>
      <c r="J619" s="2"/>
      <c r="K619" s="2">
        <v>4000</v>
      </c>
      <c r="L619" s="2"/>
      <c r="M619" s="2">
        <v>4000</v>
      </c>
      <c r="N619" s="2"/>
      <c r="O619" s="2">
        <v>0</v>
      </c>
      <c r="P619" s="2"/>
      <c r="Q619" s="2">
        <f t="shared" si="22"/>
        <v>4000</v>
      </c>
      <c r="T619" s="14"/>
    </row>
    <row r="620" spans="1:21" ht="11.85" customHeight="1" x14ac:dyDescent="0.3">
      <c r="A620" s="3" t="s">
        <v>369</v>
      </c>
      <c r="C620" s="2">
        <v>780</v>
      </c>
      <c r="D620" s="2"/>
      <c r="E620" s="2">
        <v>0</v>
      </c>
      <c r="F620" s="2"/>
      <c r="G620" s="2">
        <v>0</v>
      </c>
      <c r="H620" s="2"/>
      <c r="I620" s="2">
        <v>0</v>
      </c>
      <c r="J620" s="2"/>
      <c r="K620" s="2">
        <v>0</v>
      </c>
      <c r="L620" s="2"/>
      <c r="M620" s="2">
        <v>0</v>
      </c>
      <c r="N620" s="2"/>
      <c r="O620" s="2">
        <v>0</v>
      </c>
      <c r="P620" s="2"/>
      <c r="Q620" s="2">
        <f t="shared" si="22"/>
        <v>0</v>
      </c>
      <c r="T620" s="14"/>
    </row>
    <row r="621" spans="1:21" ht="11.85" customHeight="1" x14ac:dyDescent="0.3">
      <c r="A621" s="3" t="s">
        <v>370</v>
      </c>
      <c r="C621" s="2">
        <v>0</v>
      </c>
      <c r="D621" s="2"/>
      <c r="E621" s="2">
        <v>0</v>
      </c>
      <c r="F621" s="2"/>
      <c r="G621" s="2">
        <v>0</v>
      </c>
      <c r="H621" s="2"/>
      <c r="I621" s="2">
        <v>0</v>
      </c>
      <c r="J621" s="2"/>
      <c r="K621" s="2">
        <v>0</v>
      </c>
      <c r="L621" s="2"/>
      <c r="M621" s="2">
        <v>0</v>
      </c>
      <c r="N621" s="2"/>
      <c r="O621" s="2">
        <v>0</v>
      </c>
      <c r="P621" s="2"/>
      <c r="Q621" s="2">
        <f t="shared" si="22"/>
        <v>0</v>
      </c>
      <c r="T621" s="14"/>
    </row>
    <row r="622" spans="1:21" ht="11.85" customHeight="1" x14ac:dyDescent="0.3">
      <c r="A622" s="3" t="s">
        <v>371</v>
      </c>
      <c r="C622" s="2">
        <v>426.75</v>
      </c>
      <c r="D622" s="2"/>
      <c r="E622" s="2">
        <v>389.77</v>
      </c>
      <c r="F622" s="2"/>
      <c r="G622" s="2">
        <v>0</v>
      </c>
      <c r="H622" s="2"/>
      <c r="I622" s="2">
        <v>1000</v>
      </c>
      <c r="J622" s="2"/>
      <c r="K622" s="2">
        <v>500</v>
      </c>
      <c r="L622" s="2"/>
      <c r="M622" s="2">
        <v>500</v>
      </c>
      <c r="N622" s="2"/>
      <c r="O622" s="2">
        <v>0</v>
      </c>
      <c r="P622" s="2"/>
      <c r="Q622" s="2">
        <f t="shared" si="22"/>
        <v>500</v>
      </c>
      <c r="T622" s="14"/>
    </row>
    <row r="623" spans="1:21" ht="11.85" customHeight="1" x14ac:dyDescent="0.3">
      <c r="A623" s="3" t="s">
        <v>372</v>
      </c>
      <c r="C623" s="2">
        <v>0</v>
      </c>
      <c r="D623" s="2"/>
      <c r="E623" s="2">
        <v>0</v>
      </c>
      <c r="F623" s="2"/>
      <c r="G623" s="2">
        <v>3292.93</v>
      </c>
      <c r="H623" s="2"/>
      <c r="I623" s="2">
        <v>11000</v>
      </c>
      <c r="J623" s="2"/>
      <c r="K623" s="2">
        <v>11000</v>
      </c>
      <c r="L623" s="2"/>
      <c r="M623" s="2">
        <v>11000</v>
      </c>
      <c r="N623" s="2"/>
      <c r="O623" s="2">
        <v>0</v>
      </c>
      <c r="P623" s="2"/>
      <c r="Q623" s="2">
        <f t="shared" si="22"/>
        <v>11000</v>
      </c>
      <c r="T623" s="14"/>
    </row>
    <row r="624" spans="1:21" ht="11.85" customHeight="1" x14ac:dyDescent="0.3">
      <c r="A624" s="3" t="s">
        <v>373</v>
      </c>
      <c r="C624" s="15">
        <v>0</v>
      </c>
      <c r="D624" s="2"/>
      <c r="E624" s="15">
        <v>0</v>
      </c>
      <c r="F624" s="2"/>
      <c r="G624" s="15">
        <v>0</v>
      </c>
      <c r="H624" s="2"/>
      <c r="I624" s="15">
        <v>0</v>
      </c>
      <c r="J624" s="2"/>
      <c r="K624" s="15">
        <v>0</v>
      </c>
      <c r="L624" s="2"/>
      <c r="M624" s="15">
        <v>0</v>
      </c>
      <c r="N624" s="2"/>
      <c r="O624" s="15">
        <v>0</v>
      </c>
      <c r="P624" s="2"/>
      <c r="Q624" s="15">
        <f t="shared" si="22"/>
        <v>0</v>
      </c>
      <c r="T624" s="14"/>
    </row>
    <row r="625" spans="1:20" ht="11.85" customHeight="1" x14ac:dyDescent="0.3">
      <c r="A625" s="3" t="s">
        <v>272</v>
      </c>
      <c r="C625" s="2">
        <f>SUM(C616:C624)</f>
        <v>48417.960000000006</v>
      </c>
      <c r="D625" s="2"/>
      <c r="E625" s="2">
        <f>SUM(E616:E624)</f>
        <v>36442.139999999992</v>
      </c>
      <c r="F625" s="2"/>
      <c r="G625" s="2">
        <f>SUM(G616:G624)</f>
        <v>41658.35</v>
      </c>
      <c r="H625" s="2"/>
      <c r="I625" s="2">
        <f>SUM(I616:I624)</f>
        <v>45900</v>
      </c>
      <c r="J625" s="2"/>
      <c r="K625" s="2">
        <f>SUM(K616:K624)</f>
        <v>46000</v>
      </c>
      <c r="L625" s="2"/>
      <c r="M625" s="2">
        <f>SUM(M616:M624)</f>
        <v>46000</v>
      </c>
      <c r="N625" s="2"/>
      <c r="O625" s="2">
        <f>SUM(O616:O624)</f>
        <v>0</v>
      </c>
      <c r="P625" s="2"/>
      <c r="Q625" s="2">
        <f>SUM(Q616:Q624)</f>
        <v>46000</v>
      </c>
    </row>
    <row r="626" spans="1:20" ht="11.85" customHeight="1" x14ac:dyDescent="0.3"/>
    <row r="627" spans="1:20" ht="11.85" customHeight="1" x14ac:dyDescent="0.3">
      <c r="A627" s="13" t="s">
        <v>273</v>
      </c>
    </row>
    <row r="628" spans="1:20" ht="11.85" customHeight="1" x14ac:dyDescent="0.3">
      <c r="A628" s="3" t="s">
        <v>374</v>
      </c>
      <c r="C628" s="2">
        <v>400</v>
      </c>
      <c r="D628" s="2"/>
      <c r="E628" s="2">
        <v>426.91</v>
      </c>
      <c r="F628" s="2"/>
      <c r="G628" s="2">
        <v>100</v>
      </c>
      <c r="H628" s="2"/>
      <c r="I628" s="2">
        <v>500</v>
      </c>
      <c r="J628" s="2"/>
      <c r="K628" s="2">
        <v>500</v>
      </c>
      <c r="L628" s="2"/>
      <c r="M628" s="2">
        <v>500</v>
      </c>
      <c r="N628" s="2"/>
      <c r="O628" s="2">
        <v>0</v>
      </c>
      <c r="P628" s="2"/>
      <c r="Q628" s="2">
        <f t="shared" ref="Q628:Q645" si="23">M628+O628</f>
        <v>500</v>
      </c>
      <c r="T628" s="14"/>
    </row>
    <row r="629" spans="1:20" ht="11.85" customHeight="1" x14ac:dyDescent="0.3">
      <c r="A629" s="3" t="s">
        <v>375</v>
      </c>
      <c r="C629" s="2">
        <v>101.35</v>
      </c>
      <c r="D629" s="2"/>
      <c r="E629" s="2">
        <v>276.10000000000002</v>
      </c>
      <c r="F629" s="2"/>
      <c r="G629" s="2">
        <v>297.92</v>
      </c>
      <c r="H629" s="2"/>
      <c r="I629" s="2">
        <v>250</v>
      </c>
      <c r="J629" s="2"/>
      <c r="K629" s="2">
        <v>250</v>
      </c>
      <c r="L629" s="2"/>
      <c r="M629" s="2">
        <v>250</v>
      </c>
      <c r="N629" s="2"/>
      <c r="O629" s="2">
        <v>0</v>
      </c>
      <c r="P629" s="2"/>
      <c r="Q629" s="2">
        <f t="shared" si="23"/>
        <v>250</v>
      </c>
      <c r="T629" s="14"/>
    </row>
    <row r="630" spans="1:20" ht="11.85" customHeight="1" x14ac:dyDescent="0.3">
      <c r="A630" s="3" t="s">
        <v>376</v>
      </c>
      <c r="C630" s="2">
        <v>7981.26</v>
      </c>
      <c r="D630" s="2"/>
      <c r="E630" s="2">
        <v>11577.23</v>
      </c>
      <c r="F630" s="2"/>
      <c r="G630" s="2">
        <v>15464.23</v>
      </c>
      <c r="H630" s="2"/>
      <c r="I630" s="2">
        <v>10500</v>
      </c>
      <c r="J630" s="2"/>
      <c r="K630" s="2">
        <v>10500</v>
      </c>
      <c r="L630" s="2"/>
      <c r="M630" s="2">
        <v>10500</v>
      </c>
      <c r="N630" s="2"/>
      <c r="O630" s="2">
        <v>0</v>
      </c>
      <c r="P630" s="2"/>
      <c r="Q630" s="2">
        <f t="shared" si="23"/>
        <v>10500</v>
      </c>
      <c r="T630" s="14"/>
    </row>
    <row r="631" spans="1:20" ht="11.85" customHeight="1" x14ac:dyDescent="0.3">
      <c r="A631" s="3" t="s">
        <v>377</v>
      </c>
      <c r="C631" s="2">
        <v>13141.62</v>
      </c>
      <c r="D631" s="2"/>
      <c r="E631" s="2">
        <v>11179.44</v>
      </c>
      <c r="F631" s="2"/>
      <c r="G631" s="2">
        <v>8695.93</v>
      </c>
      <c r="H631" s="2"/>
      <c r="I631" s="2">
        <v>14000</v>
      </c>
      <c r="J631" s="2"/>
      <c r="K631" s="2">
        <v>10000</v>
      </c>
      <c r="L631" s="2"/>
      <c r="M631" s="2">
        <v>12000</v>
      </c>
      <c r="N631" s="2"/>
      <c r="O631" s="2">
        <v>0</v>
      </c>
      <c r="P631" s="2"/>
      <c r="Q631" s="2">
        <f t="shared" si="23"/>
        <v>12000</v>
      </c>
      <c r="T631" s="14"/>
    </row>
    <row r="632" spans="1:20" ht="11.85" customHeight="1" x14ac:dyDescent="0.3">
      <c r="A632" s="3" t="s">
        <v>378</v>
      </c>
      <c r="C632" s="2">
        <v>4055.09</v>
      </c>
      <c r="D632" s="2"/>
      <c r="E632" s="2">
        <v>1611.39</v>
      </c>
      <c r="F632" s="2"/>
      <c r="G632" s="2">
        <v>3534.04</v>
      </c>
      <c r="H632" s="2"/>
      <c r="I632" s="2">
        <v>5000</v>
      </c>
      <c r="J632" s="2"/>
      <c r="K632" s="2">
        <v>5000</v>
      </c>
      <c r="L632" s="2"/>
      <c r="M632" s="2">
        <v>5000</v>
      </c>
      <c r="N632" s="2"/>
      <c r="O632" s="2">
        <v>0</v>
      </c>
      <c r="P632" s="2"/>
      <c r="Q632" s="2">
        <f t="shared" si="23"/>
        <v>5000</v>
      </c>
      <c r="T632" s="14"/>
    </row>
    <row r="633" spans="1:20" ht="11.85" customHeight="1" x14ac:dyDescent="0.3">
      <c r="A633" s="3" t="s">
        <v>379</v>
      </c>
      <c r="C633" s="2">
        <v>366.33</v>
      </c>
      <c r="D633" s="2"/>
      <c r="E633" s="2">
        <v>0</v>
      </c>
      <c r="F633" s="2"/>
      <c r="G633" s="2">
        <v>749.49</v>
      </c>
      <c r="H633" s="2"/>
      <c r="I633" s="2">
        <v>1700</v>
      </c>
      <c r="J633" s="2"/>
      <c r="K633" s="2">
        <v>0</v>
      </c>
      <c r="L633" s="2"/>
      <c r="M633" s="2">
        <v>0</v>
      </c>
      <c r="N633" s="2"/>
      <c r="O633" s="2">
        <v>0</v>
      </c>
      <c r="P633" s="2"/>
      <c r="Q633" s="2">
        <f t="shared" si="23"/>
        <v>0</v>
      </c>
      <c r="T633" s="14"/>
    </row>
    <row r="634" spans="1:20" ht="11.85" customHeight="1" x14ac:dyDescent="0.3">
      <c r="A634" s="3" t="s">
        <v>380</v>
      </c>
      <c r="C634" s="2">
        <v>6655.37</v>
      </c>
      <c r="D634" s="2"/>
      <c r="E634" s="2">
        <v>2524.09</v>
      </c>
      <c r="F634" s="2"/>
      <c r="G634" s="2">
        <v>852</v>
      </c>
      <c r="H634" s="2"/>
      <c r="I634" s="2">
        <v>5000</v>
      </c>
      <c r="J634" s="2"/>
      <c r="K634" s="2">
        <v>3000</v>
      </c>
      <c r="L634" s="2"/>
      <c r="M634" s="2">
        <v>5000</v>
      </c>
      <c r="N634" s="2"/>
      <c r="O634" s="2">
        <v>0</v>
      </c>
      <c r="P634" s="2"/>
      <c r="Q634" s="2">
        <f t="shared" si="23"/>
        <v>5000</v>
      </c>
      <c r="T634" s="14"/>
    </row>
    <row r="635" spans="1:20" ht="11.85" customHeight="1" x14ac:dyDescent="0.3">
      <c r="A635" s="3" t="s">
        <v>381</v>
      </c>
      <c r="C635" s="2">
        <v>0</v>
      </c>
      <c r="D635" s="2"/>
      <c r="E635" s="2">
        <v>28.5</v>
      </c>
      <c r="F635" s="2"/>
      <c r="G635" s="2">
        <v>0</v>
      </c>
      <c r="H635" s="2"/>
      <c r="I635" s="2">
        <v>100</v>
      </c>
      <c r="J635" s="2"/>
      <c r="K635" s="2">
        <v>100</v>
      </c>
      <c r="L635" s="2"/>
      <c r="M635" s="2">
        <v>100</v>
      </c>
      <c r="N635" s="2"/>
      <c r="O635" s="2">
        <v>0</v>
      </c>
      <c r="P635" s="2"/>
      <c r="Q635" s="2">
        <f t="shared" si="23"/>
        <v>100</v>
      </c>
      <c r="T635" s="14"/>
    </row>
    <row r="636" spans="1:20" ht="11.85" customHeight="1" x14ac:dyDescent="0.3">
      <c r="A636" s="3" t="s">
        <v>382</v>
      </c>
      <c r="C636" s="2">
        <v>2057.9899999999998</v>
      </c>
      <c r="D636" s="2"/>
      <c r="E636" s="2">
        <v>5347.32</v>
      </c>
      <c r="F636" s="2"/>
      <c r="G636" s="2">
        <v>7138.82</v>
      </c>
      <c r="H636" s="2"/>
      <c r="I636" s="2">
        <v>7000</v>
      </c>
      <c r="J636" s="2"/>
      <c r="K636" s="2">
        <v>7000</v>
      </c>
      <c r="L636" s="2"/>
      <c r="M636" s="2">
        <v>7000</v>
      </c>
      <c r="N636" s="2"/>
      <c r="O636" s="2">
        <v>0</v>
      </c>
      <c r="P636" s="2"/>
      <c r="Q636" s="2">
        <f t="shared" si="23"/>
        <v>7000</v>
      </c>
      <c r="T636" s="14"/>
    </row>
    <row r="637" spans="1:20" ht="11.85" customHeight="1" x14ac:dyDescent="0.3">
      <c r="A637" s="3" t="s">
        <v>383</v>
      </c>
      <c r="C637" s="2">
        <v>10947.86</v>
      </c>
      <c r="D637" s="2"/>
      <c r="E637" s="2">
        <v>7491.68</v>
      </c>
      <c r="F637" s="2"/>
      <c r="G637" s="2">
        <v>20035.59</v>
      </c>
      <c r="H637" s="2"/>
      <c r="I637" s="2">
        <v>14000</v>
      </c>
      <c r="J637" s="2"/>
      <c r="K637" s="2">
        <v>10000</v>
      </c>
      <c r="L637" s="2"/>
      <c r="M637" s="2">
        <v>14000</v>
      </c>
      <c r="N637" s="2"/>
      <c r="O637" s="2">
        <v>0</v>
      </c>
      <c r="P637" s="2"/>
      <c r="Q637" s="2">
        <f t="shared" si="23"/>
        <v>14000</v>
      </c>
      <c r="T637" s="14"/>
    </row>
    <row r="638" spans="1:20" ht="11.85" customHeight="1" x14ac:dyDescent="0.3">
      <c r="A638" s="3" t="s">
        <v>384</v>
      </c>
      <c r="C638" s="2">
        <v>6679.99</v>
      </c>
      <c r="D638" s="2"/>
      <c r="E638" s="2">
        <v>9050.5300000000007</v>
      </c>
      <c r="F638" s="2"/>
      <c r="G638" s="2">
        <v>13381.64</v>
      </c>
      <c r="H638" s="2"/>
      <c r="I638" s="2">
        <v>32225</v>
      </c>
      <c r="J638" s="2"/>
      <c r="K638" s="2">
        <v>31625</v>
      </c>
      <c r="L638" s="2"/>
      <c r="M638" s="2">
        <v>32000</v>
      </c>
      <c r="N638" s="2"/>
      <c r="O638" s="2">
        <v>0</v>
      </c>
      <c r="P638" s="2"/>
      <c r="Q638" s="2">
        <f t="shared" si="23"/>
        <v>32000</v>
      </c>
      <c r="T638" s="14"/>
    </row>
    <row r="639" spans="1:20" ht="11.85" customHeight="1" x14ac:dyDescent="0.3">
      <c r="A639" s="3" t="s">
        <v>385</v>
      </c>
      <c r="C639" s="2">
        <v>488.2</v>
      </c>
      <c r="D639" s="2"/>
      <c r="E639" s="2">
        <v>364.74</v>
      </c>
      <c r="F639" s="2"/>
      <c r="G639" s="2">
        <v>575</v>
      </c>
      <c r="H639" s="2"/>
      <c r="I639" s="2">
        <v>900</v>
      </c>
      <c r="J639" s="2"/>
      <c r="K639" s="2">
        <v>900</v>
      </c>
      <c r="L639" s="2"/>
      <c r="M639" s="2">
        <v>900</v>
      </c>
      <c r="N639" s="2"/>
      <c r="O639" s="2">
        <v>0</v>
      </c>
      <c r="P639" s="2"/>
      <c r="Q639" s="2">
        <f t="shared" si="23"/>
        <v>900</v>
      </c>
      <c r="T639" s="14"/>
    </row>
    <row r="640" spans="1:20" ht="11.85" customHeight="1" x14ac:dyDescent="0.3">
      <c r="A640" s="3" t="s">
        <v>386</v>
      </c>
      <c r="C640" s="2">
        <v>496</v>
      </c>
      <c r="D640" s="2"/>
      <c r="E640" s="2">
        <v>352</v>
      </c>
      <c r="F640" s="2"/>
      <c r="G640" s="2">
        <v>379</v>
      </c>
      <c r="H640" s="2"/>
      <c r="I640" s="2">
        <v>250</v>
      </c>
      <c r="J640" s="2"/>
      <c r="K640" s="2">
        <v>150</v>
      </c>
      <c r="L640" s="2"/>
      <c r="M640" s="2">
        <v>250</v>
      </c>
      <c r="N640" s="2"/>
      <c r="O640" s="2">
        <v>0</v>
      </c>
      <c r="P640" s="2"/>
      <c r="Q640" s="2">
        <f t="shared" si="23"/>
        <v>250</v>
      </c>
      <c r="T640" s="14"/>
    </row>
    <row r="641" spans="1:21" ht="11.85" customHeight="1" x14ac:dyDescent="0.3">
      <c r="A641" s="3" t="s">
        <v>387</v>
      </c>
      <c r="C641" s="2">
        <v>4998.24</v>
      </c>
      <c r="D641" s="2"/>
      <c r="E641" s="2">
        <v>5650.25</v>
      </c>
      <c r="F641" s="2"/>
      <c r="G641" s="2">
        <v>7498.98</v>
      </c>
      <c r="H641" s="2"/>
      <c r="I641" s="2">
        <v>8900</v>
      </c>
      <c r="J641" s="2"/>
      <c r="K641" s="2">
        <v>3000</v>
      </c>
      <c r="L641" s="2"/>
      <c r="M641" s="2">
        <v>6000</v>
      </c>
      <c r="N641" s="2"/>
      <c r="O641" s="2">
        <v>0</v>
      </c>
      <c r="P641" s="2"/>
      <c r="Q641" s="2">
        <f t="shared" si="23"/>
        <v>6000</v>
      </c>
      <c r="T641" s="14"/>
    </row>
    <row r="642" spans="1:21" ht="11.85" customHeight="1" x14ac:dyDescent="0.3">
      <c r="A642" s="3" t="s">
        <v>388</v>
      </c>
      <c r="C642" s="2">
        <v>3515.92</v>
      </c>
      <c r="D642" s="2"/>
      <c r="E642" s="2">
        <v>2053.3200000000002</v>
      </c>
      <c r="F642" s="2"/>
      <c r="G642" s="2">
        <v>1716.28</v>
      </c>
      <c r="H642" s="2"/>
      <c r="I642" s="2">
        <v>3600</v>
      </c>
      <c r="J642" s="2"/>
      <c r="K642" s="2">
        <v>2000</v>
      </c>
      <c r="L642" s="2"/>
      <c r="M642" s="2">
        <v>3600</v>
      </c>
      <c r="N642" s="2"/>
      <c r="O642" s="2">
        <v>0</v>
      </c>
      <c r="P642" s="2"/>
      <c r="Q642" s="2">
        <f t="shared" si="23"/>
        <v>3600</v>
      </c>
      <c r="T642" s="14"/>
    </row>
    <row r="643" spans="1:21" ht="11.85" customHeight="1" x14ac:dyDescent="0.3">
      <c r="A643" s="3" t="s">
        <v>389</v>
      </c>
      <c r="C643" s="2">
        <v>675</v>
      </c>
      <c r="D643" s="2"/>
      <c r="E643" s="2">
        <v>0</v>
      </c>
      <c r="F643" s="2"/>
      <c r="G643" s="2">
        <v>0</v>
      </c>
      <c r="H643" s="2"/>
      <c r="I643" s="2">
        <v>0</v>
      </c>
      <c r="J643" s="2"/>
      <c r="K643" s="2">
        <v>0</v>
      </c>
      <c r="L643" s="2"/>
      <c r="M643" s="2">
        <v>0</v>
      </c>
      <c r="N643" s="2"/>
      <c r="O643" s="2">
        <v>0</v>
      </c>
      <c r="P643" s="2"/>
      <c r="Q643" s="2">
        <f t="shared" si="23"/>
        <v>0</v>
      </c>
      <c r="T643" s="14"/>
    </row>
    <row r="644" spans="1:21" ht="11.85" customHeight="1" x14ac:dyDescent="0.3">
      <c r="A644" s="3" t="s">
        <v>390</v>
      </c>
      <c r="C644" s="2">
        <v>766.08</v>
      </c>
      <c r="D644" s="2"/>
      <c r="E644" s="2">
        <v>544.55999999999995</v>
      </c>
      <c r="F644" s="2"/>
      <c r="G644" s="2">
        <v>698.77</v>
      </c>
      <c r="H644" s="2"/>
      <c r="I644" s="2">
        <v>768</v>
      </c>
      <c r="J644" s="2"/>
      <c r="K644" s="2">
        <v>768</v>
      </c>
      <c r="L644" s="2"/>
      <c r="M644" s="2">
        <v>533</v>
      </c>
      <c r="N644" s="2"/>
      <c r="O644" s="2">
        <v>0</v>
      </c>
      <c r="P644" s="2"/>
      <c r="Q644" s="2">
        <f t="shared" si="23"/>
        <v>533</v>
      </c>
      <c r="T644" s="14"/>
    </row>
    <row r="645" spans="1:21" ht="11.85" customHeight="1" x14ac:dyDescent="0.3">
      <c r="A645" s="3" t="s">
        <v>391</v>
      </c>
      <c r="C645" s="15">
        <v>5066.6400000000003</v>
      </c>
      <c r="D645" s="2"/>
      <c r="E645" s="15">
        <v>5288.28</v>
      </c>
      <c r="F645" s="2"/>
      <c r="G645" s="15">
        <v>7126.94</v>
      </c>
      <c r="H645" s="2"/>
      <c r="I645" s="15">
        <v>8390</v>
      </c>
      <c r="J645" s="2"/>
      <c r="K645" s="15">
        <v>8390</v>
      </c>
      <c r="L645" s="2"/>
      <c r="M645" s="15">
        <v>4250</v>
      </c>
      <c r="N645" s="2"/>
      <c r="O645" s="15">
        <v>0</v>
      </c>
      <c r="P645" s="2"/>
      <c r="Q645" s="15">
        <f t="shared" si="23"/>
        <v>4250</v>
      </c>
      <c r="T645" s="14"/>
    </row>
    <row r="646" spans="1:21" ht="11.85" customHeight="1" x14ac:dyDescent="0.3">
      <c r="A646" s="3" t="s">
        <v>295</v>
      </c>
      <c r="C646" s="2">
        <f>SUM(C628:C638)+SUM(C639:C645)</f>
        <v>68392.94</v>
      </c>
      <c r="D646" s="2"/>
      <c r="E646" s="2">
        <f>SUM(E628:E638)+SUM(E639:E645)</f>
        <v>63766.34</v>
      </c>
      <c r="F646" s="2"/>
      <c r="G646" s="2">
        <f>SUM(G628:G638)+SUM(G639:G645)</f>
        <v>88244.63</v>
      </c>
      <c r="H646" s="2"/>
      <c r="I646" s="2">
        <f>SUM(I628:I638)+SUM(I639:I645)</f>
        <v>113083</v>
      </c>
      <c r="J646" s="2"/>
      <c r="K646" s="2">
        <f>SUM(K628:K638)+SUM(K639:K645)</f>
        <v>93183</v>
      </c>
      <c r="L646" s="2"/>
      <c r="M646" s="2">
        <f>SUM(M628:M638)+SUM(M639:M645)</f>
        <v>101883</v>
      </c>
      <c r="N646" s="2"/>
      <c r="O646" s="2">
        <f>SUM(O628:O638)+SUM(O639:O645)</f>
        <v>0</v>
      </c>
      <c r="P646" s="2"/>
      <c r="Q646" s="2">
        <f>SUM(Q628:Q638)+SUM(Q639:Q645)</f>
        <v>101883</v>
      </c>
      <c r="R646" s="20"/>
      <c r="U646" s="2"/>
    </row>
    <row r="647" spans="1:21" ht="11.85" customHeight="1" x14ac:dyDescent="0.3">
      <c r="D647" s="2"/>
      <c r="F647" s="2"/>
      <c r="H647" s="2"/>
      <c r="J647" s="2"/>
      <c r="K647" s="2"/>
      <c r="L647" s="2"/>
      <c r="M647" s="2"/>
      <c r="N647" s="2"/>
      <c r="O647" s="2"/>
      <c r="P647" s="2"/>
      <c r="Q647" s="2"/>
    </row>
    <row r="648" spans="1:21" ht="11.85" customHeight="1" x14ac:dyDescent="0.3">
      <c r="A648" s="3" t="s">
        <v>392</v>
      </c>
      <c r="C648" s="19">
        <v>112218.22</v>
      </c>
      <c r="D648" s="2"/>
      <c r="E648" s="19">
        <v>74302.600000000006</v>
      </c>
      <c r="F648" s="2"/>
      <c r="G648" s="19">
        <v>0</v>
      </c>
      <c r="H648" s="2"/>
      <c r="I648" s="19">
        <v>75000</v>
      </c>
      <c r="J648" s="2"/>
      <c r="K648" s="19">
        <v>125000</v>
      </c>
      <c r="L648" s="2"/>
      <c r="M648" s="19">
        <v>0</v>
      </c>
      <c r="N648" s="2"/>
      <c r="O648" s="19">
        <v>100000</v>
      </c>
      <c r="P648" s="2"/>
      <c r="Q648" s="19">
        <f>M648+O648</f>
        <v>100000</v>
      </c>
      <c r="T648" s="14"/>
    </row>
    <row r="649" spans="1:21" ht="11.85" customHeight="1" x14ac:dyDescent="0.3">
      <c r="A649" s="3" t="s">
        <v>393</v>
      </c>
      <c r="C649" s="15">
        <v>0</v>
      </c>
      <c r="D649" s="2"/>
      <c r="E649" s="15">
        <v>0</v>
      </c>
      <c r="F649" s="2"/>
      <c r="G649" s="15">
        <v>39001.699999999997</v>
      </c>
      <c r="H649" s="2"/>
      <c r="I649" s="15">
        <v>6500</v>
      </c>
      <c r="J649" s="2"/>
      <c r="K649" s="15">
        <v>0</v>
      </c>
      <c r="L649" s="2"/>
      <c r="M649" s="15">
        <v>0</v>
      </c>
      <c r="N649" s="2"/>
      <c r="O649" s="15">
        <v>0</v>
      </c>
      <c r="P649" s="2"/>
      <c r="Q649" s="15">
        <f>M649+O649</f>
        <v>0</v>
      </c>
      <c r="T649" s="14"/>
    </row>
    <row r="650" spans="1:21" ht="11.85" customHeight="1" x14ac:dyDescent="0.3">
      <c r="A650" s="3" t="s">
        <v>298</v>
      </c>
      <c r="C650" s="2">
        <f>SUM(C648:C649)</f>
        <v>112218.22</v>
      </c>
      <c r="D650" s="2"/>
      <c r="E650" s="2">
        <f>SUM(E648:E649)</f>
        <v>74302.600000000006</v>
      </c>
      <c r="F650" s="2"/>
      <c r="G650" s="2">
        <f>SUM(G648:G649)</f>
        <v>39001.699999999997</v>
      </c>
      <c r="H650" s="2"/>
      <c r="I650" s="2">
        <f>SUM(I648:I649)</f>
        <v>81500</v>
      </c>
      <c r="J650" s="2"/>
      <c r="K650" s="2">
        <f>SUM(K648:K649)</f>
        <v>125000</v>
      </c>
      <c r="L650" s="2"/>
      <c r="M650" s="2">
        <f>SUM(M648:M649)</f>
        <v>0</v>
      </c>
      <c r="N650" s="2"/>
      <c r="O650" s="2">
        <f>SUM(O648:O649)</f>
        <v>100000</v>
      </c>
      <c r="P650" s="2"/>
      <c r="Q650" s="2">
        <f>SUM(Q648:Q649)</f>
        <v>100000</v>
      </c>
    </row>
    <row r="651" spans="1:21" ht="11.85" customHeight="1" x14ac:dyDescent="0.3">
      <c r="D651" s="2"/>
      <c r="F651" s="2"/>
      <c r="H651" s="2"/>
      <c r="J651" s="2"/>
      <c r="K651" s="2"/>
      <c r="L651" s="2"/>
      <c r="M651" s="2"/>
      <c r="N651" s="2"/>
      <c r="O651" s="2"/>
      <c r="P651" s="2"/>
      <c r="Q651" s="2"/>
    </row>
    <row r="652" spans="1:21" ht="11.85" customHeight="1" x14ac:dyDescent="0.3">
      <c r="A652" s="13" t="s">
        <v>299</v>
      </c>
      <c r="D652" s="2"/>
      <c r="F652" s="2"/>
      <c r="H652" s="2"/>
      <c r="J652" s="2"/>
      <c r="K652" s="2"/>
      <c r="L652" s="2"/>
      <c r="M652" s="2"/>
      <c r="N652" s="2"/>
      <c r="O652" s="2"/>
      <c r="P652" s="2"/>
      <c r="Q652" s="2"/>
    </row>
    <row r="653" spans="1:21" ht="11.85" customHeight="1" x14ac:dyDescent="0.3">
      <c r="A653" s="3" t="s">
        <v>394</v>
      </c>
      <c r="C653" s="15">
        <v>0</v>
      </c>
      <c r="D653" s="2"/>
      <c r="E653" s="15">
        <v>0</v>
      </c>
      <c r="F653" s="2"/>
      <c r="G653" s="15">
        <v>0</v>
      </c>
      <c r="H653" s="2"/>
      <c r="I653" s="15">
        <v>0</v>
      </c>
      <c r="J653" s="2"/>
      <c r="K653" s="15">
        <v>0</v>
      </c>
      <c r="L653" s="2"/>
      <c r="M653" s="15">
        <v>0</v>
      </c>
      <c r="N653" s="2"/>
      <c r="O653" s="15">
        <v>0</v>
      </c>
      <c r="P653" s="2"/>
      <c r="Q653" s="15">
        <f>M653+O653</f>
        <v>0</v>
      </c>
      <c r="T653" s="14"/>
    </row>
    <row r="654" spans="1:21" ht="11.85" customHeight="1" x14ac:dyDescent="0.3">
      <c r="A654" s="3" t="s">
        <v>301</v>
      </c>
      <c r="C654" s="2">
        <f>SUM(C653)</f>
        <v>0</v>
      </c>
      <c r="D654" s="2"/>
      <c r="E654" s="2">
        <f>SUM(E653)</f>
        <v>0</v>
      </c>
      <c r="F654" s="2"/>
      <c r="G654" s="2">
        <f>SUM(G653)</f>
        <v>0</v>
      </c>
      <c r="H654" s="2"/>
      <c r="I654" s="2">
        <f>SUM(I653)</f>
        <v>0</v>
      </c>
      <c r="J654" s="2"/>
      <c r="K654" s="2">
        <f>SUM(K653)</f>
        <v>0</v>
      </c>
      <c r="L654" s="2"/>
      <c r="M654" s="2">
        <f>SUM(M653)</f>
        <v>0</v>
      </c>
      <c r="N654" s="2"/>
      <c r="O654" s="2">
        <f>SUM(O653)</f>
        <v>0</v>
      </c>
      <c r="P654" s="2"/>
      <c r="Q654" s="2">
        <f>SUM(Q653)</f>
        <v>0</v>
      </c>
    </row>
    <row r="655" spans="1:21" ht="11.85" customHeight="1" x14ac:dyDescent="0.3">
      <c r="A655" s="3" t="s">
        <v>395</v>
      </c>
      <c r="C655" s="2">
        <f>C613+C625+C646+C650+C654</f>
        <v>408575.68000000005</v>
      </c>
      <c r="D655" s="2"/>
      <c r="E655" s="2">
        <f>E613+E625+E646+E650+E654</f>
        <v>317160.49</v>
      </c>
      <c r="F655" s="2"/>
      <c r="G655" s="2">
        <f>G613+G625+G646+G650+G654</f>
        <v>354994.44</v>
      </c>
      <c r="H655" s="2"/>
      <c r="I655" s="2">
        <f>I613+I625+I646+I650+I654</f>
        <v>461050</v>
      </c>
      <c r="J655" s="2"/>
      <c r="K655" s="2">
        <f>K613+K625+K646+K650+K654</f>
        <v>486200</v>
      </c>
      <c r="L655" s="2"/>
      <c r="M655" s="2">
        <f>M613+M625+M646+M650+M654</f>
        <v>379971</v>
      </c>
      <c r="N655" s="2"/>
      <c r="O655" s="2">
        <f>O613+O625+O646+O650+O654</f>
        <v>100000</v>
      </c>
      <c r="P655" s="2"/>
      <c r="Q655" s="2">
        <f>Q613+Q625+Q646+Q650+Q654</f>
        <v>479971</v>
      </c>
      <c r="T655" s="14"/>
      <c r="U655" s="2"/>
    </row>
    <row r="656" spans="1:21" ht="11.85" customHeight="1" x14ac:dyDescent="0.3">
      <c r="A656" s="1"/>
      <c r="B656" s="1"/>
      <c r="E656" s="2" t="str">
        <f>$E$1</f>
        <v>CITY OF BRADY</v>
      </c>
    </row>
    <row r="657" spans="1:21" ht="11.85" customHeight="1" x14ac:dyDescent="0.3">
      <c r="E657" s="2" t="str">
        <f>$E$2</f>
        <v>BUDGET REPORT</v>
      </c>
    </row>
    <row r="658" spans="1:21" ht="11.85" customHeight="1" x14ac:dyDescent="0.3">
      <c r="E658" s="2" t="str">
        <f>$E$3</f>
        <v>FISCAL YEAR 2016 - 2017</v>
      </c>
    </row>
    <row r="659" spans="1:21" ht="11.85" customHeight="1" x14ac:dyDescent="0.3"/>
    <row r="660" spans="1:21" ht="11.85" customHeight="1" x14ac:dyDescent="0.3">
      <c r="A660" s="3" t="s">
        <v>3</v>
      </c>
    </row>
    <row r="661" spans="1:21" ht="11.85" customHeight="1" x14ac:dyDescent="0.3">
      <c r="A661" s="3" t="s">
        <v>396</v>
      </c>
    </row>
    <row r="662" spans="1:21" ht="11.85" customHeight="1" x14ac:dyDescent="0.3">
      <c r="I662" s="7" t="str">
        <f>$I$6</f>
        <v>(----- 2015-2016 ------)</v>
      </c>
      <c r="J662" s="7"/>
      <c r="K662" s="7"/>
      <c r="L662" s="8"/>
      <c r="M662" s="7" t="str">
        <f>$M$6</f>
        <v>2016-2017</v>
      </c>
      <c r="N662" s="7"/>
      <c r="O662" s="7"/>
      <c r="P662" s="7"/>
      <c r="Q662" s="7"/>
    </row>
    <row r="663" spans="1:21" ht="11.85" customHeight="1" x14ac:dyDescent="0.3">
      <c r="C663" s="9" t="str">
        <f>$C$7</f>
        <v>2012-2013</v>
      </c>
      <c r="D663" s="8"/>
      <c r="E663" s="9" t="str">
        <f>$E$7</f>
        <v>2013-2014</v>
      </c>
      <c r="F663" s="8"/>
      <c r="G663" s="9" t="str">
        <f>$G$7</f>
        <v>2014- 2015</v>
      </c>
      <c r="H663" s="8"/>
      <c r="I663" s="9" t="s">
        <v>9</v>
      </c>
      <c r="J663" s="8"/>
      <c r="K663" s="8" t="str">
        <f>+$K$7</f>
        <v>PROJECTED</v>
      </c>
      <c r="L663" s="8"/>
      <c r="M663" s="8" t="str">
        <f>$M$7</f>
        <v>2016-2017</v>
      </c>
      <c r="N663" s="8"/>
      <c r="O663" s="8" t="str">
        <f>$O$7</f>
        <v>2016-2017</v>
      </c>
      <c r="P663" s="8"/>
      <c r="Q663" s="8" t="str">
        <f>$Q$7</f>
        <v>APPROVED</v>
      </c>
    </row>
    <row r="664" spans="1:21" ht="11.85" customHeight="1" x14ac:dyDescent="0.3">
      <c r="A664" s="10" t="s">
        <v>242</v>
      </c>
      <c r="C664" s="11" t="s">
        <v>12</v>
      </c>
      <c r="D664" s="8"/>
      <c r="E664" s="11" t="s">
        <v>12</v>
      </c>
      <c r="F664" s="8"/>
      <c r="G664" s="11" t="s">
        <v>12</v>
      </c>
      <c r="H664" s="8"/>
      <c r="I664" s="11" t="s">
        <v>13</v>
      </c>
      <c r="J664" s="8"/>
      <c r="K664" s="12" t="s">
        <v>13</v>
      </c>
      <c r="L664" s="8"/>
      <c r="M664" s="12" t="str">
        <f>$M$8</f>
        <v>BASE</v>
      </c>
      <c r="N664" s="8"/>
      <c r="O664" s="12" t="str">
        <f>$O$8</f>
        <v>SUPPLEMENTAL</v>
      </c>
      <c r="P664" s="8"/>
      <c r="Q664" s="12" t="str">
        <f>$Q$8</f>
        <v>BUDGET</v>
      </c>
    </row>
    <row r="665" spans="1:21" ht="11.85" customHeight="1" x14ac:dyDescent="0.3"/>
    <row r="666" spans="1:21" ht="11.85" customHeight="1" x14ac:dyDescent="0.3">
      <c r="A666" s="13" t="s">
        <v>243</v>
      </c>
    </row>
    <row r="667" spans="1:21" ht="11.85" customHeight="1" x14ac:dyDescent="0.3">
      <c r="A667" s="3" t="s">
        <v>397</v>
      </c>
      <c r="C667" s="2">
        <v>4076.57</v>
      </c>
      <c r="D667" s="2"/>
      <c r="E667" s="2">
        <v>4230</v>
      </c>
      <c r="F667" s="2"/>
      <c r="G667" s="2">
        <v>4273.83</v>
      </c>
      <c r="H667" s="2"/>
      <c r="I667" s="2">
        <v>4320</v>
      </c>
      <c r="J667" s="2"/>
      <c r="K667" s="2">
        <v>4320</v>
      </c>
      <c r="L667" s="2"/>
      <c r="M667" s="2">
        <v>4320</v>
      </c>
      <c r="N667" s="2"/>
      <c r="O667" s="2">
        <v>0</v>
      </c>
      <c r="P667" s="2"/>
      <c r="Q667" s="2">
        <f t="shared" ref="Q667:Q672" si="24">M667+O667</f>
        <v>4320</v>
      </c>
      <c r="T667" s="14"/>
    </row>
    <row r="668" spans="1:21" ht="11.85" hidden="1" customHeight="1" x14ac:dyDescent="0.3">
      <c r="A668" s="3" t="s">
        <v>398</v>
      </c>
      <c r="C668" s="2">
        <v>0</v>
      </c>
      <c r="D668" s="2"/>
      <c r="E668" s="2">
        <v>0</v>
      </c>
      <c r="F668" s="2"/>
      <c r="G668" s="2">
        <v>0</v>
      </c>
      <c r="H668" s="2"/>
      <c r="I668" s="2">
        <v>0</v>
      </c>
      <c r="J668" s="2"/>
      <c r="K668" s="2">
        <v>0</v>
      </c>
      <c r="L668" s="2"/>
      <c r="M668" s="2">
        <v>0</v>
      </c>
      <c r="N668" s="2"/>
      <c r="O668" s="2">
        <v>0</v>
      </c>
      <c r="P668" s="2"/>
      <c r="Q668" s="2">
        <f t="shared" si="24"/>
        <v>0</v>
      </c>
      <c r="T668" s="14"/>
    </row>
    <row r="669" spans="1:21" ht="11.85" hidden="1" customHeight="1" x14ac:dyDescent="0.3">
      <c r="A669" s="3" t="s">
        <v>399</v>
      </c>
      <c r="C669" s="2">
        <v>0</v>
      </c>
      <c r="D669" s="2"/>
      <c r="E669" s="2">
        <v>0</v>
      </c>
      <c r="F669" s="2"/>
      <c r="G669" s="2">
        <v>0</v>
      </c>
      <c r="H669" s="2"/>
      <c r="I669" s="2">
        <v>0</v>
      </c>
      <c r="J669" s="2"/>
      <c r="K669" s="2">
        <v>0</v>
      </c>
      <c r="L669" s="2"/>
      <c r="M669" s="2">
        <v>0</v>
      </c>
      <c r="N669" s="2"/>
      <c r="O669" s="2">
        <v>0</v>
      </c>
      <c r="P669" s="2"/>
      <c r="Q669" s="2">
        <f t="shared" si="24"/>
        <v>0</v>
      </c>
      <c r="T669" s="14"/>
    </row>
    <row r="670" spans="1:21" ht="11.85" customHeight="1" x14ac:dyDescent="0.3">
      <c r="A670" s="3" t="s">
        <v>400</v>
      </c>
      <c r="C670" s="2">
        <v>12.03</v>
      </c>
      <c r="D670" s="2"/>
      <c r="E670" s="2">
        <v>13.65</v>
      </c>
      <c r="F670" s="2"/>
      <c r="G670" s="2">
        <v>13.24</v>
      </c>
      <c r="H670" s="2"/>
      <c r="I670" s="2">
        <v>14</v>
      </c>
      <c r="J670" s="2"/>
      <c r="K670" s="2">
        <v>14</v>
      </c>
      <c r="L670" s="2"/>
      <c r="M670" s="2">
        <v>13</v>
      </c>
      <c r="N670" s="2"/>
      <c r="O670" s="2">
        <v>0</v>
      </c>
      <c r="P670" s="2"/>
      <c r="Q670" s="2">
        <f t="shared" si="24"/>
        <v>13</v>
      </c>
      <c r="T670" s="14"/>
    </row>
    <row r="671" spans="1:21" ht="11.85" hidden="1" customHeight="1" x14ac:dyDescent="0.3">
      <c r="A671" s="3" t="s">
        <v>401</v>
      </c>
      <c r="C671" s="2">
        <v>0</v>
      </c>
      <c r="D671" s="2"/>
      <c r="E671" s="2">
        <v>0</v>
      </c>
      <c r="F671" s="2"/>
      <c r="G671" s="2">
        <v>0</v>
      </c>
      <c r="H671" s="2"/>
      <c r="I671" s="2">
        <v>0</v>
      </c>
      <c r="J671" s="2"/>
      <c r="K671" s="2">
        <v>0</v>
      </c>
      <c r="L671" s="2"/>
      <c r="M671" s="2">
        <v>0</v>
      </c>
      <c r="N671" s="2"/>
      <c r="O671" s="2">
        <v>0</v>
      </c>
      <c r="P671" s="2"/>
      <c r="Q671" s="2">
        <f t="shared" si="24"/>
        <v>0</v>
      </c>
      <c r="T671" s="14"/>
    </row>
    <row r="672" spans="1:21" ht="11.85" customHeight="1" x14ac:dyDescent="0.3">
      <c r="A672" s="3" t="s">
        <v>402</v>
      </c>
      <c r="C672" s="15">
        <v>308.58</v>
      </c>
      <c r="D672" s="2"/>
      <c r="E672" s="15">
        <v>323.88</v>
      </c>
      <c r="F672" s="2"/>
      <c r="G672" s="15">
        <v>352.79</v>
      </c>
      <c r="H672" s="2"/>
      <c r="I672" s="15">
        <v>337</v>
      </c>
      <c r="J672" s="2"/>
      <c r="K672" s="15">
        <v>337</v>
      </c>
      <c r="L672" s="2"/>
      <c r="M672" s="15">
        <v>337</v>
      </c>
      <c r="N672" s="2"/>
      <c r="O672" s="15">
        <v>0</v>
      </c>
      <c r="P672" s="2"/>
      <c r="Q672" s="15">
        <f t="shared" si="24"/>
        <v>337</v>
      </c>
      <c r="T672" s="14"/>
      <c r="U672" s="2"/>
    </row>
    <row r="673" spans="1:20" ht="11.85" customHeight="1" x14ac:dyDescent="0.3">
      <c r="A673" s="3" t="s">
        <v>254</v>
      </c>
      <c r="C673" s="2">
        <f>SUM(C667:C672)</f>
        <v>4397.18</v>
      </c>
      <c r="D673" s="2"/>
      <c r="E673" s="2">
        <f>SUM(E667:E672)</f>
        <v>4567.53</v>
      </c>
      <c r="F673" s="2"/>
      <c r="G673" s="2">
        <f>SUM(G667:G672)</f>
        <v>4639.8599999999997</v>
      </c>
      <c r="H673" s="2"/>
      <c r="I673" s="2">
        <f>SUM(I667:I672)</f>
        <v>4671</v>
      </c>
      <c r="J673" s="2"/>
      <c r="K673" s="2">
        <f>SUM(K667:K672)</f>
        <v>4671</v>
      </c>
      <c r="L673" s="2"/>
      <c r="M673" s="2">
        <f>SUM(M667:M672)</f>
        <v>4670</v>
      </c>
      <c r="N673" s="2"/>
      <c r="O673" s="2">
        <f>SUM(O667:O672)</f>
        <v>0</v>
      </c>
      <c r="P673" s="2"/>
      <c r="Q673" s="2">
        <f>SUM(Q667:Q672)</f>
        <v>4670</v>
      </c>
    </row>
    <row r="674" spans="1:20" ht="11.85" customHeight="1" x14ac:dyDescent="0.3"/>
    <row r="675" spans="1:20" ht="11.85" customHeight="1" x14ac:dyDescent="0.3">
      <c r="A675" s="13" t="s">
        <v>255</v>
      </c>
    </row>
    <row r="676" spans="1:20" ht="11.85" customHeight="1" x14ac:dyDescent="0.3">
      <c r="A676" s="3" t="s">
        <v>403</v>
      </c>
      <c r="C676" s="2">
        <v>175</v>
      </c>
      <c r="D676" s="2"/>
      <c r="E676" s="2">
        <v>1345</v>
      </c>
      <c r="F676" s="2"/>
      <c r="G676" s="2">
        <v>1621.4</v>
      </c>
      <c r="H676" s="2"/>
      <c r="I676" s="2">
        <v>1700</v>
      </c>
      <c r="J676" s="2"/>
      <c r="K676" s="2">
        <v>1700</v>
      </c>
      <c r="L676" s="2"/>
      <c r="M676" s="2">
        <v>1700</v>
      </c>
      <c r="N676" s="2"/>
      <c r="O676" s="2">
        <v>0</v>
      </c>
      <c r="P676" s="2"/>
      <c r="Q676" s="2">
        <f t="shared" ref="Q676:Q683" si="25">M676+O676</f>
        <v>1700</v>
      </c>
      <c r="T676" s="14"/>
    </row>
    <row r="677" spans="1:20" ht="11.85" hidden="1" customHeight="1" x14ac:dyDescent="0.3">
      <c r="A677" s="3" t="s">
        <v>404</v>
      </c>
      <c r="C677" s="2">
        <v>60</v>
      </c>
      <c r="D677" s="2"/>
      <c r="E677" s="2">
        <v>0</v>
      </c>
      <c r="F677" s="2"/>
      <c r="G677" s="2">
        <v>0</v>
      </c>
      <c r="H677" s="2"/>
      <c r="I677" s="2">
        <v>0</v>
      </c>
      <c r="J677" s="2"/>
      <c r="K677" s="2">
        <v>0</v>
      </c>
      <c r="L677" s="2"/>
      <c r="M677" s="2">
        <v>0</v>
      </c>
      <c r="N677" s="2"/>
      <c r="O677" s="2">
        <v>0</v>
      </c>
      <c r="P677" s="2"/>
      <c r="Q677" s="2">
        <f t="shared" si="25"/>
        <v>0</v>
      </c>
      <c r="T677" s="14"/>
    </row>
    <row r="678" spans="1:20" ht="11.85" hidden="1" customHeight="1" x14ac:dyDescent="0.3">
      <c r="A678" s="3" t="s">
        <v>405</v>
      </c>
      <c r="C678" s="2">
        <v>0</v>
      </c>
      <c r="D678" s="2"/>
      <c r="E678" s="2">
        <v>0</v>
      </c>
      <c r="F678" s="2"/>
      <c r="G678" s="2">
        <v>0</v>
      </c>
      <c r="H678" s="2"/>
      <c r="I678" s="2">
        <v>0</v>
      </c>
      <c r="J678" s="2"/>
      <c r="K678" s="2">
        <v>0</v>
      </c>
      <c r="L678" s="2"/>
      <c r="M678" s="2">
        <v>0</v>
      </c>
      <c r="N678" s="2"/>
      <c r="O678" s="2">
        <v>0</v>
      </c>
      <c r="P678" s="2"/>
      <c r="Q678" s="2">
        <f t="shared" si="25"/>
        <v>0</v>
      </c>
      <c r="T678" s="14"/>
    </row>
    <row r="679" spans="1:20" ht="11.85" hidden="1" customHeight="1" x14ac:dyDescent="0.3">
      <c r="A679" s="3" t="s">
        <v>406</v>
      </c>
      <c r="C679" s="2">
        <v>0</v>
      </c>
      <c r="D679" s="2"/>
      <c r="E679" s="2">
        <v>0</v>
      </c>
      <c r="F679" s="2"/>
      <c r="G679" s="2">
        <v>0</v>
      </c>
      <c r="H679" s="2"/>
      <c r="I679" s="2">
        <v>0</v>
      </c>
      <c r="J679" s="2"/>
      <c r="K679" s="2">
        <v>0</v>
      </c>
      <c r="L679" s="2"/>
      <c r="M679" s="2">
        <v>0</v>
      </c>
      <c r="N679" s="2"/>
      <c r="O679" s="2">
        <v>0</v>
      </c>
      <c r="P679" s="2"/>
      <c r="Q679" s="2">
        <f t="shared" si="25"/>
        <v>0</v>
      </c>
      <c r="T679" s="14"/>
    </row>
    <row r="680" spans="1:20" ht="11.85" customHeight="1" x14ac:dyDescent="0.3">
      <c r="A680" s="3" t="s">
        <v>407</v>
      </c>
      <c r="C680" s="2">
        <v>0</v>
      </c>
      <c r="D680" s="2"/>
      <c r="E680" s="2">
        <v>55</v>
      </c>
      <c r="F680" s="2"/>
      <c r="G680" s="2">
        <v>0</v>
      </c>
      <c r="H680" s="2"/>
      <c r="I680" s="2">
        <v>0</v>
      </c>
      <c r="J680" s="2"/>
      <c r="K680" s="2">
        <v>0</v>
      </c>
      <c r="L680" s="2"/>
      <c r="M680" s="2">
        <v>0</v>
      </c>
      <c r="N680" s="2"/>
      <c r="O680" s="2">
        <v>0</v>
      </c>
      <c r="P680" s="2"/>
      <c r="Q680" s="2">
        <f t="shared" si="25"/>
        <v>0</v>
      </c>
      <c r="T680" s="14"/>
    </row>
    <row r="681" spans="1:20" ht="11.85" customHeight="1" x14ac:dyDescent="0.3">
      <c r="A681" s="3" t="s">
        <v>408</v>
      </c>
      <c r="C681" s="2">
        <v>11450.26</v>
      </c>
      <c r="D681" s="2"/>
      <c r="E681" s="2">
        <v>0</v>
      </c>
      <c r="F681" s="2"/>
      <c r="G681" s="2">
        <v>0</v>
      </c>
      <c r="H681" s="2"/>
      <c r="I681" s="2">
        <v>0</v>
      </c>
      <c r="J681" s="2"/>
      <c r="K681" s="2">
        <v>54000</v>
      </c>
      <c r="L681" s="2"/>
      <c r="M681" s="2">
        <v>54000</v>
      </c>
      <c r="N681" s="2"/>
      <c r="O681" s="2">
        <v>0</v>
      </c>
      <c r="P681" s="2"/>
      <c r="Q681" s="2">
        <f t="shared" si="25"/>
        <v>54000</v>
      </c>
      <c r="T681" s="14"/>
    </row>
    <row r="682" spans="1:20" ht="11.85" hidden="1" customHeight="1" x14ac:dyDescent="0.3">
      <c r="A682" s="3" t="s">
        <v>409</v>
      </c>
      <c r="C682" s="2">
        <v>0</v>
      </c>
      <c r="D682" s="2"/>
      <c r="E682" s="2">
        <v>0</v>
      </c>
      <c r="F682" s="2"/>
      <c r="G682" s="2">
        <v>0</v>
      </c>
      <c r="H682" s="2"/>
      <c r="I682" s="2">
        <v>0</v>
      </c>
      <c r="J682" s="2"/>
      <c r="K682" s="2">
        <v>0</v>
      </c>
      <c r="L682" s="2"/>
      <c r="M682" s="2">
        <v>0</v>
      </c>
      <c r="N682" s="2"/>
      <c r="O682" s="2">
        <v>0</v>
      </c>
      <c r="P682" s="2"/>
      <c r="Q682" s="2">
        <f t="shared" si="25"/>
        <v>0</v>
      </c>
      <c r="T682" s="14"/>
    </row>
    <row r="683" spans="1:20" ht="11.85" customHeight="1" x14ac:dyDescent="0.3">
      <c r="A683" s="3" t="s">
        <v>410</v>
      </c>
      <c r="C683" s="15">
        <v>0</v>
      </c>
      <c r="D683" s="2"/>
      <c r="E683" s="15">
        <v>0</v>
      </c>
      <c r="F683" s="2"/>
      <c r="G683" s="15">
        <v>0</v>
      </c>
      <c r="H683" s="2"/>
      <c r="I683" s="15">
        <v>0</v>
      </c>
      <c r="J683" s="2"/>
      <c r="K683" s="15">
        <v>0</v>
      </c>
      <c r="L683" s="2"/>
      <c r="M683" s="15">
        <v>0</v>
      </c>
      <c r="N683" s="2"/>
      <c r="O683" s="15">
        <v>0</v>
      </c>
      <c r="P683" s="2"/>
      <c r="Q683" s="15">
        <f t="shared" si="25"/>
        <v>0</v>
      </c>
      <c r="T683" s="14"/>
    </row>
    <row r="684" spans="1:20" ht="11.85" customHeight="1" x14ac:dyDescent="0.3">
      <c r="A684" s="3" t="s">
        <v>272</v>
      </c>
      <c r="C684" s="2">
        <f>SUM(C676:C683)</f>
        <v>11685.26</v>
      </c>
      <c r="D684" s="2"/>
      <c r="E684" s="2">
        <f>SUM(E676:E683)</f>
        <v>1400</v>
      </c>
      <c r="F684" s="2"/>
      <c r="G684" s="2">
        <f>SUM(G676:G683)</f>
        <v>1621.4</v>
      </c>
      <c r="H684" s="2"/>
      <c r="I684" s="2">
        <f>SUM(I676:I683)</f>
        <v>1700</v>
      </c>
      <c r="J684" s="2"/>
      <c r="K684" s="2">
        <f>SUM(K676:K683)</f>
        <v>55700</v>
      </c>
      <c r="L684" s="2"/>
      <c r="M684" s="2">
        <f>SUM(M676:M683)</f>
        <v>55700</v>
      </c>
      <c r="N684" s="2"/>
      <c r="O684" s="2">
        <f>SUM(O676:O683)</f>
        <v>0</v>
      </c>
      <c r="P684" s="2"/>
      <c r="Q684" s="2">
        <f>SUM(Q676:Q683)</f>
        <v>55700</v>
      </c>
    </row>
    <row r="685" spans="1:20" ht="11.85" customHeight="1" x14ac:dyDescent="0.3">
      <c r="D685" s="2"/>
      <c r="F685" s="2"/>
      <c r="H685" s="2"/>
      <c r="J685" s="2"/>
      <c r="K685" s="2"/>
      <c r="L685" s="2"/>
      <c r="M685" s="2"/>
      <c r="N685" s="2"/>
      <c r="O685" s="2"/>
      <c r="P685" s="2"/>
      <c r="Q685" s="2"/>
    </row>
    <row r="686" spans="1:20" ht="11.85" customHeight="1" x14ac:dyDescent="0.3">
      <c r="A686" s="13" t="s">
        <v>273</v>
      </c>
      <c r="D686" s="2"/>
      <c r="F686" s="2"/>
      <c r="H686" s="2"/>
      <c r="J686" s="2"/>
      <c r="K686" s="2"/>
      <c r="L686" s="2"/>
      <c r="M686" s="2"/>
      <c r="N686" s="2"/>
      <c r="O686" s="2"/>
      <c r="P686" s="2"/>
      <c r="Q686" s="2"/>
    </row>
    <row r="687" spans="1:20" ht="11.85" customHeight="1" x14ac:dyDescent="0.3">
      <c r="A687" s="3" t="s">
        <v>411</v>
      </c>
      <c r="C687" s="2">
        <v>1833.52</v>
      </c>
      <c r="D687" s="2"/>
      <c r="E687" s="2">
        <v>1522.24</v>
      </c>
      <c r="F687" s="2"/>
      <c r="G687" s="2">
        <v>1131.52</v>
      </c>
      <c r="H687" s="2"/>
      <c r="I687" s="2">
        <v>3000</v>
      </c>
      <c r="J687" s="2"/>
      <c r="K687" s="2">
        <v>3000</v>
      </c>
      <c r="L687" s="2"/>
      <c r="M687" s="2">
        <v>3000</v>
      </c>
      <c r="N687" s="2"/>
      <c r="O687" s="2">
        <v>0</v>
      </c>
      <c r="P687" s="2"/>
      <c r="Q687" s="2">
        <f t="shared" ref="Q687:Q693" si="26">M687+O687</f>
        <v>3000</v>
      </c>
      <c r="T687" s="14"/>
    </row>
    <row r="688" spans="1:20" ht="11.85" customHeight="1" x14ac:dyDescent="0.3">
      <c r="A688" s="3" t="s">
        <v>412</v>
      </c>
      <c r="C688" s="2">
        <v>6118.53</v>
      </c>
      <c r="D688" s="2"/>
      <c r="E688" s="2">
        <v>811.35</v>
      </c>
      <c r="F688" s="2"/>
      <c r="G688" s="2">
        <v>3720.3</v>
      </c>
      <c r="H688" s="2"/>
      <c r="I688" s="2">
        <v>8000</v>
      </c>
      <c r="J688" s="2"/>
      <c r="K688" s="2">
        <v>8000</v>
      </c>
      <c r="L688" s="2"/>
      <c r="M688" s="2">
        <v>8000</v>
      </c>
      <c r="N688" s="2"/>
      <c r="O688" s="2">
        <v>0</v>
      </c>
      <c r="P688" s="2"/>
      <c r="Q688" s="2">
        <f t="shared" si="26"/>
        <v>8000</v>
      </c>
      <c r="T688" s="14"/>
    </row>
    <row r="689" spans="1:20" ht="11.85" customHeight="1" x14ac:dyDescent="0.3">
      <c r="A689" s="3" t="s">
        <v>413</v>
      </c>
      <c r="C689" s="2">
        <v>665.72</v>
      </c>
      <c r="D689" s="2"/>
      <c r="E689" s="2">
        <v>386.92</v>
      </c>
      <c r="F689" s="2"/>
      <c r="G689" s="2">
        <v>797.63</v>
      </c>
      <c r="H689" s="2"/>
      <c r="I689" s="2">
        <v>1500</v>
      </c>
      <c r="J689" s="2"/>
      <c r="K689" s="2">
        <v>1500</v>
      </c>
      <c r="L689" s="2"/>
      <c r="M689" s="2">
        <v>1500</v>
      </c>
      <c r="N689" s="2"/>
      <c r="O689" s="2">
        <v>0</v>
      </c>
      <c r="P689" s="2"/>
      <c r="Q689" s="2">
        <f t="shared" si="26"/>
        <v>1500</v>
      </c>
      <c r="T689" s="14"/>
    </row>
    <row r="690" spans="1:20" ht="11.85" hidden="1" customHeight="1" x14ac:dyDescent="0.3">
      <c r="A690" s="3" t="s">
        <v>414</v>
      </c>
      <c r="C690" s="2">
        <v>0</v>
      </c>
      <c r="D690" s="2"/>
      <c r="E690" s="2">
        <v>0</v>
      </c>
      <c r="F690" s="2"/>
      <c r="G690" s="2">
        <v>0</v>
      </c>
      <c r="H690" s="2"/>
      <c r="I690" s="2">
        <v>0</v>
      </c>
      <c r="J690" s="2"/>
      <c r="K690" s="2">
        <v>0</v>
      </c>
      <c r="L690" s="2"/>
      <c r="M690" s="2">
        <v>0</v>
      </c>
      <c r="N690" s="2"/>
      <c r="O690" s="2">
        <v>0</v>
      </c>
      <c r="P690" s="2"/>
      <c r="Q690" s="2">
        <f t="shared" si="26"/>
        <v>0</v>
      </c>
      <c r="T690" s="14"/>
    </row>
    <row r="691" spans="1:20" ht="11.85" hidden="1" customHeight="1" x14ac:dyDescent="0.3">
      <c r="A691" s="3" t="s">
        <v>415</v>
      </c>
      <c r="C691" s="2">
        <v>0</v>
      </c>
      <c r="D691" s="2"/>
      <c r="E691" s="2">
        <v>0</v>
      </c>
      <c r="F691" s="2"/>
      <c r="G691" s="2">
        <v>0</v>
      </c>
      <c r="H691" s="2"/>
      <c r="I691" s="2">
        <v>0</v>
      </c>
      <c r="J691" s="2"/>
      <c r="K691" s="2">
        <v>0</v>
      </c>
      <c r="L691" s="2"/>
      <c r="M691" s="2">
        <v>0</v>
      </c>
      <c r="N691" s="2"/>
      <c r="O691" s="2">
        <v>0</v>
      </c>
      <c r="P691" s="2"/>
      <c r="Q691" s="2">
        <f t="shared" si="26"/>
        <v>0</v>
      </c>
      <c r="T691" s="14"/>
    </row>
    <row r="692" spans="1:20" ht="11.85" hidden="1" customHeight="1" x14ac:dyDescent="0.3">
      <c r="A692" s="3" t="s">
        <v>416</v>
      </c>
      <c r="C692" s="2">
        <v>0</v>
      </c>
      <c r="D692" s="2"/>
      <c r="E692" s="2">
        <v>0</v>
      </c>
      <c r="F692" s="2"/>
      <c r="G692" s="2">
        <v>0</v>
      </c>
      <c r="H692" s="2"/>
      <c r="I692" s="2">
        <v>0</v>
      </c>
      <c r="J692" s="2"/>
      <c r="K692" s="2">
        <v>0</v>
      </c>
      <c r="L692" s="2"/>
      <c r="M692" s="2">
        <v>0</v>
      </c>
      <c r="N692" s="2"/>
      <c r="O692" s="2">
        <v>0</v>
      </c>
      <c r="P692" s="2"/>
      <c r="Q692" s="2">
        <f t="shared" si="26"/>
        <v>0</v>
      </c>
      <c r="T692" s="14"/>
    </row>
    <row r="693" spans="1:20" ht="11.85" customHeight="1" x14ac:dyDescent="0.3">
      <c r="A693" s="3" t="s">
        <v>417</v>
      </c>
      <c r="C693" s="15">
        <v>10175.549999999999</v>
      </c>
      <c r="D693" s="2"/>
      <c r="E693" s="15">
        <v>2479.8000000000002</v>
      </c>
      <c r="F693" s="2"/>
      <c r="G693" s="15">
        <v>6670.8</v>
      </c>
      <c r="H693" s="2"/>
      <c r="I693" s="15">
        <v>10000</v>
      </c>
      <c r="J693" s="2"/>
      <c r="K693" s="15">
        <v>10000</v>
      </c>
      <c r="L693" s="2"/>
      <c r="M693" s="15">
        <v>10000</v>
      </c>
      <c r="N693" s="2"/>
      <c r="O693" s="15">
        <v>0</v>
      </c>
      <c r="P693" s="2"/>
      <c r="Q693" s="15">
        <f t="shared" si="26"/>
        <v>10000</v>
      </c>
      <c r="T693" s="14"/>
    </row>
    <row r="694" spans="1:20" ht="11.85" customHeight="1" x14ac:dyDescent="0.3">
      <c r="A694" s="3" t="s">
        <v>295</v>
      </c>
      <c r="C694" s="2">
        <f>SUM(C687:C693)</f>
        <v>18793.32</v>
      </c>
      <c r="D694" s="2"/>
      <c r="E694" s="2">
        <f>SUM(E687:E693)</f>
        <v>5200.3100000000004</v>
      </c>
      <c r="F694" s="2"/>
      <c r="G694" s="2">
        <f>SUM(G687:G693)</f>
        <v>12320.25</v>
      </c>
      <c r="H694" s="2"/>
      <c r="I694" s="2">
        <f>SUM(I687:I693)</f>
        <v>22500</v>
      </c>
      <c r="J694" s="2"/>
      <c r="K694" s="2">
        <f>SUM(K687:K693)</f>
        <v>22500</v>
      </c>
      <c r="L694" s="2"/>
      <c r="M694" s="2">
        <f>SUM(M687:M693)</f>
        <v>22500</v>
      </c>
      <c r="N694" s="2"/>
      <c r="O694" s="2">
        <f>SUM(O687:O693)</f>
        <v>0</v>
      </c>
      <c r="P694" s="2"/>
      <c r="Q694" s="2">
        <f>SUM(Q687:Q693)</f>
        <v>22500</v>
      </c>
    </row>
    <row r="695" spans="1:20" ht="11.85" customHeight="1" x14ac:dyDescent="0.3">
      <c r="D695" s="2"/>
      <c r="F695" s="2"/>
      <c r="H695" s="2"/>
      <c r="J695" s="2"/>
      <c r="K695" s="2"/>
      <c r="L695" s="2"/>
      <c r="M695" s="2"/>
      <c r="N695" s="2"/>
      <c r="O695" s="2"/>
      <c r="P695" s="2"/>
      <c r="Q695" s="2"/>
    </row>
    <row r="696" spans="1:20" ht="11.85" customHeight="1" x14ac:dyDescent="0.3">
      <c r="A696" s="3" t="s">
        <v>418</v>
      </c>
      <c r="C696" s="2">
        <f>C673+C684+C694</f>
        <v>34875.760000000002</v>
      </c>
      <c r="D696" s="2"/>
      <c r="E696" s="2">
        <f>E673+E684+E694</f>
        <v>11167.84</v>
      </c>
      <c r="F696" s="2"/>
      <c r="G696" s="2">
        <f>G673+G684+G694</f>
        <v>18581.510000000002</v>
      </c>
      <c r="H696" s="2"/>
      <c r="I696" s="2">
        <f>I673+I684+I694</f>
        <v>28871</v>
      </c>
      <c r="J696" s="2"/>
      <c r="K696" s="2">
        <f>K673+K684+K694</f>
        <v>82871</v>
      </c>
      <c r="L696" s="2"/>
      <c r="M696" s="2">
        <f>M673+M684+M694</f>
        <v>82870</v>
      </c>
      <c r="N696" s="2"/>
      <c r="O696" s="2">
        <f>O673+O684+O694</f>
        <v>0</v>
      </c>
      <c r="P696" s="2"/>
      <c r="Q696" s="2">
        <f>Q673+Q684+Q694</f>
        <v>82870</v>
      </c>
      <c r="T696" s="14"/>
    </row>
    <row r="697" spans="1:20" ht="11.85" customHeight="1" x14ac:dyDescent="0.3">
      <c r="D697" s="2"/>
      <c r="F697" s="2"/>
      <c r="H697" s="2"/>
      <c r="J697" s="2"/>
      <c r="K697" s="2"/>
      <c r="L697" s="2"/>
      <c r="M697" s="2"/>
      <c r="N697" s="2"/>
      <c r="O697" s="2"/>
      <c r="P697" s="2"/>
      <c r="Q697" s="2"/>
    </row>
    <row r="698" spans="1:20" ht="11.85" customHeight="1" x14ac:dyDescent="0.3">
      <c r="D698" s="2"/>
      <c r="F698" s="2"/>
      <c r="H698" s="2"/>
      <c r="J698" s="2"/>
      <c r="K698" s="2"/>
      <c r="L698" s="2"/>
      <c r="M698" s="2"/>
      <c r="N698" s="2"/>
      <c r="O698" s="2"/>
      <c r="P698" s="2"/>
      <c r="Q698" s="2"/>
    </row>
    <row r="699" spans="1:20" ht="11.85" customHeight="1" x14ac:dyDescent="0.3">
      <c r="D699" s="2"/>
      <c r="F699" s="2"/>
      <c r="H699" s="2"/>
      <c r="J699" s="2"/>
      <c r="K699" s="2"/>
      <c r="L699" s="2"/>
      <c r="M699" s="2"/>
      <c r="N699" s="2"/>
      <c r="O699" s="2"/>
      <c r="P699" s="2"/>
      <c r="Q699" s="2"/>
    </row>
    <row r="700" spans="1:20" ht="11.85" customHeight="1" x14ac:dyDescent="0.3">
      <c r="D700" s="2"/>
      <c r="F700" s="2"/>
      <c r="H700" s="2"/>
      <c r="J700" s="2"/>
      <c r="K700" s="2"/>
      <c r="L700" s="2"/>
      <c r="M700" s="2"/>
      <c r="N700" s="2"/>
      <c r="O700" s="2"/>
      <c r="P700" s="2"/>
      <c r="Q700" s="2"/>
    </row>
    <row r="701" spans="1:20" ht="11.85" customHeight="1" x14ac:dyDescent="0.3"/>
    <row r="702" spans="1:20" ht="11.85" customHeight="1" x14ac:dyDescent="0.3"/>
    <row r="703" spans="1:20" ht="11.85" customHeight="1" x14ac:dyDescent="0.3"/>
    <row r="704" spans="1:20" ht="11.85" customHeight="1" x14ac:dyDescent="0.3"/>
    <row r="705" spans="1:5" ht="11.85" customHeight="1" x14ac:dyDescent="0.3"/>
    <row r="706" spans="1:5" ht="11.85" customHeight="1" x14ac:dyDescent="0.3"/>
    <row r="707" spans="1:5" ht="11.85" customHeight="1" x14ac:dyDescent="0.3"/>
    <row r="708" spans="1:5" ht="11.85" customHeight="1" x14ac:dyDescent="0.3"/>
    <row r="709" spans="1:5" ht="11.85" customHeight="1" x14ac:dyDescent="0.3"/>
    <row r="710" spans="1:5" ht="11.85" customHeight="1" x14ac:dyDescent="0.3"/>
    <row r="711" spans="1:5" ht="11.85" customHeight="1" x14ac:dyDescent="0.3"/>
    <row r="712" spans="1:5" ht="11.85" customHeight="1" x14ac:dyDescent="0.3"/>
    <row r="713" spans="1:5" ht="11.85" customHeight="1" x14ac:dyDescent="0.3"/>
    <row r="714" spans="1:5" ht="11.85" customHeight="1" x14ac:dyDescent="0.3"/>
    <row r="715" spans="1:5" ht="11.85" customHeight="1" x14ac:dyDescent="0.3"/>
    <row r="716" spans="1:5" ht="11.85" customHeight="1" x14ac:dyDescent="0.3"/>
    <row r="717" spans="1:5" ht="11.85" customHeight="1" x14ac:dyDescent="0.3"/>
    <row r="718" spans="1:5" ht="11.85" customHeight="1" x14ac:dyDescent="0.3"/>
    <row r="719" spans="1:5" ht="11.85" customHeight="1" x14ac:dyDescent="0.3">
      <c r="A719" s="1"/>
      <c r="B719" s="1"/>
      <c r="E719" s="2" t="str">
        <f>$E$1</f>
        <v>CITY OF BRADY</v>
      </c>
    </row>
    <row r="720" spans="1:5" ht="11.85" customHeight="1" x14ac:dyDescent="0.3">
      <c r="E720" s="2" t="str">
        <f>$E$2</f>
        <v>BUDGET REPORT</v>
      </c>
    </row>
    <row r="721" spans="1:21" ht="11.85" customHeight="1" x14ac:dyDescent="0.3">
      <c r="E721" s="2" t="str">
        <f>$E$3</f>
        <v>FISCAL YEAR 2016 - 2017</v>
      </c>
    </row>
    <row r="722" spans="1:21" ht="11.85" customHeight="1" x14ac:dyDescent="0.3">
      <c r="A722" s="3" t="s">
        <v>3</v>
      </c>
    </row>
    <row r="723" spans="1:21" ht="11.85" customHeight="1" x14ac:dyDescent="0.3">
      <c r="A723" s="3" t="s">
        <v>419</v>
      </c>
    </row>
    <row r="724" spans="1:21" ht="11.85" customHeight="1" x14ac:dyDescent="0.3">
      <c r="C724" s="9"/>
      <c r="I724" s="7" t="str">
        <f>$I$6</f>
        <v>(----- 2015-2016 ------)</v>
      </c>
      <c r="J724" s="7"/>
      <c r="K724" s="7"/>
      <c r="L724" s="8"/>
      <c r="M724" s="7" t="str">
        <f>$M$6</f>
        <v>2016-2017</v>
      </c>
      <c r="N724" s="7"/>
      <c r="O724" s="7"/>
      <c r="P724" s="7"/>
      <c r="Q724" s="7"/>
    </row>
    <row r="725" spans="1:21" ht="11.85" customHeight="1" x14ac:dyDescent="0.3">
      <c r="C725" s="9" t="str">
        <f>$C$7</f>
        <v>2012-2013</v>
      </c>
      <c r="D725" s="8"/>
      <c r="E725" s="9" t="str">
        <f>$E$7</f>
        <v>2013-2014</v>
      </c>
      <c r="F725" s="8"/>
      <c r="G725" s="9" t="str">
        <f>$G$7</f>
        <v>2014- 2015</v>
      </c>
      <c r="H725" s="8"/>
      <c r="I725" s="9" t="s">
        <v>9</v>
      </c>
      <c r="J725" s="8"/>
      <c r="K725" s="8" t="str">
        <f>+$K$7</f>
        <v>PROJECTED</v>
      </c>
      <c r="L725" s="8"/>
      <c r="M725" s="8" t="str">
        <f>$M$7</f>
        <v>2016-2017</v>
      </c>
      <c r="N725" s="8"/>
      <c r="O725" s="8" t="str">
        <f>$O$7</f>
        <v>2016-2017</v>
      </c>
      <c r="P725" s="8"/>
      <c r="Q725" s="8" t="str">
        <f>$Q$7</f>
        <v>APPROVED</v>
      </c>
    </row>
    <row r="726" spans="1:21" ht="11.85" customHeight="1" x14ac:dyDescent="0.3">
      <c r="A726" s="10" t="s">
        <v>242</v>
      </c>
      <c r="C726" s="11" t="s">
        <v>12</v>
      </c>
      <c r="D726" s="8"/>
      <c r="E726" s="11" t="s">
        <v>12</v>
      </c>
      <c r="F726" s="8"/>
      <c r="G726" s="11" t="s">
        <v>12</v>
      </c>
      <c r="H726" s="8"/>
      <c r="I726" s="11" t="s">
        <v>13</v>
      </c>
      <c r="J726" s="8"/>
      <c r="K726" s="12" t="s">
        <v>13</v>
      </c>
      <c r="L726" s="8"/>
      <c r="M726" s="12" t="str">
        <f>$M$8</f>
        <v>BASE</v>
      </c>
      <c r="N726" s="8"/>
      <c r="O726" s="12" t="str">
        <f>$O$8</f>
        <v>SUPPLEMENTAL</v>
      </c>
      <c r="P726" s="8"/>
      <c r="Q726" s="12" t="str">
        <f>$Q$8</f>
        <v>BUDGET</v>
      </c>
    </row>
    <row r="727" spans="1:21" ht="11.85" customHeight="1" x14ac:dyDescent="0.3"/>
    <row r="728" spans="1:21" ht="11.85" customHeight="1" x14ac:dyDescent="0.3">
      <c r="A728" s="13" t="s">
        <v>243</v>
      </c>
    </row>
    <row r="729" spans="1:21" ht="11.85" customHeight="1" x14ac:dyDescent="0.3">
      <c r="A729" s="3" t="s">
        <v>420</v>
      </c>
      <c r="C729" s="2">
        <v>107334.27</v>
      </c>
      <c r="D729" s="2"/>
      <c r="E729" s="2">
        <v>69418.28</v>
      </c>
      <c r="F729" s="2"/>
      <c r="G729" s="2">
        <v>74928.850000000006</v>
      </c>
      <c r="H729" s="2"/>
      <c r="I729" s="2">
        <v>70000</v>
      </c>
      <c r="J729" s="2"/>
      <c r="K729" s="2">
        <v>79100</v>
      </c>
      <c r="L729" s="2"/>
      <c r="M729" s="2">
        <v>80056</v>
      </c>
      <c r="N729" s="2"/>
      <c r="O729" s="2">
        <v>0</v>
      </c>
      <c r="P729" s="2"/>
      <c r="Q729" s="2">
        <f t="shared" ref="Q729:Q735" si="27">M729+O729</f>
        <v>80056</v>
      </c>
      <c r="T729" s="14"/>
    </row>
    <row r="730" spans="1:21" ht="11.85" customHeight="1" x14ac:dyDescent="0.3">
      <c r="A730" s="3" t="s">
        <v>421</v>
      </c>
      <c r="C730" s="2">
        <v>3241.32</v>
      </c>
      <c r="D730" s="2"/>
      <c r="E730" s="2">
        <v>564.75</v>
      </c>
      <c r="F730" s="2"/>
      <c r="G730" s="2">
        <v>180</v>
      </c>
      <c r="H730" s="2"/>
      <c r="I730" s="2">
        <v>500</v>
      </c>
      <c r="J730" s="2"/>
      <c r="K730" s="2">
        <v>500</v>
      </c>
      <c r="L730" s="2"/>
      <c r="M730" s="2">
        <v>6500</v>
      </c>
      <c r="N730" s="2"/>
      <c r="O730" s="2">
        <v>0</v>
      </c>
      <c r="P730" s="2"/>
      <c r="Q730" s="2">
        <f t="shared" si="27"/>
        <v>6500</v>
      </c>
      <c r="T730" s="14"/>
    </row>
    <row r="731" spans="1:21" ht="11.85" customHeight="1" x14ac:dyDescent="0.3">
      <c r="A731" s="3" t="s">
        <v>422</v>
      </c>
      <c r="C731" s="2">
        <v>7518.27</v>
      </c>
      <c r="D731" s="2"/>
      <c r="E731" s="2">
        <v>5994.76</v>
      </c>
      <c r="F731" s="2"/>
      <c r="G731" s="2">
        <v>7986</v>
      </c>
      <c r="H731" s="2"/>
      <c r="I731" s="2">
        <v>9377</v>
      </c>
      <c r="J731" s="2"/>
      <c r="K731" s="2">
        <v>9377</v>
      </c>
      <c r="L731" s="2"/>
      <c r="M731" s="2">
        <v>9845</v>
      </c>
      <c r="N731" s="2"/>
      <c r="O731" s="2">
        <v>0</v>
      </c>
      <c r="P731" s="2"/>
      <c r="Q731" s="2">
        <f t="shared" si="27"/>
        <v>9845</v>
      </c>
      <c r="T731" s="14"/>
    </row>
    <row r="732" spans="1:21" ht="11.85" customHeight="1" x14ac:dyDescent="0.3">
      <c r="A732" s="3" t="s">
        <v>423</v>
      </c>
      <c r="C732" s="2">
        <v>4588.04</v>
      </c>
      <c r="D732" s="2"/>
      <c r="E732" s="2">
        <v>4444.07</v>
      </c>
      <c r="F732" s="2"/>
      <c r="G732" s="2">
        <v>3672.93</v>
      </c>
      <c r="H732" s="2"/>
      <c r="I732" s="2">
        <v>3608</v>
      </c>
      <c r="J732" s="2"/>
      <c r="K732" s="2">
        <v>3608</v>
      </c>
      <c r="L732" s="2"/>
      <c r="M732" s="2">
        <v>4497</v>
      </c>
      <c r="N732" s="2"/>
      <c r="O732" s="2">
        <v>0</v>
      </c>
      <c r="P732" s="2"/>
      <c r="Q732" s="2">
        <f t="shared" si="27"/>
        <v>4497</v>
      </c>
      <c r="T732" s="14"/>
    </row>
    <row r="733" spans="1:21" ht="11.85" customHeight="1" x14ac:dyDescent="0.3">
      <c r="A733" s="3" t="s">
        <v>424</v>
      </c>
      <c r="C733" s="2">
        <v>3406.97</v>
      </c>
      <c r="D733" s="2"/>
      <c r="E733" s="2">
        <v>2659.92</v>
      </c>
      <c r="F733" s="2"/>
      <c r="G733" s="2">
        <v>2541.91</v>
      </c>
      <c r="H733" s="2"/>
      <c r="I733" s="2">
        <v>2400</v>
      </c>
      <c r="J733" s="2"/>
      <c r="K733" s="2">
        <v>2400</v>
      </c>
      <c r="L733" s="2"/>
      <c r="M733" s="2">
        <v>2682</v>
      </c>
      <c r="N733" s="2"/>
      <c r="O733" s="2">
        <v>0</v>
      </c>
      <c r="P733" s="2"/>
      <c r="Q733" s="2">
        <f t="shared" si="27"/>
        <v>2682</v>
      </c>
      <c r="T733" s="14"/>
    </row>
    <row r="734" spans="1:21" ht="11.85" customHeight="1" x14ac:dyDescent="0.3">
      <c r="A734" s="3" t="s">
        <v>425</v>
      </c>
      <c r="C734" s="2">
        <v>15.75</v>
      </c>
      <c r="D734" s="2"/>
      <c r="E734" s="2">
        <v>814.07</v>
      </c>
      <c r="F734" s="2"/>
      <c r="G734" s="2">
        <v>152.71</v>
      </c>
      <c r="H734" s="2"/>
      <c r="I734" s="2">
        <v>450</v>
      </c>
      <c r="J734" s="2"/>
      <c r="K734" s="2">
        <v>450</v>
      </c>
      <c r="L734" s="2"/>
      <c r="M734" s="2">
        <v>594</v>
      </c>
      <c r="N734" s="2"/>
      <c r="O734" s="2">
        <v>0</v>
      </c>
      <c r="P734" s="2"/>
      <c r="Q734" s="2">
        <f t="shared" si="27"/>
        <v>594</v>
      </c>
      <c r="T734" s="14"/>
    </row>
    <row r="735" spans="1:21" ht="11.85" customHeight="1" x14ac:dyDescent="0.3">
      <c r="A735" s="3" t="s">
        <v>426</v>
      </c>
      <c r="C735" s="15">
        <v>8863.09</v>
      </c>
      <c r="D735" s="2"/>
      <c r="E735" s="15">
        <v>5598.69</v>
      </c>
      <c r="F735" s="2"/>
      <c r="G735" s="15">
        <v>5761.7</v>
      </c>
      <c r="H735" s="2"/>
      <c r="I735" s="15">
        <v>5499</v>
      </c>
      <c r="J735" s="2"/>
      <c r="K735" s="15">
        <v>6200</v>
      </c>
      <c r="L735" s="2"/>
      <c r="M735" s="15">
        <v>6751</v>
      </c>
      <c r="N735" s="2"/>
      <c r="O735" s="15">
        <v>0</v>
      </c>
      <c r="P735" s="2"/>
      <c r="Q735" s="15">
        <f t="shared" si="27"/>
        <v>6751</v>
      </c>
      <c r="T735" s="14"/>
    </row>
    <row r="736" spans="1:21" ht="11.85" customHeight="1" x14ac:dyDescent="0.3">
      <c r="A736" s="3" t="s">
        <v>254</v>
      </c>
      <c r="C736" s="2">
        <f>SUM(C729:C735)</f>
        <v>134967.71000000002</v>
      </c>
      <c r="D736" s="2"/>
      <c r="E736" s="2">
        <f>SUM(E729:E735)</f>
        <v>89494.54</v>
      </c>
      <c r="F736" s="2"/>
      <c r="G736" s="2">
        <f>SUM(G729:G735)</f>
        <v>95224.1</v>
      </c>
      <c r="H736" s="2"/>
      <c r="I736" s="2">
        <f>SUM(I729:I735)</f>
        <v>91834</v>
      </c>
      <c r="J736" s="2"/>
      <c r="K736" s="2">
        <f>SUM(K729:K735)</f>
        <v>101635</v>
      </c>
      <c r="L736" s="2"/>
      <c r="M736" s="2">
        <f>SUM(M729:M735)</f>
        <v>110925</v>
      </c>
      <c r="N736" s="2"/>
      <c r="O736" s="2">
        <f>SUM(O729:O735)</f>
        <v>0</v>
      </c>
      <c r="P736" s="2"/>
      <c r="Q736" s="2">
        <f>SUM(Q729:Q735)</f>
        <v>110925</v>
      </c>
      <c r="R736" s="20"/>
      <c r="U736" s="2"/>
    </row>
    <row r="737" spans="1:20" ht="11.85" customHeight="1" x14ac:dyDescent="0.3">
      <c r="D737" s="2"/>
      <c r="F737" s="2"/>
      <c r="H737" s="2"/>
      <c r="J737" s="2"/>
      <c r="K737" s="2"/>
      <c r="L737" s="2"/>
      <c r="M737" s="2"/>
      <c r="N737" s="2"/>
      <c r="O737" s="2"/>
      <c r="P737" s="2"/>
      <c r="Q737" s="2"/>
    </row>
    <row r="738" spans="1:20" ht="11.85" customHeight="1" x14ac:dyDescent="0.3">
      <c r="A738" s="13" t="s">
        <v>255</v>
      </c>
      <c r="D738" s="2"/>
      <c r="F738" s="2"/>
      <c r="H738" s="2"/>
      <c r="J738" s="2"/>
      <c r="K738" s="2"/>
      <c r="L738" s="2"/>
      <c r="M738" s="2"/>
      <c r="N738" s="2"/>
      <c r="O738" s="2"/>
      <c r="P738" s="2"/>
      <c r="Q738" s="2"/>
    </row>
    <row r="739" spans="1:20" ht="11.85" customHeight="1" x14ac:dyDescent="0.3">
      <c r="A739" s="3" t="s">
        <v>427</v>
      </c>
      <c r="C739" s="2">
        <v>0</v>
      </c>
      <c r="D739" s="2"/>
      <c r="E739" s="2">
        <v>0</v>
      </c>
      <c r="F739" s="2"/>
      <c r="G739" s="2">
        <v>0</v>
      </c>
      <c r="H739" s="2"/>
      <c r="I739" s="2">
        <v>0</v>
      </c>
      <c r="J739" s="2"/>
      <c r="K739" s="2">
        <v>0</v>
      </c>
      <c r="L739" s="2"/>
      <c r="M739" s="2">
        <v>0</v>
      </c>
      <c r="N739" s="2"/>
      <c r="O739" s="2">
        <v>0</v>
      </c>
      <c r="P739" s="2"/>
      <c r="Q739" s="2">
        <f t="shared" ref="Q739:Q752" si="28">M739+O739</f>
        <v>0</v>
      </c>
      <c r="T739" s="14"/>
    </row>
    <row r="740" spans="1:20" ht="11.85" customHeight="1" x14ac:dyDescent="0.3">
      <c r="A740" s="3" t="s">
        <v>428</v>
      </c>
      <c r="C740" s="2">
        <v>57190.14</v>
      </c>
      <c r="D740" s="2"/>
      <c r="E740" s="2">
        <v>59979.78</v>
      </c>
      <c r="F740" s="2"/>
      <c r="G740" s="2">
        <v>66565.460000000006</v>
      </c>
      <c r="H740" s="2"/>
      <c r="I740" s="2">
        <v>60000</v>
      </c>
      <c r="J740" s="2"/>
      <c r="K740" s="2">
        <v>60000</v>
      </c>
      <c r="L740" s="2"/>
      <c r="M740" s="2">
        <v>60000</v>
      </c>
      <c r="N740" s="2"/>
      <c r="O740" s="2">
        <v>0</v>
      </c>
      <c r="P740" s="2"/>
      <c r="Q740" s="2">
        <f t="shared" si="28"/>
        <v>60000</v>
      </c>
      <c r="T740" s="14"/>
    </row>
    <row r="741" spans="1:20" ht="11.85" customHeight="1" x14ac:dyDescent="0.3">
      <c r="A741" s="3" t="s">
        <v>429</v>
      </c>
      <c r="C741" s="2">
        <v>0</v>
      </c>
      <c r="D741" s="2"/>
      <c r="E741" s="2">
        <v>12060</v>
      </c>
      <c r="F741" s="2"/>
      <c r="G741" s="2">
        <v>18074.29</v>
      </c>
      <c r="H741" s="2"/>
      <c r="I741" s="2">
        <v>18000</v>
      </c>
      <c r="J741" s="2"/>
      <c r="K741" s="2">
        <v>19500</v>
      </c>
      <c r="L741" s="2"/>
      <c r="M741" s="2">
        <v>19500</v>
      </c>
      <c r="N741" s="2"/>
      <c r="O741" s="2">
        <v>0</v>
      </c>
      <c r="P741" s="2"/>
      <c r="Q741" s="2">
        <f t="shared" si="28"/>
        <v>19500</v>
      </c>
      <c r="T741" s="14"/>
    </row>
    <row r="742" spans="1:20" s="3" customFormat="1" ht="11.85" customHeight="1" x14ac:dyDescent="0.3">
      <c r="A742" s="3" t="s">
        <v>430</v>
      </c>
      <c r="C742" s="2">
        <v>0</v>
      </c>
      <c r="D742" s="2"/>
      <c r="E742" s="2">
        <v>0</v>
      </c>
      <c r="F742" s="2"/>
      <c r="G742" s="2">
        <v>0</v>
      </c>
      <c r="H742" s="2"/>
      <c r="I742" s="2">
        <v>5000</v>
      </c>
      <c r="J742" s="2"/>
      <c r="K742" s="2">
        <v>5000</v>
      </c>
      <c r="L742" s="2"/>
      <c r="M742" s="2">
        <v>5000</v>
      </c>
      <c r="N742" s="2"/>
      <c r="O742" s="2">
        <v>0</v>
      </c>
      <c r="P742" s="2"/>
      <c r="Q742" s="2">
        <f t="shared" si="28"/>
        <v>5000</v>
      </c>
      <c r="S742" s="5"/>
      <c r="T742" s="14"/>
    </row>
    <row r="743" spans="1:20" ht="11.85" customHeight="1" x14ac:dyDescent="0.3">
      <c r="A743" s="3" t="s">
        <v>431</v>
      </c>
      <c r="C743" s="2">
        <v>1129.1400000000001</v>
      </c>
      <c r="D743" s="2"/>
      <c r="E743" s="2">
        <v>1156.43</v>
      </c>
      <c r="F743" s="2"/>
      <c r="G743" s="2">
        <v>1286.49</v>
      </c>
      <c r="H743" s="2"/>
      <c r="I743" s="2">
        <v>1300</v>
      </c>
      <c r="J743" s="2"/>
      <c r="K743" s="2">
        <v>1300</v>
      </c>
      <c r="L743" s="2"/>
      <c r="M743" s="2">
        <v>1400</v>
      </c>
      <c r="N743" s="2"/>
      <c r="O743" s="2">
        <v>0</v>
      </c>
      <c r="P743" s="2"/>
      <c r="Q743" s="2">
        <f t="shared" si="28"/>
        <v>1400</v>
      </c>
      <c r="T743" s="14"/>
    </row>
    <row r="744" spans="1:20" ht="11.85" customHeight="1" x14ac:dyDescent="0.3">
      <c r="A744" s="3" t="s">
        <v>432</v>
      </c>
      <c r="C744" s="2">
        <v>0</v>
      </c>
      <c r="D744" s="2"/>
      <c r="E744" s="2">
        <v>0</v>
      </c>
      <c r="F744" s="2"/>
      <c r="G744" s="2">
        <v>55</v>
      </c>
      <c r="H744" s="2"/>
      <c r="I744" s="2">
        <v>200</v>
      </c>
      <c r="J744" s="2"/>
      <c r="K744" s="2">
        <v>200</v>
      </c>
      <c r="L744" s="2"/>
      <c r="M744" s="2">
        <v>200</v>
      </c>
      <c r="N744" s="2"/>
      <c r="O744" s="2">
        <v>0</v>
      </c>
      <c r="P744" s="2"/>
      <c r="Q744" s="2">
        <f t="shared" si="28"/>
        <v>200</v>
      </c>
      <c r="T744" s="14"/>
    </row>
    <row r="745" spans="1:20" ht="11.85" customHeight="1" x14ac:dyDescent="0.3">
      <c r="A745" s="3" t="s">
        <v>433</v>
      </c>
      <c r="C745" s="2">
        <v>0</v>
      </c>
      <c r="D745" s="2"/>
      <c r="E745" s="2">
        <v>0</v>
      </c>
      <c r="F745" s="2"/>
      <c r="G745" s="2">
        <v>0</v>
      </c>
      <c r="H745" s="2"/>
      <c r="I745" s="2">
        <v>0</v>
      </c>
      <c r="J745" s="2"/>
      <c r="K745" s="2">
        <v>0</v>
      </c>
      <c r="L745" s="2"/>
      <c r="M745" s="2">
        <v>0</v>
      </c>
      <c r="N745" s="2"/>
      <c r="O745" s="2">
        <v>0</v>
      </c>
      <c r="P745" s="2"/>
      <c r="Q745" s="2">
        <f t="shared" si="28"/>
        <v>0</v>
      </c>
      <c r="T745" s="14"/>
    </row>
    <row r="746" spans="1:20" ht="11.85" customHeight="1" x14ac:dyDescent="0.3">
      <c r="A746" s="3" t="s">
        <v>434</v>
      </c>
      <c r="C746" s="2">
        <v>12559.3</v>
      </c>
      <c r="D746" s="2"/>
      <c r="E746" s="2">
        <v>16691.400000000001</v>
      </c>
      <c r="F746" s="2"/>
      <c r="G746" s="2">
        <v>14443.91</v>
      </c>
      <c r="H746" s="2"/>
      <c r="I746" s="2">
        <v>12000</v>
      </c>
      <c r="J746" s="2"/>
      <c r="K746" s="2">
        <v>12000</v>
      </c>
      <c r="L746" s="2"/>
      <c r="M746" s="2">
        <v>12000</v>
      </c>
      <c r="N746" s="2"/>
      <c r="O746" s="2">
        <v>0</v>
      </c>
      <c r="P746" s="2"/>
      <c r="Q746" s="2">
        <f t="shared" si="28"/>
        <v>12000</v>
      </c>
      <c r="T746" s="14"/>
    </row>
    <row r="747" spans="1:20" ht="11.85" customHeight="1" x14ac:dyDescent="0.3">
      <c r="A747" s="3" t="s">
        <v>435</v>
      </c>
      <c r="C747" s="2">
        <v>2591.85</v>
      </c>
      <c r="D747" s="2"/>
      <c r="E747" s="2">
        <v>1733</v>
      </c>
      <c r="F747" s="2"/>
      <c r="G747" s="2">
        <v>1624</v>
      </c>
      <c r="H747" s="2"/>
      <c r="I747" s="2">
        <v>2000</v>
      </c>
      <c r="J747" s="2"/>
      <c r="K747" s="2">
        <v>2000</v>
      </c>
      <c r="L747" s="2"/>
      <c r="M747" s="2">
        <v>2000</v>
      </c>
      <c r="N747" s="2"/>
      <c r="O747" s="2">
        <v>0</v>
      </c>
      <c r="P747" s="2"/>
      <c r="Q747" s="2">
        <f t="shared" si="28"/>
        <v>2000</v>
      </c>
      <c r="T747" s="14"/>
    </row>
    <row r="748" spans="1:20" ht="11.85" customHeight="1" x14ac:dyDescent="0.3">
      <c r="A748" s="3" t="s">
        <v>436</v>
      </c>
      <c r="C748" s="2">
        <v>479.48</v>
      </c>
      <c r="D748" s="2"/>
      <c r="E748" s="2">
        <v>479.4</v>
      </c>
      <c r="F748" s="2"/>
      <c r="G748" s="2">
        <v>448.49</v>
      </c>
      <c r="H748" s="2"/>
      <c r="I748" s="2">
        <v>480</v>
      </c>
      <c r="J748" s="2"/>
      <c r="K748" s="2">
        <v>480</v>
      </c>
      <c r="L748" s="2"/>
      <c r="M748" s="2">
        <v>480</v>
      </c>
      <c r="N748" s="2"/>
      <c r="O748" s="2">
        <v>0</v>
      </c>
      <c r="P748" s="2"/>
      <c r="Q748" s="2">
        <f t="shared" si="28"/>
        <v>480</v>
      </c>
      <c r="T748" s="14"/>
    </row>
    <row r="749" spans="1:20" ht="11.85" customHeight="1" x14ac:dyDescent="0.3">
      <c r="A749" s="3" t="s">
        <v>437</v>
      </c>
      <c r="C749" s="2">
        <v>0</v>
      </c>
      <c r="D749" s="2"/>
      <c r="E749" s="2">
        <v>6255.59</v>
      </c>
      <c r="F749" s="2"/>
      <c r="G749" s="2">
        <v>13497.71</v>
      </c>
      <c r="H749" s="2"/>
      <c r="I749" s="2">
        <v>11750</v>
      </c>
      <c r="J749" s="2"/>
      <c r="K749" s="2">
        <v>11750</v>
      </c>
      <c r="L749" s="2"/>
      <c r="M749" s="2">
        <v>11750</v>
      </c>
      <c r="N749" s="2"/>
      <c r="O749" s="2">
        <v>0</v>
      </c>
      <c r="P749" s="2"/>
      <c r="Q749" s="2">
        <f t="shared" si="28"/>
        <v>11750</v>
      </c>
      <c r="T749" s="14"/>
    </row>
    <row r="750" spans="1:20" ht="11.85" customHeight="1" x14ac:dyDescent="0.3">
      <c r="A750" s="3" t="s">
        <v>438</v>
      </c>
      <c r="C750" s="2">
        <v>0</v>
      </c>
      <c r="D750" s="2"/>
      <c r="E750" s="2">
        <v>500</v>
      </c>
      <c r="F750" s="2"/>
      <c r="G750" s="2">
        <v>1709</v>
      </c>
      <c r="H750" s="2"/>
      <c r="I750" s="2">
        <v>1680</v>
      </c>
      <c r="J750" s="2"/>
      <c r="K750" s="2">
        <v>1680</v>
      </c>
      <c r="L750" s="2"/>
      <c r="M750" s="2">
        <v>1680</v>
      </c>
      <c r="N750" s="2"/>
      <c r="O750" s="2">
        <v>0</v>
      </c>
      <c r="P750" s="2"/>
      <c r="Q750" s="2">
        <f t="shared" si="28"/>
        <v>1680</v>
      </c>
      <c r="T750" s="14"/>
    </row>
    <row r="751" spans="1:20" ht="11.85" customHeight="1" x14ac:dyDescent="0.3">
      <c r="A751" s="3" t="s">
        <v>439</v>
      </c>
      <c r="C751" s="2">
        <v>0</v>
      </c>
      <c r="D751" s="2"/>
      <c r="E751" s="2">
        <v>0</v>
      </c>
      <c r="F751" s="2"/>
      <c r="G751" s="2">
        <v>1133.05</v>
      </c>
      <c r="H751" s="2"/>
      <c r="I751" s="2">
        <v>1100</v>
      </c>
      <c r="J751" s="2"/>
      <c r="K751" s="2">
        <v>1100</v>
      </c>
      <c r="L751" s="2"/>
      <c r="M751" s="2">
        <v>2600</v>
      </c>
      <c r="N751" s="2"/>
      <c r="O751" s="2">
        <v>0</v>
      </c>
      <c r="P751" s="2"/>
      <c r="Q751" s="2">
        <f t="shared" si="28"/>
        <v>2600</v>
      </c>
      <c r="T751" s="14"/>
    </row>
    <row r="752" spans="1:20" ht="11.85" customHeight="1" x14ac:dyDescent="0.3">
      <c r="A752" s="3" t="s">
        <v>440</v>
      </c>
      <c r="C752" s="15">
        <v>360</v>
      </c>
      <c r="D752" s="2"/>
      <c r="E752" s="15">
        <v>0</v>
      </c>
      <c r="F752" s="2"/>
      <c r="G752" s="15">
        <v>0</v>
      </c>
      <c r="H752" s="2"/>
      <c r="I752" s="15">
        <v>1000</v>
      </c>
      <c r="J752" s="2"/>
      <c r="K752" s="15">
        <v>1000</v>
      </c>
      <c r="L752" s="2"/>
      <c r="M752" s="15">
        <v>1000</v>
      </c>
      <c r="N752" s="2"/>
      <c r="O752" s="15">
        <v>0</v>
      </c>
      <c r="P752" s="2"/>
      <c r="Q752" s="15">
        <f t="shared" si="28"/>
        <v>1000</v>
      </c>
      <c r="T752" s="14"/>
    </row>
    <row r="753" spans="1:21" ht="11.85" customHeight="1" x14ac:dyDescent="0.3">
      <c r="A753" s="3" t="s">
        <v>272</v>
      </c>
      <c r="C753" s="2">
        <f>SUM(C739:C752)</f>
        <v>74309.91</v>
      </c>
      <c r="D753" s="2"/>
      <c r="E753" s="2">
        <f>SUM(E739:E752)</f>
        <v>98855.599999999977</v>
      </c>
      <c r="F753" s="2"/>
      <c r="G753" s="2">
        <f>SUM(G739:G752)</f>
        <v>118837.40000000001</v>
      </c>
      <c r="H753" s="2"/>
      <c r="I753" s="2">
        <f>SUM(I739:I752)</f>
        <v>114510</v>
      </c>
      <c r="J753" s="2"/>
      <c r="K753" s="2">
        <f>SUM(K739:K752)</f>
        <v>116010</v>
      </c>
      <c r="L753" s="2"/>
      <c r="M753" s="2">
        <f>SUM(M739:M752)</f>
        <v>117610</v>
      </c>
      <c r="N753" s="2"/>
      <c r="O753" s="2">
        <f>SUM(O739:O752)</f>
        <v>0</v>
      </c>
      <c r="P753" s="2"/>
      <c r="Q753" s="2">
        <f>SUM(Q739:Q752)</f>
        <v>117610</v>
      </c>
      <c r="U753" s="2"/>
    </row>
    <row r="754" spans="1:21" ht="11.85" customHeight="1" x14ac:dyDescent="0.3"/>
    <row r="755" spans="1:21" ht="11.85" customHeight="1" x14ac:dyDescent="0.3">
      <c r="A755" s="13" t="s">
        <v>273</v>
      </c>
    </row>
    <row r="756" spans="1:21" ht="11.85" customHeight="1" x14ac:dyDescent="0.3">
      <c r="A756" s="3" t="s">
        <v>441</v>
      </c>
      <c r="C756" s="2">
        <v>578.02</v>
      </c>
      <c r="D756" s="2"/>
      <c r="E756" s="2">
        <v>120</v>
      </c>
      <c r="F756" s="2"/>
      <c r="G756" s="2">
        <v>70</v>
      </c>
      <c r="H756" s="2"/>
      <c r="I756" s="2">
        <v>100</v>
      </c>
      <c r="J756" s="2"/>
      <c r="K756" s="2">
        <v>100</v>
      </c>
      <c r="L756" s="2"/>
      <c r="M756" s="2">
        <v>100</v>
      </c>
      <c r="N756" s="2"/>
      <c r="O756" s="2">
        <v>0</v>
      </c>
      <c r="P756" s="2"/>
      <c r="Q756" s="2">
        <f t="shared" ref="Q756:Q775" si="29">M756+O756</f>
        <v>100</v>
      </c>
      <c r="T756" s="14"/>
    </row>
    <row r="757" spans="1:21" ht="11.85" customHeight="1" x14ac:dyDescent="0.3">
      <c r="A757" s="3" t="s">
        <v>442</v>
      </c>
      <c r="C757" s="2">
        <v>0</v>
      </c>
      <c r="D757" s="2"/>
      <c r="E757" s="2">
        <v>12.4</v>
      </c>
      <c r="F757" s="2"/>
      <c r="G757" s="2">
        <v>0</v>
      </c>
      <c r="H757" s="2"/>
      <c r="I757" s="2">
        <v>800</v>
      </c>
      <c r="J757" s="2"/>
      <c r="K757" s="2">
        <v>500</v>
      </c>
      <c r="L757" s="2"/>
      <c r="M757" s="2">
        <v>800</v>
      </c>
      <c r="N757" s="2"/>
      <c r="O757" s="2">
        <v>0</v>
      </c>
      <c r="P757" s="2"/>
      <c r="Q757" s="2">
        <f t="shared" si="29"/>
        <v>800</v>
      </c>
      <c r="T757" s="14"/>
    </row>
    <row r="758" spans="1:21" ht="11.85" customHeight="1" x14ac:dyDescent="0.3">
      <c r="A758" s="3" t="s">
        <v>443</v>
      </c>
      <c r="C758" s="2">
        <v>4657.3900000000003</v>
      </c>
      <c r="D758" s="2"/>
      <c r="E758" s="2">
        <v>4735.99</v>
      </c>
      <c r="F758" s="2"/>
      <c r="G758" s="2">
        <v>7136.8</v>
      </c>
      <c r="H758" s="2"/>
      <c r="I758" s="2">
        <v>7000</v>
      </c>
      <c r="J758" s="2"/>
      <c r="K758" s="2">
        <v>5000</v>
      </c>
      <c r="L758" s="2"/>
      <c r="M758" s="2">
        <v>7000</v>
      </c>
      <c r="N758" s="2"/>
      <c r="O758" s="2">
        <v>0</v>
      </c>
      <c r="P758" s="2"/>
      <c r="Q758" s="2">
        <f t="shared" si="29"/>
        <v>7000</v>
      </c>
      <c r="T758" s="14"/>
    </row>
    <row r="759" spans="1:21" ht="11.85" customHeight="1" x14ac:dyDescent="0.3">
      <c r="A759" s="3" t="s">
        <v>444</v>
      </c>
      <c r="C759" s="2">
        <v>0</v>
      </c>
      <c r="D759" s="2"/>
      <c r="E759" s="2">
        <v>0</v>
      </c>
      <c r="F759" s="2"/>
      <c r="G759" s="2">
        <v>0</v>
      </c>
      <c r="H759" s="2"/>
      <c r="I759" s="2">
        <v>0</v>
      </c>
      <c r="J759" s="2"/>
      <c r="K759" s="2">
        <v>0</v>
      </c>
      <c r="L759" s="2"/>
      <c r="M759" s="2">
        <v>0</v>
      </c>
      <c r="N759" s="2"/>
      <c r="O759" s="2">
        <v>0</v>
      </c>
      <c r="P759" s="2"/>
      <c r="Q759" s="2">
        <f t="shared" si="29"/>
        <v>0</v>
      </c>
      <c r="T759" s="14"/>
    </row>
    <row r="760" spans="1:21" ht="11.85" customHeight="1" x14ac:dyDescent="0.3">
      <c r="A760" s="3" t="s">
        <v>445</v>
      </c>
      <c r="C760" s="2">
        <v>0</v>
      </c>
      <c r="D760" s="2"/>
      <c r="E760" s="2">
        <v>0</v>
      </c>
      <c r="F760" s="2"/>
      <c r="G760" s="2">
        <v>0</v>
      </c>
      <c r="H760" s="2"/>
      <c r="I760" s="2">
        <v>0</v>
      </c>
      <c r="J760" s="2"/>
      <c r="K760" s="2">
        <v>0</v>
      </c>
      <c r="L760" s="2"/>
      <c r="M760" s="2">
        <v>0</v>
      </c>
      <c r="N760" s="2"/>
      <c r="O760" s="2">
        <v>0</v>
      </c>
      <c r="P760" s="2"/>
      <c r="Q760" s="2">
        <f t="shared" si="29"/>
        <v>0</v>
      </c>
      <c r="T760" s="14"/>
    </row>
    <row r="761" spans="1:21" ht="11.85" customHeight="1" x14ac:dyDescent="0.3">
      <c r="A761" s="3" t="s">
        <v>446</v>
      </c>
      <c r="C761" s="2">
        <v>6466.71</v>
      </c>
      <c r="D761" s="2"/>
      <c r="E761" s="2">
        <v>7394.12</v>
      </c>
      <c r="F761" s="2"/>
      <c r="G761" s="2">
        <v>5890.7</v>
      </c>
      <c r="H761" s="2"/>
      <c r="I761" s="2">
        <v>8500</v>
      </c>
      <c r="J761" s="2"/>
      <c r="K761" s="2">
        <v>7000</v>
      </c>
      <c r="L761" s="2"/>
      <c r="M761" s="2">
        <v>7000</v>
      </c>
      <c r="N761" s="2"/>
      <c r="O761" s="2">
        <v>0</v>
      </c>
      <c r="P761" s="2"/>
      <c r="Q761" s="2">
        <f t="shared" si="29"/>
        <v>7000</v>
      </c>
      <c r="T761" s="14"/>
    </row>
    <row r="762" spans="1:21" ht="11.85" customHeight="1" x14ac:dyDescent="0.3">
      <c r="A762" s="3" t="s">
        <v>447</v>
      </c>
      <c r="C762" s="2">
        <v>48.99</v>
      </c>
      <c r="D762" s="2"/>
      <c r="E762" s="2">
        <v>1700</v>
      </c>
      <c r="F762" s="2"/>
      <c r="G762" s="2">
        <v>103.64</v>
      </c>
      <c r="H762" s="2"/>
      <c r="I762" s="2">
        <v>0</v>
      </c>
      <c r="J762" s="2"/>
      <c r="K762" s="2">
        <v>0</v>
      </c>
      <c r="L762" s="2"/>
      <c r="M762" s="2">
        <v>0</v>
      </c>
      <c r="N762" s="2"/>
      <c r="O762" s="2">
        <v>0</v>
      </c>
      <c r="P762" s="2"/>
      <c r="Q762" s="2">
        <f t="shared" si="29"/>
        <v>0</v>
      </c>
      <c r="T762" s="14"/>
    </row>
    <row r="763" spans="1:21" ht="11.85" customHeight="1" x14ac:dyDescent="0.3">
      <c r="A763" s="3" t="s">
        <v>448</v>
      </c>
      <c r="C763" s="2">
        <v>157.69999999999999</v>
      </c>
      <c r="D763" s="2"/>
      <c r="E763" s="2">
        <v>0</v>
      </c>
      <c r="F763" s="2"/>
      <c r="G763" s="2">
        <v>0</v>
      </c>
      <c r="H763" s="2"/>
      <c r="I763" s="2">
        <v>200</v>
      </c>
      <c r="J763" s="2"/>
      <c r="K763" s="2">
        <v>200</v>
      </c>
      <c r="L763" s="2"/>
      <c r="M763" s="2">
        <v>200</v>
      </c>
      <c r="N763" s="2"/>
      <c r="O763" s="2">
        <v>0</v>
      </c>
      <c r="P763" s="2"/>
      <c r="Q763" s="2">
        <f t="shared" si="29"/>
        <v>200</v>
      </c>
      <c r="T763" s="14"/>
    </row>
    <row r="764" spans="1:21" ht="11.85" customHeight="1" x14ac:dyDescent="0.3">
      <c r="A764" s="3" t="s">
        <v>449</v>
      </c>
      <c r="C764" s="2">
        <v>704.22</v>
      </c>
      <c r="D764" s="2"/>
      <c r="E764" s="2">
        <v>703.7</v>
      </c>
      <c r="F764" s="2"/>
      <c r="G764" s="2">
        <v>1722.43</v>
      </c>
      <c r="H764" s="2"/>
      <c r="I764" s="2">
        <v>3000</v>
      </c>
      <c r="J764" s="2"/>
      <c r="K764" s="2">
        <v>3000</v>
      </c>
      <c r="L764" s="2"/>
      <c r="M764" s="2">
        <v>3000</v>
      </c>
      <c r="N764" s="2"/>
      <c r="O764" s="2">
        <v>0</v>
      </c>
      <c r="P764" s="2"/>
      <c r="Q764" s="2">
        <f t="shared" si="29"/>
        <v>3000</v>
      </c>
      <c r="T764" s="14"/>
    </row>
    <row r="765" spans="1:21" ht="11.85" customHeight="1" x14ac:dyDescent="0.3">
      <c r="A765" s="3" t="s">
        <v>450</v>
      </c>
      <c r="C765" s="2">
        <v>362.09</v>
      </c>
      <c r="D765" s="2"/>
      <c r="E765" s="2">
        <v>975.95</v>
      </c>
      <c r="F765" s="2"/>
      <c r="G765" s="2">
        <v>260.17</v>
      </c>
      <c r="H765" s="2"/>
      <c r="I765" s="2">
        <v>300</v>
      </c>
      <c r="J765" s="2"/>
      <c r="K765" s="2">
        <v>300</v>
      </c>
      <c r="L765" s="2"/>
      <c r="M765" s="2">
        <v>300</v>
      </c>
      <c r="N765" s="2"/>
      <c r="O765" s="2">
        <v>0</v>
      </c>
      <c r="P765" s="2"/>
      <c r="Q765" s="2">
        <f t="shared" si="29"/>
        <v>300</v>
      </c>
      <c r="T765" s="14"/>
    </row>
    <row r="766" spans="1:21" ht="11.85" customHeight="1" x14ac:dyDescent="0.3">
      <c r="A766" s="3" t="s">
        <v>451</v>
      </c>
      <c r="C766" s="2">
        <v>10879.93</v>
      </c>
      <c r="D766" s="2"/>
      <c r="E766" s="2">
        <v>6873.03</v>
      </c>
      <c r="F766" s="2"/>
      <c r="G766" s="2">
        <v>6923.39</v>
      </c>
      <c r="H766" s="2"/>
      <c r="I766" s="2">
        <v>7000</v>
      </c>
      <c r="J766" s="2"/>
      <c r="K766" s="2">
        <v>5000</v>
      </c>
      <c r="L766" s="2"/>
      <c r="M766" s="2">
        <v>7000</v>
      </c>
      <c r="N766" s="2"/>
      <c r="O766" s="2">
        <v>0</v>
      </c>
      <c r="P766" s="2"/>
      <c r="Q766" s="2">
        <f t="shared" si="29"/>
        <v>7000</v>
      </c>
      <c r="T766" s="14"/>
    </row>
    <row r="767" spans="1:21" ht="11.85" customHeight="1" x14ac:dyDescent="0.3">
      <c r="A767" s="3" t="s">
        <v>452</v>
      </c>
      <c r="C767" s="2">
        <v>678.84</v>
      </c>
      <c r="D767" s="2"/>
      <c r="E767" s="2">
        <v>5769.41</v>
      </c>
      <c r="F767" s="2"/>
      <c r="G767" s="2">
        <v>1851.76</v>
      </c>
      <c r="H767" s="2"/>
      <c r="I767" s="2">
        <v>6000</v>
      </c>
      <c r="J767" s="2"/>
      <c r="K767" s="2">
        <v>6000</v>
      </c>
      <c r="L767" s="2"/>
      <c r="M767" s="2">
        <v>6000</v>
      </c>
      <c r="N767" s="2"/>
      <c r="O767" s="2">
        <v>0</v>
      </c>
      <c r="P767" s="2"/>
      <c r="Q767" s="2">
        <f t="shared" si="29"/>
        <v>6000</v>
      </c>
      <c r="T767" s="14"/>
    </row>
    <row r="768" spans="1:21" ht="11.85" customHeight="1" x14ac:dyDescent="0.3">
      <c r="A768" s="3" t="s">
        <v>453</v>
      </c>
      <c r="C768" s="2">
        <v>5421.17</v>
      </c>
      <c r="D768" s="2"/>
      <c r="E768" s="2">
        <v>4514.3</v>
      </c>
      <c r="F768" s="2"/>
      <c r="G768" s="2">
        <v>7170.84</v>
      </c>
      <c r="H768" s="2"/>
      <c r="I768" s="2">
        <v>9955</v>
      </c>
      <c r="J768" s="2"/>
      <c r="K768" s="2">
        <v>9000</v>
      </c>
      <c r="L768" s="2"/>
      <c r="M768" s="2">
        <v>9000</v>
      </c>
      <c r="N768" s="2"/>
      <c r="O768" s="2">
        <v>0</v>
      </c>
      <c r="P768" s="2"/>
      <c r="Q768" s="2">
        <f t="shared" si="29"/>
        <v>9000</v>
      </c>
      <c r="T768" s="14"/>
    </row>
    <row r="769" spans="1:21" ht="11.85" customHeight="1" x14ac:dyDescent="0.3">
      <c r="A769" s="3" t="s">
        <v>454</v>
      </c>
      <c r="C769" s="2">
        <v>2525</v>
      </c>
      <c r="D769" s="2"/>
      <c r="E769" s="2">
        <v>2041.76</v>
      </c>
      <c r="F769" s="2"/>
      <c r="G769" s="2">
        <v>2278.65</v>
      </c>
      <c r="H769" s="2"/>
      <c r="I769" s="2">
        <v>1500</v>
      </c>
      <c r="J769" s="2"/>
      <c r="K769" s="2">
        <v>1500</v>
      </c>
      <c r="L769" s="2"/>
      <c r="M769" s="2">
        <v>1500</v>
      </c>
      <c r="N769" s="2"/>
      <c r="O769" s="2">
        <v>0</v>
      </c>
      <c r="P769" s="2"/>
      <c r="Q769" s="2">
        <f t="shared" si="29"/>
        <v>1500</v>
      </c>
      <c r="T769" s="14"/>
    </row>
    <row r="770" spans="1:21" ht="11.85" customHeight="1" x14ac:dyDescent="0.3">
      <c r="A770" s="3" t="s">
        <v>455</v>
      </c>
      <c r="C770" s="2">
        <v>902</v>
      </c>
      <c r="D770" s="2"/>
      <c r="E770" s="2">
        <v>335</v>
      </c>
      <c r="F770" s="2"/>
      <c r="G770" s="2">
        <v>185</v>
      </c>
      <c r="H770" s="2"/>
      <c r="I770" s="2">
        <v>220</v>
      </c>
      <c r="J770" s="2"/>
      <c r="K770" s="2">
        <v>220</v>
      </c>
      <c r="L770" s="2"/>
      <c r="M770" s="2">
        <v>220</v>
      </c>
      <c r="N770" s="2"/>
      <c r="O770" s="2">
        <v>0</v>
      </c>
      <c r="P770" s="2"/>
      <c r="Q770" s="2">
        <f t="shared" si="29"/>
        <v>220</v>
      </c>
      <c r="T770" s="14"/>
    </row>
    <row r="771" spans="1:21" ht="11.85" customHeight="1" x14ac:dyDescent="0.3">
      <c r="A771" s="3" t="s">
        <v>456</v>
      </c>
      <c r="C771" s="2">
        <v>3746.62</v>
      </c>
      <c r="D771" s="2"/>
      <c r="E771" s="2">
        <v>1471.99</v>
      </c>
      <c r="F771" s="2"/>
      <c r="G771" s="2">
        <v>3076.53</v>
      </c>
      <c r="H771" s="2"/>
      <c r="I771" s="2">
        <v>3500</v>
      </c>
      <c r="J771" s="2"/>
      <c r="K771" s="2">
        <v>4000</v>
      </c>
      <c r="L771" s="2"/>
      <c r="M771" s="2">
        <v>4000</v>
      </c>
      <c r="N771" s="2"/>
      <c r="O771" s="2">
        <v>0</v>
      </c>
      <c r="P771" s="2"/>
      <c r="Q771" s="2">
        <f t="shared" si="29"/>
        <v>4000</v>
      </c>
      <c r="T771" s="14"/>
    </row>
    <row r="772" spans="1:21" ht="11.85" customHeight="1" x14ac:dyDescent="0.3">
      <c r="A772" s="3" t="s">
        <v>457</v>
      </c>
      <c r="C772" s="2">
        <v>1251.72</v>
      </c>
      <c r="D772" s="2"/>
      <c r="E772" s="2">
        <v>134.9</v>
      </c>
      <c r="F772" s="2"/>
      <c r="G772" s="2">
        <v>1773.98</v>
      </c>
      <c r="H772" s="2"/>
      <c r="I772" s="2">
        <v>3000</v>
      </c>
      <c r="J772" s="2"/>
      <c r="K772" s="2">
        <v>3000</v>
      </c>
      <c r="L772" s="2"/>
      <c r="M772" s="2">
        <v>3500</v>
      </c>
      <c r="N772" s="2"/>
      <c r="O772" s="2">
        <v>0</v>
      </c>
      <c r="P772" s="2"/>
      <c r="Q772" s="2">
        <f t="shared" si="29"/>
        <v>3500</v>
      </c>
      <c r="T772" s="14"/>
    </row>
    <row r="773" spans="1:21" ht="11.85" customHeight="1" x14ac:dyDescent="0.3">
      <c r="A773" s="3" t="s">
        <v>458</v>
      </c>
      <c r="C773" s="2">
        <v>60</v>
      </c>
      <c r="D773" s="2"/>
      <c r="E773" s="2">
        <v>0</v>
      </c>
      <c r="F773" s="2"/>
      <c r="G773" s="2">
        <v>800</v>
      </c>
      <c r="H773" s="2"/>
      <c r="I773" s="2">
        <v>1500</v>
      </c>
      <c r="J773" s="2"/>
      <c r="K773" s="2">
        <v>2000</v>
      </c>
      <c r="L773" s="2"/>
      <c r="M773" s="2">
        <v>2000</v>
      </c>
      <c r="N773" s="2"/>
      <c r="O773" s="2">
        <v>0</v>
      </c>
      <c r="P773" s="2"/>
      <c r="Q773" s="2">
        <f t="shared" si="29"/>
        <v>2000</v>
      </c>
      <c r="T773" s="14"/>
    </row>
    <row r="774" spans="1:21" ht="11.85" customHeight="1" x14ac:dyDescent="0.3">
      <c r="A774" s="3" t="s">
        <v>459</v>
      </c>
      <c r="C774" s="2">
        <v>1236.3599999999999</v>
      </c>
      <c r="D774" s="2"/>
      <c r="E774" s="2">
        <v>1164.8499999999999</v>
      </c>
      <c r="F774" s="2"/>
      <c r="G774" s="2">
        <v>1403.88</v>
      </c>
      <c r="H774" s="2"/>
      <c r="I774" s="2">
        <v>1200</v>
      </c>
      <c r="J774" s="2"/>
      <c r="K774" s="2">
        <v>1200</v>
      </c>
      <c r="L774" s="2"/>
      <c r="M774" s="2">
        <v>1200</v>
      </c>
      <c r="N774" s="2"/>
      <c r="O774" s="2">
        <v>0</v>
      </c>
      <c r="P774" s="2"/>
      <c r="Q774" s="2">
        <f t="shared" si="29"/>
        <v>1200</v>
      </c>
      <c r="T774" s="14"/>
    </row>
    <row r="775" spans="1:21" ht="11.85" customHeight="1" x14ac:dyDescent="0.3">
      <c r="A775" s="3" t="s">
        <v>460</v>
      </c>
      <c r="C775" s="2">
        <v>20308.64</v>
      </c>
      <c r="D775" s="2"/>
      <c r="E775" s="2">
        <v>9497.73</v>
      </c>
      <c r="F775" s="2"/>
      <c r="G775" s="2">
        <v>7524.45</v>
      </c>
      <c r="H775" s="2"/>
      <c r="I775" s="2">
        <v>9000</v>
      </c>
      <c r="J775" s="2"/>
      <c r="K775" s="2">
        <v>9000</v>
      </c>
      <c r="L775" s="2"/>
      <c r="M775" s="2">
        <v>7000</v>
      </c>
      <c r="N775" s="2"/>
      <c r="O775" s="2">
        <v>0</v>
      </c>
      <c r="P775" s="2"/>
      <c r="Q775" s="2">
        <f t="shared" si="29"/>
        <v>7000</v>
      </c>
      <c r="T775" s="14"/>
      <c r="U775" s="2"/>
    </row>
    <row r="776" spans="1:21" ht="11.85" customHeight="1" x14ac:dyDescent="0.3">
      <c r="D776" s="2"/>
      <c r="F776" s="2"/>
      <c r="H776" s="2"/>
      <c r="J776" s="2"/>
      <c r="K776" s="2"/>
      <c r="L776" s="2"/>
      <c r="M776" s="2"/>
      <c r="N776" s="2"/>
      <c r="O776" s="2"/>
      <c r="P776" s="2"/>
      <c r="Q776" s="2"/>
    </row>
    <row r="777" spans="1:21" ht="11.85" customHeight="1" x14ac:dyDescent="0.3">
      <c r="D777" s="2"/>
      <c r="F777" s="2"/>
      <c r="H777" s="2"/>
      <c r="J777" s="2"/>
      <c r="K777" s="2"/>
      <c r="L777" s="2"/>
      <c r="M777" s="2"/>
      <c r="N777" s="2"/>
      <c r="O777" s="2"/>
      <c r="P777" s="2"/>
      <c r="Q777" s="2"/>
    </row>
    <row r="778" spans="1:21" ht="11.85" customHeight="1" x14ac:dyDescent="0.3">
      <c r="D778" s="2"/>
      <c r="F778" s="2"/>
      <c r="H778" s="2"/>
      <c r="J778" s="2"/>
      <c r="K778" s="2"/>
      <c r="L778" s="2"/>
      <c r="M778" s="2"/>
      <c r="N778" s="2"/>
      <c r="O778" s="2"/>
      <c r="P778" s="2"/>
      <c r="Q778" s="2"/>
    </row>
    <row r="779" spans="1:21" ht="11.85" customHeight="1" x14ac:dyDescent="0.3">
      <c r="A779" s="1"/>
      <c r="B779" s="1"/>
      <c r="E779" s="2" t="str">
        <f>$E$1</f>
        <v>CITY OF BRADY</v>
      </c>
    </row>
    <row r="780" spans="1:21" ht="11.85" customHeight="1" x14ac:dyDescent="0.3">
      <c r="E780" s="2" t="str">
        <f>$E$2</f>
        <v>BUDGET REPORT</v>
      </c>
    </row>
    <row r="781" spans="1:21" ht="11.85" customHeight="1" x14ac:dyDescent="0.3">
      <c r="E781" s="2" t="str">
        <f>$E$3</f>
        <v>FISCAL YEAR 2016 - 2017</v>
      </c>
    </row>
    <row r="782" spans="1:21" ht="11.85" customHeight="1" x14ac:dyDescent="0.3">
      <c r="A782" s="3" t="s">
        <v>3</v>
      </c>
    </row>
    <row r="783" spans="1:21" ht="11.85" customHeight="1" x14ac:dyDescent="0.3">
      <c r="A783" s="3" t="s">
        <v>419</v>
      </c>
    </row>
    <row r="784" spans="1:21" ht="11.85" customHeight="1" x14ac:dyDescent="0.3">
      <c r="I784" s="7" t="str">
        <f>$I$6</f>
        <v>(----- 2015-2016 ------)</v>
      </c>
      <c r="J784" s="7"/>
      <c r="K784" s="7"/>
      <c r="L784" s="8"/>
      <c r="M784" s="7" t="str">
        <f>$M$6</f>
        <v>2016-2017</v>
      </c>
      <c r="N784" s="7"/>
      <c r="O784" s="7"/>
      <c r="P784" s="7"/>
      <c r="Q784" s="7"/>
    </row>
    <row r="785" spans="1:21" ht="11.85" customHeight="1" x14ac:dyDescent="0.3">
      <c r="C785" s="9" t="str">
        <f>$C$7</f>
        <v>2012-2013</v>
      </c>
      <c r="D785" s="8"/>
      <c r="E785" s="9" t="str">
        <f>$E$7</f>
        <v>2013-2014</v>
      </c>
      <c r="F785" s="8"/>
      <c r="G785" s="9" t="str">
        <f>$G$7</f>
        <v>2014- 2015</v>
      </c>
      <c r="H785" s="8"/>
      <c r="I785" s="9" t="s">
        <v>9</v>
      </c>
      <c r="J785" s="8"/>
      <c r="K785" s="8" t="str">
        <f>+$K$7</f>
        <v>PROJECTED</v>
      </c>
      <c r="L785" s="8"/>
      <c r="M785" s="8" t="str">
        <f>$M$7</f>
        <v>2016-2017</v>
      </c>
      <c r="N785" s="8"/>
      <c r="O785" s="8" t="str">
        <f>$O$7</f>
        <v>2016-2017</v>
      </c>
      <c r="P785" s="8"/>
      <c r="Q785" s="8" t="str">
        <f>$Q$7</f>
        <v>APPROVED</v>
      </c>
    </row>
    <row r="786" spans="1:21" ht="11.85" customHeight="1" x14ac:dyDescent="0.3">
      <c r="A786" s="10" t="s">
        <v>242</v>
      </c>
      <c r="C786" s="11" t="s">
        <v>12</v>
      </c>
      <c r="D786" s="8"/>
      <c r="E786" s="11" t="s">
        <v>12</v>
      </c>
      <c r="F786" s="8"/>
      <c r="G786" s="11" t="s">
        <v>12</v>
      </c>
      <c r="H786" s="8"/>
      <c r="I786" s="11" t="s">
        <v>13</v>
      </c>
      <c r="J786" s="8"/>
      <c r="K786" s="12" t="s">
        <v>13</v>
      </c>
      <c r="L786" s="8"/>
      <c r="M786" s="12" t="str">
        <f>$M$8</f>
        <v>BASE</v>
      </c>
      <c r="N786" s="8"/>
      <c r="O786" s="12" t="str">
        <f>$O$8</f>
        <v>SUPPLEMENTAL</v>
      </c>
      <c r="P786" s="8"/>
      <c r="Q786" s="12" t="str">
        <f>$Q$8</f>
        <v>BUDGET</v>
      </c>
    </row>
    <row r="787" spans="1:21" ht="11.25" customHeight="1" x14ac:dyDescent="0.3">
      <c r="D787" s="2"/>
      <c r="F787" s="2"/>
      <c r="H787" s="2"/>
      <c r="J787" s="2"/>
      <c r="K787" s="2"/>
      <c r="L787" s="2"/>
      <c r="M787" s="2"/>
      <c r="N787" s="2"/>
      <c r="O787" s="2"/>
      <c r="P787" s="2"/>
      <c r="Q787" s="2"/>
    </row>
    <row r="788" spans="1:21" ht="11.85" customHeight="1" x14ac:dyDescent="0.3">
      <c r="A788" s="3" t="s">
        <v>461</v>
      </c>
      <c r="C788" s="2">
        <v>34.06</v>
      </c>
      <c r="D788" s="2"/>
      <c r="E788" s="2">
        <v>0</v>
      </c>
      <c r="F788" s="2"/>
      <c r="G788" s="2">
        <v>396</v>
      </c>
      <c r="H788" s="2"/>
      <c r="I788" s="2">
        <v>100</v>
      </c>
      <c r="J788" s="2"/>
      <c r="K788" s="2">
        <v>100</v>
      </c>
      <c r="L788" s="2"/>
      <c r="M788" s="2">
        <v>100</v>
      </c>
      <c r="N788" s="2"/>
      <c r="O788" s="2">
        <v>0</v>
      </c>
      <c r="P788" s="2"/>
      <c r="Q788" s="2">
        <f>M788+O788</f>
        <v>100</v>
      </c>
      <c r="T788" s="14"/>
    </row>
    <row r="789" spans="1:21" ht="11.85" customHeight="1" x14ac:dyDescent="0.3">
      <c r="A789" s="3" t="s">
        <v>462</v>
      </c>
      <c r="C789" s="2">
        <v>3444.76</v>
      </c>
      <c r="D789" s="2"/>
      <c r="E789" s="2">
        <v>2043.26</v>
      </c>
      <c r="F789" s="2"/>
      <c r="G789" s="2">
        <v>1771.26</v>
      </c>
      <c r="H789" s="2"/>
      <c r="I789" s="2">
        <v>1720</v>
      </c>
      <c r="J789" s="2"/>
      <c r="K789" s="2">
        <v>1720</v>
      </c>
      <c r="L789" s="2"/>
      <c r="M789" s="2">
        <v>1531</v>
      </c>
      <c r="N789" s="2"/>
      <c r="O789" s="2">
        <v>0</v>
      </c>
      <c r="P789" s="2"/>
      <c r="Q789" s="2">
        <f>M789+O789</f>
        <v>1531</v>
      </c>
      <c r="T789" s="14"/>
    </row>
    <row r="790" spans="1:21" ht="11.85" customHeight="1" x14ac:dyDescent="0.3">
      <c r="A790" s="3" t="s">
        <v>463</v>
      </c>
      <c r="C790" s="15">
        <v>44044.09</v>
      </c>
      <c r="D790" s="2"/>
      <c r="E790" s="15">
        <v>6597.97</v>
      </c>
      <c r="F790" s="2"/>
      <c r="G790" s="15">
        <v>2750</v>
      </c>
      <c r="H790" s="2"/>
      <c r="I790" s="15">
        <v>9250</v>
      </c>
      <c r="J790" s="2"/>
      <c r="K790" s="15">
        <v>9250</v>
      </c>
      <c r="L790" s="2"/>
      <c r="M790" s="15">
        <v>10750</v>
      </c>
      <c r="N790" s="2"/>
      <c r="O790" s="15">
        <v>0</v>
      </c>
      <c r="P790" s="2"/>
      <c r="Q790" s="15">
        <f>M790+O790</f>
        <v>10750</v>
      </c>
      <c r="T790" s="14"/>
    </row>
    <row r="791" spans="1:21" ht="11.85" customHeight="1" x14ac:dyDescent="0.3">
      <c r="A791" s="3" t="s">
        <v>295</v>
      </c>
      <c r="C791" s="2">
        <f>SUM(C756:C775)+SUM(C788:C790)</f>
        <v>107508.31</v>
      </c>
      <c r="D791" s="2"/>
      <c r="E791" s="2">
        <f>SUM(E756:E775)+SUM(E788:E790)</f>
        <v>56086.36</v>
      </c>
      <c r="F791" s="2"/>
      <c r="G791" s="2">
        <f>SUM(G756:G775)+SUM(G788:G790)</f>
        <v>53089.479999999996</v>
      </c>
      <c r="H791" s="2"/>
      <c r="I791" s="2">
        <f>SUM(I756:I775)+SUM(I788:I790)</f>
        <v>73845</v>
      </c>
      <c r="J791" s="2"/>
      <c r="K791" s="2">
        <f>SUM(K756:K775)+SUM(K788:K790)</f>
        <v>68090</v>
      </c>
      <c r="L791" s="2"/>
      <c r="M791" s="2">
        <f>SUM(M756:M775)+SUM(M788:M790)</f>
        <v>72201</v>
      </c>
      <c r="N791" s="2"/>
      <c r="O791" s="2">
        <f>SUM(O756:O775)+SUM(O788:O790)</f>
        <v>0</v>
      </c>
      <c r="P791" s="2"/>
      <c r="Q791" s="2">
        <f>SUM(Q756:Q775)+SUM(Q788:Q790)</f>
        <v>72201</v>
      </c>
      <c r="U791" s="2"/>
    </row>
    <row r="792" spans="1:21" ht="11.85" customHeight="1" x14ac:dyDescent="0.3">
      <c r="D792" s="2"/>
      <c r="F792" s="2"/>
      <c r="H792" s="2"/>
      <c r="J792" s="2"/>
      <c r="K792" s="2"/>
      <c r="L792" s="2"/>
      <c r="M792" s="2"/>
      <c r="N792" s="2"/>
      <c r="O792" s="2"/>
      <c r="P792" s="2"/>
      <c r="Q792" s="2"/>
    </row>
    <row r="793" spans="1:21" ht="11.85" customHeight="1" x14ac:dyDescent="0.3">
      <c r="A793" s="3" t="s">
        <v>464</v>
      </c>
      <c r="C793" s="19">
        <v>17883.57</v>
      </c>
      <c r="D793" s="2"/>
      <c r="E793" s="19">
        <v>9950</v>
      </c>
      <c r="F793" s="2"/>
      <c r="G793" s="19">
        <v>0</v>
      </c>
      <c r="H793" s="2"/>
      <c r="I793" s="19">
        <v>0</v>
      </c>
      <c r="J793" s="2"/>
      <c r="K793" s="19">
        <v>0</v>
      </c>
      <c r="L793" s="2"/>
      <c r="M793" s="19">
        <v>0</v>
      </c>
      <c r="N793" s="2"/>
      <c r="O793" s="19">
        <v>0</v>
      </c>
      <c r="P793" s="2"/>
      <c r="Q793" s="19">
        <f>M793+O793</f>
        <v>0</v>
      </c>
      <c r="T793" s="14"/>
    </row>
    <row r="794" spans="1:21" ht="11.85" customHeight="1" x14ac:dyDescent="0.3">
      <c r="A794" s="3" t="s">
        <v>465</v>
      </c>
      <c r="C794" s="15">
        <v>0</v>
      </c>
      <c r="D794" s="2"/>
      <c r="E794" s="15">
        <v>0</v>
      </c>
      <c r="F794" s="2"/>
      <c r="G794" s="15">
        <v>0</v>
      </c>
      <c r="H794" s="2"/>
      <c r="I794" s="15">
        <v>0</v>
      </c>
      <c r="J794" s="2"/>
      <c r="K794" s="15">
        <v>0</v>
      </c>
      <c r="L794" s="2"/>
      <c r="M794" s="15">
        <v>0</v>
      </c>
      <c r="N794" s="2"/>
      <c r="O794" s="15">
        <v>11500</v>
      </c>
      <c r="P794" s="2"/>
      <c r="Q794" s="15">
        <f>M794+O794</f>
        <v>11500</v>
      </c>
      <c r="T794" s="14"/>
    </row>
    <row r="795" spans="1:21" ht="11.85" customHeight="1" x14ac:dyDescent="0.3">
      <c r="A795" s="3" t="s">
        <v>298</v>
      </c>
      <c r="C795" s="2">
        <f>SUM(C793:C794)</f>
        <v>17883.57</v>
      </c>
      <c r="D795" s="2"/>
      <c r="E795" s="2">
        <f>SUM(E793:E794)</f>
        <v>9950</v>
      </c>
      <c r="F795" s="2"/>
      <c r="G795" s="2">
        <f>SUM(G793:G794)</f>
        <v>0</v>
      </c>
      <c r="H795" s="2"/>
      <c r="I795" s="2">
        <f>SUM(I793:I794)</f>
        <v>0</v>
      </c>
      <c r="J795" s="2"/>
      <c r="K795" s="2">
        <f>SUM(K793:K794)</f>
        <v>0</v>
      </c>
      <c r="L795" s="2"/>
      <c r="M795" s="2">
        <f>SUM(M793:M794)</f>
        <v>0</v>
      </c>
      <c r="N795" s="2"/>
      <c r="O795" s="2">
        <f>SUM(O793:O794)</f>
        <v>11500</v>
      </c>
      <c r="P795" s="2"/>
      <c r="Q795" s="2">
        <f>SUM(Q793:Q794)</f>
        <v>11500</v>
      </c>
    </row>
    <row r="796" spans="1:21" ht="11.85" customHeight="1" x14ac:dyDescent="0.3">
      <c r="D796" s="2"/>
      <c r="F796" s="2"/>
      <c r="H796" s="2"/>
      <c r="J796" s="2"/>
      <c r="K796" s="2"/>
      <c r="L796" s="2"/>
      <c r="M796" s="2"/>
      <c r="N796" s="2"/>
      <c r="O796" s="2"/>
      <c r="P796" s="2"/>
      <c r="Q796" s="2"/>
    </row>
    <row r="797" spans="1:21" ht="11.85" customHeight="1" x14ac:dyDescent="0.3">
      <c r="A797" s="3" t="s">
        <v>466</v>
      </c>
      <c r="C797" s="2">
        <f>C736+C753+C791+C795</f>
        <v>334669.50000000006</v>
      </c>
      <c r="D797" s="2"/>
      <c r="E797" s="2">
        <f>E736+E753+E791+E795</f>
        <v>254386.49999999994</v>
      </c>
      <c r="F797" s="2"/>
      <c r="G797" s="2">
        <f>G736+G753+G791+G795</f>
        <v>267150.98</v>
      </c>
      <c r="H797" s="2"/>
      <c r="I797" s="2">
        <f>I736+I753+I791+I795</f>
        <v>280189</v>
      </c>
      <c r="J797" s="2"/>
      <c r="K797" s="2">
        <f>K736+K753+K791+K795</f>
        <v>285735</v>
      </c>
      <c r="L797" s="2"/>
      <c r="M797" s="2">
        <f>M736+M753+M791+M795</f>
        <v>300736</v>
      </c>
      <c r="N797" s="2"/>
      <c r="O797" s="2">
        <f>O736+O753+O791+O795</f>
        <v>11500</v>
      </c>
      <c r="P797" s="2"/>
      <c r="Q797" s="2">
        <f>Q736+Q753+Q791+Q795</f>
        <v>312236</v>
      </c>
      <c r="R797" s="20"/>
      <c r="T797" s="14"/>
      <c r="U797" s="2"/>
    </row>
    <row r="798" spans="1:21" ht="11.85" customHeight="1" x14ac:dyDescent="0.3"/>
    <row r="799" spans="1:21" ht="11.85" customHeight="1" x14ac:dyDescent="0.3"/>
    <row r="800" spans="1:21" ht="11.85" customHeight="1" x14ac:dyDescent="0.3"/>
    <row r="801" ht="11.85" customHeight="1" x14ac:dyDescent="0.3"/>
    <row r="802" ht="11.85" customHeight="1" x14ac:dyDescent="0.3"/>
    <row r="803" ht="11.85" customHeight="1" x14ac:dyDescent="0.3"/>
    <row r="804" ht="11.85" customHeight="1" x14ac:dyDescent="0.3"/>
    <row r="805" ht="11.85" customHeight="1" x14ac:dyDescent="0.3"/>
    <row r="806" ht="11.85" customHeight="1" x14ac:dyDescent="0.3"/>
    <row r="807" ht="11.85" customHeight="1" x14ac:dyDescent="0.3"/>
    <row r="808" ht="11.85" customHeight="1" x14ac:dyDescent="0.3"/>
    <row r="809" ht="11.85" customHeight="1" x14ac:dyDescent="0.3"/>
    <row r="810" ht="11.85" customHeight="1" x14ac:dyDescent="0.3"/>
    <row r="811" ht="11.85" customHeight="1" x14ac:dyDescent="0.3"/>
    <row r="812" ht="11.85" customHeight="1" x14ac:dyDescent="0.3"/>
    <row r="813" ht="11.85" customHeight="1" x14ac:dyDescent="0.3"/>
    <row r="814" ht="11.85" customHeight="1" x14ac:dyDescent="0.3"/>
    <row r="815" ht="11.85" customHeight="1" x14ac:dyDescent="0.3"/>
    <row r="816" ht="11.85" customHeight="1" x14ac:dyDescent="0.3"/>
    <row r="817" ht="11.85" customHeight="1" x14ac:dyDescent="0.3"/>
    <row r="818" ht="11.85" customHeight="1" x14ac:dyDescent="0.3"/>
    <row r="819" ht="11.85" customHeight="1" x14ac:dyDescent="0.3"/>
    <row r="820" ht="11.85" customHeight="1" x14ac:dyDescent="0.3"/>
    <row r="821" ht="11.85" customHeight="1" x14ac:dyDescent="0.3"/>
    <row r="822" ht="11.85" customHeight="1" x14ac:dyDescent="0.3"/>
    <row r="823" ht="11.85" customHeight="1" x14ac:dyDescent="0.3"/>
    <row r="824" ht="11.85" customHeight="1" x14ac:dyDescent="0.3"/>
    <row r="825" ht="11.85" customHeight="1" x14ac:dyDescent="0.3"/>
    <row r="826" ht="11.85" customHeight="1" x14ac:dyDescent="0.3"/>
    <row r="827" ht="11.85" customHeight="1" x14ac:dyDescent="0.3"/>
    <row r="828" ht="11.85" customHeight="1" x14ac:dyDescent="0.3"/>
    <row r="829" ht="11.85" customHeight="1" x14ac:dyDescent="0.3"/>
    <row r="830" ht="11.85" customHeight="1" x14ac:dyDescent="0.3"/>
    <row r="831" ht="11.85" customHeight="1" x14ac:dyDescent="0.3"/>
    <row r="832" ht="11.85" customHeight="1" x14ac:dyDescent="0.3"/>
    <row r="833" spans="1:17" ht="11.85" customHeight="1" x14ac:dyDescent="0.3"/>
    <row r="834" spans="1:17" ht="11.85" customHeight="1" x14ac:dyDescent="0.3"/>
    <row r="835" spans="1:17" ht="11.85" customHeight="1" x14ac:dyDescent="0.3"/>
    <row r="836" spans="1:17" ht="11.85" customHeight="1" x14ac:dyDescent="0.3"/>
    <row r="837" spans="1:17" ht="11.85" customHeight="1" x14ac:dyDescent="0.3"/>
    <row r="838" spans="1:17" ht="11.85" customHeight="1" x14ac:dyDescent="0.3"/>
    <row r="839" spans="1:17" ht="11.85" customHeight="1" x14ac:dyDescent="0.3"/>
    <row r="840" spans="1:17" ht="11.85" customHeight="1" x14ac:dyDescent="0.3"/>
    <row r="841" spans="1:17" ht="11.85" customHeight="1" x14ac:dyDescent="0.3"/>
    <row r="842" spans="1:17" ht="11.85" customHeight="1" x14ac:dyDescent="0.3">
      <c r="A842" s="1"/>
      <c r="B842" s="1"/>
      <c r="E842" s="2" t="str">
        <f>$E$1</f>
        <v>CITY OF BRADY</v>
      </c>
    </row>
    <row r="843" spans="1:17" ht="11.85" customHeight="1" x14ac:dyDescent="0.3">
      <c r="E843" s="2" t="str">
        <f>$E$2</f>
        <v>BUDGET REPORT</v>
      </c>
    </row>
    <row r="844" spans="1:17" ht="11.85" customHeight="1" x14ac:dyDescent="0.3">
      <c r="E844" s="2" t="str">
        <f>$E$3</f>
        <v>FISCAL YEAR 2016 - 2017</v>
      </c>
    </row>
    <row r="845" spans="1:17" ht="11.85" customHeight="1" x14ac:dyDescent="0.3">
      <c r="A845" s="3" t="s">
        <v>3</v>
      </c>
    </row>
    <row r="846" spans="1:17" ht="11.85" customHeight="1" x14ac:dyDescent="0.3">
      <c r="A846" s="3" t="s">
        <v>467</v>
      </c>
    </row>
    <row r="847" spans="1:17" ht="11.85" customHeight="1" x14ac:dyDescent="0.3">
      <c r="I847" s="7" t="str">
        <f>$I$6</f>
        <v>(----- 2015-2016 ------)</v>
      </c>
      <c r="J847" s="7"/>
      <c r="K847" s="7"/>
      <c r="L847" s="8"/>
      <c r="M847" s="7" t="str">
        <f>$M$6</f>
        <v>2016-2017</v>
      </c>
      <c r="N847" s="7"/>
      <c r="O847" s="7"/>
      <c r="P847" s="7"/>
      <c r="Q847" s="7"/>
    </row>
    <row r="848" spans="1:17" ht="11.85" customHeight="1" x14ac:dyDescent="0.3">
      <c r="C848" s="9" t="str">
        <f>$C$7</f>
        <v>2012-2013</v>
      </c>
      <c r="D848" s="8"/>
      <c r="E848" s="9" t="str">
        <f>$E$7</f>
        <v>2013-2014</v>
      </c>
      <c r="F848" s="8"/>
      <c r="G848" s="9" t="str">
        <f>$G$7</f>
        <v>2014- 2015</v>
      </c>
      <c r="H848" s="8"/>
      <c r="I848" s="9" t="s">
        <v>9</v>
      </c>
      <c r="J848" s="8"/>
      <c r="K848" s="8" t="str">
        <f>+$K$7</f>
        <v>PROJECTED</v>
      </c>
      <c r="L848" s="8"/>
      <c r="M848" s="8" t="str">
        <f>$M$7</f>
        <v>2016-2017</v>
      </c>
      <c r="N848" s="8"/>
      <c r="O848" s="8" t="str">
        <f>$O$7</f>
        <v>2016-2017</v>
      </c>
      <c r="P848" s="8"/>
      <c r="Q848" s="8" t="str">
        <f>$Q$7</f>
        <v>APPROVED</v>
      </c>
    </row>
    <row r="849" spans="1:21" ht="11.85" customHeight="1" x14ac:dyDescent="0.3">
      <c r="A849" s="10" t="s">
        <v>242</v>
      </c>
      <c r="C849" s="11" t="s">
        <v>12</v>
      </c>
      <c r="D849" s="8"/>
      <c r="E849" s="11" t="s">
        <v>12</v>
      </c>
      <c r="F849" s="8"/>
      <c r="G849" s="11" t="s">
        <v>12</v>
      </c>
      <c r="H849" s="8"/>
      <c r="I849" s="11" t="s">
        <v>13</v>
      </c>
      <c r="J849" s="8"/>
      <c r="K849" s="12" t="s">
        <v>13</v>
      </c>
      <c r="L849" s="8"/>
      <c r="M849" s="12" t="str">
        <f>$M$8</f>
        <v>BASE</v>
      </c>
      <c r="N849" s="8"/>
      <c r="O849" s="12" t="str">
        <f>$O$8</f>
        <v>SUPPLEMENTAL</v>
      </c>
      <c r="P849" s="8"/>
      <c r="Q849" s="12" t="str">
        <f>$Q$8</f>
        <v>BUDGET</v>
      </c>
    </row>
    <row r="850" spans="1:21" ht="11.85" customHeight="1" x14ac:dyDescent="0.3"/>
    <row r="851" spans="1:21" ht="11.85" customHeight="1" x14ac:dyDescent="0.3">
      <c r="A851" s="13" t="s">
        <v>243</v>
      </c>
    </row>
    <row r="852" spans="1:21" ht="11.85" customHeight="1" x14ac:dyDescent="0.3">
      <c r="A852" s="3" t="s">
        <v>468</v>
      </c>
      <c r="C852" s="2">
        <v>43737.84</v>
      </c>
      <c r="D852" s="2"/>
      <c r="E852" s="2">
        <v>31330.26</v>
      </c>
      <c r="F852" s="2"/>
      <c r="G852" s="2">
        <v>41833.11</v>
      </c>
      <c r="H852" s="2"/>
      <c r="I852" s="2">
        <v>47000</v>
      </c>
      <c r="J852" s="2"/>
      <c r="K852" s="2">
        <v>47000</v>
      </c>
      <c r="L852" s="2"/>
      <c r="M852" s="2">
        <v>45000</v>
      </c>
      <c r="N852" s="2"/>
      <c r="O852" s="2">
        <v>0</v>
      </c>
      <c r="P852" s="2"/>
      <c r="Q852" s="2">
        <f t="shared" ref="Q852:Q858" si="30">M852+O852</f>
        <v>45000</v>
      </c>
      <c r="T852" s="14"/>
    </row>
    <row r="853" spans="1:21" ht="11.85" customHeight="1" x14ac:dyDescent="0.3">
      <c r="A853" s="3" t="s">
        <v>469</v>
      </c>
      <c r="C853" s="2">
        <v>0</v>
      </c>
      <c r="D853" s="2"/>
      <c r="E853" s="2">
        <v>345.2</v>
      </c>
      <c r="F853" s="2"/>
      <c r="G853" s="2">
        <v>1144.52</v>
      </c>
      <c r="H853" s="2"/>
      <c r="I853" s="2">
        <v>0</v>
      </c>
      <c r="J853" s="2"/>
      <c r="K853" s="2">
        <v>0</v>
      </c>
      <c r="L853" s="2"/>
      <c r="M853" s="2">
        <v>500</v>
      </c>
      <c r="N853" s="2"/>
      <c r="O853" s="2">
        <v>0</v>
      </c>
      <c r="P853" s="2"/>
      <c r="Q853" s="2">
        <f t="shared" si="30"/>
        <v>500</v>
      </c>
      <c r="T853" s="14"/>
    </row>
    <row r="854" spans="1:21" ht="11.85" customHeight="1" x14ac:dyDescent="0.3">
      <c r="A854" s="3" t="s">
        <v>470</v>
      </c>
      <c r="C854" s="2">
        <v>0</v>
      </c>
      <c r="D854" s="2"/>
      <c r="E854" s="2">
        <v>0</v>
      </c>
      <c r="F854" s="2"/>
      <c r="G854" s="2">
        <v>0</v>
      </c>
      <c r="H854" s="2"/>
      <c r="I854" s="2">
        <v>0</v>
      </c>
      <c r="J854" s="2"/>
      <c r="K854" s="2">
        <v>0</v>
      </c>
      <c r="L854" s="2"/>
      <c r="M854" s="2">
        <v>0</v>
      </c>
      <c r="N854" s="2"/>
      <c r="O854" s="2">
        <v>0</v>
      </c>
      <c r="P854" s="2"/>
      <c r="Q854" s="2">
        <f t="shared" si="30"/>
        <v>0</v>
      </c>
      <c r="T854" s="14"/>
    </row>
    <row r="855" spans="1:21" ht="11.85" customHeight="1" x14ac:dyDescent="0.3">
      <c r="A855" s="3" t="s">
        <v>471</v>
      </c>
      <c r="C855" s="2">
        <v>0</v>
      </c>
      <c r="D855" s="2"/>
      <c r="E855" s="2">
        <v>0</v>
      </c>
      <c r="F855" s="2"/>
      <c r="G855" s="2">
        <v>0</v>
      </c>
      <c r="H855" s="2"/>
      <c r="I855" s="2">
        <v>0</v>
      </c>
      <c r="J855" s="2"/>
      <c r="K855" s="2">
        <v>0</v>
      </c>
      <c r="L855" s="2"/>
      <c r="M855" s="2">
        <v>0</v>
      </c>
      <c r="N855" s="2"/>
      <c r="O855" s="2">
        <v>0</v>
      </c>
      <c r="P855" s="2"/>
      <c r="Q855" s="2">
        <f t="shared" si="30"/>
        <v>0</v>
      </c>
      <c r="T855" s="14"/>
    </row>
    <row r="856" spans="1:21" ht="11.85" customHeight="1" x14ac:dyDescent="0.3">
      <c r="A856" s="3" t="s">
        <v>472</v>
      </c>
      <c r="C856" s="2">
        <v>1303.45</v>
      </c>
      <c r="D856" s="2"/>
      <c r="E856" s="2">
        <v>1127.73</v>
      </c>
      <c r="F856" s="2"/>
      <c r="G856" s="2">
        <v>1165.22</v>
      </c>
      <c r="H856" s="2"/>
      <c r="I856" s="2">
        <v>1207</v>
      </c>
      <c r="J856" s="2"/>
      <c r="K856" s="2">
        <v>1207</v>
      </c>
      <c r="L856" s="2"/>
      <c r="M856" s="2">
        <v>1308</v>
      </c>
      <c r="N856" s="2"/>
      <c r="O856" s="2">
        <v>0</v>
      </c>
      <c r="P856" s="2"/>
      <c r="Q856" s="2">
        <f t="shared" si="30"/>
        <v>1308</v>
      </c>
      <c r="T856" s="14"/>
    </row>
    <row r="857" spans="1:21" ht="11.85" customHeight="1" x14ac:dyDescent="0.3">
      <c r="A857" s="3" t="s">
        <v>473</v>
      </c>
      <c r="C857" s="2">
        <v>611.54999999999995</v>
      </c>
      <c r="D857" s="2"/>
      <c r="E857" s="2">
        <v>699.44</v>
      </c>
      <c r="F857" s="2"/>
      <c r="G857" s="2">
        <v>42.98</v>
      </c>
      <c r="H857" s="2"/>
      <c r="I857" s="2">
        <v>2070</v>
      </c>
      <c r="J857" s="2"/>
      <c r="K857" s="2">
        <v>2070</v>
      </c>
      <c r="L857" s="2"/>
      <c r="M857" s="2">
        <v>2277</v>
      </c>
      <c r="N857" s="2"/>
      <c r="O857" s="2">
        <v>0</v>
      </c>
      <c r="P857" s="2"/>
      <c r="Q857" s="2">
        <f t="shared" si="30"/>
        <v>2277</v>
      </c>
      <c r="T857" s="14"/>
    </row>
    <row r="858" spans="1:21" ht="11.85" customHeight="1" x14ac:dyDescent="0.3">
      <c r="A858" s="3" t="s">
        <v>474</v>
      </c>
      <c r="C858" s="15">
        <v>3359.58</v>
      </c>
      <c r="D858" s="2"/>
      <c r="E858" s="15">
        <v>2423.1999999999998</v>
      </c>
      <c r="F858" s="2"/>
      <c r="G858" s="15">
        <v>3287.86</v>
      </c>
      <c r="H858" s="2"/>
      <c r="I858" s="15">
        <v>3666</v>
      </c>
      <c r="J858" s="2"/>
      <c r="K858" s="15">
        <v>3666</v>
      </c>
      <c r="L858" s="2"/>
      <c r="M858" s="15">
        <v>3549</v>
      </c>
      <c r="N858" s="2"/>
      <c r="O858" s="15">
        <v>0</v>
      </c>
      <c r="P858" s="2"/>
      <c r="Q858" s="15">
        <f t="shared" si="30"/>
        <v>3549</v>
      </c>
      <c r="T858" s="14"/>
    </row>
    <row r="859" spans="1:21" ht="11.85" customHeight="1" x14ac:dyDescent="0.3">
      <c r="A859" s="3" t="s">
        <v>254</v>
      </c>
      <c r="C859" s="2">
        <f>SUM(C852:C858)</f>
        <v>49012.42</v>
      </c>
      <c r="D859" s="2"/>
      <c r="E859" s="2">
        <f>SUM(E852:E858)</f>
        <v>35925.83</v>
      </c>
      <c r="F859" s="2"/>
      <c r="G859" s="2">
        <f>SUM(G852:G858)</f>
        <v>47473.69</v>
      </c>
      <c r="H859" s="2"/>
      <c r="I859" s="2">
        <f>SUM(I852:I858)</f>
        <v>53943</v>
      </c>
      <c r="J859" s="2"/>
      <c r="K859" s="2">
        <f>SUM(K852:K858)</f>
        <v>53943</v>
      </c>
      <c r="L859" s="2"/>
      <c r="M859" s="2">
        <f>SUM(M852:M858)</f>
        <v>52634</v>
      </c>
      <c r="N859" s="2"/>
      <c r="O859" s="2">
        <f>SUM(O852:O858)</f>
        <v>0</v>
      </c>
      <c r="P859" s="2"/>
      <c r="Q859" s="2">
        <f>SUM(Q852:Q858)</f>
        <v>52634</v>
      </c>
      <c r="R859" s="20"/>
      <c r="U859" s="2"/>
    </row>
    <row r="860" spans="1:21" ht="11.85" customHeight="1" x14ac:dyDescent="0.3">
      <c r="D860" s="2"/>
      <c r="F860" s="2"/>
      <c r="H860" s="2"/>
      <c r="J860" s="2"/>
      <c r="K860" s="2"/>
      <c r="L860" s="2"/>
      <c r="M860" s="2"/>
      <c r="N860" s="2"/>
      <c r="O860" s="2"/>
      <c r="P860" s="2"/>
      <c r="Q860" s="2"/>
    </row>
    <row r="861" spans="1:21" ht="11.85" customHeight="1" x14ac:dyDescent="0.3">
      <c r="A861" s="13" t="s">
        <v>255</v>
      </c>
      <c r="D861" s="2"/>
      <c r="F861" s="2"/>
      <c r="H861" s="2"/>
      <c r="J861" s="2"/>
      <c r="K861" s="2"/>
      <c r="L861" s="2"/>
      <c r="M861" s="2"/>
      <c r="N861" s="2"/>
      <c r="O861" s="2"/>
      <c r="P861" s="2"/>
      <c r="Q861" s="2"/>
    </row>
    <row r="862" spans="1:21" ht="11.85" customHeight="1" x14ac:dyDescent="0.3">
      <c r="A862" s="3" t="s">
        <v>475</v>
      </c>
      <c r="C862" s="2">
        <v>0</v>
      </c>
      <c r="D862" s="2"/>
      <c r="E862" s="2">
        <v>0</v>
      </c>
      <c r="F862" s="2"/>
      <c r="G862" s="2">
        <v>0</v>
      </c>
      <c r="H862" s="2"/>
      <c r="I862" s="2">
        <v>0</v>
      </c>
      <c r="J862" s="2"/>
      <c r="K862" s="2">
        <v>0</v>
      </c>
      <c r="L862" s="2"/>
      <c r="M862" s="2">
        <v>0</v>
      </c>
      <c r="N862" s="2"/>
      <c r="O862" s="2">
        <v>0</v>
      </c>
      <c r="P862" s="2"/>
      <c r="Q862" s="2">
        <f t="shared" ref="Q862:Q867" si="31">M862+O862</f>
        <v>0</v>
      </c>
      <c r="T862" s="14"/>
    </row>
    <row r="863" spans="1:21" ht="11.85" customHeight="1" x14ac:dyDescent="0.3">
      <c r="A863" s="3" t="s">
        <v>476</v>
      </c>
      <c r="C863" s="2">
        <v>18078.95</v>
      </c>
      <c r="D863" s="2"/>
      <c r="E863" s="2">
        <v>18659.91</v>
      </c>
      <c r="F863" s="2"/>
      <c r="G863" s="2">
        <v>24045.040000000001</v>
      </c>
      <c r="H863" s="2"/>
      <c r="I863" s="2">
        <v>20000</v>
      </c>
      <c r="J863" s="2"/>
      <c r="K863" s="2">
        <v>24000</v>
      </c>
      <c r="L863" s="2"/>
      <c r="M863" s="2">
        <v>24000</v>
      </c>
      <c r="N863" s="2"/>
      <c r="O863" s="2">
        <v>0</v>
      </c>
      <c r="P863" s="2"/>
      <c r="Q863" s="2">
        <f t="shared" si="31"/>
        <v>24000</v>
      </c>
      <c r="T863" s="14"/>
    </row>
    <row r="864" spans="1:21" ht="11.85" customHeight="1" x14ac:dyDescent="0.3">
      <c r="A864" s="3" t="s">
        <v>477</v>
      </c>
      <c r="C864" s="2">
        <v>0</v>
      </c>
      <c r="D864" s="2"/>
      <c r="E864" s="2">
        <v>0</v>
      </c>
      <c r="F864" s="2"/>
      <c r="G864" s="2">
        <v>0</v>
      </c>
      <c r="H864" s="2"/>
      <c r="I864" s="2">
        <v>0</v>
      </c>
      <c r="J864" s="2"/>
      <c r="K864" s="2">
        <v>0</v>
      </c>
      <c r="L864" s="2"/>
      <c r="M864" s="2">
        <v>0</v>
      </c>
      <c r="N864" s="2"/>
      <c r="O864" s="2">
        <v>0</v>
      </c>
      <c r="P864" s="2"/>
      <c r="Q864" s="2">
        <f t="shared" si="31"/>
        <v>0</v>
      </c>
      <c r="T864" s="14"/>
    </row>
    <row r="865" spans="1:20" ht="11.85" customHeight="1" x14ac:dyDescent="0.3">
      <c r="A865" s="3" t="s">
        <v>478</v>
      </c>
      <c r="C865" s="2">
        <v>0</v>
      </c>
      <c r="D865" s="2"/>
      <c r="E865" s="2">
        <v>0</v>
      </c>
      <c r="F865" s="2"/>
      <c r="G865" s="2">
        <v>0</v>
      </c>
      <c r="H865" s="2"/>
      <c r="I865" s="2">
        <v>0</v>
      </c>
      <c r="J865" s="2"/>
      <c r="K865" s="2">
        <v>0</v>
      </c>
      <c r="L865" s="2"/>
      <c r="M865" s="2">
        <v>0</v>
      </c>
      <c r="N865" s="2"/>
      <c r="O865" s="2">
        <v>0</v>
      </c>
      <c r="P865" s="2"/>
      <c r="Q865" s="2">
        <f t="shared" si="31"/>
        <v>0</v>
      </c>
      <c r="T865" s="14"/>
    </row>
    <row r="866" spans="1:20" ht="11.85" customHeight="1" x14ac:dyDescent="0.3">
      <c r="A866" s="3" t="s">
        <v>479</v>
      </c>
      <c r="C866" s="2">
        <v>0</v>
      </c>
      <c r="D866" s="2"/>
      <c r="E866" s="2">
        <v>55</v>
      </c>
      <c r="F866" s="2"/>
      <c r="G866" s="2">
        <v>0</v>
      </c>
      <c r="H866" s="2"/>
      <c r="I866" s="2">
        <v>275</v>
      </c>
      <c r="J866" s="2"/>
      <c r="K866" s="2">
        <v>275</v>
      </c>
      <c r="L866" s="2"/>
      <c r="M866" s="2">
        <v>275</v>
      </c>
      <c r="N866" s="2"/>
      <c r="O866" s="2">
        <v>0</v>
      </c>
      <c r="P866" s="2"/>
      <c r="Q866" s="2">
        <f t="shared" si="31"/>
        <v>275</v>
      </c>
      <c r="T866" s="14"/>
    </row>
    <row r="867" spans="1:20" ht="11.85" customHeight="1" x14ac:dyDescent="0.3">
      <c r="A867" s="3" t="s">
        <v>480</v>
      </c>
      <c r="C867" s="15">
        <v>0</v>
      </c>
      <c r="D867" s="2"/>
      <c r="E867" s="15">
        <v>0</v>
      </c>
      <c r="F867" s="2"/>
      <c r="G867" s="15">
        <v>0</v>
      </c>
      <c r="H867" s="2"/>
      <c r="I867" s="15">
        <v>0</v>
      </c>
      <c r="J867" s="2"/>
      <c r="K867" s="15">
        <v>0</v>
      </c>
      <c r="L867" s="2"/>
      <c r="M867" s="15">
        <v>0</v>
      </c>
      <c r="N867" s="2"/>
      <c r="O867" s="15">
        <v>0</v>
      </c>
      <c r="P867" s="2"/>
      <c r="Q867" s="15">
        <f t="shared" si="31"/>
        <v>0</v>
      </c>
      <c r="T867" s="14"/>
    </row>
    <row r="868" spans="1:20" ht="11.85" customHeight="1" x14ac:dyDescent="0.3">
      <c r="A868" s="3" t="s">
        <v>272</v>
      </c>
      <c r="C868" s="2">
        <f>SUM(C862:C867)</f>
        <v>18078.95</v>
      </c>
      <c r="D868" s="2"/>
      <c r="E868" s="2">
        <f>SUM(E862:E867)</f>
        <v>18714.91</v>
      </c>
      <c r="F868" s="2"/>
      <c r="G868" s="2">
        <f>SUM(G862:G867)</f>
        <v>24045.040000000001</v>
      </c>
      <c r="H868" s="2"/>
      <c r="I868" s="2">
        <f>SUM(I862:I867)</f>
        <v>20275</v>
      </c>
      <c r="J868" s="2"/>
      <c r="K868" s="2">
        <f>SUM(K862:K867)</f>
        <v>24275</v>
      </c>
      <c r="L868" s="2"/>
      <c r="M868" s="2">
        <f>SUM(M862:M867)</f>
        <v>24275</v>
      </c>
      <c r="N868" s="2"/>
      <c r="O868" s="2">
        <f>SUM(O862:O867)</f>
        <v>0</v>
      </c>
      <c r="P868" s="2"/>
      <c r="Q868" s="2">
        <f>SUM(Q862:Q867)</f>
        <v>24275</v>
      </c>
      <c r="T868" s="14"/>
    </row>
    <row r="869" spans="1:20" ht="11.85" customHeight="1" x14ac:dyDescent="0.3">
      <c r="T869" s="14"/>
    </row>
    <row r="870" spans="1:20" ht="11.85" customHeight="1" x14ac:dyDescent="0.3">
      <c r="A870" s="13" t="s">
        <v>273</v>
      </c>
      <c r="T870" s="14"/>
    </row>
    <row r="871" spans="1:20" ht="11.85" customHeight="1" x14ac:dyDescent="0.3">
      <c r="A871" s="3" t="s">
        <v>481</v>
      </c>
      <c r="C871" s="2">
        <v>2010</v>
      </c>
      <c r="D871" s="2"/>
      <c r="E871" s="2">
        <v>1935</v>
      </c>
      <c r="F871" s="2"/>
      <c r="G871" s="2">
        <v>2330.9</v>
      </c>
      <c r="H871" s="2"/>
      <c r="I871" s="2">
        <v>500</v>
      </c>
      <c r="J871" s="2"/>
      <c r="K871" s="2">
        <v>500</v>
      </c>
      <c r="L871" s="2"/>
      <c r="M871" s="2">
        <v>500</v>
      </c>
      <c r="N871" s="2"/>
      <c r="O871" s="2">
        <v>0</v>
      </c>
      <c r="P871" s="2"/>
      <c r="Q871" s="2">
        <f t="shared" ref="Q871:Q884" si="32">M871+O871</f>
        <v>500</v>
      </c>
      <c r="T871" s="14"/>
    </row>
    <row r="872" spans="1:20" ht="11.85" customHeight="1" x14ac:dyDescent="0.3">
      <c r="A872" s="3" t="s">
        <v>482</v>
      </c>
      <c r="C872" s="2">
        <v>0</v>
      </c>
      <c r="D872" s="2"/>
      <c r="E872" s="2">
        <v>12.4</v>
      </c>
      <c r="F872" s="2"/>
      <c r="G872" s="2">
        <v>1387.88</v>
      </c>
      <c r="H872" s="2"/>
      <c r="I872" s="2">
        <v>4000</v>
      </c>
      <c r="J872" s="2"/>
      <c r="K872" s="2">
        <v>4000</v>
      </c>
      <c r="L872" s="2"/>
      <c r="M872" s="2">
        <v>5500</v>
      </c>
      <c r="N872" s="2"/>
      <c r="O872" s="2">
        <v>0</v>
      </c>
      <c r="P872" s="2"/>
      <c r="Q872" s="2">
        <f t="shared" si="32"/>
        <v>5500</v>
      </c>
      <c r="T872" s="14"/>
    </row>
    <row r="873" spans="1:20" ht="11.85" customHeight="1" x14ac:dyDescent="0.3">
      <c r="A873" s="3" t="s">
        <v>483</v>
      </c>
      <c r="C873" s="2">
        <v>1820.38</v>
      </c>
      <c r="D873" s="2"/>
      <c r="E873" s="2">
        <v>2904.38</v>
      </c>
      <c r="F873" s="2"/>
      <c r="G873" s="2">
        <v>1753.01</v>
      </c>
      <c r="H873" s="2"/>
      <c r="I873" s="2">
        <v>3000</v>
      </c>
      <c r="J873" s="2"/>
      <c r="K873" s="2">
        <v>1900</v>
      </c>
      <c r="L873" s="2"/>
      <c r="M873" s="2">
        <v>3000</v>
      </c>
      <c r="N873" s="2"/>
      <c r="O873" s="2">
        <v>0</v>
      </c>
      <c r="P873" s="2"/>
      <c r="Q873" s="2">
        <f t="shared" si="32"/>
        <v>3000</v>
      </c>
      <c r="T873" s="14"/>
    </row>
    <row r="874" spans="1:20" ht="11.85" customHeight="1" x14ac:dyDescent="0.3">
      <c r="A874" s="3" t="s">
        <v>484</v>
      </c>
      <c r="C874" s="2">
        <v>0</v>
      </c>
      <c r="D874" s="2"/>
      <c r="E874" s="2">
        <v>0</v>
      </c>
      <c r="F874" s="2"/>
      <c r="G874" s="2">
        <v>0</v>
      </c>
      <c r="H874" s="2"/>
      <c r="I874" s="2">
        <v>0</v>
      </c>
      <c r="J874" s="2"/>
      <c r="K874" s="2">
        <v>0</v>
      </c>
      <c r="L874" s="2"/>
      <c r="M874" s="2">
        <v>0</v>
      </c>
      <c r="N874" s="2"/>
      <c r="O874" s="2">
        <v>0</v>
      </c>
      <c r="P874" s="2"/>
      <c r="Q874" s="2">
        <f t="shared" si="32"/>
        <v>0</v>
      </c>
      <c r="T874" s="14"/>
    </row>
    <row r="875" spans="1:20" ht="11.85" customHeight="1" x14ac:dyDescent="0.3">
      <c r="A875" s="3" t="s">
        <v>485</v>
      </c>
      <c r="C875" s="2">
        <v>0</v>
      </c>
      <c r="D875" s="2"/>
      <c r="E875" s="2">
        <v>23.86</v>
      </c>
      <c r="F875" s="2"/>
      <c r="G875" s="2">
        <v>0</v>
      </c>
      <c r="H875" s="2"/>
      <c r="I875" s="2">
        <v>0</v>
      </c>
      <c r="J875" s="2"/>
      <c r="K875" s="2">
        <v>0</v>
      </c>
      <c r="L875" s="2"/>
      <c r="M875" s="2">
        <v>0</v>
      </c>
      <c r="N875" s="2"/>
      <c r="O875" s="2">
        <v>0</v>
      </c>
      <c r="P875" s="2"/>
      <c r="Q875" s="2">
        <f t="shared" si="32"/>
        <v>0</v>
      </c>
      <c r="T875" s="14"/>
    </row>
    <row r="876" spans="1:20" ht="11.85" customHeight="1" x14ac:dyDescent="0.3">
      <c r="A876" s="3" t="s">
        <v>486</v>
      </c>
      <c r="C876" s="2">
        <v>0</v>
      </c>
      <c r="D876" s="2"/>
      <c r="E876" s="2">
        <v>0</v>
      </c>
      <c r="F876" s="2"/>
      <c r="G876" s="2">
        <v>0</v>
      </c>
      <c r="H876" s="2"/>
      <c r="I876" s="2">
        <v>0</v>
      </c>
      <c r="J876" s="2"/>
      <c r="K876" s="2">
        <v>0</v>
      </c>
      <c r="L876" s="2"/>
      <c r="M876" s="2">
        <v>0</v>
      </c>
      <c r="N876" s="2"/>
      <c r="O876" s="2">
        <v>0</v>
      </c>
      <c r="P876" s="2"/>
      <c r="Q876" s="2">
        <f t="shared" si="32"/>
        <v>0</v>
      </c>
      <c r="T876" s="14"/>
    </row>
    <row r="877" spans="1:20" ht="11.85" customHeight="1" x14ac:dyDescent="0.3">
      <c r="A877" s="3" t="s">
        <v>487</v>
      </c>
      <c r="C877" s="2">
        <v>4386.57</v>
      </c>
      <c r="D877" s="2"/>
      <c r="E877" s="2">
        <v>2522.35</v>
      </c>
      <c r="F877" s="2"/>
      <c r="G877" s="2">
        <v>3033.89</v>
      </c>
      <c r="H877" s="2"/>
      <c r="I877" s="2">
        <v>4113</v>
      </c>
      <c r="J877" s="2"/>
      <c r="K877" s="2">
        <v>4600</v>
      </c>
      <c r="L877" s="2"/>
      <c r="M877" s="2">
        <v>4113</v>
      </c>
      <c r="N877" s="2"/>
      <c r="O877" s="2">
        <v>0</v>
      </c>
      <c r="P877" s="2"/>
      <c r="Q877" s="2">
        <f t="shared" si="32"/>
        <v>4113</v>
      </c>
      <c r="T877" s="14"/>
    </row>
    <row r="878" spans="1:20" ht="11.85" customHeight="1" x14ac:dyDescent="0.3">
      <c r="A878" s="3" t="s">
        <v>488</v>
      </c>
      <c r="C878" s="2">
        <v>1008.67</v>
      </c>
      <c r="D878" s="2"/>
      <c r="E878" s="2">
        <v>1355.19</v>
      </c>
      <c r="F878" s="2"/>
      <c r="G878" s="2">
        <v>633.5</v>
      </c>
      <c r="H878" s="2"/>
      <c r="I878" s="2">
        <v>1560</v>
      </c>
      <c r="J878" s="2"/>
      <c r="K878" s="2">
        <v>1560</v>
      </c>
      <c r="L878" s="2"/>
      <c r="M878" s="2">
        <v>1560</v>
      </c>
      <c r="N878" s="2"/>
      <c r="O878" s="2">
        <v>0</v>
      </c>
      <c r="P878" s="2"/>
      <c r="Q878" s="2">
        <f t="shared" si="32"/>
        <v>1560</v>
      </c>
      <c r="T878" s="14"/>
    </row>
    <row r="879" spans="1:20" ht="11.85" customHeight="1" x14ac:dyDescent="0.3">
      <c r="A879" s="3" t="s">
        <v>489</v>
      </c>
      <c r="C879" s="2">
        <v>1105</v>
      </c>
      <c r="D879" s="2"/>
      <c r="E879" s="2">
        <v>1180</v>
      </c>
      <c r="F879" s="2"/>
      <c r="G879" s="2">
        <v>1443</v>
      </c>
      <c r="H879" s="2"/>
      <c r="I879" s="2">
        <v>500</v>
      </c>
      <c r="J879" s="2"/>
      <c r="K879" s="2">
        <v>2700</v>
      </c>
      <c r="L879" s="2"/>
      <c r="M879" s="2">
        <v>1800</v>
      </c>
      <c r="N879" s="2"/>
      <c r="O879" s="2">
        <v>0</v>
      </c>
      <c r="P879" s="2"/>
      <c r="Q879" s="2">
        <f t="shared" si="32"/>
        <v>1800</v>
      </c>
      <c r="T879" s="14"/>
    </row>
    <row r="880" spans="1:20" ht="11.85" customHeight="1" x14ac:dyDescent="0.3">
      <c r="A880" s="3" t="s">
        <v>490</v>
      </c>
      <c r="C880" s="2">
        <v>0</v>
      </c>
      <c r="D880" s="2"/>
      <c r="E880" s="2">
        <v>0</v>
      </c>
      <c r="F880" s="2"/>
      <c r="G880" s="2">
        <v>0</v>
      </c>
      <c r="H880" s="2"/>
      <c r="I880" s="2">
        <v>0</v>
      </c>
      <c r="J880" s="2"/>
      <c r="K880" s="2">
        <v>0</v>
      </c>
      <c r="L880" s="2"/>
      <c r="M880" s="2">
        <v>0</v>
      </c>
      <c r="N880" s="2"/>
      <c r="O880" s="2">
        <v>0</v>
      </c>
      <c r="P880" s="2"/>
      <c r="Q880" s="2">
        <f t="shared" si="32"/>
        <v>0</v>
      </c>
      <c r="T880" s="14"/>
    </row>
    <row r="881" spans="1:21" ht="11.85" customHeight="1" x14ac:dyDescent="0.3">
      <c r="A881" s="3" t="s">
        <v>491</v>
      </c>
      <c r="C881" s="2">
        <v>3643.29</v>
      </c>
      <c r="D881" s="2"/>
      <c r="E881" s="2">
        <v>3109.04</v>
      </c>
      <c r="F881" s="2"/>
      <c r="G881" s="2">
        <v>3362.21</v>
      </c>
      <c r="H881" s="2"/>
      <c r="I881" s="2">
        <v>4500</v>
      </c>
      <c r="J881" s="2"/>
      <c r="K881" s="2">
        <v>5600</v>
      </c>
      <c r="L881" s="2"/>
      <c r="M881" s="2">
        <v>4500</v>
      </c>
      <c r="N881" s="2"/>
      <c r="O881" s="2">
        <v>0</v>
      </c>
      <c r="P881" s="2"/>
      <c r="Q881" s="2">
        <f t="shared" si="32"/>
        <v>4500</v>
      </c>
      <c r="T881" s="14"/>
    </row>
    <row r="882" spans="1:21" ht="11.85" customHeight="1" x14ac:dyDescent="0.3">
      <c r="A882" s="3" t="s">
        <v>492</v>
      </c>
      <c r="C882" s="2">
        <v>1240</v>
      </c>
      <c r="D882" s="2"/>
      <c r="E882" s="2">
        <v>0</v>
      </c>
      <c r="F882" s="2"/>
      <c r="G882" s="2">
        <v>611.69000000000005</v>
      </c>
      <c r="H882" s="2"/>
      <c r="I882" s="2">
        <v>1300</v>
      </c>
      <c r="J882" s="2"/>
      <c r="K882" s="2">
        <v>1300</v>
      </c>
      <c r="L882" s="2"/>
      <c r="M882" s="2">
        <v>1300</v>
      </c>
      <c r="N882" s="2"/>
      <c r="O882" s="2">
        <v>0</v>
      </c>
      <c r="P882" s="2"/>
      <c r="Q882" s="2">
        <f t="shared" si="32"/>
        <v>1300</v>
      </c>
      <c r="T882" s="14"/>
    </row>
    <row r="883" spans="1:21" ht="11.85" customHeight="1" x14ac:dyDescent="0.3">
      <c r="A883" s="3" t="s">
        <v>493</v>
      </c>
      <c r="C883" s="2">
        <v>0</v>
      </c>
      <c r="D883" s="2"/>
      <c r="E883" s="2">
        <v>3231.93</v>
      </c>
      <c r="F883" s="2"/>
      <c r="G883" s="2">
        <v>3117.92</v>
      </c>
      <c r="H883" s="2"/>
      <c r="I883" s="2">
        <v>3500</v>
      </c>
      <c r="J883" s="2"/>
      <c r="K883" s="2">
        <v>3500</v>
      </c>
      <c r="L883" s="2"/>
      <c r="M883" s="2">
        <v>3500</v>
      </c>
      <c r="N883" s="2"/>
      <c r="O883" s="2">
        <v>0</v>
      </c>
      <c r="P883" s="2"/>
      <c r="Q883" s="2">
        <f t="shared" si="32"/>
        <v>3500</v>
      </c>
      <c r="T883" s="14"/>
    </row>
    <row r="884" spans="1:21" ht="11.85" customHeight="1" x14ac:dyDescent="0.3">
      <c r="A884" s="3" t="s">
        <v>494</v>
      </c>
      <c r="C884" s="15">
        <v>75</v>
      </c>
      <c r="D884" s="2"/>
      <c r="E884" s="15">
        <v>0</v>
      </c>
      <c r="F884" s="2"/>
      <c r="G884" s="15">
        <v>0</v>
      </c>
      <c r="H884" s="2"/>
      <c r="I884" s="15">
        <v>0</v>
      </c>
      <c r="J884" s="2"/>
      <c r="K884" s="15">
        <v>0</v>
      </c>
      <c r="L884" s="2"/>
      <c r="M884" s="15">
        <v>0</v>
      </c>
      <c r="N884" s="2"/>
      <c r="O884" s="15">
        <v>0</v>
      </c>
      <c r="P884" s="2"/>
      <c r="Q884" s="15">
        <f t="shared" si="32"/>
        <v>0</v>
      </c>
      <c r="T884" s="14"/>
    </row>
    <row r="885" spans="1:21" ht="11.85" customHeight="1" x14ac:dyDescent="0.3">
      <c r="A885" s="3" t="s">
        <v>295</v>
      </c>
      <c r="C885" s="2">
        <f>SUM(C871:C884)</f>
        <v>15288.91</v>
      </c>
      <c r="D885" s="2"/>
      <c r="E885" s="2">
        <f>SUM(E871:E884)</f>
        <v>16274.150000000001</v>
      </c>
      <c r="F885" s="2"/>
      <c r="G885" s="2">
        <f>SUM(G871:G884)</f>
        <v>17674</v>
      </c>
      <c r="H885" s="2"/>
      <c r="I885" s="2">
        <f>SUM(I871:I884)</f>
        <v>22973</v>
      </c>
      <c r="J885" s="2"/>
      <c r="K885" s="2">
        <f>SUM(K871:K884)</f>
        <v>25660</v>
      </c>
      <c r="L885" s="2"/>
      <c r="M885" s="2">
        <f>SUM(M871:M884)</f>
        <v>25773</v>
      </c>
      <c r="N885" s="2"/>
      <c r="O885" s="2">
        <f>SUM(O871:O884)</f>
        <v>0</v>
      </c>
      <c r="P885" s="2"/>
      <c r="Q885" s="2">
        <f>SUM(Q871:Q884)</f>
        <v>25773</v>
      </c>
      <c r="U885" s="2"/>
    </row>
    <row r="886" spans="1:21" ht="11.85" customHeight="1" x14ac:dyDescent="0.3">
      <c r="D886" s="2"/>
      <c r="F886" s="2"/>
      <c r="H886" s="2"/>
      <c r="J886" s="2"/>
      <c r="K886" s="2"/>
      <c r="L886" s="2"/>
      <c r="M886" s="2"/>
      <c r="N886" s="2"/>
      <c r="O886" s="2"/>
      <c r="P886" s="2"/>
      <c r="Q886" s="2"/>
    </row>
    <row r="887" spans="1:21" ht="11.85" customHeight="1" x14ac:dyDescent="0.3">
      <c r="A887" s="3" t="s">
        <v>495</v>
      </c>
      <c r="C887" s="19">
        <v>22976.78</v>
      </c>
      <c r="D887" s="2"/>
      <c r="E887" s="19">
        <v>0</v>
      </c>
      <c r="F887" s="2"/>
      <c r="G887" s="19">
        <v>0</v>
      </c>
      <c r="H887" s="2"/>
      <c r="I887" s="19">
        <v>0</v>
      </c>
      <c r="J887" s="2"/>
      <c r="K887" s="19">
        <v>0</v>
      </c>
      <c r="L887" s="2"/>
      <c r="M887" s="19">
        <v>0</v>
      </c>
      <c r="N887" s="2"/>
      <c r="O887" s="19">
        <v>0</v>
      </c>
      <c r="P887" s="2"/>
      <c r="Q887" s="19">
        <f>M887+O887</f>
        <v>0</v>
      </c>
      <c r="T887" s="14"/>
    </row>
    <row r="888" spans="1:21" ht="11.85" customHeight="1" x14ac:dyDescent="0.3">
      <c r="A888" s="3" t="s">
        <v>496</v>
      </c>
      <c r="C888" s="15">
        <v>0</v>
      </c>
      <c r="D888" s="2"/>
      <c r="E888" s="15">
        <v>0</v>
      </c>
      <c r="F888" s="2"/>
      <c r="G888" s="15">
        <v>0</v>
      </c>
      <c r="H888" s="2"/>
      <c r="I888" s="15">
        <v>10000</v>
      </c>
      <c r="J888" s="2"/>
      <c r="K888" s="15">
        <v>11000</v>
      </c>
      <c r="L888" s="2"/>
      <c r="M888" s="15">
        <v>0</v>
      </c>
      <c r="N888" s="2"/>
      <c r="O888" s="15">
        <v>0</v>
      </c>
      <c r="P888" s="2"/>
      <c r="Q888" s="15">
        <f>M888+O888</f>
        <v>0</v>
      </c>
      <c r="T888" s="14"/>
    </row>
    <row r="889" spans="1:21" ht="11.85" customHeight="1" x14ac:dyDescent="0.3">
      <c r="A889" s="3" t="s">
        <v>298</v>
      </c>
      <c r="C889" s="2">
        <f>SUM(C887:C888)</f>
        <v>22976.78</v>
      </c>
      <c r="D889" s="2"/>
      <c r="E889" s="2">
        <f>SUM(E887:E888)</f>
        <v>0</v>
      </c>
      <c r="F889" s="2"/>
      <c r="G889" s="2">
        <f>SUM(G887:G888)</f>
        <v>0</v>
      </c>
      <c r="H889" s="2"/>
      <c r="I889" s="2">
        <f>SUM(I887:I888)</f>
        <v>10000</v>
      </c>
      <c r="J889" s="2"/>
      <c r="K889" s="2">
        <f>SUM(K887:K888)</f>
        <v>11000</v>
      </c>
      <c r="L889" s="2"/>
      <c r="M889" s="2">
        <f>SUM(M887:M888)</f>
        <v>0</v>
      </c>
      <c r="N889" s="2"/>
      <c r="O889" s="2">
        <f>SUM(O887:O888)</f>
        <v>0</v>
      </c>
      <c r="P889" s="2"/>
      <c r="Q889" s="2">
        <f>SUM(Q887:Q888)</f>
        <v>0</v>
      </c>
    </row>
    <row r="890" spans="1:21" ht="11.85" customHeight="1" x14ac:dyDescent="0.3">
      <c r="D890" s="2"/>
      <c r="F890" s="2"/>
      <c r="H890" s="2"/>
      <c r="J890" s="2"/>
      <c r="K890" s="2"/>
      <c r="L890" s="2"/>
      <c r="M890" s="2"/>
      <c r="N890" s="2"/>
      <c r="O890" s="2"/>
      <c r="P890" s="2"/>
      <c r="Q890" s="2"/>
    </row>
    <row r="891" spans="1:21" ht="11.85" customHeight="1" x14ac:dyDescent="0.3">
      <c r="A891" s="3" t="s">
        <v>497</v>
      </c>
      <c r="C891" s="2">
        <f>C859+C868+C885+C889</f>
        <v>105357.06</v>
      </c>
      <c r="D891" s="2"/>
      <c r="E891" s="2">
        <f>E859+E868+E885+E889</f>
        <v>70914.890000000014</v>
      </c>
      <c r="F891" s="2"/>
      <c r="G891" s="2">
        <f>G859+G868+G885+G889</f>
        <v>89192.73000000001</v>
      </c>
      <c r="H891" s="2"/>
      <c r="I891" s="2">
        <f>I859+I868+I885+I889</f>
        <v>107191</v>
      </c>
      <c r="J891" s="2"/>
      <c r="K891" s="2">
        <f>K859+K868+K885+K889</f>
        <v>114878</v>
      </c>
      <c r="L891" s="2"/>
      <c r="M891" s="2">
        <f>M859+M868+M885+M889</f>
        <v>102682</v>
      </c>
      <c r="N891" s="2"/>
      <c r="O891" s="2">
        <f>O859+O868+O885+O889</f>
        <v>0</v>
      </c>
      <c r="P891" s="2"/>
      <c r="Q891" s="2">
        <f>Q859+Q868+Q885+Q889</f>
        <v>102682</v>
      </c>
      <c r="R891" s="20"/>
      <c r="T891" s="14"/>
      <c r="U891" s="2"/>
    </row>
    <row r="892" spans="1:21" ht="11.85" customHeight="1" x14ac:dyDescent="0.3">
      <c r="D892" s="2"/>
      <c r="F892" s="2"/>
      <c r="H892" s="2"/>
      <c r="J892" s="2"/>
      <c r="K892" s="2"/>
      <c r="L892" s="2"/>
      <c r="M892" s="2"/>
      <c r="N892" s="2"/>
      <c r="O892" s="2"/>
      <c r="P892" s="2"/>
      <c r="Q892" s="2"/>
    </row>
    <row r="893" spans="1:21" ht="11.85" customHeight="1" x14ac:dyDescent="0.3">
      <c r="D893" s="2"/>
      <c r="F893" s="2"/>
      <c r="H893" s="2"/>
      <c r="J893" s="2"/>
      <c r="K893" s="2"/>
      <c r="L893" s="2"/>
      <c r="M893" s="2"/>
      <c r="N893" s="2"/>
      <c r="O893" s="2"/>
      <c r="P893" s="2"/>
      <c r="Q893" s="2"/>
    </row>
    <row r="894" spans="1:21" ht="11.85" customHeight="1" x14ac:dyDescent="0.3">
      <c r="D894" s="2"/>
      <c r="F894" s="2"/>
      <c r="H894" s="2"/>
      <c r="J894" s="2"/>
      <c r="K894" s="2"/>
      <c r="L894" s="2"/>
      <c r="M894" s="2"/>
      <c r="N894" s="2"/>
      <c r="O894" s="2"/>
      <c r="P894" s="2"/>
      <c r="Q894" s="2"/>
    </row>
    <row r="895" spans="1:21" ht="11.85" customHeight="1" x14ac:dyDescent="0.3">
      <c r="D895" s="2"/>
      <c r="F895" s="2"/>
      <c r="H895" s="2"/>
      <c r="J895" s="2"/>
      <c r="K895" s="2"/>
      <c r="L895" s="2"/>
      <c r="M895" s="2"/>
      <c r="N895" s="2"/>
      <c r="O895" s="2"/>
      <c r="P895" s="2"/>
      <c r="Q895" s="2"/>
    </row>
    <row r="896" spans="1:21" ht="11.85" customHeight="1" x14ac:dyDescent="0.3">
      <c r="D896" s="2"/>
      <c r="F896" s="2"/>
      <c r="H896" s="2"/>
      <c r="J896" s="2"/>
      <c r="K896" s="2"/>
      <c r="L896" s="2"/>
      <c r="M896" s="2"/>
      <c r="N896" s="2"/>
      <c r="O896" s="2"/>
      <c r="P896" s="2"/>
      <c r="Q896" s="2"/>
    </row>
    <row r="897" spans="1:17" ht="11.85" customHeight="1" x14ac:dyDescent="0.3">
      <c r="D897" s="2"/>
      <c r="F897" s="2"/>
      <c r="H897" s="2"/>
      <c r="J897" s="2"/>
      <c r="K897" s="2"/>
      <c r="L897" s="2"/>
      <c r="M897" s="2"/>
      <c r="N897" s="2"/>
      <c r="O897" s="2"/>
      <c r="P897" s="2"/>
      <c r="Q897" s="2"/>
    </row>
    <row r="898" spans="1:17" ht="11.85" customHeight="1" x14ac:dyDescent="0.3">
      <c r="D898" s="2"/>
      <c r="F898" s="2"/>
      <c r="H898" s="2"/>
      <c r="J898" s="2"/>
      <c r="K898" s="2"/>
      <c r="L898" s="2"/>
      <c r="M898" s="2"/>
      <c r="N898" s="2"/>
      <c r="O898" s="2"/>
      <c r="P898" s="2"/>
      <c r="Q898" s="2"/>
    </row>
    <row r="899" spans="1:17" ht="11.85" customHeight="1" x14ac:dyDescent="0.3">
      <c r="D899" s="2"/>
      <c r="F899" s="2"/>
      <c r="H899" s="2"/>
      <c r="J899" s="2"/>
      <c r="K899" s="2"/>
      <c r="L899" s="2"/>
      <c r="M899" s="2"/>
      <c r="N899" s="2"/>
      <c r="O899" s="2"/>
      <c r="P899" s="2"/>
      <c r="Q899" s="2"/>
    </row>
    <row r="900" spans="1:17" ht="11.85" customHeight="1" x14ac:dyDescent="0.3">
      <c r="D900" s="2"/>
      <c r="F900" s="2"/>
      <c r="H900" s="2"/>
      <c r="J900" s="2"/>
      <c r="K900" s="2"/>
      <c r="L900" s="2"/>
      <c r="M900" s="2"/>
      <c r="N900" s="2"/>
      <c r="O900" s="2"/>
      <c r="P900" s="2"/>
      <c r="Q900" s="2"/>
    </row>
    <row r="901" spans="1:17" ht="11.85" customHeight="1" x14ac:dyDescent="0.3">
      <c r="D901" s="2"/>
      <c r="F901" s="2"/>
      <c r="H901" s="2"/>
      <c r="J901" s="2"/>
      <c r="K901" s="2"/>
      <c r="L901" s="2"/>
      <c r="M901" s="2"/>
      <c r="N901" s="2"/>
      <c r="O901" s="2"/>
      <c r="P901" s="2"/>
      <c r="Q901" s="2"/>
    </row>
    <row r="902" spans="1:17" ht="11.85" customHeight="1" x14ac:dyDescent="0.3">
      <c r="D902" s="2"/>
      <c r="F902" s="2"/>
      <c r="H902" s="2"/>
      <c r="J902" s="2"/>
      <c r="K902" s="2"/>
      <c r="L902" s="2"/>
      <c r="M902" s="2"/>
      <c r="N902" s="2"/>
      <c r="O902" s="2"/>
      <c r="P902" s="2"/>
      <c r="Q902" s="2"/>
    </row>
    <row r="903" spans="1:17" ht="11.85" customHeight="1" x14ac:dyDescent="0.3">
      <c r="D903" s="2"/>
      <c r="F903" s="2"/>
      <c r="H903" s="2"/>
      <c r="J903" s="2"/>
      <c r="K903" s="2"/>
      <c r="L903" s="2"/>
      <c r="M903" s="2"/>
      <c r="N903" s="2"/>
      <c r="O903" s="2"/>
      <c r="P903" s="2"/>
      <c r="Q903" s="2"/>
    </row>
    <row r="904" spans="1:17" ht="11.85" customHeight="1" x14ac:dyDescent="0.3">
      <c r="A904" s="1"/>
      <c r="B904" s="1"/>
      <c r="E904" s="2" t="str">
        <f>$E$1</f>
        <v>CITY OF BRADY</v>
      </c>
    </row>
    <row r="905" spans="1:17" ht="11.85" customHeight="1" x14ac:dyDescent="0.3">
      <c r="E905" s="2" t="str">
        <f>$E$2</f>
        <v>BUDGET REPORT</v>
      </c>
    </row>
    <row r="906" spans="1:17" ht="11.85" customHeight="1" x14ac:dyDescent="0.3">
      <c r="E906" s="2" t="str">
        <f>$E$3</f>
        <v>FISCAL YEAR 2016 - 2017</v>
      </c>
    </row>
    <row r="907" spans="1:17" ht="11.85" customHeight="1" x14ac:dyDescent="0.3">
      <c r="A907" s="3" t="s">
        <v>3</v>
      </c>
    </row>
    <row r="908" spans="1:17" ht="11.85" customHeight="1" x14ac:dyDescent="0.3">
      <c r="A908" s="3" t="s">
        <v>498</v>
      </c>
    </row>
    <row r="909" spans="1:17" ht="11.85" customHeight="1" x14ac:dyDescent="0.3">
      <c r="I909" s="7" t="str">
        <f>$I$6</f>
        <v>(----- 2015-2016 ------)</v>
      </c>
      <c r="J909" s="7"/>
      <c r="K909" s="7"/>
      <c r="L909" s="8"/>
      <c r="M909" s="7" t="str">
        <f>$M$6</f>
        <v>2016-2017</v>
      </c>
      <c r="N909" s="7"/>
      <c r="O909" s="7"/>
      <c r="P909" s="7"/>
      <c r="Q909" s="7"/>
    </row>
    <row r="910" spans="1:17" ht="11.85" customHeight="1" x14ac:dyDescent="0.3">
      <c r="C910" s="9" t="str">
        <f>$C$7</f>
        <v>2012-2013</v>
      </c>
      <c r="D910" s="8"/>
      <c r="E910" s="9" t="str">
        <f>$E$7</f>
        <v>2013-2014</v>
      </c>
      <c r="F910" s="8"/>
      <c r="G910" s="9" t="str">
        <f>$G$7</f>
        <v>2014- 2015</v>
      </c>
      <c r="H910" s="8"/>
      <c r="I910" s="9" t="s">
        <v>9</v>
      </c>
      <c r="J910" s="8"/>
      <c r="K910" s="8" t="str">
        <f>+$K$7</f>
        <v>PROJECTED</v>
      </c>
      <c r="L910" s="8"/>
      <c r="M910" s="8" t="str">
        <f>$M$7</f>
        <v>2016-2017</v>
      </c>
      <c r="N910" s="8"/>
      <c r="O910" s="8" t="str">
        <f>$O$7</f>
        <v>2016-2017</v>
      </c>
      <c r="P910" s="8"/>
      <c r="Q910" s="8" t="str">
        <f>$Q$7</f>
        <v>APPROVED</v>
      </c>
    </row>
    <row r="911" spans="1:17" ht="11.85" customHeight="1" x14ac:dyDescent="0.3">
      <c r="A911" s="10" t="s">
        <v>242</v>
      </c>
      <c r="C911" s="11" t="s">
        <v>12</v>
      </c>
      <c r="D911" s="8"/>
      <c r="E911" s="11" t="s">
        <v>12</v>
      </c>
      <c r="F911" s="8"/>
      <c r="G911" s="11" t="s">
        <v>12</v>
      </c>
      <c r="H911" s="8"/>
      <c r="I911" s="11" t="s">
        <v>13</v>
      </c>
      <c r="J911" s="8"/>
      <c r="K911" s="12" t="s">
        <v>13</v>
      </c>
      <c r="L911" s="8"/>
      <c r="M911" s="12" t="str">
        <f>$M$8</f>
        <v>BASE</v>
      </c>
      <c r="N911" s="8"/>
      <c r="O911" s="12" t="str">
        <f>$O$8</f>
        <v>SUPPLEMENTAL</v>
      </c>
      <c r="P911" s="8"/>
      <c r="Q911" s="12" t="str">
        <f>$Q$8</f>
        <v>BUDGET</v>
      </c>
    </row>
    <row r="912" spans="1:17" ht="11.85" customHeight="1" x14ac:dyDescent="0.3"/>
    <row r="913" spans="1:21" ht="11.85" customHeight="1" x14ac:dyDescent="0.3">
      <c r="A913" s="13" t="s">
        <v>243</v>
      </c>
    </row>
    <row r="914" spans="1:21" ht="11.85" customHeight="1" x14ac:dyDescent="0.3">
      <c r="A914" s="3" t="s">
        <v>499</v>
      </c>
      <c r="C914" s="2">
        <v>441658.83</v>
      </c>
      <c r="D914" s="2"/>
      <c r="E914" s="2">
        <v>449241.57</v>
      </c>
      <c r="F914" s="2"/>
      <c r="G914" s="2">
        <v>448380.21</v>
      </c>
      <c r="H914" s="2"/>
      <c r="I914" s="2">
        <v>464000</v>
      </c>
      <c r="J914" s="2"/>
      <c r="K914" s="2">
        <v>441000</v>
      </c>
      <c r="L914" s="2"/>
      <c r="M914" s="2">
        <v>84011</v>
      </c>
      <c r="N914" s="2"/>
      <c r="O914" s="2">
        <f>40926+1485</f>
        <v>42411</v>
      </c>
      <c r="P914" s="2"/>
      <c r="Q914" s="2">
        <f t="shared" ref="Q914:Q922" si="33">M914+O914</f>
        <v>126422</v>
      </c>
      <c r="T914" s="14"/>
    </row>
    <row r="915" spans="1:21" ht="11.85" customHeight="1" x14ac:dyDescent="0.3">
      <c r="A915" s="3" t="s">
        <v>500</v>
      </c>
      <c r="C915" s="2">
        <v>12802.94</v>
      </c>
      <c r="D915" s="2"/>
      <c r="E915" s="2">
        <v>18385.650000000001</v>
      </c>
      <c r="F915" s="2"/>
      <c r="G915" s="2">
        <v>10184.290000000001</v>
      </c>
      <c r="H915" s="2"/>
      <c r="I915" s="2">
        <v>14000</v>
      </c>
      <c r="J915" s="2"/>
      <c r="K915" s="2">
        <v>37000</v>
      </c>
      <c r="L915" s="2"/>
      <c r="M915" s="2">
        <v>2000</v>
      </c>
      <c r="N915" s="2"/>
      <c r="O915" s="2">
        <v>1446</v>
      </c>
      <c r="P915" s="2"/>
      <c r="Q915" s="2">
        <f t="shared" si="33"/>
        <v>3446</v>
      </c>
      <c r="T915" s="14"/>
    </row>
    <row r="916" spans="1:21" ht="11.85" customHeight="1" x14ac:dyDescent="0.3">
      <c r="A916" s="3" t="s">
        <v>501</v>
      </c>
      <c r="C916" s="2">
        <v>0</v>
      </c>
      <c r="D916" s="2"/>
      <c r="E916" s="2">
        <v>0</v>
      </c>
      <c r="F916" s="2"/>
      <c r="G916" s="2">
        <v>5625</v>
      </c>
      <c r="H916" s="2"/>
      <c r="I916" s="2">
        <v>7950</v>
      </c>
      <c r="J916" s="2"/>
      <c r="K916" s="2">
        <v>7950</v>
      </c>
      <c r="L916" s="2"/>
      <c r="M916" s="2">
        <v>1800</v>
      </c>
      <c r="N916" s="2"/>
      <c r="O916" s="2">
        <v>0</v>
      </c>
      <c r="P916" s="2"/>
      <c r="Q916" s="2">
        <f t="shared" si="33"/>
        <v>1800</v>
      </c>
      <c r="T916" s="14"/>
    </row>
    <row r="917" spans="1:21" ht="11.85" customHeight="1" x14ac:dyDescent="0.3">
      <c r="A917" s="3" t="s">
        <v>502</v>
      </c>
      <c r="C917" s="2">
        <v>0</v>
      </c>
      <c r="D917" s="2"/>
      <c r="E917" s="2">
        <v>162.5</v>
      </c>
      <c r="F917" s="2"/>
      <c r="G917" s="2">
        <v>0</v>
      </c>
      <c r="H917" s="2"/>
      <c r="I917" s="2">
        <v>200</v>
      </c>
      <c r="J917" s="2"/>
      <c r="K917" s="2">
        <v>200</v>
      </c>
      <c r="L917" s="2"/>
      <c r="M917" s="2">
        <v>0</v>
      </c>
      <c r="N917" s="2"/>
      <c r="O917" s="2">
        <v>0</v>
      </c>
      <c r="P917" s="2"/>
      <c r="Q917" s="2">
        <f t="shared" si="33"/>
        <v>0</v>
      </c>
      <c r="T917" s="14"/>
    </row>
    <row r="918" spans="1:21" ht="11.85" customHeight="1" x14ac:dyDescent="0.3">
      <c r="A918" s="3" t="s">
        <v>503</v>
      </c>
      <c r="C918" s="2">
        <v>55352.4</v>
      </c>
      <c r="D918" s="2"/>
      <c r="E918" s="2">
        <v>61344.44</v>
      </c>
      <c r="F918" s="2"/>
      <c r="G918" s="2">
        <v>66887.22</v>
      </c>
      <c r="H918" s="2"/>
      <c r="I918" s="2">
        <v>84396</v>
      </c>
      <c r="J918" s="2"/>
      <c r="K918" s="2">
        <v>84396</v>
      </c>
      <c r="L918" s="2"/>
      <c r="M918" s="2">
        <v>9845</v>
      </c>
      <c r="N918" s="2"/>
      <c r="O918" s="2">
        <v>9845</v>
      </c>
      <c r="P918" s="2"/>
      <c r="Q918" s="2">
        <f t="shared" si="33"/>
        <v>19690</v>
      </c>
      <c r="T918" s="14"/>
    </row>
    <row r="919" spans="1:21" ht="11.85" customHeight="1" x14ac:dyDescent="0.3">
      <c r="A919" s="3" t="s">
        <v>504</v>
      </c>
      <c r="C919" s="2">
        <v>37377.040000000001</v>
      </c>
      <c r="D919" s="2"/>
      <c r="E919" s="2">
        <v>44690.879999999997</v>
      </c>
      <c r="F919" s="2"/>
      <c r="G919" s="2">
        <v>43770.6</v>
      </c>
      <c r="H919" s="2"/>
      <c r="I919" s="2">
        <v>41901</v>
      </c>
      <c r="J919" s="2"/>
      <c r="K919" s="2">
        <v>41901</v>
      </c>
      <c r="L919" s="2"/>
      <c r="M919" s="2">
        <v>8085</v>
      </c>
      <c r="N919" s="2"/>
      <c r="O919" s="2">
        <v>4700</v>
      </c>
      <c r="P919" s="2"/>
      <c r="Q919" s="2">
        <f t="shared" si="33"/>
        <v>12785</v>
      </c>
      <c r="T919" s="14"/>
    </row>
    <row r="920" spans="1:21" ht="11.85" customHeight="1" x14ac:dyDescent="0.3">
      <c r="A920" s="3" t="s">
        <v>505</v>
      </c>
      <c r="C920" s="2">
        <v>10451.790000000001</v>
      </c>
      <c r="D920" s="2"/>
      <c r="E920" s="2">
        <v>12233</v>
      </c>
      <c r="F920" s="2"/>
      <c r="G920" s="2">
        <v>12642.02</v>
      </c>
      <c r="H920" s="2"/>
      <c r="I920" s="2">
        <v>13230</v>
      </c>
      <c r="J920" s="2"/>
      <c r="K920" s="2">
        <v>13230</v>
      </c>
      <c r="L920" s="2"/>
      <c r="M920" s="2">
        <v>2053</v>
      </c>
      <c r="N920" s="2"/>
      <c r="O920" s="2">
        <v>1018</v>
      </c>
      <c r="P920" s="2"/>
      <c r="Q920" s="2">
        <f t="shared" si="33"/>
        <v>3071</v>
      </c>
      <c r="T920" s="14"/>
    </row>
    <row r="921" spans="1:21" ht="11.85" customHeight="1" x14ac:dyDescent="0.3">
      <c r="A921" s="3" t="s">
        <v>506</v>
      </c>
      <c r="C921" s="2">
        <v>410.7</v>
      </c>
      <c r="D921" s="2"/>
      <c r="E921" s="2">
        <v>2734.55</v>
      </c>
      <c r="F921" s="2"/>
      <c r="G921" s="2">
        <v>408.71</v>
      </c>
      <c r="H921" s="2"/>
      <c r="I921" s="2">
        <v>1980</v>
      </c>
      <c r="J921" s="2"/>
      <c r="K921" s="2">
        <v>1980</v>
      </c>
      <c r="L921" s="2"/>
      <c r="M921" s="2">
        <v>297</v>
      </c>
      <c r="N921" s="2"/>
      <c r="O921" s="2">
        <v>99</v>
      </c>
      <c r="P921" s="2"/>
      <c r="Q921" s="2">
        <f t="shared" si="33"/>
        <v>396</v>
      </c>
      <c r="T921" s="14"/>
    </row>
    <row r="922" spans="1:21" ht="11.85" customHeight="1" x14ac:dyDescent="0.3">
      <c r="A922" s="3" t="s">
        <v>507</v>
      </c>
      <c r="C922" s="15">
        <v>34602.53</v>
      </c>
      <c r="D922" s="2"/>
      <c r="E922" s="15">
        <v>35679.22</v>
      </c>
      <c r="F922" s="2"/>
      <c r="G922" s="15">
        <v>35420.82</v>
      </c>
      <c r="H922" s="2"/>
      <c r="I922" s="15">
        <v>37284</v>
      </c>
      <c r="J922" s="2"/>
      <c r="K922" s="15">
        <v>37284</v>
      </c>
      <c r="L922" s="2"/>
      <c r="M922" s="15">
        <v>6709</v>
      </c>
      <c r="N922" s="2"/>
      <c r="O922" s="15">
        <v>3421</v>
      </c>
      <c r="P922" s="2"/>
      <c r="Q922" s="15">
        <f t="shared" si="33"/>
        <v>10130</v>
      </c>
      <c r="T922" s="14"/>
    </row>
    <row r="923" spans="1:21" ht="11.85" customHeight="1" x14ac:dyDescent="0.3">
      <c r="A923" s="3" t="s">
        <v>254</v>
      </c>
      <c r="C923" s="2">
        <f>SUM(C914:C922)</f>
        <v>592656.2300000001</v>
      </c>
      <c r="D923" s="2"/>
      <c r="E923" s="2">
        <f>SUM(E914:E922)</f>
        <v>624471.81000000006</v>
      </c>
      <c r="F923" s="2"/>
      <c r="G923" s="2">
        <f>SUM(G914:G922)</f>
        <v>623318.86999999988</v>
      </c>
      <c r="H923" s="2"/>
      <c r="I923" s="2">
        <f>SUM(I914:I922)</f>
        <v>664941</v>
      </c>
      <c r="J923" s="2"/>
      <c r="K923" s="2">
        <f>SUM(K914:K922)</f>
        <v>664941</v>
      </c>
      <c r="L923" s="2"/>
      <c r="M923" s="2">
        <f>SUM(M914:M922)</f>
        <v>114800</v>
      </c>
      <c r="N923" s="2"/>
      <c r="O923" s="2">
        <f>SUM(O914:O922)</f>
        <v>62940</v>
      </c>
      <c r="P923" s="2"/>
      <c r="Q923" s="2">
        <f>SUM(Q914:Q922)</f>
        <v>177740</v>
      </c>
      <c r="R923" s="20"/>
      <c r="U923" s="2"/>
    </row>
    <row r="924" spans="1:21" ht="11.85" customHeight="1" x14ac:dyDescent="0.3">
      <c r="D924" s="2"/>
      <c r="F924" s="2"/>
      <c r="H924" s="2"/>
      <c r="J924" s="2"/>
      <c r="K924" s="2"/>
      <c r="L924" s="2"/>
      <c r="M924" s="2"/>
      <c r="N924" s="2"/>
      <c r="O924" s="2"/>
      <c r="P924" s="2"/>
      <c r="Q924" s="2"/>
    </row>
    <row r="925" spans="1:21" ht="11.85" customHeight="1" x14ac:dyDescent="0.3">
      <c r="A925" s="13" t="s">
        <v>255</v>
      </c>
      <c r="D925" s="2"/>
      <c r="F925" s="2"/>
      <c r="H925" s="2"/>
      <c r="J925" s="2"/>
      <c r="K925" s="2"/>
      <c r="L925" s="2"/>
      <c r="M925" s="2"/>
      <c r="N925" s="2"/>
      <c r="O925" s="2"/>
      <c r="P925" s="2"/>
      <c r="Q925" s="2"/>
    </row>
    <row r="926" spans="1:21" ht="11.85" customHeight="1" x14ac:dyDescent="0.3">
      <c r="A926" s="3" t="s">
        <v>508</v>
      </c>
      <c r="C926" s="2">
        <v>1105</v>
      </c>
      <c r="D926" s="2"/>
      <c r="E926" s="2">
        <v>1020</v>
      </c>
      <c r="F926" s="2"/>
      <c r="G926" s="2">
        <v>1958</v>
      </c>
      <c r="H926" s="2"/>
      <c r="I926" s="2">
        <v>2000</v>
      </c>
      <c r="J926" s="2"/>
      <c r="K926" s="2">
        <v>2000</v>
      </c>
      <c r="L926" s="2"/>
      <c r="M926" s="2">
        <v>2000</v>
      </c>
      <c r="N926" s="2"/>
      <c r="O926" s="2">
        <v>0</v>
      </c>
      <c r="P926" s="2"/>
      <c r="Q926" s="2">
        <f t="shared" ref="Q926:Q941" si="34">M926+O926</f>
        <v>2000</v>
      </c>
      <c r="T926" s="14"/>
    </row>
    <row r="927" spans="1:21" ht="11.85" customHeight="1" x14ac:dyDescent="0.3">
      <c r="A927" s="3" t="s">
        <v>509</v>
      </c>
      <c r="C927" s="2">
        <v>10776.56</v>
      </c>
      <c r="D927" s="2"/>
      <c r="E927" s="2">
        <v>10721.71</v>
      </c>
      <c r="F927" s="2"/>
      <c r="G927" s="2">
        <v>10383.1</v>
      </c>
      <c r="H927" s="2"/>
      <c r="I927" s="2">
        <v>10900</v>
      </c>
      <c r="J927" s="2"/>
      <c r="K927" s="2">
        <v>10900</v>
      </c>
      <c r="L927" s="2"/>
      <c r="M927" s="2">
        <v>10900</v>
      </c>
      <c r="N927" s="2"/>
      <c r="O927" s="2">
        <v>0</v>
      </c>
      <c r="P927" s="2"/>
      <c r="Q927" s="2">
        <f t="shared" si="34"/>
        <v>10900</v>
      </c>
      <c r="T927" s="14"/>
    </row>
    <row r="928" spans="1:21" ht="11.85" customHeight="1" x14ac:dyDescent="0.3">
      <c r="A928" s="3" t="s">
        <v>510</v>
      </c>
      <c r="C928" s="2">
        <v>350</v>
      </c>
      <c r="D928" s="2"/>
      <c r="E928" s="2">
        <v>0</v>
      </c>
      <c r="F928" s="2"/>
      <c r="G928" s="2">
        <v>0</v>
      </c>
      <c r="H928" s="2"/>
      <c r="I928" s="2">
        <v>0</v>
      </c>
      <c r="J928" s="2"/>
      <c r="K928" s="2">
        <v>19000</v>
      </c>
      <c r="L928" s="2"/>
      <c r="M928" s="2">
        <v>0</v>
      </c>
      <c r="N928" s="2"/>
      <c r="O928" s="2">
        <v>0</v>
      </c>
      <c r="P928" s="2"/>
      <c r="Q928" s="2">
        <f t="shared" si="34"/>
        <v>0</v>
      </c>
      <c r="T928" s="14"/>
    </row>
    <row r="929" spans="1:20" ht="11.85" customHeight="1" x14ac:dyDescent="0.3">
      <c r="A929" s="3" t="s">
        <v>511</v>
      </c>
      <c r="C929" s="2">
        <v>0</v>
      </c>
      <c r="D929" s="2"/>
      <c r="E929" s="2">
        <v>0</v>
      </c>
      <c r="F929" s="2"/>
      <c r="G929" s="2">
        <v>0</v>
      </c>
      <c r="H929" s="2"/>
      <c r="I929" s="2">
        <v>0</v>
      </c>
      <c r="J929" s="2"/>
      <c r="K929" s="2">
        <v>0</v>
      </c>
      <c r="L929" s="2"/>
      <c r="M929" s="2">
        <v>0</v>
      </c>
      <c r="N929" s="2"/>
      <c r="O929" s="2">
        <v>0</v>
      </c>
      <c r="P929" s="2"/>
      <c r="Q929" s="2">
        <f t="shared" si="34"/>
        <v>0</v>
      </c>
      <c r="T929" s="14"/>
    </row>
    <row r="930" spans="1:20" ht="11.85" customHeight="1" x14ac:dyDescent="0.3">
      <c r="A930" s="3" t="s">
        <v>512</v>
      </c>
      <c r="C930" s="2">
        <v>12639.84</v>
      </c>
      <c r="D930" s="2"/>
      <c r="E930" s="2">
        <v>12945.16</v>
      </c>
      <c r="F930" s="2"/>
      <c r="G930" s="2">
        <v>14400.99</v>
      </c>
      <c r="H930" s="2"/>
      <c r="I930" s="2">
        <v>13500</v>
      </c>
      <c r="J930" s="2"/>
      <c r="K930" s="2">
        <v>17000</v>
      </c>
      <c r="L930" s="2"/>
      <c r="M930" s="2">
        <v>15700</v>
      </c>
      <c r="N930" s="2"/>
      <c r="O930" s="2">
        <v>0</v>
      </c>
      <c r="P930" s="2"/>
      <c r="Q930" s="2">
        <f t="shared" si="34"/>
        <v>15700</v>
      </c>
      <c r="T930" s="14"/>
    </row>
    <row r="931" spans="1:20" ht="11.85" customHeight="1" x14ac:dyDescent="0.3">
      <c r="A931" s="3" t="s">
        <v>513</v>
      </c>
      <c r="C931" s="2">
        <v>251.75</v>
      </c>
      <c r="D931" s="2"/>
      <c r="E931" s="2">
        <v>399.88</v>
      </c>
      <c r="F931" s="2"/>
      <c r="G931" s="2">
        <v>45.5</v>
      </c>
      <c r="H931" s="2"/>
      <c r="I931" s="2">
        <v>200</v>
      </c>
      <c r="J931" s="2"/>
      <c r="K931" s="2">
        <v>500</v>
      </c>
      <c r="L931" s="2"/>
      <c r="M931" s="2">
        <v>500</v>
      </c>
      <c r="N931" s="2"/>
      <c r="O931" s="2">
        <v>0</v>
      </c>
      <c r="P931" s="2"/>
      <c r="Q931" s="2">
        <f t="shared" si="34"/>
        <v>500</v>
      </c>
      <c r="T931" s="14"/>
    </row>
    <row r="932" spans="1:20" ht="11.85" customHeight="1" x14ac:dyDescent="0.3">
      <c r="A932" s="3" t="s">
        <v>514</v>
      </c>
      <c r="C932" s="2">
        <v>0</v>
      </c>
      <c r="D932" s="2"/>
      <c r="E932" s="2">
        <v>48</v>
      </c>
      <c r="F932" s="2"/>
      <c r="G932" s="2">
        <v>0</v>
      </c>
      <c r="H932" s="2"/>
      <c r="I932" s="2">
        <v>0</v>
      </c>
      <c r="J932" s="2"/>
      <c r="K932" s="2">
        <v>0</v>
      </c>
      <c r="L932" s="2"/>
      <c r="M932" s="2">
        <v>0</v>
      </c>
      <c r="N932" s="2"/>
      <c r="O932" s="2">
        <v>0</v>
      </c>
      <c r="P932" s="2"/>
      <c r="Q932" s="2">
        <f t="shared" si="34"/>
        <v>0</v>
      </c>
      <c r="T932" s="14"/>
    </row>
    <row r="933" spans="1:20" ht="11.85" customHeight="1" x14ac:dyDescent="0.3">
      <c r="A933" s="3" t="s">
        <v>515</v>
      </c>
      <c r="C933" s="2">
        <v>0</v>
      </c>
      <c r="D933" s="2"/>
      <c r="E933" s="2">
        <v>0</v>
      </c>
      <c r="F933" s="2"/>
      <c r="G933" s="2">
        <v>0</v>
      </c>
      <c r="H933" s="2"/>
      <c r="I933" s="2">
        <v>0</v>
      </c>
      <c r="J933" s="2"/>
      <c r="K933" s="2">
        <v>0</v>
      </c>
      <c r="L933" s="2"/>
      <c r="M933" s="2">
        <v>0</v>
      </c>
      <c r="N933" s="2"/>
      <c r="O933" s="2">
        <v>0</v>
      </c>
      <c r="P933" s="2"/>
      <c r="Q933" s="2">
        <f t="shared" si="34"/>
        <v>0</v>
      </c>
      <c r="T933" s="14"/>
    </row>
    <row r="934" spans="1:20" ht="11.85" customHeight="1" x14ac:dyDescent="0.3">
      <c r="A934" s="3" t="s">
        <v>516</v>
      </c>
      <c r="C934" s="2">
        <v>3162.62</v>
      </c>
      <c r="D934" s="2"/>
      <c r="E934" s="2">
        <v>2861.29</v>
      </c>
      <c r="F934" s="2"/>
      <c r="G934" s="2">
        <v>2381</v>
      </c>
      <c r="H934" s="2"/>
      <c r="I934" s="2">
        <v>3200</v>
      </c>
      <c r="J934" s="2"/>
      <c r="K934" s="2">
        <v>3200</v>
      </c>
      <c r="L934" s="2"/>
      <c r="M934" s="2">
        <v>3200</v>
      </c>
      <c r="N934" s="2"/>
      <c r="O934" s="2">
        <v>0</v>
      </c>
      <c r="P934" s="2"/>
      <c r="Q934" s="2">
        <f t="shared" si="34"/>
        <v>3200</v>
      </c>
      <c r="T934" s="14"/>
    </row>
    <row r="935" spans="1:20" ht="11.85" customHeight="1" x14ac:dyDescent="0.3">
      <c r="A935" s="3" t="s">
        <v>517</v>
      </c>
      <c r="C935" s="2">
        <v>4650</v>
      </c>
      <c r="D935" s="2"/>
      <c r="E935" s="2">
        <v>3800</v>
      </c>
      <c r="F935" s="2"/>
      <c r="G935" s="2">
        <v>3550</v>
      </c>
      <c r="H935" s="2"/>
      <c r="I935" s="2">
        <v>4000</v>
      </c>
      <c r="J935" s="2"/>
      <c r="K935" s="2">
        <v>4000</v>
      </c>
      <c r="L935" s="2"/>
      <c r="M935" s="2">
        <v>4000</v>
      </c>
      <c r="N935" s="2"/>
      <c r="O935" s="2">
        <v>0</v>
      </c>
      <c r="P935" s="2"/>
      <c r="Q935" s="2">
        <f t="shared" si="34"/>
        <v>4000</v>
      </c>
      <c r="T935" s="14"/>
    </row>
    <row r="936" spans="1:20" ht="11.85" customHeight="1" x14ac:dyDescent="0.3">
      <c r="A936" s="3" t="s">
        <v>518</v>
      </c>
      <c r="C936" s="2">
        <v>0</v>
      </c>
      <c r="D936" s="2"/>
      <c r="E936" s="2">
        <v>0</v>
      </c>
      <c r="F936" s="2"/>
      <c r="G936" s="2">
        <v>190.21</v>
      </c>
      <c r="H936" s="2"/>
      <c r="I936" s="2">
        <v>300</v>
      </c>
      <c r="J936" s="2"/>
      <c r="K936" s="2">
        <v>500</v>
      </c>
      <c r="L936" s="2"/>
      <c r="M936" s="2">
        <v>500</v>
      </c>
      <c r="N936" s="2"/>
      <c r="O936" s="2">
        <v>0</v>
      </c>
      <c r="P936" s="2"/>
      <c r="Q936" s="2">
        <f t="shared" si="34"/>
        <v>500</v>
      </c>
      <c r="T936" s="14"/>
    </row>
    <row r="937" spans="1:20" ht="11.85" customHeight="1" x14ac:dyDescent="0.3">
      <c r="A937" s="3" t="s">
        <v>519</v>
      </c>
      <c r="C937" s="2">
        <v>27399.96</v>
      </c>
      <c r="D937" s="2"/>
      <c r="E937" s="2">
        <v>27399.96</v>
      </c>
      <c r="F937" s="2"/>
      <c r="G937" s="2">
        <v>27399.96</v>
      </c>
      <c r="H937" s="2"/>
      <c r="I937" s="2">
        <v>27400</v>
      </c>
      <c r="J937" s="2"/>
      <c r="K937" s="2">
        <v>27400</v>
      </c>
      <c r="L937" s="2"/>
      <c r="M937" s="2">
        <v>20400</v>
      </c>
      <c r="N937" s="2"/>
      <c r="O937" s="2">
        <v>0</v>
      </c>
      <c r="P937" s="2"/>
      <c r="Q937" s="2">
        <f t="shared" si="34"/>
        <v>20400</v>
      </c>
      <c r="T937" s="14"/>
    </row>
    <row r="938" spans="1:20" ht="11.85" customHeight="1" x14ac:dyDescent="0.3">
      <c r="A938" s="3" t="s">
        <v>520</v>
      </c>
      <c r="C938" s="2">
        <v>11684.04</v>
      </c>
      <c r="D938" s="2"/>
      <c r="E938" s="2">
        <v>11000.04</v>
      </c>
      <c r="F938" s="2"/>
      <c r="G938" s="2">
        <v>8660.0400000000009</v>
      </c>
      <c r="H938" s="2"/>
      <c r="I938" s="2">
        <v>12200</v>
      </c>
      <c r="J938" s="2"/>
      <c r="K938" s="2">
        <v>12200</v>
      </c>
      <c r="L938" s="2"/>
      <c r="M938" s="2">
        <v>12200</v>
      </c>
      <c r="N938" s="2"/>
      <c r="O938" s="2">
        <v>0</v>
      </c>
      <c r="P938" s="2"/>
      <c r="Q938" s="2">
        <f t="shared" si="34"/>
        <v>12200</v>
      </c>
      <c r="T938" s="14"/>
    </row>
    <row r="939" spans="1:20" ht="11.85" customHeight="1" x14ac:dyDescent="0.3">
      <c r="A939" s="3" t="s">
        <v>521</v>
      </c>
      <c r="C939" s="2">
        <v>1802.79</v>
      </c>
      <c r="D939" s="2"/>
      <c r="E939" s="2">
        <v>1331.5</v>
      </c>
      <c r="F939" s="2"/>
      <c r="G939" s="2">
        <v>1391.5</v>
      </c>
      <c r="H939" s="2"/>
      <c r="I939" s="2">
        <v>2000</v>
      </c>
      <c r="J939" s="2"/>
      <c r="K939" s="2">
        <v>2000</v>
      </c>
      <c r="L939" s="2"/>
      <c r="M939" s="2">
        <v>2000</v>
      </c>
      <c r="N939" s="2"/>
      <c r="O939" s="2">
        <v>0</v>
      </c>
      <c r="P939" s="2"/>
      <c r="Q939" s="2">
        <f t="shared" si="34"/>
        <v>2000</v>
      </c>
      <c r="T939" s="14"/>
    </row>
    <row r="940" spans="1:20" ht="11.85" customHeight="1" x14ac:dyDescent="0.3">
      <c r="A940" s="3" t="s">
        <v>522</v>
      </c>
      <c r="C940" s="2">
        <v>1059.95</v>
      </c>
      <c r="D940" s="2"/>
      <c r="E940" s="2">
        <v>95</v>
      </c>
      <c r="F940" s="2"/>
      <c r="G940" s="2">
        <v>592.5</v>
      </c>
      <c r="H940" s="2"/>
      <c r="I940" s="2">
        <v>500</v>
      </c>
      <c r="J940" s="2"/>
      <c r="K940" s="2">
        <v>500</v>
      </c>
      <c r="L940" s="2"/>
      <c r="M940" s="2">
        <v>600</v>
      </c>
      <c r="N940" s="2"/>
      <c r="O940" s="2">
        <v>0</v>
      </c>
      <c r="P940" s="2"/>
      <c r="Q940" s="2">
        <f t="shared" si="34"/>
        <v>600</v>
      </c>
      <c r="T940" s="14"/>
    </row>
    <row r="941" spans="1:20" ht="11.85" customHeight="1" x14ac:dyDescent="0.3">
      <c r="A941" s="3" t="s">
        <v>523</v>
      </c>
      <c r="C941" s="15">
        <v>0</v>
      </c>
      <c r="D941" s="2"/>
      <c r="E941" s="15">
        <v>0</v>
      </c>
      <c r="F941" s="2"/>
      <c r="G941" s="15">
        <v>0</v>
      </c>
      <c r="H941" s="2"/>
      <c r="I941" s="15">
        <v>0</v>
      </c>
      <c r="J941" s="2"/>
      <c r="K941" s="15">
        <v>0</v>
      </c>
      <c r="L941" s="2"/>
      <c r="M941" s="15">
        <v>0</v>
      </c>
      <c r="N941" s="2"/>
      <c r="O941" s="15">
        <v>0</v>
      </c>
      <c r="P941" s="2"/>
      <c r="Q941" s="15">
        <f t="shared" si="34"/>
        <v>0</v>
      </c>
      <c r="T941" s="14"/>
    </row>
    <row r="942" spans="1:20" ht="11.85" customHeight="1" x14ac:dyDescent="0.3">
      <c r="A942" s="3" t="s">
        <v>272</v>
      </c>
      <c r="C942" s="2">
        <f>SUM(C926:C941)</f>
        <v>74882.509999999995</v>
      </c>
      <c r="D942" s="2"/>
      <c r="E942" s="2">
        <f>SUM(E926:E941)</f>
        <v>71622.540000000008</v>
      </c>
      <c r="F942" s="2"/>
      <c r="G942" s="2">
        <f>SUM(G926:G941)</f>
        <v>70952.800000000003</v>
      </c>
      <c r="H942" s="2"/>
      <c r="I942" s="2">
        <f>SUM(I926:I941)</f>
        <v>76200</v>
      </c>
      <c r="J942" s="2"/>
      <c r="K942" s="2">
        <f>SUM(K926:K941)</f>
        <v>99200</v>
      </c>
      <c r="L942" s="2"/>
      <c r="M942" s="2">
        <f>SUM(M926:M941)</f>
        <v>72000</v>
      </c>
      <c r="N942" s="2"/>
      <c r="O942" s="2">
        <f>SUM(O926:O941)</f>
        <v>0</v>
      </c>
      <c r="P942" s="2"/>
      <c r="Q942" s="2">
        <f>SUM(Q926:Q941)</f>
        <v>72000</v>
      </c>
    </row>
    <row r="943" spans="1:20" ht="11.85" customHeight="1" x14ac:dyDescent="0.3"/>
    <row r="944" spans="1:20" ht="11.85" customHeight="1" x14ac:dyDescent="0.3">
      <c r="A944" s="13" t="s">
        <v>273</v>
      </c>
    </row>
    <row r="945" spans="1:20" ht="11.85" customHeight="1" x14ac:dyDescent="0.3">
      <c r="A945" s="3" t="s">
        <v>524</v>
      </c>
      <c r="C945" s="2">
        <v>2417.88</v>
      </c>
      <c r="D945" s="2"/>
      <c r="E945" s="2">
        <v>2559.6799999999998</v>
      </c>
      <c r="F945" s="2"/>
      <c r="G945" s="2">
        <v>901.33</v>
      </c>
      <c r="H945" s="2"/>
      <c r="I945" s="2">
        <v>2300</v>
      </c>
      <c r="J945" s="2"/>
      <c r="K945" s="2">
        <v>2300</v>
      </c>
      <c r="L945" s="2"/>
      <c r="M945" s="2">
        <v>2300</v>
      </c>
      <c r="N945" s="2"/>
      <c r="O945" s="2">
        <v>0</v>
      </c>
      <c r="P945" s="2"/>
      <c r="Q945" s="2">
        <f t="shared" ref="Q945:Q961" si="35">M945+O945</f>
        <v>2300</v>
      </c>
      <c r="T945" s="14"/>
    </row>
    <row r="946" spans="1:20" ht="11.85" customHeight="1" x14ac:dyDescent="0.3">
      <c r="A946" s="3" t="s">
        <v>525</v>
      </c>
      <c r="C946" s="2">
        <v>0</v>
      </c>
      <c r="D946" s="2"/>
      <c r="E946" s="2">
        <v>2181.92</v>
      </c>
      <c r="F946" s="2"/>
      <c r="G946" s="2">
        <v>1901.98</v>
      </c>
      <c r="H946" s="2"/>
      <c r="I946" s="2">
        <v>5000</v>
      </c>
      <c r="J946" s="2"/>
      <c r="K946" s="2">
        <v>5000</v>
      </c>
      <c r="L946" s="2"/>
      <c r="M946" s="2">
        <v>5000</v>
      </c>
      <c r="N946" s="2"/>
      <c r="O946" s="2">
        <v>1500</v>
      </c>
      <c r="P946" s="2"/>
      <c r="Q946" s="2">
        <f t="shared" si="35"/>
        <v>6500</v>
      </c>
      <c r="T946" s="14"/>
    </row>
    <row r="947" spans="1:20" ht="11.85" customHeight="1" x14ac:dyDescent="0.3">
      <c r="A947" s="3" t="s">
        <v>526</v>
      </c>
      <c r="C947" s="2">
        <v>4473.6499999999996</v>
      </c>
      <c r="D947" s="2"/>
      <c r="E947" s="2">
        <v>3083.71</v>
      </c>
      <c r="F947" s="2"/>
      <c r="G947" s="2">
        <v>4323.26</v>
      </c>
      <c r="H947" s="2"/>
      <c r="I947" s="2">
        <v>5000</v>
      </c>
      <c r="J947" s="2"/>
      <c r="K947" s="2">
        <v>5000</v>
      </c>
      <c r="L947" s="2"/>
      <c r="M947" s="2">
        <v>5000</v>
      </c>
      <c r="N947" s="2"/>
      <c r="O947" s="2">
        <v>0</v>
      </c>
      <c r="P947" s="2"/>
      <c r="Q947" s="2">
        <f t="shared" si="35"/>
        <v>5000</v>
      </c>
      <c r="T947" s="14"/>
    </row>
    <row r="948" spans="1:20" ht="11.85" customHeight="1" x14ac:dyDescent="0.3">
      <c r="A948" s="3" t="s">
        <v>527</v>
      </c>
      <c r="C948" s="2">
        <v>10999.72</v>
      </c>
      <c r="D948" s="2"/>
      <c r="E948" s="2">
        <v>15017.5</v>
      </c>
      <c r="F948" s="2"/>
      <c r="G948" s="2">
        <v>8377.1</v>
      </c>
      <c r="H948" s="2"/>
      <c r="I948" s="2">
        <v>18000</v>
      </c>
      <c r="J948" s="2"/>
      <c r="K948" s="2">
        <v>14000</v>
      </c>
      <c r="L948" s="2"/>
      <c r="M948" s="2">
        <v>18000</v>
      </c>
      <c r="N948" s="2"/>
      <c r="O948" s="2">
        <v>0</v>
      </c>
      <c r="P948" s="2"/>
      <c r="Q948" s="2">
        <f t="shared" si="35"/>
        <v>18000</v>
      </c>
      <c r="T948" s="14"/>
    </row>
    <row r="949" spans="1:20" ht="11.85" customHeight="1" x14ac:dyDescent="0.3">
      <c r="A949" s="3" t="s">
        <v>528</v>
      </c>
      <c r="C949" s="2">
        <v>12137.77</v>
      </c>
      <c r="D949" s="2"/>
      <c r="E949" s="2">
        <v>16423.46</v>
      </c>
      <c r="F949" s="2"/>
      <c r="G949" s="2">
        <v>9873.6299999999992</v>
      </c>
      <c r="H949" s="2"/>
      <c r="I949" s="2">
        <v>18000</v>
      </c>
      <c r="J949" s="2"/>
      <c r="K949" s="2">
        <v>18000</v>
      </c>
      <c r="L949" s="2"/>
      <c r="M949" s="2">
        <v>18000</v>
      </c>
      <c r="N949" s="2"/>
      <c r="O949" s="2">
        <v>0</v>
      </c>
      <c r="P949" s="2"/>
      <c r="Q949" s="2">
        <f t="shared" si="35"/>
        <v>18000</v>
      </c>
      <c r="T949" s="14"/>
    </row>
    <row r="950" spans="1:20" ht="11.85" customHeight="1" x14ac:dyDescent="0.3">
      <c r="A950" s="3" t="s">
        <v>529</v>
      </c>
      <c r="C950" s="2">
        <v>101.92</v>
      </c>
      <c r="D950" s="2"/>
      <c r="E950" s="2">
        <v>7302.97</v>
      </c>
      <c r="F950" s="2"/>
      <c r="G950" s="2">
        <v>2790.8</v>
      </c>
      <c r="H950" s="2"/>
      <c r="I950" s="2">
        <v>5000</v>
      </c>
      <c r="J950" s="2"/>
      <c r="K950" s="2">
        <v>5000</v>
      </c>
      <c r="L950" s="2"/>
      <c r="M950" s="2">
        <v>5000</v>
      </c>
      <c r="N950" s="2"/>
      <c r="O950" s="2">
        <v>0</v>
      </c>
      <c r="P950" s="2"/>
      <c r="Q950" s="2">
        <f t="shared" si="35"/>
        <v>5000</v>
      </c>
      <c r="T950" s="14"/>
    </row>
    <row r="951" spans="1:20" ht="11.85" customHeight="1" x14ac:dyDescent="0.3">
      <c r="A951" s="3" t="s">
        <v>530</v>
      </c>
      <c r="C951" s="2">
        <v>551.27</v>
      </c>
      <c r="D951" s="2"/>
      <c r="E951" s="2">
        <v>2176.13</v>
      </c>
      <c r="F951" s="2"/>
      <c r="G951" s="2">
        <v>808.14</v>
      </c>
      <c r="H951" s="2"/>
      <c r="I951" s="2">
        <v>4000</v>
      </c>
      <c r="J951" s="2"/>
      <c r="K951" s="2">
        <v>4000</v>
      </c>
      <c r="L951" s="2"/>
      <c r="M951" s="2">
        <v>4000</v>
      </c>
      <c r="N951" s="2"/>
      <c r="O951" s="2">
        <v>0</v>
      </c>
      <c r="P951" s="2"/>
      <c r="Q951" s="2">
        <f t="shared" si="35"/>
        <v>4000</v>
      </c>
      <c r="T951" s="14"/>
    </row>
    <row r="952" spans="1:20" ht="11.85" customHeight="1" x14ac:dyDescent="0.3">
      <c r="A952" s="3" t="s">
        <v>531</v>
      </c>
      <c r="C952" s="2">
        <v>0</v>
      </c>
      <c r="D952" s="2"/>
      <c r="E952" s="2">
        <v>0</v>
      </c>
      <c r="F952" s="2"/>
      <c r="G952" s="2">
        <v>549.33000000000004</v>
      </c>
      <c r="H952" s="2"/>
      <c r="I952" s="2">
        <v>1000</v>
      </c>
      <c r="J952" s="2"/>
      <c r="K952" s="2">
        <v>1000</v>
      </c>
      <c r="L952" s="2"/>
      <c r="M952" s="2">
        <v>1000</v>
      </c>
      <c r="N952" s="2"/>
      <c r="O952" s="2">
        <v>0</v>
      </c>
      <c r="P952" s="2"/>
      <c r="Q952" s="2">
        <f t="shared" si="35"/>
        <v>1000</v>
      </c>
      <c r="T952" s="14"/>
    </row>
    <row r="953" spans="1:20" ht="11.85" customHeight="1" x14ac:dyDescent="0.3">
      <c r="A953" s="3" t="s">
        <v>532</v>
      </c>
      <c r="C953" s="2">
        <v>4368.84</v>
      </c>
      <c r="D953" s="2"/>
      <c r="E953" s="2">
        <v>1928.15</v>
      </c>
      <c r="F953" s="2"/>
      <c r="G953" s="2">
        <v>3417.04</v>
      </c>
      <c r="H953" s="2"/>
      <c r="I953" s="2">
        <v>4500</v>
      </c>
      <c r="J953" s="2"/>
      <c r="K953" s="2">
        <v>4500</v>
      </c>
      <c r="L953" s="2"/>
      <c r="M953" s="2">
        <v>4500</v>
      </c>
      <c r="N953" s="2"/>
      <c r="O953" s="2">
        <v>0</v>
      </c>
      <c r="P953" s="2"/>
      <c r="Q953" s="2">
        <f t="shared" si="35"/>
        <v>4500</v>
      </c>
      <c r="T953" s="14"/>
    </row>
    <row r="954" spans="1:20" ht="11.85" hidden="1" customHeight="1" x14ac:dyDescent="0.3">
      <c r="A954" s="3" t="s">
        <v>533</v>
      </c>
      <c r="C954" s="2">
        <v>0</v>
      </c>
      <c r="D954" s="2"/>
      <c r="E954" s="2">
        <v>0</v>
      </c>
      <c r="F954" s="2"/>
      <c r="G954" s="2">
        <v>0</v>
      </c>
      <c r="H954" s="2"/>
      <c r="I954" s="2">
        <v>0</v>
      </c>
      <c r="J954" s="2"/>
      <c r="K954" s="2">
        <v>0</v>
      </c>
      <c r="L954" s="2"/>
      <c r="M954" s="2">
        <v>0</v>
      </c>
      <c r="N954" s="2"/>
      <c r="O954" s="2">
        <v>0</v>
      </c>
      <c r="P954" s="2"/>
      <c r="Q954" s="2">
        <f t="shared" si="35"/>
        <v>0</v>
      </c>
      <c r="T954" s="14"/>
    </row>
    <row r="955" spans="1:20" ht="11.85" customHeight="1" x14ac:dyDescent="0.3">
      <c r="A955" s="3" t="s">
        <v>534</v>
      </c>
      <c r="C955" s="2">
        <v>0</v>
      </c>
      <c r="D955" s="2"/>
      <c r="E955" s="2">
        <v>90</v>
      </c>
      <c r="F955" s="2"/>
      <c r="G955" s="2">
        <v>0</v>
      </c>
      <c r="H955" s="2"/>
      <c r="I955" s="2">
        <v>500</v>
      </c>
      <c r="J955" s="2"/>
      <c r="K955" s="2">
        <v>500</v>
      </c>
      <c r="L955" s="2"/>
      <c r="M955" s="2">
        <v>500</v>
      </c>
      <c r="N955" s="2"/>
      <c r="O955" s="2">
        <v>0</v>
      </c>
      <c r="P955" s="2"/>
      <c r="Q955" s="2">
        <f t="shared" si="35"/>
        <v>500</v>
      </c>
      <c r="T955" s="14"/>
    </row>
    <row r="956" spans="1:20" ht="11.85" customHeight="1" x14ac:dyDescent="0.3">
      <c r="A956" s="3" t="s">
        <v>535</v>
      </c>
      <c r="C956" s="2">
        <v>5186.1099999999997</v>
      </c>
      <c r="D956" s="2"/>
      <c r="E956" s="2">
        <v>5181.84</v>
      </c>
      <c r="F956" s="2"/>
      <c r="G956" s="2">
        <v>4522.2299999999996</v>
      </c>
      <c r="H956" s="2"/>
      <c r="I956" s="2">
        <v>4200</v>
      </c>
      <c r="J956" s="2"/>
      <c r="K956" s="2">
        <v>4200</v>
      </c>
      <c r="L956" s="2"/>
      <c r="M956" s="2">
        <v>4200</v>
      </c>
      <c r="N956" s="2"/>
      <c r="O956" s="2">
        <v>0</v>
      </c>
      <c r="P956" s="2"/>
      <c r="Q956" s="2">
        <f t="shared" si="35"/>
        <v>4200</v>
      </c>
      <c r="T956" s="14"/>
    </row>
    <row r="957" spans="1:20" ht="11.85" customHeight="1" x14ac:dyDescent="0.3">
      <c r="A957" s="3" t="s">
        <v>536</v>
      </c>
      <c r="C957" s="2">
        <v>1097.92</v>
      </c>
      <c r="D957" s="2"/>
      <c r="E957" s="2">
        <v>926</v>
      </c>
      <c r="F957" s="2"/>
      <c r="G957" s="2">
        <v>980</v>
      </c>
      <c r="H957" s="2"/>
      <c r="I957" s="2">
        <v>1000</v>
      </c>
      <c r="J957" s="2"/>
      <c r="K957" s="2">
        <v>1000</v>
      </c>
      <c r="L957" s="2"/>
      <c r="M957" s="2">
        <v>1000</v>
      </c>
      <c r="N957" s="2"/>
      <c r="O957" s="2">
        <v>0</v>
      </c>
      <c r="P957" s="2"/>
      <c r="Q957" s="2">
        <f t="shared" si="35"/>
        <v>1000</v>
      </c>
      <c r="T957" s="14"/>
    </row>
    <row r="958" spans="1:20" ht="11.85" hidden="1" customHeight="1" x14ac:dyDescent="0.3">
      <c r="A958" s="3" t="s">
        <v>537</v>
      </c>
      <c r="C958" s="2">
        <v>0</v>
      </c>
      <c r="D958" s="2"/>
      <c r="E958" s="2">
        <v>0</v>
      </c>
      <c r="F958" s="2"/>
      <c r="G958" s="2">
        <v>0</v>
      </c>
      <c r="H958" s="2"/>
      <c r="I958" s="2">
        <v>0</v>
      </c>
      <c r="J958" s="2"/>
      <c r="K958" s="2">
        <v>0</v>
      </c>
      <c r="L958" s="2"/>
      <c r="M958" s="2">
        <v>0</v>
      </c>
      <c r="N958" s="2"/>
      <c r="O958" s="2">
        <v>0</v>
      </c>
      <c r="P958" s="2"/>
      <c r="Q958" s="2">
        <f t="shared" si="35"/>
        <v>0</v>
      </c>
      <c r="T958" s="14"/>
    </row>
    <row r="959" spans="1:20" ht="11.85" customHeight="1" x14ac:dyDescent="0.3">
      <c r="A959" s="3" t="s">
        <v>538</v>
      </c>
      <c r="C959" s="2">
        <v>715.95</v>
      </c>
      <c r="D959" s="2"/>
      <c r="E959" s="2">
        <v>1011.53</v>
      </c>
      <c r="F959" s="2"/>
      <c r="G959" s="2">
        <v>743.8</v>
      </c>
      <c r="H959" s="2"/>
      <c r="I959" s="2">
        <v>1000</v>
      </c>
      <c r="J959" s="2"/>
      <c r="K959" s="2">
        <v>1000</v>
      </c>
      <c r="L959" s="2"/>
      <c r="M959" s="2">
        <v>1000</v>
      </c>
      <c r="N959" s="2"/>
      <c r="O959" s="2">
        <v>0</v>
      </c>
      <c r="P959" s="2"/>
      <c r="Q959" s="2">
        <f t="shared" si="35"/>
        <v>1000</v>
      </c>
      <c r="T959" s="14"/>
    </row>
    <row r="960" spans="1:20" ht="11.85" customHeight="1" x14ac:dyDescent="0.3">
      <c r="A960" s="3" t="s">
        <v>539</v>
      </c>
      <c r="C960" s="2">
        <v>10905.53</v>
      </c>
      <c r="D960" s="2"/>
      <c r="E960" s="2">
        <v>10893.35</v>
      </c>
      <c r="F960" s="2"/>
      <c r="G960" s="2">
        <v>8651</v>
      </c>
      <c r="H960" s="2"/>
      <c r="I960" s="2">
        <v>12500</v>
      </c>
      <c r="J960" s="2"/>
      <c r="K960" s="2">
        <v>12500</v>
      </c>
      <c r="L960" s="2"/>
      <c r="M960" s="2">
        <v>12500</v>
      </c>
      <c r="N960" s="2"/>
      <c r="O960" s="2">
        <v>600</v>
      </c>
      <c r="P960" s="2"/>
      <c r="Q960" s="2">
        <f t="shared" si="35"/>
        <v>13100</v>
      </c>
      <c r="T960" s="14"/>
    </row>
    <row r="961" spans="1:22" ht="11.85" customHeight="1" x14ac:dyDescent="0.3">
      <c r="A961" s="3" t="s">
        <v>540</v>
      </c>
      <c r="C961" s="2">
        <v>0</v>
      </c>
      <c r="D961" s="2"/>
      <c r="E961" s="2">
        <v>0</v>
      </c>
      <c r="F961" s="2"/>
      <c r="G961" s="2">
        <v>1745.2</v>
      </c>
      <c r="H961" s="2"/>
      <c r="I961" s="2">
        <v>2200</v>
      </c>
      <c r="J961" s="2"/>
      <c r="K961" s="2">
        <v>2200</v>
      </c>
      <c r="L961" s="2"/>
      <c r="M961" s="2">
        <v>2500</v>
      </c>
      <c r="N961" s="2"/>
      <c r="O961" s="2">
        <v>0</v>
      </c>
      <c r="P961" s="2"/>
      <c r="Q961" s="2">
        <f t="shared" si="35"/>
        <v>2500</v>
      </c>
      <c r="T961" s="14"/>
    </row>
    <row r="962" spans="1:22" ht="11.85" customHeight="1" x14ac:dyDescent="0.3"/>
    <row r="963" spans="1:22" ht="11.85" customHeight="1" x14ac:dyDescent="0.3"/>
    <row r="964" spans="1:22" ht="11.85" customHeight="1" x14ac:dyDescent="0.3"/>
    <row r="965" spans="1:22" ht="11.85" customHeight="1" x14ac:dyDescent="0.3">
      <c r="V965" s="2"/>
    </row>
    <row r="966" spans="1:22" ht="11.85" customHeight="1" x14ac:dyDescent="0.3"/>
    <row r="967" spans="1:22" ht="10.5" customHeight="1" x14ac:dyDescent="0.3"/>
    <row r="968" spans="1:22" ht="11.85" customHeight="1" x14ac:dyDescent="0.3"/>
    <row r="969" spans="1:22" ht="11.85" customHeight="1" x14ac:dyDescent="0.3">
      <c r="A969" s="1"/>
      <c r="B969" s="1"/>
      <c r="E969" s="2" t="str">
        <f>$E$1</f>
        <v>CITY OF BRADY</v>
      </c>
    </row>
    <row r="970" spans="1:22" ht="11.85" customHeight="1" x14ac:dyDescent="0.3">
      <c r="E970" s="2" t="str">
        <f>$E$2</f>
        <v>BUDGET REPORT</v>
      </c>
    </row>
    <row r="971" spans="1:22" ht="11.85" customHeight="1" x14ac:dyDescent="0.3">
      <c r="E971" s="2" t="str">
        <f>$E$3</f>
        <v>FISCAL YEAR 2016 - 2017</v>
      </c>
    </row>
    <row r="972" spans="1:22" ht="11.85" customHeight="1" x14ac:dyDescent="0.3">
      <c r="A972" s="3" t="s">
        <v>3</v>
      </c>
    </row>
    <row r="973" spans="1:22" ht="11.85" customHeight="1" x14ac:dyDescent="0.3">
      <c r="A973" s="3" t="s">
        <v>498</v>
      </c>
    </row>
    <row r="974" spans="1:22" ht="11.85" customHeight="1" x14ac:dyDescent="0.3">
      <c r="I974" s="7" t="str">
        <f>$I$6</f>
        <v>(----- 2015-2016 ------)</v>
      </c>
      <c r="J974" s="7"/>
      <c r="K974" s="7"/>
      <c r="L974" s="8"/>
      <c r="M974" s="7" t="str">
        <f>$M$6</f>
        <v>2016-2017</v>
      </c>
      <c r="N974" s="7"/>
      <c r="O974" s="7"/>
      <c r="P974" s="7"/>
      <c r="Q974" s="7"/>
    </row>
    <row r="975" spans="1:22" ht="11.85" customHeight="1" x14ac:dyDescent="0.3">
      <c r="C975" s="9" t="str">
        <f>$C$7</f>
        <v>2012-2013</v>
      </c>
      <c r="D975" s="8"/>
      <c r="E975" s="9" t="str">
        <f>$E$7</f>
        <v>2013-2014</v>
      </c>
      <c r="F975" s="8"/>
      <c r="G975" s="9" t="str">
        <f>$G$7</f>
        <v>2014- 2015</v>
      </c>
      <c r="H975" s="8"/>
      <c r="I975" s="9" t="s">
        <v>9</v>
      </c>
      <c r="J975" s="8"/>
      <c r="K975" s="8" t="str">
        <f>+$K$7</f>
        <v>PROJECTED</v>
      </c>
      <c r="L975" s="8"/>
      <c r="M975" s="8" t="str">
        <f>$M$7</f>
        <v>2016-2017</v>
      </c>
      <c r="N975" s="8"/>
      <c r="O975" s="8" t="str">
        <f>$O$7</f>
        <v>2016-2017</v>
      </c>
      <c r="P975" s="8"/>
      <c r="Q975" s="8" t="str">
        <f>$Q$7</f>
        <v>APPROVED</v>
      </c>
    </row>
    <row r="976" spans="1:22" ht="11.85" customHeight="1" x14ac:dyDescent="0.3">
      <c r="A976" s="10" t="s">
        <v>242</v>
      </c>
      <c r="C976" s="11" t="s">
        <v>12</v>
      </c>
      <c r="D976" s="8"/>
      <c r="E976" s="11" t="s">
        <v>12</v>
      </c>
      <c r="F976" s="8"/>
      <c r="G976" s="11" t="s">
        <v>12</v>
      </c>
      <c r="H976" s="8"/>
      <c r="I976" s="11" t="s">
        <v>13</v>
      </c>
      <c r="J976" s="8"/>
      <c r="K976" s="12" t="s">
        <v>13</v>
      </c>
      <c r="L976" s="8"/>
      <c r="M976" s="12" t="str">
        <f>$M$8</f>
        <v>BASE</v>
      </c>
      <c r="N976" s="8"/>
      <c r="O976" s="12" t="str">
        <f>$O$8</f>
        <v>SUPPLEMENTAL</v>
      </c>
      <c r="P976" s="8"/>
      <c r="Q976" s="12" t="str">
        <f>$Q$8</f>
        <v>BUDGET</v>
      </c>
    </row>
    <row r="977" spans="1:20" ht="11.85" customHeight="1" x14ac:dyDescent="0.3"/>
    <row r="978" spans="1:20" ht="11.85" customHeight="1" x14ac:dyDescent="0.3">
      <c r="A978" s="3" t="s">
        <v>541</v>
      </c>
      <c r="C978" s="2">
        <v>0</v>
      </c>
      <c r="D978" s="2"/>
      <c r="E978" s="2">
        <v>0</v>
      </c>
      <c r="F978" s="2"/>
      <c r="G978" s="2">
        <v>0</v>
      </c>
      <c r="H978" s="2"/>
      <c r="I978" s="2">
        <v>0</v>
      </c>
      <c r="J978" s="2"/>
      <c r="K978" s="2">
        <v>0</v>
      </c>
      <c r="L978" s="2"/>
      <c r="M978" s="2">
        <v>0</v>
      </c>
      <c r="N978" s="2"/>
      <c r="O978" s="2">
        <v>0</v>
      </c>
      <c r="P978" s="2"/>
      <c r="Q978" s="2">
        <f>M978+O978</f>
        <v>0</v>
      </c>
      <c r="T978" s="14"/>
    </row>
    <row r="979" spans="1:20" ht="11.85" customHeight="1" x14ac:dyDescent="0.3">
      <c r="A979" s="3" t="s">
        <v>542</v>
      </c>
      <c r="C979" s="2">
        <v>0</v>
      </c>
      <c r="D979" s="2"/>
      <c r="E979" s="2">
        <v>0</v>
      </c>
      <c r="F979" s="2"/>
      <c r="G979" s="2">
        <v>0</v>
      </c>
      <c r="H979" s="2"/>
      <c r="I979" s="2">
        <v>0</v>
      </c>
      <c r="J979" s="2"/>
      <c r="K979" s="2">
        <v>0</v>
      </c>
      <c r="L979" s="2"/>
      <c r="M979" s="2">
        <v>0</v>
      </c>
      <c r="N979" s="2"/>
      <c r="O979" s="2">
        <v>4455</v>
      </c>
      <c r="P979" s="2"/>
      <c r="Q979" s="2">
        <f>M979+O979</f>
        <v>4455</v>
      </c>
      <c r="T979" s="14"/>
    </row>
    <row r="980" spans="1:20" ht="11.85" customHeight="1" x14ac:dyDescent="0.3">
      <c r="A980" s="3" t="s">
        <v>543</v>
      </c>
      <c r="C980" s="15">
        <v>0</v>
      </c>
      <c r="D980" s="2"/>
      <c r="E980" s="15">
        <v>0</v>
      </c>
      <c r="F980" s="2"/>
      <c r="G980" s="15">
        <v>0</v>
      </c>
      <c r="H980" s="2"/>
      <c r="I980" s="15">
        <v>0</v>
      </c>
      <c r="J980" s="2"/>
      <c r="K980" s="15">
        <v>0</v>
      </c>
      <c r="L980" s="2"/>
      <c r="M980" s="15">
        <v>0</v>
      </c>
      <c r="N980" s="2"/>
      <c r="O980" s="15">
        <v>17820</v>
      </c>
      <c r="P980" s="2"/>
      <c r="Q980" s="15">
        <f>M980+O980</f>
        <v>17820</v>
      </c>
      <c r="T980" s="14"/>
    </row>
    <row r="981" spans="1:20" ht="11.85" customHeight="1" x14ac:dyDescent="0.3">
      <c r="A981" s="3" t="s">
        <v>295</v>
      </c>
      <c r="C981" s="2">
        <f>SUM(C945:C980)</f>
        <v>52956.56</v>
      </c>
      <c r="D981" s="2"/>
      <c r="E981" s="2">
        <f>SUM(E945:E980)</f>
        <v>68776.240000000005</v>
      </c>
      <c r="F981" s="2"/>
      <c r="G981" s="2">
        <f>SUM(G945:G980)</f>
        <v>49584.84</v>
      </c>
      <c r="H981" s="2"/>
      <c r="I981" s="2">
        <f>SUM(I945:I980)</f>
        <v>84200</v>
      </c>
      <c r="J981" s="2"/>
      <c r="K981" s="2">
        <f>SUM(K945:K980)</f>
        <v>80200</v>
      </c>
      <c r="L981" s="2"/>
      <c r="M981" s="2">
        <f>SUM(M945:M980)</f>
        <v>84500</v>
      </c>
      <c r="N981" s="2"/>
      <c r="O981" s="2">
        <f>SUM(O945:O980)</f>
        <v>24375</v>
      </c>
      <c r="P981" s="2"/>
      <c r="Q981" s="2">
        <f>SUM(Q945:Q980)</f>
        <v>108875</v>
      </c>
    </row>
    <row r="982" spans="1:20" ht="11.85" customHeight="1" x14ac:dyDescent="0.3">
      <c r="D982" s="2"/>
      <c r="F982" s="2"/>
      <c r="H982" s="2"/>
      <c r="J982" s="2"/>
      <c r="K982" s="2"/>
      <c r="L982" s="2"/>
      <c r="M982" s="2"/>
      <c r="N982" s="2"/>
      <c r="O982" s="2"/>
      <c r="P982" s="2"/>
      <c r="Q982" s="2"/>
    </row>
    <row r="983" spans="1:20" ht="11.85" customHeight="1" x14ac:dyDescent="0.3">
      <c r="A983" s="3" t="s">
        <v>544</v>
      </c>
      <c r="C983" s="19">
        <v>0</v>
      </c>
      <c r="D983" s="2"/>
      <c r="E983" s="19">
        <v>0</v>
      </c>
      <c r="F983" s="2"/>
      <c r="G983" s="19">
        <v>0</v>
      </c>
      <c r="H983" s="2"/>
      <c r="I983" s="19">
        <v>0</v>
      </c>
      <c r="J983" s="2"/>
      <c r="K983" s="19">
        <v>0</v>
      </c>
      <c r="L983" s="2"/>
      <c r="M983" s="19">
        <v>0</v>
      </c>
      <c r="N983" s="2"/>
      <c r="O983" s="19">
        <v>0</v>
      </c>
      <c r="P983" s="2"/>
      <c r="Q983" s="19">
        <f>M983+O983</f>
        <v>0</v>
      </c>
      <c r="R983" s="27"/>
      <c r="S983" s="28"/>
      <c r="T983" s="14"/>
    </row>
    <row r="984" spans="1:20" ht="11.85" customHeight="1" x14ac:dyDescent="0.3">
      <c r="A984" s="3" t="s">
        <v>545</v>
      </c>
      <c r="C984" s="15">
        <v>0</v>
      </c>
      <c r="D984" s="2"/>
      <c r="E984" s="15">
        <v>0</v>
      </c>
      <c r="F984" s="2"/>
      <c r="G984" s="15">
        <v>5075.5</v>
      </c>
      <c r="H984" s="2"/>
      <c r="I984" s="15">
        <v>0</v>
      </c>
      <c r="J984" s="2"/>
      <c r="K984" s="15">
        <v>0</v>
      </c>
      <c r="L984" s="2"/>
      <c r="M984" s="15">
        <v>0</v>
      </c>
      <c r="N984" s="2"/>
      <c r="O984" s="15">
        <v>350000</v>
      </c>
      <c r="P984" s="2"/>
      <c r="Q984" s="15">
        <f>M984+O984</f>
        <v>350000</v>
      </c>
      <c r="T984" s="14"/>
    </row>
    <row r="985" spans="1:20" ht="11.85" customHeight="1" x14ac:dyDescent="0.3">
      <c r="A985" s="3" t="s">
        <v>298</v>
      </c>
      <c r="C985" s="2">
        <f>SUM(C983:C984)</f>
        <v>0</v>
      </c>
      <c r="D985" s="2"/>
      <c r="E985" s="2">
        <f>SUM(E983:E984)</f>
        <v>0</v>
      </c>
      <c r="F985" s="2"/>
      <c r="G985" s="2">
        <f>SUM(G983:G984)</f>
        <v>5075.5</v>
      </c>
      <c r="H985" s="2"/>
      <c r="I985" s="2">
        <f>SUM(I983:I984)</f>
        <v>0</v>
      </c>
      <c r="J985" s="2"/>
      <c r="K985" s="2">
        <f>SUM(K983:K984)</f>
        <v>0</v>
      </c>
      <c r="L985" s="2"/>
      <c r="M985" s="2">
        <f>SUM(M983:M984)</f>
        <v>0</v>
      </c>
      <c r="N985" s="2"/>
      <c r="O985" s="2">
        <f>SUM(O983:O984)</f>
        <v>350000</v>
      </c>
      <c r="P985" s="2"/>
      <c r="Q985" s="2">
        <f>SUM(Q983:Q984)</f>
        <v>350000</v>
      </c>
    </row>
    <row r="986" spans="1:20" ht="11.85" customHeight="1" x14ac:dyDescent="0.3"/>
    <row r="987" spans="1:20" ht="11.85" customHeight="1" x14ac:dyDescent="0.3">
      <c r="A987" s="3" t="s">
        <v>546</v>
      </c>
      <c r="C987" s="2">
        <f>C923+C942+C981+C985</f>
        <v>720495.3</v>
      </c>
      <c r="D987" s="2"/>
      <c r="E987" s="2">
        <f>E923+E942+E981+E985</f>
        <v>764870.59000000008</v>
      </c>
      <c r="F987" s="2"/>
      <c r="G987" s="2">
        <f>G923+G942+G981+G985</f>
        <v>748932.00999999989</v>
      </c>
      <c r="H987" s="2"/>
      <c r="I987" s="2">
        <f>I923+I942+I981+I985</f>
        <v>825341</v>
      </c>
      <c r="J987" s="2"/>
      <c r="K987" s="2">
        <f>K923+K942+K981+K985</f>
        <v>844341</v>
      </c>
      <c r="L987" s="2"/>
      <c r="M987" s="2">
        <f>M923+M942+M981+M985</f>
        <v>271300</v>
      </c>
      <c r="N987" s="2"/>
      <c r="O987" s="2">
        <f>O923+O942+O981+O985</f>
        <v>437315</v>
      </c>
      <c r="P987" s="2"/>
      <c r="Q987" s="2">
        <f>Q923+Q942+Q981+Q985</f>
        <v>708615</v>
      </c>
      <c r="R987" s="20"/>
      <c r="T987" s="14"/>
    </row>
    <row r="988" spans="1:20" ht="11.85" customHeight="1" x14ac:dyDescent="0.3">
      <c r="D988" s="2"/>
      <c r="F988" s="2"/>
      <c r="H988" s="2"/>
      <c r="J988" s="2"/>
      <c r="K988" s="2"/>
      <c r="L988" s="2"/>
      <c r="M988" s="2"/>
      <c r="N988" s="2"/>
      <c r="O988" s="2"/>
      <c r="P988" s="2"/>
      <c r="Q988" s="2"/>
    </row>
    <row r="989" spans="1:20" ht="11.85" customHeight="1" x14ac:dyDescent="0.3">
      <c r="D989" s="2"/>
      <c r="F989" s="2"/>
      <c r="H989" s="2"/>
      <c r="J989" s="2"/>
      <c r="K989" s="2"/>
      <c r="L989" s="2"/>
      <c r="M989" s="2"/>
      <c r="N989" s="2"/>
      <c r="O989" s="2"/>
      <c r="P989" s="2"/>
      <c r="Q989" s="2"/>
    </row>
    <row r="990" spans="1:20" ht="11.85" customHeight="1" x14ac:dyDescent="0.3">
      <c r="D990" s="2"/>
      <c r="F990" s="2"/>
      <c r="H990" s="2"/>
      <c r="J990" s="2"/>
      <c r="K990" s="2"/>
      <c r="L990" s="2"/>
      <c r="M990" s="2"/>
      <c r="N990" s="2"/>
      <c r="O990" s="2"/>
      <c r="P990" s="2"/>
      <c r="Q990" s="2"/>
    </row>
    <row r="991" spans="1:20" ht="11.85" customHeight="1" x14ac:dyDescent="0.3">
      <c r="D991" s="2"/>
      <c r="F991" s="2"/>
      <c r="H991" s="2"/>
      <c r="J991" s="2"/>
      <c r="K991" s="2"/>
      <c r="L991" s="2"/>
      <c r="M991" s="2"/>
      <c r="N991" s="2"/>
      <c r="O991" s="2"/>
      <c r="P991" s="2"/>
      <c r="Q991" s="2"/>
    </row>
    <row r="992" spans="1:20" ht="11.85" customHeight="1" x14ac:dyDescent="0.3">
      <c r="D992" s="2"/>
      <c r="F992" s="2"/>
      <c r="H992" s="2"/>
      <c r="J992" s="2"/>
      <c r="K992" s="2"/>
      <c r="L992" s="2"/>
      <c r="M992" s="2"/>
      <c r="N992" s="2"/>
      <c r="O992" s="2"/>
      <c r="P992" s="2"/>
      <c r="Q992" s="2"/>
    </row>
    <row r="993" spans="4:17" ht="11.85" customHeight="1" x14ac:dyDescent="0.3">
      <c r="D993" s="2"/>
      <c r="F993" s="2"/>
      <c r="H993" s="2"/>
      <c r="J993" s="2"/>
      <c r="K993" s="2"/>
      <c r="L993" s="2"/>
      <c r="M993" s="2"/>
      <c r="N993" s="2"/>
      <c r="O993" s="2"/>
      <c r="P993" s="2"/>
      <c r="Q993" s="2"/>
    </row>
    <row r="994" spans="4:17" ht="11.85" customHeight="1" x14ac:dyDescent="0.3">
      <c r="D994" s="2"/>
      <c r="F994" s="2"/>
      <c r="H994" s="2"/>
      <c r="J994" s="2"/>
      <c r="K994" s="2"/>
      <c r="L994" s="2"/>
      <c r="M994" s="2"/>
      <c r="N994" s="2"/>
      <c r="O994" s="2"/>
      <c r="P994" s="2"/>
      <c r="Q994" s="2"/>
    </row>
    <row r="995" spans="4:17" ht="11.85" customHeight="1" x14ac:dyDescent="0.3">
      <c r="D995" s="2"/>
      <c r="F995" s="2"/>
      <c r="H995" s="2"/>
      <c r="J995" s="2"/>
      <c r="K995" s="2"/>
      <c r="L995" s="2"/>
      <c r="M995" s="2"/>
      <c r="N995" s="2"/>
      <c r="O995" s="2"/>
      <c r="P995" s="2"/>
      <c r="Q995" s="2"/>
    </row>
    <row r="996" spans="4:17" ht="11.85" customHeight="1" x14ac:dyDescent="0.3"/>
    <row r="997" spans="4:17" ht="11.85" customHeight="1" x14ac:dyDescent="0.3"/>
    <row r="998" spans="4:17" ht="11.85" customHeight="1" x14ac:dyDescent="0.3"/>
    <row r="999" spans="4:17" ht="11.85" customHeight="1" x14ac:dyDescent="0.3"/>
    <row r="1000" spans="4:17" ht="11.85" customHeight="1" x14ac:dyDescent="0.3"/>
    <row r="1001" spans="4:17" ht="11.85" customHeight="1" x14ac:dyDescent="0.3"/>
    <row r="1002" spans="4:17" ht="11.85" customHeight="1" x14ac:dyDescent="0.3"/>
    <row r="1003" spans="4:17" ht="11.85" customHeight="1" x14ac:dyDescent="0.3"/>
    <row r="1004" spans="4:17" ht="11.85" customHeight="1" x14ac:dyDescent="0.3"/>
    <row r="1005" spans="4:17" ht="11.85" customHeight="1" x14ac:dyDescent="0.3"/>
    <row r="1006" spans="4:17" ht="11.85" customHeight="1" x14ac:dyDescent="0.3"/>
    <row r="1007" spans="4:17" ht="11.85" customHeight="1" x14ac:dyDescent="0.3"/>
    <row r="1008" spans="4:17" ht="11.85" customHeight="1" x14ac:dyDescent="0.3"/>
    <row r="1009" ht="11.85" customHeight="1" x14ac:dyDescent="0.3"/>
    <row r="1010" ht="11.85" customHeight="1" x14ac:dyDescent="0.3"/>
    <row r="1011" ht="11.85" customHeight="1" x14ac:dyDescent="0.3"/>
    <row r="1012" ht="11.85" customHeight="1" x14ac:dyDescent="0.3"/>
    <row r="1013" ht="11.85" customHeight="1" x14ac:dyDescent="0.3"/>
    <row r="1014" ht="11.85" customHeight="1" x14ac:dyDescent="0.3"/>
    <row r="1015" ht="11.85" customHeight="1" x14ac:dyDescent="0.3"/>
    <row r="1016" ht="11.85" customHeight="1" x14ac:dyDescent="0.3"/>
    <row r="1017" ht="11.85" customHeight="1" x14ac:dyDescent="0.3"/>
    <row r="1018" ht="11.85" customHeight="1" x14ac:dyDescent="0.3"/>
    <row r="1019" ht="11.85" customHeight="1" x14ac:dyDescent="0.3"/>
    <row r="1020" ht="11.85" customHeight="1" x14ac:dyDescent="0.3"/>
    <row r="1021" ht="11.85" customHeight="1" x14ac:dyDescent="0.3"/>
    <row r="1022" ht="11.85" customHeight="1" x14ac:dyDescent="0.3"/>
    <row r="1023" ht="11.85" customHeight="1" x14ac:dyDescent="0.3"/>
    <row r="1024" ht="11.85" customHeight="1" x14ac:dyDescent="0.3"/>
    <row r="1025" spans="1:17" ht="11.85" customHeight="1" x14ac:dyDescent="0.3"/>
    <row r="1026" spans="1:17" ht="11.85" customHeight="1" x14ac:dyDescent="0.3"/>
    <row r="1027" spans="1:17" ht="11.85" customHeight="1" x14ac:dyDescent="0.3"/>
    <row r="1028" spans="1:17" ht="11.85" customHeight="1" x14ac:dyDescent="0.3"/>
    <row r="1029" spans="1:17" ht="11.85" customHeight="1" x14ac:dyDescent="0.3"/>
    <row r="1030" spans="1:17" ht="11.85" customHeight="1" x14ac:dyDescent="0.3"/>
    <row r="1031" spans="1:17" ht="11.85" customHeight="1" x14ac:dyDescent="0.3"/>
    <row r="1032" spans="1:17" ht="11.85" customHeight="1" x14ac:dyDescent="0.3">
      <c r="A1032" s="1"/>
      <c r="B1032" s="1"/>
      <c r="E1032" s="2" t="str">
        <f>$E$1</f>
        <v>CITY OF BRADY</v>
      </c>
    </row>
    <row r="1033" spans="1:17" ht="11.85" customHeight="1" x14ac:dyDescent="0.3">
      <c r="E1033" s="2" t="str">
        <f>$E$2</f>
        <v>BUDGET REPORT</v>
      </c>
    </row>
    <row r="1034" spans="1:17" ht="11.85" customHeight="1" x14ac:dyDescent="0.3">
      <c r="E1034" s="2" t="str">
        <f>$E$3</f>
        <v>FISCAL YEAR 2016 - 2017</v>
      </c>
    </row>
    <row r="1035" spans="1:17" ht="11.85" customHeight="1" x14ac:dyDescent="0.3">
      <c r="A1035" s="3" t="s">
        <v>3</v>
      </c>
    </row>
    <row r="1036" spans="1:17" ht="11.85" customHeight="1" x14ac:dyDescent="0.3">
      <c r="A1036" s="3" t="s">
        <v>547</v>
      </c>
    </row>
    <row r="1037" spans="1:17" ht="11.85" customHeight="1" x14ac:dyDescent="0.3">
      <c r="I1037" s="7" t="str">
        <f>$I$6</f>
        <v>(----- 2015-2016 ------)</v>
      </c>
      <c r="J1037" s="7"/>
      <c r="K1037" s="7"/>
      <c r="L1037" s="8"/>
      <c r="M1037" s="7" t="str">
        <f>$M$6</f>
        <v>2016-2017</v>
      </c>
      <c r="N1037" s="7"/>
      <c r="O1037" s="7"/>
      <c r="P1037" s="7"/>
      <c r="Q1037" s="7"/>
    </row>
    <row r="1038" spans="1:17" ht="11.85" customHeight="1" x14ac:dyDescent="0.3">
      <c r="C1038" s="9" t="str">
        <f>$C$7</f>
        <v>2012-2013</v>
      </c>
      <c r="D1038" s="8"/>
      <c r="E1038" s="9" t="str">
        <f>$E$7</f>
        <v>2013-2014</v>
      </c>
      <c r="F1038" s="8"/>
      <c r="G1038" s="9" t="str">
        <f>$G$7</f>
        <v>2014- 2015</v>
      </c>
      <c r="H1038" s="8"/>
      <c r="I1038" s="9" t="s">
        <v>9</v>
      </c>
      <c r="J1038" s="8"/>
      <c r="K1038" s="8" t="str">
        <f>+$K$7</f>
        <v>PROJECTED</v>
      </c>
      <c r="L1038" s="8"/>
      <c r="M1038" s="8" t="str">
        <f>$M$7</f>
        <v>2016-2017</v>
      </c>
      <c r="N1038" s="8"/>
      <c r="O1038" s="8" t="str">
        <f>$O$7</f>
        <v>2016-2017</v>
      </c>
      <c r="P1038" s="8"/>
      <c r="Q1038" s="8" t="str">
        <f>$Q$7</f>
        <v>APPROVED</v>
      </c>
    </row>
    <row r="1039" spans="1:17" ht="11.85" customHeight="1" x14ac:dyDescent="0.3">
      <c r="A1039" s="10" t="s">
        <v>242</v>
      </c>
      <c r="C1039" s="11" t="s">
        <v>12</v>
      </c>
      <c r="D1039" s="8"/>
      <c r="E1039" s="11" t="s">
        <v>12</v>
      </c>
      <c r="F1039" s="8"/>
      <c r="G1039" s="11" t="s">
        <v>12</v>
      </c>
      <c r="H1039" s="8"/>
      <c r="I1039" s="11" t="s">
        <v>13</v>
      </c>
      <c r="J1039" s="8"/>
      <c r="K1039" s="12" t="s">
        <v>13</v>
      </c>
      <c r="L1039" s="8"/>
      <c r="M1039" s="12" t="str">
        <f>$M$8</f>
        <v>BASE</v>
      </c>
      <c r="N1039" s="8"/>
      <c r="O1039" s="12" t="str">
        <f>$O$8</f>
        <v>SUPPLEMENTAL</v>
      </c>
      <c r="P1039" s="8"/>
      <c r="Q1039" s="12" t="str">
        <f>$Q$8</f>
        <v>BUDGET</v>
      </c>
    </row>
    <row r="1040" spans="1:17" ht="11.85" customHeight="1" x14ac:dyDescent="0.3"/>
    <row r="1041" spans="1:21" ht="11.85" customHeight="1" x14ac:dyDescent="0.3">
      <c r="A1041" s="13" t="s">
        <v>243</v>
      </c>
    </row>
    <row r="1042" spans="1:21" ht="11.85" customHeight="1" x14ac:dyDescent="0.3">
      <c r="A1042" s="3" t="s">
        <v>548</v>
      </c>
      <c r="C1042" s="2">
        <v>501682.07</v>
      </c>
      <c r="D1042" s="2"/>
      <c r="E1042" s="2">
        <v>373394.35</v>
      </c>
      <c r="F1042" s="2"/>
      <c r="G1042" s="2">
        <v>359593.12</v>
      </c>
      <c r="H1042" s="2"/>
      <c r="I1042" s="2">
        <v>395000</v>
      </c>
      <c r="J1042" s="2"/>
      <c r="K1042" s="2">
        <v>395000</v>
      </c>
      <c r="L1042" s="2"/>
      <c r="M1042" s="2">
        <v>405168</v>
      </c>
      <c r="N1042" s="2"/>
      <c r="O1042" s="2">
        <f>35555+36335+25480</f>
        <v>97370</v>
      </c>
      <c r="P1042" s="2"/>
      <c r="Q1042" s="2">
        <f t="shared" ref="Q1042:Q1050" si="36">M1042+O1042</f>
        <v>502538</v>
      </c>
      <c r="T1042" s="14"/>
    </row>
    <row r="1043" spans="1:21" ht="11.85" customHeight="1" x14ac:dyDescent="0.3">
      <c r="A1043" s="3" t="s">
        <v>549</v>
      </c>
      <c r="C1043" s="2">
        <v>68986.05</v>
      </c>
      <c r="D1043" s="2"/>
      <c r="E1043" s="2">
        <v>33222.839999999997</v>
      </c>
      <c r="F1043" s="2"/>
      <c r="G1043" s="2">
        <v>37109.96</v>
      </c>
      <c r="H1043" s="2"/>
      <c r="I1043" s="2">
        <v>37500</v>
      </c>
      <c r="J1043" s="2"/>
      <c r="K1043" s="2">
        <v>30500</v>
      </c>
      <c r="L1043" s="2"/>
      <c r="M1043" s="2">
        <v>33000</v>
      </c>
      <c r="N1043" s="2"/>
      <c r="O1043" s="2">
        <v>2000</v>
      </c>
      <c r="P1043" s="2"/>
      <c r="Q1043" s="2">
        <f t="shared" si="36"/>
        <v>35000</v>
      </c>
      <c r="T1043" s="14"/>
    </row>
    <row r="1044" spans="1:21" ht="11.85" customHeight="1" x14ac:dyDescent="0.3">
      <c r="A1044" s="3" t="s">
        <v>550</v>
      </c>
      <c r="C1044" s="2">
        <v>0</v>
      </c>
      <c r="D1044" s="2"/>
      <c r="E1044" s="2">
        <v>450</v>
      </c>
      <c r="F1044" s="2"/>
      <c r="G1044" s="2">
        <v>9400</v>
      </c>
      <c r="H1044" s="2"/>
      <c r="I1044" s="2">
        <v>11050</v>
      </c>
      <c r="J1044" s="2"/>
      <c r="K1044" s="2">
        <v>11050</v>
      </c>
      <c r="L1044" s="2"/>
      <c r="M1044" s="2">
        <v>6900</v>
      </c>
      <c r="N1044" s="2"/>
      <c r="O1044" s="2">
        <v>0</v>
      </c>
      <c r="P1044" s="2"/>
      <c r="Q1044" s="2">
        <f t="shared" si="36"/>
        <v>6900</v>
      </c>
      <c r="T1044" s="14"/>
    </row>
    <row r="1045" spans="1:21" ht="11.85" customHeight="1" x14ac:dyDescent="0.3">
      <c r="A1045" s="3" t="s">
        <v>551</v>
      </c>
      <c r="C1045" s="2">
        <v>6880</v>
      </c>
      <c r="D1045" s="2"/>
      <c r="E1045" s="2">
        <v>3660</v>
      </c>
      <c r="F1045" s="2"/>
      <c r="G1045" s="2">
        <v>3370</v>
      </c>
      <c r="H1045" s="2"/>
      <c r="I1045" s="2">
        <v>3640</v>
      </c>
      <c r="J1045" s="2"/>
      <c r="K1045" s="2">
        <v>3640</v>
      </c>
      <c r="L1045" s="2"/>
      <c r="M1045" s="2">
        <v>3640</v>
      </c>
      <c r="N1045" s="2"/>
      <c r="O1045" s="2">
        <v>0</v>
      </c>
      <c r="P1045" s="2"/>
      <c r="Q1045" s="2">
        <f t="shared" si="36"/>
        <v>3640</v>
      </c>
      <c r="T1045" s="14"/>
    </row>
    <row r="1046" spans="1:21" ht="11.85" customHeight="1" x14ac:dyDescent="0.3">
      <c r="A1046" s="3" t="s">
        <v>552</v>
      </c>
      <c r="C1046" s="2">
        <v>98794.59</v>
      </c>
      <c r="D1046" s="2"/>
      <c r="E1046" s="2">
        <v>63355.28</v>
      </c>
      <c r="F1046" s="2"/>
      <c r="G1046" s="2">
        <v>71782.52</v>
      </c>
      <c r="H1046" s="2"/>
      <c r="I1046" s="2">
        <v>93773</v>
      </c>
      <c r="J1046" s="2"/>
      <c r="K1046" s="2">
        <v>93773</v>
      </c>
      <c r="L1046" s="2"/>
      <c r="M1046" s="2">
        <v>98448</v>
      </c>
      <c r="N1046" s="2"/>
      <c r="O1046" s="2">
        <f>9845+9845</f>
        <v>19690</v>
      </c>
      <c r="P1046" s="2"/>
      <c r="Q1046" s="2">
        <f t="shared" si="36"/>
        <v>118138</v>
      </c>
      <c r="T1046" s="14"/>
    </row>
    <row r="1047" spans="1:21" ht="11.85" customHeight="1" x14ac:dyDescent="0.3">
      <c r="A1047" s="3" t="s">
        <v>553</v>
      </c>
      <c r="C1047" s="2">
        <v>61453.7</v>
      </c>
      <c r="D1047" s="2"/>
      <c r="E1047" s="2">
        <v>45161.77</v>
      </c>
      <c r="F1047" s="2"/>
      <c r="G1047" s="2">
        <v>44244.81</v>
      </c>
      <c r="H1047" s="2"/>
      <c r="I1047" s="2">
        <v>44688</v>
      </c>
      <c r="J1047" s="2"/>
      <c r="K1047" s="2">
        <v>44688</v>
      </c>
      <c r="L1047" s="2"/>
      <c r="M1047" s="2">
        <v>46961</v>
      </c>
      <c r="N1047" s="2"/>
      <c r="O1047" s="2">
        <f>3811+4109+2731</f>
        <v>10651</v>
      </c>
      <c r="P1047" s="2"/>
      <c r="Q1047" s="2">
        <f t="shared" si="36"/>
        <v>57612</v>
      </c>
      <c r="T1047" s="14"/>
    </row>
    <row r="1048" spans="1:21" ht="11.85" customHeight="1" x14ac:dyDescent="0.3">
      <c r="A1048" s="3" t="s">
        <v>554</v>
      </c>
      <c r="C1048" s="2">
        <v>10832.21</v>
      </c>
      <c r="D1048" s="2"/>
      <c r="E1048" s="2">
        <v>11651.19</v>
      </c>
      <c r="F1048" s="2"/>
      <c r="G1048" s="2">
        <v>10487.05</v>
      </c>
      <c r="H1048" s="2"/>
      <c r="I1048" s="2">
        <v>10321</v>
      </c>
      <c r="J1048" s="2"/>
      <c r="K1048" s="2">
        <v>10321</v>
      </c>
      <c r="L1048" s="2"/>
      <c r="M1048" s="2">
        <v>10302</v>
      </c>
      <c r="N1048" s="2"/>
      <c r="O1048" s="2">
        <f>500+1032+1032</f>
        <v>2564</v>
      </c>
      <c r="P1048" s="2"/>
      <c r="Q1048" s="2">
        <f t="shared" si="36"/>
        <v>12866</v>
      </c>
      <c r="T1048" s="14"/>
    </row>
    <row r="1049" spans="1:21" ht="11.85" customHeight="1" x14ac:dyDescent="0.3">
      <c r="A1049" s="3" t="s">
        <v>555</v>
      </c>
      <c r="C1049" s="2">
        <v>28.39</v>
      </c>
      <c r="D1049" s="2"/>
      <c r="E1049" s="2">
        <v>2410.62</v>
      </c>
      <c r="F1049" s="2"/>
      <c r="G1049" s="2">
        <v>189.77</v>
      </c>
      <c r="H1049" s="2"/>
      <c r="I1049" s="2">
        <v>900</v>
      </c>
      <c r="J1049" s="2"/>
      <c r="K1049" s="2">
        <v>1700</v>
      </c>
      <c r="L1049" s="2"/>
      <c r="M1049" s="2">
        <v>990</v>
      </c>
      <c r="N1049" s="2"/>
      <c r="O1049" s="2">
        <f>99+99</f>
        <v>198</v>
      </c>
      <c r="P1049" s="2"/>
      <c r="Q1049" s="2">
        <f t="shared" si="36"/>
        <v>1188</v>
      </c>
      <c r="T1049" s="14"/>
    </row>
    <row r="1050" spans="1:21" ht="11.85" customHeight="1" x14ac:dyDescent="0.3">
      <c r="A1050" s="3" t="s">
        <v>556</v>
      </c>
      <c r="C1050" s="15">
        <v>43392.81</v>
      </c>
      <c r="D1050" s="2"/>
      <c r="E1050" s="15">
        <v>30732.83</v>
      </c>
      <c r="F1050" s="2"/>
      <c r="G1050" s="15">
        <v>30338.63</v>
      </c>
      <c r="H1050" s="2"/>
      <c r="I1050" s="15">
        <v>33735</v>
      </c>
      <c r="J1050" s="2"/>
      <c r="K1050" s="15">
        <v>33735</v>
      </c>
      <c r="L1050" s="2"/>
      <c r="M1050" s="15">
        <v>34177</v>
      </c>
      <c r="N1050" s="2"/>
      <c r="O1050" s="15">
        <f>2773+2990+1987</f>
        <v>7750</v>
      </c>
      <c r="P1050" s="2"/>
      <c r="Q1050" s="15">
        <f t="shared" si="36"/>
        <v>41927</v>
      </c>
      <c r="T1050" s="14"/>
    </row>
    <row r="1051" spans="1:21" ht="11.85" customHeight="1" x14ac:dyDescent="0.3">
      <c r="A1051" s="3" t="s">
        <v>254</v>
      </c>
      <c r="C1051" s="2">
        <f>SUM(C1042:C1050)</f>
        <v>792049.81999999983</v>
      </c>
      <c r="D1051" s="2"/>
      <c r="E1051" s="2">
        <f>SUM(E1042:E1050)</f>
        <v>564038.87999999989</v>
      </c>
      <c r="F1051" s="2"/>
      <c r="G1051" s="2">
        <f>SUM(G1042:G1050)</f>
        <v>566515.8600000001</v>
      </c>
      <c r="H1051" s="2"/>
      <c r="I1051" s="2">
        <f>SUM(I1042:I1050)</f>
        <v>630607</v>
      </c>
      <c r="J1051" s="2"/>
      <c r="K1051" s="2">
        <f>SUM(K1042:K1050)</f>
        <v>624407</v>
      </c>
      <c r="L1051" s="2"/>
      <c r="M1051" s="2">
        <f>SUM(M1042:M1050)</f>
        <v>639586</v>
      </c>
      <c r="N1051" s="2"/>
      <c r="O1051" s="2">
        <f>SUM(O1042:O1050)</f>
        <v>140223</v>
      </c>
      <c r="P1051" s="2"/>
      <c r="Q1051" s="2">
        <f>SUM(Q1042:Q1050)</f>
        <v>779809</v>
      </c>
      <c r="R1051" s="20"/>
      <c r="U1051" s="2"/>
    </row>
    <row r="1052" spans="1:21" ht="11.85" customHeight="1" x14ac:dyDescent="0.3">
      <c r="D1052" s="2"/>
      <c r="F1052" s="2"/>
      <c r="H1052" s="2"/>
      <c r="J1052" s="2"/>
      <c r="K1052" s="2"/>
      <c r="L1052" s="2"/>
      <c r="M1052" s="2"/>
      <c r="N1052" s="2"/>
      <c r="O1052" s="2"/>
      <c r="P1052" s="2"/>
      <c r="Q1052" s="2"/>
    </row>
    <row r="1053" spans="1:21" ht="11.85" customHeight="1" x14ac:dyDescent="0.3">
      <c r="A1053" s="13" t="s">
        <v>255</v>
      </c>
      <c r="D1053" s="2"/>
      <c r="F1053" s="2"/>
      <c r="H1053" s="2"/>
      <c r="J1053" s="2"/>
      <c r="K1053" s="2"/>
      <c r="L1053" s="2"/>
      <c r="M1053" s="2"/>
      <c r="N1053" s="2"/>
      <c r="O1053" s="2"/>
      <c r="P1053" s="2"/>
      <c r="Q1053" s="2"/>
    </row>
    <row r="1054" spans="1:21" ht="11.85" customHeight="1" x14ac:dyDescent="0.3">
      <c r="A1054" s="3" t="s">
        <v>557</v>
      </c>
      <c r="C1054" s="2">
        <v>315</v>
      </c>
      <c r="D1054" s="2"/>
      <c r="E1054" s="2">
        <v>120</v>
      </c>
      <c r="F1054" s="2"/>
      <c r="G1054" s="2">
        <v>0</v>
      </c>
      <c r="H1054" s="2"/>
      <c r="I1054" s="2">
        <v>750</v>
      </c>
      <c r="J1054" s="2"/>
      <c r="K1054" s="2">
        <v>750</v>
      </c>
      <c r="L1054" s="2"/>
      <c r="M1054" s="2">
        <v>750</v>
      </c>
      <c r="N1054" s="2"/>
      <c r="O1054" s="2">
        <v>0</v>
      </c>
      <c r="P1054" s="2"/>
      <c r="Q1054" s="2">
        <f t="shared" ref="Q1054:Q1067" si="37">M1054+O1054</f>
        <v>750</v>
      </c>
      <c r="T1054" s="14"/>
    </row>
    <row r="1055" spans="1:21" ht="11.85" customHeight="1" x14ac:dyDescent="0.3">
      <c r="A1055" s="3" t="s">
        <v>558</v>
      </c>
      <c r="C1055" s="2">
        <v>16176.57</v>
      </c>
      <c r="D1055" s="2"/>
      <c r="E1055" s="2">
        <v>16782.759999999998</v>
      </c>
      <c r="F1055" s="2"/>
      <c r="G1055" s="2">
        <v>15932.66</v>
      </c>
      <c r="H1055" s="2"/>
      <c r="I1055" s="2">
        <v>19000</v>
      </c>
      <c r="J1055" s="2"/>
      <c r="K1055" s="2">
        <v>19000</v>
      </c>
      <c r="L1055" s="2"/>
      <c r="M1055" s="2">
        <v>15000</v>
      </c>
      <c r="N1055" s="2"/>
      <c r="O1055" s="2">
        <v>0</v>
      </c>
      <c r="P1055" s="2"/>
      <c r="Q1055" s="2">
        <f t="shared" si="37"/>
        <v>15000</v>
      </c>
      <c r="T1055" s="14"/>
    </row>
    <row r="1056" spans="1:21" ht="11.85" customHeight="1" x14ac:dyDescent="0.3">
      <c r="A1056" s="3" t="s">
        <v>559</v>
      </c>
      <c r="C1056" s="2">
        <v>1524</v>
      </c>
      <c r="D1056" s="2"/>
      <c r="E1056" s="2">
        <v>1409</v>
      </c>
      <c r="F1056" s="2"/>
      <c r="G1056" s="2">
        <v>571</v>
      </c>
      <c r="H1056" s="2"/>
      <c r="I1056" s="2">
        <v>2500</v>
      </c>
      <c r="J1056" s="2"/>
      <c r="K1056" s="2">
        <v>2500</v>
      </c>
      <c r="L1056" s="2"/>
      <c r="M1056" s="2">
        <v>2500</v>
      </c>
      <c r="N1056" s="2"/>
      <c r="O1056" s="2">
        <v>0</v>
      </c>
      <c r="P1056" s="2"/>
      <c r="Q1056" s="2">
        <f t="shared" si="37"/>
        <v>2500</v>
      </c>
      <c r="T1056" s="14"/>
    </row>
    <row r="1057" spans="1:20" ht="11.85" customHeight="1" x14ac:dyDescent="0.3">
      <c r="A1057" s="3" t="s">
        <v>560</v>
      </c>
      <c r="C1057" s="2">
        <v>0</v>
      </c>
      <c r="D1057" s="2"/>
      <c r="E1057" s="2">
        <v>0</v>
      </c>
      <c r="F1057" s="2"/>
      <c r="G1057" s="2">
        <v>0</v>
      </c>
      <c r="H1057" s="2"/>
      <c r="I1057" s="2">
        <v>0</v>
      </c>
      <c r="J1057" s="2"/>
      <c r="K1057" s="2">
        <v>0</v>
      </c>
      <c r="L1057" s="2"/>
      <c r="M1057" s="2">
        <v>0</v>
      </c>
      <c r="N1057" s="2"/>
      <c r="O1057" s="2">
        <v>0</v>
      </c>
      <c r="P1057" s="2"/>
      <c r="Q1057" s="2">
        <f t="shared" si="37"/>
        <v>0</v>
      </c>
      <c r="T1057" s="14"/>
    </row>
    <row r="1058" spans="1:20" ht="11.85" customHeight="1" x14ac:dyDescent="0.3">
      <c r="A1058" s="3" t="s">
        <v>561</v>
      </c>
      <c r="C1058" s="2">
        <v>9011.24</v>
      </c>
      <c r="D1058" s="2"/>
      <c r="E1058" s="2">
        <v>9228.91</v>
      </c>
      <c r="F1058" s="2"/>
      <c r="G1058" s="2">
        <v>10266.780000000001</v>
      </c>
      <c r="H1058" s="2"/>
      <c r="I1058" s="2">
        <v>9700</v>
      </c>
      <c r="J1058" s="2"/>
      <c r="K1058" s="2">
        <v>11200</v>
      </c>
      <c r="L1058" s="2"/>
      <c r="M1058" s="2">
        <v>16300</v>
      </c>
      <c r="N1058" s="2"/>
      <c r="O1058" s="2">
        <v>0</v>
      </c>
      <c r="P1058" s="2"/>
      <c r="Q1058" s="2">
        <f t="shared" si="37"/>
        <v>16300</v>
      </c>
      <c r="T1058" s="14"/>
    </row>
    <row r="1059" spans="1:20" ht="11.85" customHeight="1" x14ac:dyDescent="0.3">
      <c r="A1059" s="3" t="s">
        <v>562</v>
      </c>
      <c r="C1059" s="2">
        <v>5584</v>
      </c>
      <c r="D1059" s="2"/>
      <c r="E1059" s="2">
        <v>768</v>
      </c>
      <c r="F1059" s="2"/>
      <c r="G1059" s="2">
        <v>648.96</v>
      </c>
      <c r="H1059" s="2"/>
      <c r="I1059" s="2">
        <v>575</v>
      </c>
      <c r="J1059" s="2"/>
      <c r="K1059" s="2">
        <v>775</v>
      </c>
      <c r="L1059" s="2"/>
      <c r="M1059" s="2">
        <v>575</v>
      </c>
      <c r="N1059" s="2"/>
      <c r="O1059" s="2">
        <v>0</v>
      </c>
      <c r="P1059" s="2"/>
      <c r="Q1059" s="2">
        <f t="shared" si="37"/>
        <v>575</v>
      </c>
      <c r="T1059" s="14"/>
    </row>
    <row r="1060" spans="1:20" ht="11.85" customHeight="1" x14ac:dyDescent="0.3">
      <c r="A1060" s="3" t="s">
        <v>563</v>
      </c>
      <c r="C1060" s="2">
        <v>0</v>
      </c>
      <c r="D1060" s="2"/>
      <c r="E1060" s="2">
        <v>0</v>
      </c>
      <c r="F1060" s="2"/>
      <c r="G1060" s="2">
        <v>0</v>
      </c>
      <c r="H1060" s="2"/>
      <c r="I1060" s="2">
        <v>0</v>
      </c>
      <c r="J1060" s="2"/>
      <c r="K1060" s="2">
        <v>0</v>
      </c>
      <c r="L1060" s="2"/>
      <c r="M1060" s="2">
        <v>0</v>
      </c>
      <c r="N1060" s="2"/>
      <c r="O1060" s="2">
        <v>0</v>
      </c>
      <c r="P1060" s="2"/>
      <c r="Q1060" s="2">
        <f t="shared" si="37"/>
        <v>0</v>
      </c>
      <c r="T1060" s="14"/>
    </row>
    <row r="1061" spans="1:20" ht="11.85" customHeight="1" x14ac:dyDescent="0.3">
      <c r="A1061" s="3" t="s">
        <v>564</v>
      </c>
      <c r="C1061" s="2">
        <v>3206.48</v>
      </c>
      <c r="D1061" s="2"/>
      <c r="E1061" s="2">
        <v>4285.7700000000004</v>
      </c>
      <c r="F1061" s="2"/>
      <c r="G1061" s="2">
        <v>5263.95</v>
      </c>
      <c r="H1061" s="2"/>
      <c r="I1061" s="2">
        <v>4000</v>
      </c>
      <c r="J1061" s="2"/>
      <c r="K1061" s="2">
        <v>4000</v>
      </c>
      <c r="L1061" s="2"/>
      <c r="M1061" s="2">
        <v>4000</v>
      </c>
      <c r="N1061" s="2"/>
      <c r="O1061" s="2">
        <v>0</v>
      </c>
      <c r="P1061" s="2"/>
      <c r="Q1061" s="2">
        <f t="shared" si="37"/>
        <v>4000</v>
      </c>
      <c r="T1061" s="14"/>
    </row>
    <row r="1062" spans="1:20" ht="11.85" customHeight="1" x14ac:dyDescent="0.3">
      <c r="A1062" s="3" t="s">
        <v>565</v>
      </c>
      <c r="C1062" s="2">
        <v>0</v>
      </c>
      <c r="D1062" s="2"/>
      <c r="E1062" s="2">
        <v>0</v>
      </c>
      <c r="F1062" s="2"/>
      <c r="G1062" s="2">
        <v>0</v>
      </c>
      <c r="H1062" s="2"/>
      <c r="I1062" s="2">
        <v>0</v>
      </c>
      <c r="J1062" s="2"/>
      <c r="K1062" s="2">
        <v>0</v>
      </c>
      <c r="L1062" s="2"/>
      <c r="M1062" s="2">
        <v>0</v>
      </c>
      <c r="N1062" s="2"/>
      <c r="O1062" s="2">
        <v>0</v>
      </c>
      <c r="P1062" s="2"/>
      <c r="Q1062" s="2">
        <f t="shared" si="37"/>
        <v>0</v>
      </c>
      <c r="T1062" s="14"/>
    </row>
    <row r="1063" spans="1:20" ht="11.85" customHeight="1" x14ac:dyDescent="0.3">
      <c r="A1063" s="3" t="s">
        <v>566</v>
      </c>
      <c r="C1063" s="2">
        <v>1388.4</v>
      </c>
      <c r="D1063" s="2"/>
      <c r="E1063" s="2">
        <v>0</v>
      </c>
      <c r="F1063" s="2"/>
      <c r="G1063" s="2">
        <v>836.72</v>
      </c>
      <c r="H1063" s="2"/>
      <c r="I1063" s="2">
        <v>1500</v>
      </c>
      <c r="J1063" s="2"/>
      <c r="K1063" s="2">
        <v>1500</v>
      </c>
      <c r="L1063" s="2"/>
      <c r="M1063" s="2">
        <v>1500</v>
      </c>
      <c r="N1063" s="2"/>
      <c r="O1063" s="2">
        <v>0</v>
      </c>
      <c r="P1063" s="2"/>
      <c r="Q1063" s="2">
        <f t="shared" si="37"/>
        <v>1500</v>
      </c>
      <c r="T1063" s="14"/>
    </row>
    <row r="1064" spans="1:20" ht="11.85" customHeight="1" x14ac:dyDescent="0.3">
      <c r="A1064" s="3" t="s">
        <v>567</v>
      </c>
      <c r="C1064" s="2">
        <v>2850</v>
      </c>
      <c r="D1064" s="2"/>
      <c r="E1064" s="2">
        <v>1260</v>
      </c>
      <c r="F1064" s="2"/>
      <c r="G1064" s="2">
        <v>880</v>
      </c>
      <c r="H1064" s="2"/>
      <c r="I1064" s="2">
        <v>2400</v>
      </c>
      <c r="J1064" s="2"/>
      <c r="K1064" s="2">
        <v>2400</v>
      </c>
      <c r="L1064" s="2"/>
      <c r="M1064" s="2">
        <v>2400</v>
      </c>
      <c r="N1064" s="2"/>
      <c r="O1064" s="2">
        <v>0</v>
      </c>
      <c r="P1064" s="2"/>
      <c r="Q1064" s="2">
        <f t="shared" si="37"/>
        <v>2400</v>
      </c>
      <c r="T1064" s="14"/>
    </row>
    <row r="1065" spans="1:20" ht="11.85" customHeight="1" x14ac:dyDescent="0.3">
      <c r="A1065" s="3" t="s">
        <v>568</v>
      </c>
      <c r="C1065" s="2">
        <v>0</v>
      </c>
      <c r="D1065" s="2"/>
      <c r="E1065" s="2">
        <v>0</v>
      </c>
      <c r="F1065" s="2"/>
      <c r="G1065" s="2">
        <v>0</v>
      </c>
      <c r="H1065" s="2"/>
      <c r="I1065" s="2">
        <v>0</v>
      </c>
      <c r="J1065" s="2"/>
      <c r="K1065" s="2">
        <v>0</v>
      </c>
      <c r="L1065" s="2"/>
      <c r="M1065" s="2">
        <v>3000</v>
      </c>
      <c r="N1065" s="2"/>
      <c r="O1065" s="2">
        <v>0</v>
      </c>
      <c r="P1065" s="2"/>
      <c r="Q1065" s="2">
        <f t="shared" si="37"/>
        <v>3000</v>
      </c>
      <c r="T1065" s="14"/>
    </row>
    <row r="1066" spans="1:20" ht="11.85" customHeight="1" x14ac:dyDescent="0.3">
      <c r="A1066" s="3" t="s">
        <v>569</v>
      </c>
      <c r="C1066" s="2">
        <v>12652.35</v>
      </c>
      <c r="D1066" s="2"/>
      <c r="E1066" s="2">
        <v>7421.81</v>
      </c>
      <c r="F1066" s="2"/>
      <c r="G1066" s="2">
        <v>7692.36</v>
      </c>
      <c r="H1066" s="2"/>
      <c r="I1066" s="2">
        <v>7800</v>
      </c>
      <c r="J1066" s="2"/>
      <c r="K1066" s="2">
        <v>10300</v>
      </c>
      <c r="L1066" s="2"/>
      <c r="M1066" s="2">
        <v>8300</v>
      </c>
      <c r="N1066" s="2"/>
      <c r="O1066" s="2">
        <v>0</v>
      </c>
      <c r="P1066" s="2"/>
      <c r="Q1066" s="2">
        <f t="shared" si="37"/>
        <v>8300</v>
      </c>
      <c r="T1066" s="14"/>
    </row>
    <row r="1067" spans="1:20" ht="11.85" customHeight="1" x14ac:dyDescent="0.3">
      <c r="A1067" s="3" t="s">
        <v>570</v>
      </c>
      <c r="C1067" s="15">
        <v>0</v>
      </c>
      <c r="D1067" s="2"/>
      <c r="E1067" s="15">
        <v>6537.64</v>
      </c>
      <c r="F1067" s="2"/>
      <c r="G1067" s="15">
        <v>1451.93</v>
      </c>
      <c r="H1067" s="2"/>
      <c r="I1067" s="15">
        <v>3000</v>
      </c>
      <c r="J1067" s="2"/>
      <c r="K1067" s="15">
        <v>3000</v>
      </c>
      <c r="L1067" s="2"/>
      <c r="M1067" s="15">
        <v>5500</v>
      </c>
      <c r="N1067" s="2"/>
      <c r="O1067" s="15">
        <v>0</v>
      </c>
      <c r="P1067" s="2"/>
      <c r="Q1067" s="15">
        <f t="shared" si="37"/>
        <v>5500</v>
      </c>
      <c r="T1067" s="14"/>
    </row>
    <row r="1068" spans="1:20" ht="11.85" customHeight="1" x14ac:dyDescent="0.3">
      <c r="A1068" s="3" t="s">
        <v>272</v>
      </c>
      <c r="C1068" s="2">
        <f>SUM(C1054:C1067)</f>
        <v>52708.04</v>
      </c>
      <c r="D1068" s="2"/>
      <c r="E1068" s="2">
        <f>SUM(E1054:E1067)</f>
        <v>47813.89</v>
      </c>
      <c r="F1068" s="2"/>
      <c r="G1068" s="2">
        <f>SUM(G1054:G1067)</f>
        <v>43544.36</v>
      </c>
      <c r="H1068" s="2"/>
      <c r="I1068" s="2">
        <f>SUM(I1054:I1067)</f>
        <v>51225</v>
      </c>
      <c r="J1068" s="2"/>
      <c r="K1068" s="2">
        <f>SUM(K1054:K1067)</f>
        <v>55425</v>
      </c>
      <c r="L1068" s="2"/>
      <c r="M1068" s="2">
        <f>SUM(M1054:M1067)</f>
        <v>59825</v>
      </c>
      <c r="N1068" s="2"/>
      <c r="O1068" s="2">
        <f>SUM(O1054:O1067)</f>
        <v>0</v>
      </c>
      <c r="P1068" s="2"/>
      <c r="Q1068" s="2">
        <f>SUM(Q1054:Q1067)</f>
        <v>59825</v>
      </c>
    </row>
    <row r="1069" spans="1:20" ht="11.85" customHeight="1" x14ac:dyDescent="0.3"/>
    <row r="1070" spans="1:20" ht="11.85" customHeight="1" x14ac:dyDescent="0.3">
      <c r="A1070" s="13" t="s">
        <v>273</v>
      </c>
      <c r="D1070" s="2"/>
      <c r="F1070" s="2"/>
      <c r="H1070" s="2"/>
      <c r="J1070" s="2"/>
      <c r="K1070" s="2"/>
      <c r="L1070" s="2"/>
      <c r="M1070" s="2"/>
      <c r="N1070" s="2"/>
      <c r="O1070" s="2"/>
      <c r="P1070" s="2"/>
      <c r="Q1070" s="2"/>
    </row>
    <row r="1071" spans="1:20" ht="11.85" customHeight="1" x14ac:dyDescent="0.3">
      <c r="A1071" s="3" t="s">
        <v>571</v>
      </c>
      <c r="C1071" s="2">
        <v>1656.21</v>
      </c>
      <c r="D1071" s="2"/>
      <c r="E1071" s="2">
        <v>1258.04</v>
      </c>
      <c r="F1071" s="2"/>
      <c r="G1071" s="2">
        <v>6403.01</v>
      </c>
      <c r="H1071" s="2"/>
      <c r="I1071" s="2">
        <v>1250</v>
      </c>
      <c r="J1071" s="2"/>
      <c r="K1071" s="2">
        <v>1250</v>
      </c>
      <c r="L1071" s="2"/>
      <c r="M1071" s="2">
        <v>1250</v>
      </c>
      <c r="N1071" s="2"/>
      <c r="O1071" s="2">
        <v>0</v>
      </c>
      <c r="P1071" s="2"/>
      <c r="Q1071" s="2">
        <f t="shared" ref="Q1071:Q1089" si="38">M1071+O1071</f>
        <v>1250</v>
      </c>
      <c r="T1071" s="14"/>
    </row>
    <row r="1072" spans="1:20" ht="11.85" customHeight="1" x14ac:dyDescent="0.3">
      <c r="A1072" s="3" t="s">
        <v>572</v>
      </c>
      <c r="C1072" s="2">
        <v>6458.86</v>
      </c>
      <c r="D1072" s="2"/>
      <c r="E1072" s="2">
        <v>5281.92</v>
      </c>
      <c r="F1072" s="2"/>
      <c r="G1072" s="2">
        <v>9443.85</v>
      </c>
      <c r="H1072" s="2"/>
      <c r="I1072" s="2">
        <v>9500</v>
      </c>
      <c r="J1072" s="2"/>
      <c r="K1072" s="2">
        <v>9500</v>
      </c>
      <c r="L1072" s="2"/>
      <c r="M1072" s="2">
        <v>10245</v>
      </c>
      <c r="N1072" s="2"/>
      <c r="O1072" s="2">
        <v>0</v>
      </c>
      <c r="P1072" s="2"/>
      <c r="Q1072" s="2">
        <f t="shared" si="38"/>
        <v>10245</v>
      </c>
      <c r="T1072" s="14"/>
    </row>
    <row r="1073" spans="1:20" ht="11.85" customHeight="1" x14ac:dyDescent="0.3">
      <c r="A1073" s="3" t="s">
        <v>573</v>
      </c>
      <c r="C1073" s="2">
        <v>13382.31</v>
      </c>
      <c r="D1073" s="2"/>
      <c r="E1073" s="2">
        <v>12110.25</v>
      </c>
      <c r="F1073" s="2"/>
      <c r="G1073" s="2">
        <v>9049.68</v>
      </c>
      <c r="H1073" s="2"/>
      <c r="I1073" s="2">
        <v>11350</v>
      </c>
      <c r="J1073" s="2"/>
      <c r="K1073" s="2">
        <v>11350</v>
      </c>
      <c r="L1073" s="2"/>
      <c r="M1073" s="2">
        <v>11350</v>
      </c>
      <c r="N1073" s="2"/>
      <c r="O1073" s="2">
        <v>0</v>
      </c>
      <c r="P1073" s="2"/>
      <c r="Q1073" s="2">
        <f t="shared" si="38"/>
        <v>11350</v>
      </c>
      <c r="T1073" s="14"/>
    </row>
    <row r="1074" spans="1:20" ht="11.85" customHeight="1" x14ac:dyDescent="0.3">
      <c r="A1074" s="3" t="s">
        <v>574</v>
      </c>
      <c r="C1074" s="2">
        <v>29459.16</v>
      </c>
      <c r="D1074" s="2"/>
      <c r="E1074" s="2">
        <v>23598.67</v>
      </c>
      <c r="F1074" s="2"/>
      <c r="G1074" s="2">
        <v>18645.54</v>
      </c>
      <c r="H1074" s="2"/>
      <c r="I1074" s="2">
        <v>31000</v>
      </c>
      <c r="J1074" s="2"/>
      <c r="K1074" s="2">
        <v>26000</v>
      </c>
      <c r="L1074" s="2"/>
      <c r="M1074" s="2">
        <v>31000</v>
      </c>
      <c r="N1074" s="2"/>
      <c r="O1074" s="2">
        <v>0</v>
      </c>
      <c r="P1074" s="2"/>
      <c r="Q1074" s="2">
        <f t="shared" si="38"/>
        <v>31000</v>
      </c>
      <c r="T1074" s="14"/>
    </row>
    <row r="1075" spans="1:20" ht="11.85" customHeight="1" x14ac:dyDescent="0.3">
      <c r="A1075" s="3" t="s">
        <v>575</v>
      </c>
      <c r="C1075" s="2">
        <v>16654.34</v>
      </c>
      <c r="D1075" s="2"/>
      <c r="E1075" s="2">
        <v>9441.7999999999993</v>
      </c>
      <c r="F1075" s="2"/>
      <c r="G1075" s="2">
        <v>11189.22</v>
      </c>
      <c r="H1075" s="2"/>
      <c r="I1075" s="2">
        <v>15000</v>
      </c>
      <c r="J1075" s="2"/>
      <c r="K1075" s="2">
        <v>15000</v>
      </c>
      <c r="L1075" s="2"/>
      <c r="M1075" s="2">
        <v>15000</v>
      </c>
      <c r="N1075" s="2"/>
      <c r="O1075" s="2">
        <v>0</v>
      </c>
      <c r="P1075" s="2"/>
      <c r="Q1075" s="2">
        <f t="shared" si="38"/>
        <v>15000</v>
      </c>
      <c r="T1075" s="14"/>
    </row>
    <row r="1076" spans="1:20" ht="11.85" customHeight="1" x14ac:dyDescent="0.3">
      <c r="A1076" s="3" t="s">
        <v>576</v>
      </c>
      <c r="C1076" s="2">
        <v>9970.76</v>
      </c>
      <c r="D1076" s="2"/>
      <c r="E1076" s="2">
        <v>1727.65</v>
      </c>
      <c r="F1076" s="2"/>
      <c r="G1076" s="2">
        <v>571</v>
      </c>
      <c r="H1076" s="2"/>
      <c r="I1076" s="2">
        <v>3000</v>
      </c>
      <c r="J1076" s="2"/>
      <c r="K1076" s="2">
        <v>3000</v>
      </c>
      <c r="L1076" s="2"/>
      <c r="M1076" s="2">
        <v>3000</v>
      </c>
      <c r="N1076" s="2"/>
      <c r="O1076" s="2">
        <v>0</v>
      </c>
      <c r="P1076" s="2"/>
      <c r="Q1076" s="2">
        <f t="shared" si="38"/>
        <v>3000</v>
      </c>
      <c r="T1076" s="14"/>
    </row>
    <row r="1077" spans="1:20" ht="11.85" customHeight="1" x14ac:dyDescent="0.3">
      <c r="A1077" s="3" t="s">
        <v>577</v>
      </c>
      <c r="C1077" s="2">
        <v>3314.32</v>
      </c>
      <c r="D1077" s="2"/>
      <c r="E1077" s="2">
        <v>2521.2800000000002</v>
      </c>
      <c r="F1077" s="2"/>
      <c r="G1077" s="2">
        <v>7391.77</v>
      </c>
      <c r="H1077" s="2"/>
      <c r="I1077" s="2">
        <v>2500</v>
      </c>
      <c r="J1077" s="2"/>
      <c r="K1077" s="2">
        <v>2500</v>
      </c>
      <c r="L1077" s="2"/>
      <c r="M1077" s="2">
        <v>2500</v>
      </c>
      <c r="N1077" s="2"/>
      <c r="O1077" s="2">
        <v>0</v>
      </c>
      <c r="P1077" s="2"/>
      <c r="Q1077" s="2">
        <f t="shared" si="38"/>
        <v>2500</v>
      </c>
      <c r="T1077" s="14"/>
    </row>
    <row r="1078" spans="1:20" ht="11.85" customHeight="1" x14ac:dyDescent="0.3">
      <c r="A1078" s="3" t="s">
        <v>578</v>
      </c>
      <c r="C1078" s="2">
        <v>0</v>
      </c>
      <c r="D1078" s="2"/>
      <c r="E1078" s="2">
        <v>0</v>
      </c>
      <c r="F1078" s="2"/>
      <c r="G1078" s="2">
        <v>0</v>
      </c>
      <c r="H1078" s="2"/>
      <c r="I1078" s="2">
        <v>250</v>
      </c>
      <c r="J1078" s="2"/>
      <c r="K1078" s="2">
        <v>250</v>
      </c>
      <c r="L1078" s="2"/>
      <c r="M1078" s="2">
        <v>250</v>
      </c>
      <c r="N1078" s="2"/>
      <c r="O1078" s="2">
        <v>0</v>
      </c>
      <c r="P1078" s="2"/>
      <c r="Q1078" s="2">
        <f t="shared" si="38"/>
        <v>250</v>
      </c>
      <c r="T1078" s="14"/>
    </row>
    <row r="1079" spans="1:20" ht="11.85" customHeight="1" x14ac:dyDescent="0.3">
      <c r="A1079" s="3" t="s">
        <v>579</v>
      </c>
      <c r="C1079" s="2">
        <v>967.98</v>
      </c>
      <c r="D1079" s="2"/>
      <c r="E1079" s="2">
        <v>2207.9899999999998</v>
      </c>
      <c r="F1079" s="2"/>
      <c r="G1079" s="2">
        <v>6731.36</v>
      </c>
      <c r="H1079" s="2"/>
      <c r="I1079" s="2">
        <v>3000</v>
      </c>
      <c r="J1079" s="2"/>
      <c r="K1079" s="2">
        <v>3000</v>
      </c>
      <c r="L1079" s="2"/>
      <c r="M1079" s="2">
        <v>3000</v>
      </c>
      <c r="N1079" s="2"/>
      <c r="O1079" s="2">
        <v>0</v>
      </c>
      <c r="P1079" s="2"/>
      <c r="Q1079" s="2">
        <f t="shared" si="38"/>
        <v>3000</v>
      </c>
      <c r="T1079" s="14"/>
    </row>
    <row r="1080" spans="1:20" ht="11.85" customHeight="1" x14ac:dyDescent="0.3">
      <c r="A1080" s="3" t="s">
        <v>580</v>
      </c>
      <c r="C1080" s="2">
        <v>0</v>
      </c>
      <c r="D1080" s="2"/>
      <c r="E1080" s="2">
        <v>135.13999999999999</v>
      </c>
      <c r="F1080" s="2"/>
      <c r="G1080" s="2">
        <v>0</v>
      </c>
      <c r="H1080" s="2"/>
      <c r="I1080" s="2">
        <v>500</v>
      </c>
      <c r="J1080" s="2"/>
      <c r="K1080" s="2">
        <v>500</v>
      </c>
      <c r="L1080" s="2"/>
      <c r="M1080" s="2">
        <v>500</v>
      </c>
      <c r="N1080" s="2"/>
      <c r="O1080" s="2">
        <v>0</v>
      </c>
      <c r="P1080" s="2"/>
      <c r="Q1080" s="2">
        <f t="shared" si="38"/>
        <v>500</v>
      </c>
      <c r="T1080" s="14"/>
    </row>
    <row r="1081" spans="1:20" ht="11.85" customHeight="1" x14ac:dyDescent="0.3">
      <c r="A1081" s="3" t="s">
        <v>581</v>
      </c>
      <c r="C1081" s="2">
        <v>17032.89</v>
      </c>
      <c r="D1081" s="2"/>
      <c r="E1081" s="2">
        <v>16875.240000000002</v>
      </c>
      <c r="F1081" s="2"/>
      <c r="G1081" s="2">
        <v>17665.580000000002</v>
      </c>
      <c r="H1081" s="2"/>
      <c r="I1081" s="2">
        <v>12000</v>
      </c>
      <c r="J1081" s="2"/>
      <c r="K1081" s="2">
        <v>12000</v>
      </c>
      <c r="L1081" s="2"/>
      <c r="M1081" s="2">
        <v>12000</v>
      </c>
      <c r="N1081" s="2"/>
      <c r="O1081" s="2">
        <v>0</v>
      </c>
      <c r="P1081" s="2"/>
      <c r="Q1081" s="2">
        <f t="shared" si="38"/>
        <v>12000</v>
      </c>
      <c r="T1081" s="14"/>
    </row>
    <row r="1082" spans="1:20" ht="11.85" customHeight="1" x14ac:dyDescent="0.3">
      <c r="A1082" s="3" t="s">
        <v>582</v>
      </c>
      <c r="C1082" s="2">
        <v>1191</v>
      </c>
      <c r="D1082" s="2"/>
      <c r="E1082" s="2">
        <v>691</v>
      </c>
      <c r="F1082" s="2"/>
      <c r="G1082" s="2">
        <v>751</v>
      </c>
      <c r="H1082" s="2"/>
      <c r="I1082" s="2">
        <v>1035</v>
      </c>
      <c r="J1082" s="2"/>
      <c r="K1082" s="2">
        <v>1035</v>
      </c>
      <c r="L1082" s="2"/>
      <c r="M1082" s="2">
        <v>1035</v>
      </c>
      <c r="N1082" s="2"/>
      <c r="O1082" s="2">
        <v>0</v>
      </c>
      <c r="P1082" s="2"/>
      <c r="Q1082" s="2">
        <f t="shared" si="38"/>
        <v>1035</v>
      </c>
      <c r="T1082" s="14"/>
    </row>
    <row r="1083" spans="1:20" ht="11.85" hidden="1" customHeight="1" x14ac:dyDescent="0.3">
      <c r="A1083" s="3" t="s">
        <v>583</v>
      </c>
      <c r="C1083" s="2">
        <v>0</v>
      </c>
      <c r="D1083" s="2"/>
      <c r="E1083" s="2">
        <v>0</v>
      </c>
      <c r="F1083" s="2"/>
      <c r="G1083" s="2">
        <v>0</v>
      </c>
      <c r="H1083" s="2"/>
      <c r="I1083" s="2">
        <v>0</v>
      </c>
      <c r="J1083" s="2"/>
      <c r="K1083" s="2">
        <v>0</v>
      </c>
      <c r="L1083" s="2"/>
      <c r="M1083" s="2">
        <v>0</v>
      </c>
      <c r="N1083" s="2"/>
      <c r="O1083" s="2">
        <v>0</v>
      </c>
      <c r="P1083" s="2"/>
      <c r="Q1083" s="2">
        <f t="shared" si="38"/>
        <v>0</v>
      </c>
      <c r="T1083" s="14"/>
    </row>
    <row r="1084" spans="1:20" ht="11.85" customHeight="1" x14ac:dyDescent="0.3">
      <c r="A1084" s="3" t="s">
        <v>584</v>
      </c>
      <c r="C1084" s="2">
        <v>6612.14</v>
      </c>
      <c r="D1084" s="2"/>
      <c r="E1084" s="2">
        <v>6892.02</v>
      </c>
      <c r="F1084" s="2"/>
      <c r="G1084" s="2">
        <v>8996.33</v>
      </c>
      <c r="H1084" s="2"/>
      <c r="I1084" s="2">
        <v>8000</v>
      </c>
      <c r="J1084" s="2"/>
      <c r="K1084" s="2">
        <v>8000</v>
      </c>
      <c r="L1084" s="2"/>
      <c r="M1084" s="2">
        <v>8000</v>
      </c>
      <c r="N1084" s="2"/>
      <c r="O1084" s="2">
        <v>3500</v>
      </c>
      <c r="P1084" s="2"/>
      <c r="Q1084" s="2">
        <f t="shared" si="38"/>
        <v>11500</v>
      </c>
      <c r="T1084" s="14"/>
    </row>
    <row r="1085" spans="1:20" ht="11.85" customHeight="1" x14ac:dyDescent="0.3">
      <c r="A1085" s="3" t="s">
        <v>585</v>
      </c>
      <c r="C1085" s="2">
        <v>917.33</v>
      </c>
      <c r="D1085" s="2"/>
      <c r="E1085" s="2">
        <v>966.99</v>
      </c>
      <c r="F1085" s="2"/>
      <c r="G1085" s="2">
        <v>1404.3</v>
      </c>
      <c r="H1085" s="2"/>
      <c r="I1085" s="2">
        <v>1200</v>
      </c>
      <c r="J1085" s="2"/>
      <c r="K1085" s="2">
        <v>1200</v>
      </c>
      <c r="L1085" s="2"/>
      <c r="M1085" s="2">
        <v>2000</v>
      </c>
      <c r="N1085" s="2"/>
      <c r="O1085" s="2">
        <v>0</v>
      </c>
      <c r="P1085" s="2"/>
      <c r="Q1085" s="2">
        <f t="shared" si="38"/>
        <v>2000</v>
      </c>
      <c r="T1085" s="14"/>
    </row>
    <row r="1086" spans="1:20" ht="11.85" customHeight="1" x14ac:dyDescent="0.3">
      <c r="A1086" s="3" t="s">
        <v>586</v>
      </c>
      <c r="C1086" s="2">
        <v>0</v>
      </c>
      <c r="D1086" s="2"/>
      <c r="E1086" s="2">
        <v>175</v>
      </c>
      <c r="F1086" s="2"/>
      <c r="G1086" s="2">
        <v>1270</v>
      </c>
      <c r="H1086" s="2"/>
      <c r="I1086" s="2">
        <v>2000</v>
      </c>
      <c r="J1086" s="2"/>
      <c r="K1086" s="2">
        <v>2000</v>
      </c>
      <c r="L1086" s="2"/>
      <c r="M1086" s="2">
        <v>2000</v>
      </c>
      <c r="N1086" s="2"/>
      <c r="O1086" s="2">
        <v>0</v>
      </c>
      <c r="P1086" s="2"/>
      <c r="Q1086" s="2">
        <f t="shared" si="38"/>
        <v>2000</v>
      </c>
      <c r="T1086" s="14"/>
    </row>
    <row r="1087" spans="1:20" ht="11.85" customHeight="1" x14ac:dyDescent="0.3">
      <c r="A1087" s="3" t="s">
        <v>587</v>
      </c>
      <c r="C1087" s="2">
        <v>0</v>
      </c>
      <c r="D1087" s="2"/>
      <c r="E1087" s="2">
        <v>0</v>
      </c>
      <c r="F1087" s="2"/>
      <c r="G1087" s="2">
        <v>0</v>
      </c>
      <c r="H1087" s="2"/>
      <c r="I1087" s="2">
        <v>0</v>
      </c>
      <c r="J1087" s="2"/>
      <c r="K1087" s="2">
        <v>0</v>
      </c>
      <c r="L1087" s="2"/>
      <c r="M1087" s="2">
        <v>0</v>
      </c>
      <c r="N1087" s="2"/>
      <c r="O1087" s="2">
        <v>0</v>
      </c>
      <c r="P1087" s="2"/>
      <c r="Q1087" s="2">
        <f t="shared" si="38"/>
        <v>0</v>
      </c>
      <c r="T1087" s="14"/>
    </row>
    <row r="1088" spans="1:20" ht="11.85" customHeight="1" x14ac:dyDescent="0.3">
      <c r="A1088" s="3" t="s">
        <v>588</v>
      </c>
      <c r="C1088" s="2">
        <v>0</v>
      </c>
      <c r="D1088" s="2"/>
      <c r="E1088" s="2">
        <v>0</v>
      </c>
      <c r="F1088" s="2"/>
      <c r="G1088" s="2">
        <v>0</v>
      </c>
      <c r="H1088" s="2"/>
      <c r="I1088" s="2">
        <v>0</v>
      </c>
      <c r="J1088" s="2"/>
      <c r="K1088" s="2">
        <v>0</v>
      </c>
      <c r="L1088" s="2"/>
      <c r="M1088" s="2">
        <v>0</v>
      </c>
      <c r="N1088" s="2"/>
      <c r="O1088" s="2">
        <v>0</v>
      </c>
      <c r="P1088" s="2"/>
      <c r="Q1088" s="2">
        <f t="shared" si="38"/>
        <v>0</v>
      </c>
      <c r="T1088" s="14"/>
    </row>
    <row r="1089" spans="1:21" ht="11.85" customHeight="1" x14ac:dyDescent="0.3">
      <c r="A1089" s="3" t="s">
        <v>589</v>
      </c>
      <c r="C1089" s="2">
        <v>4898.6400000000003</v>
      </c>
      <c r="D1089" s="2"/>
      <c r="E1089" s="2">
        <v>1797.96</v>
      </c>
      <c r="F1089" s="2"/>
      <c r="G1089" s="2">
        <v>790.46</v>
      </c>
      <c r="H1089" s="2"/>
      <c r="I1089" s="2">
        <v>1716</v>
      </c>
      <c r="J1089" s="2"/>
      <c r="K1089" s="2">
        <v>1716</v>
      </c>
      <c r="L1089" s="2"/>
      <c r="M1089" s="2">
        <v>7834</v>
      </c>
      <c r="N1089" s="2"/>
      <c r="O1089" s="2">
        <v>0</v>
      </c>
      <c r="P1089" s="2"/>
      <c r="Q1089" s="2">
        <f t="shared" si="38"/>
        <v>7834</v>
      </c>
      <c r="T1089" s="14"/>
    </row>
    <row r="1090" spans="1:21" ht="11.85" customHeight="1" x14ac:dyDescent="0.3">
      <c r="A1090" s="3" t="s">
        <v>590</v>
      </c>
      <c r="C1090" s="15">
        <v>55432.56</v>
      </c>
      <c r="D1090" s="2"/>
      <c r="E1090" s="15">
        <v>62774.99</v>
      </c>
      <c r="F1090" s="2"/>
      <c r="G1090" s="15">
        <v>8969.2099999999991</v>
      </c>
      <c r="H1090" s="2"/>
      <c r="I1090" s="15">
        <v>31838</v>
      </c>
      <c r="J1090" s="2"/>
      <c r="K1090" s="15">
        <v>31838</v>
      </c>
      <c r="L1090" s="2"/>
      <c r="M1090" s="15">
        <v>59540</v>
      </c>
      <c r="N1090" s="2"/>
      <c r="O1090" s="15">
        <v>0</v>
      </c>
      <c r="P1090" s="2"/>
      <c r="Q1090" s="15">
        <f>M1090+O1090</f>
        <v>59540</v>
      </c>
      <c r="T1090" s="14"/>
    </row>
    <row r="1091" spans="1:21" ht="11.85" customHeight="1" x14ac:dyDescent="0.3">
      <c r="A1091" s="3" t="s">
        <v>295</v>
      </c>
      <c r="C1091" s="2">
        <f>SUM(C1071:C1075)+SUM(C1076:C1090)</f>
        <v>167948.5</v>
      </c>
      <c r="D1091" s="2"/>
      <c r="E1091" s="2">
        <f>SUM(E1071:E1075)+SUM(E1076:E1090)</f>
        <v>148455.94</v>
      </c>
      <c r="F1091" s="2"/>
      <c r="G1091" s="2">
        <f>SUM(G1071:G1075)+SUM(G1076:G1090)</f>
        <v>109272.31000000001</v>
      </c>
      <c r="H1091" s="2"/>
      <c r="I1091" s="2">
        <f>SUM(I1071:I1075)+SUM(I1076:I1090)</f>
        <v>135139</v>
      </c>
      <c r="J1091" s="2"/>
      <c r="K1091" s="2">
        <f>SUM(K1071:K1075)+SUM(K1076:K1090)</f>
        <v>130139</v>
      </c>
      <c r="L1091" s="2"/>
      <c r="M1091" s="2">
        <f>SUM(M1071:M1075)+SUM(M1076:M1090)</f>
        <v>170504</v>
      </c>
      <c r="N1091" s="2"/>
      <c r="O1091" s="2">
        <f>SUM(O1071:O1075)+SUM(O1076:O1090)</f>
        <v>3500</v>
      </c>
      <c r="P1091" s="2"/>
      <c r="Q1091" s="2">
        <f>SUM(Q1071:Q1090)</f>
        <v>174004</v>
      </c>
      <c r="R1091" s="20"/>
      <c r="U1091" s="2"/>
    </row>
    <row r="1092" spans="1:21" ht="11.85" customHeight="1" x14ac:dyDescent="0.3">
      <c r="D1092" s="2"/>
      <c r="F1092" s="2"/>
      <c r="H1092" s="2"/>
      <c r="J1092" s="2"/>
      <c r="K1092" s="2"/>
      <c r="L1092" s="2"/>
      <c r="M1092" s="2"/>
      <c r="N1092" s="2"/>
      <c r="O1092" s="2"/>
      <c r="P1092" s="2"/>
      <c r="Q1092" s="2"/>
    </row>
    <row r="1093" spans="1:21" ht="11.85" customHeight="1" x14ac:dyDescent="0.3">
      <c r="D1093" s="2"/>
      <c r="F1093" s="2"/>
      <c r="H1093" s="2"/>
      <c r="J1093" s="2"/>
      <c r="K1093" s="2"/>
      <c r="L1093" s="2"/>
      <c r="M1093" s="2"/>
      <c r="N1093" s="2"/>
      <c r="O1093" s="2"/>
      <c r="P1093" s="2"/>
      <c r="Q1093" s="2"/>
    </row>
    <row r="1094" spans="1:21" ht="11.85" customHeight="1" x14ac:dyDescent="0.3">
      <c r="D1094" s="2"/>
      <c r="F1094" s="2"/>
      <c r="H1094" s="2"/>
      <c r="J1094" s="2"/>
      <c r="K1094" s="2"/>
      <c r="L1094" s="2"/>
      <c r="M1094" s="2"/>
      <c r="N1094" s="2"/>
      <c r="O1094" s="2"/>
      <c r="P1094" s="2"/>
      <c r="Q1094" s="2"/>
    </row>
    <row r="1095" spans="1:21" ht="11.85" customHeight="1" x14ac:dyDescent="0.3">
      <c r="A1095" s="1"/>
      <c r="B1095" s="1"/>
      <c r="E1095" s="2" t="str">
        <f>$E$1</f>
        <v>CITY OF BRADY</v>
      </c>
    </row>
    <row r="1096" spans="1:21" ht="11.85" customHeight="1" x14ac:dyDescent="0.3">
      <c r="E1096" s="2" t="str">
        <f>$E$2</f>
        <v>BUDGET REPORT</v>
      </c>
    </row>
    <row r="1097" spans="1:21" ht="11.85" customHeight="1" x14ac:dyDescent="0.3">
      <c r="E1097" s="2" t="str">
        <f>$E$3</f>
        <v>FISCAL YEAR 2016 - 2017</v>
      </c>
    </row>
    <row r="1098" spans="1:21" ht="11.85" customHeight="1" x14ac:dyDescent="0.3">
      <c r="A1098" s="3" t="s">
        <v>3</v>
      </c>
    </row>
    <row r="1099" spans="1:21" ht="11.85" customHeight="1" x14ac:dyDescent="0.3">
      <c r="A1099" s="3" t="s">
        <v>547</v>
      </c>
    </row>
    <row r="1100" spans="1:21" ht="11.85" customHeight="1" x14ac:dyDescent="0.3">
      <c r="I1100" s="7" t="str">
        <f>$I$6</f>
        <v>(----- 2015-2016 ------)</v>
      </c>
      <c r="J1100" s="7"/>
      <c r="K1100" s="7"/>
      <c r="L1100" s="8"/>
      <c r="M1100" s="7" t="str">
        <f>$M$6</f>
        <v>2016-2017</v>
      </c>
      <c r="N1100" s="7"/>
      <c r="O1100" s="7"/>
      <c r="P1100" s="7"/>
      <c r="Q1100" s="7"/>
    </row>
    <row r="1101" spans="1:21" ht="11.85" customHeight="1" x14ac:dyDescent="0.3">
      <c r="C1101" s="9" t="str">
        <f>$C$7</f>
        <v>2012-2013</v>
      </c>
      <c r="D1101" s="8"/>
      <c r="E1101" s="9" t="str">
        <f>$E$7</f>
        <v>2013-2014</v>
      </c>
      <c r="F1101" s="8"/>
      <c r="G1101" s="9" t="str">
        <f>$G$7</f>
        <v>2014- 2015</v>
      </c>
      <c r="H1101" s="8"/>
      <c r="I1101" s="9" t="s">
        <v>9</v>
      </c>
      <c r="J1101" s="8"/>
      <c r="K1101" s="8" t="str">
        <f>+$K$7</f>
        <v>PROJECTED</v>
      </c>
      <c r="L1101" s="8"/>
      <c r="M1101" s="8" t="str">
        <f>$M$7</f>
        <v>2016-2017</v>
      </c>
      <c r="N1101" s="8"/>
      <c r="O1101" s="8" t="str">
        <f>$O$7</f>
        <v>2016-2017</v>
      </c>
      <c r="P1101" s="8"/>
      <c r="Q1101" s="8" t="str">
        <f>$Q$7</f>
        <v>APPROVED</v>
      </c>
    </row>
    <row r="1102" spans="1:21" ht="11.85" customHeight="1" x14ac:dyDescent="0.3">
      <c r="A1102" s="10" t="s">
        <v>242</v>
      </c>
      <c r="C1102" s="11" t="s">
        <v>12</v>
      </c>
      <c r="D1102" s="8"/>
      <c r="E1102" s="11" t="s">
        <v>12</v>
      </c>
      <c r="F1102" s="8"/>
      <c r="G1102" s="11" t="s">
        <v>12</v>
      </c>
      <c r="H1102" s="8"/>
      <c r="I1102" s="11" t="s">
        <v>13</v>
      </c>
      <c r="J1102" s="8"/>
      <c r="K1102" s="12" t="s">
        <v>13</v>
      </c>
      <c r="L1102" s="8"/>
      <c r="M1102" s="12" t="str">
        <f>$M$8</f>
        <v>BASE</v>
      </c>
      <c r="N1102" s="8"/>
      <c r="O1102" s="12" t="str">
        <f>$O$8</f>
        <v>SUPPLEMENTAL</v>
      </c>
      <c r="P1102" s="8"/>
      <c r="Q1102" s="12" t="str">
        <f>$Q$8</f>
        <v>BUDGET</v>
      </c>
    </row>
    <row r="1103" spans="1:21" ht="11.85" customHeight="1" x14ac:dyDescent="0.3">
      <c r="D1103" s="2"/>
      <c r="F1103" s="2"/>
      <c r="H1103" s="2"/>
      <c r="J1103" s="2"/>
      <c r="K1103" s="2"/>
      <c r="L1103" s="2"/>
      <c r="M1103" s="2"/>
      <c r="N1103" s="2"/>
      <c r="O1103" s="2"/>
      <c r="P1103" s="2"/>
      <c r="Q1103" s="2"/>
    </row>
    <row r="1104" spans="1:21" ht="11.85" customHeight="1" x14ac:dyDescent="0.3">
      <c r="A1104" s="3" t="s">
        <v>591</v>
      </c>
      <c r="C1104" s="19">
        <v>0</v>
      </c>
      <c r="D1104" s="2"/>
      <c r="E1104" s="19">
        <v>0</v>
      </c>
      <c r="F1104" s="2"/>
      <c r="G1104" s="19">
        <v>109573.43</v>
      </c>
      <c r="H1104" s="2"/>
      <c r="I1104" s="19">
        <v>0</v>
      </c>
      <c r="J1104" s="2"/>
      <c r="K1104" s="19">
        <v>0</v>
      </c>
      <c r="L1104" s="2"/>
      <c r="M1104" s="19">
        <v>0</v>
      </c>
      <c r="N1104" s="2"/>
      <c r="O1104" s="19">
        <v>0</v>
      </c>
      <c r="P1104" s="2"/>
      <c r="Q1104" s="19">
        <f>M1104+O1104</f>
        <v>0</v>
      </c>
      <c r="T1104" s="14"/>
    </row>
    <row r="1105" spans="1:21" ht="11.85" customHeight="1" x14ac:dyDescent="0.3">
      <c r="A1105" s="3" t="s">
        <v>592</v>
      </c>
      <c r="C1105" s="15">
        <v>0</v>
      </c>
      <c r="D1105" s="2"/>
      <c r="E1105" s="15">
        <v>0</v>
      </c>
      <c r="F1105" s="2"/>
      <c r="G1105" s="15">
        <v>46235</v>
      </c>
      <c r="H1105" s="2"/>
      <c r="I1105" s="15">
        <v>109005</v>
      </c>
      <c r="J1105" s="2"/>
      <c r="K1105" s="15">
        <v>139620</v>
      </c>
      <c r="L1105" s="2"/>
      <c r="M1105" s="15">
        <v>0</v>
      </c>
      <c r="N1105" s="2"/>
      <c r="O1105" s="15">
        <v>0</v>
      </c>
      <c r="P1105" s="2"/>
      <c r="Q1105" s="15">
        <f>M1105+O1105</f>
        <v>0</v>
      </c>
      <c r="T1105" s="14"/>
    </row>
    <row r="1106" spans="1:21" ht="11.85" customHeight="1" x14ac:dyDescent="0.3">
      <c r="A1106" s="3" t="s">
        <v>298</v>
      </c>
      <c r="C1106" s="2">
        <f>SUM(C1104:C1105)</f>
        <v>0</v>
      </c>
      <c r="D1106" s="2"/>
      <c r="E1106" s="2">
        <f>SUM(E1104:E1105)</f>
        <v>0</v>
      </c>
      <c r="F1106" s="2"/>
      <c r="G1106" s="2">
        <f>SUM(G1104:G1105)</f>
        <v>155808.43</v>
      </c>
      <c r="H1106" s="2"/>
      <c r="I1106" s="2">
        <f>SUM(I1104:I1105)</f>
        <v>109005</v>
      </c>
      <c r="J1106" s="2"/>
      <c r="K1106" s="2">
        <f>SUM(K1104:K1105)</f>
        <v>139620</v>
      </c>
      <c r="L1106" s="2"/>
      <c r="M1106" s="2">
        <f>SUM(M1104:M1105)</f>
        <v>0</v>
      </c>
      <c r="N1106" s="2"/>
      <c r="O1106" s="2">
        <f>SUM(O1104:O1105)</f>
        <v>0</v>
      </c>
      <c r="P1106" s="2"/>
      <c r="Q1106" s="2">
        <f>SUM(Q1104:Q1105)</f>
        <v>0</v>
      </c>
    </row>
    <row r="1107" spans="1:21" ht="11.85" customHeight="1" x14ac:dyDescent="0.3">
      <c r="D1107" s="2"/>
      <c r="F1107" s="2"/>
      <c r="H1107" s="2"/>
      <c r="J1107" s="2"/>
      <c r="K1107" s="2"/>
      <c r="L1107" s="2"/>
      <c r="M1107" s="2"/>
      <c r="N1107" s="2"/>
      <c r="O1107" s="2"/>
      <c r="P1107" s="2"/>
      <c r="Q1107" s="2"/>
    </row>
    <row r="1108" spans="1:21" ht="11.85" customHeight="1" x14ac:dyDescent="0.3">
      <c r="A1108" s="3" t="s">
        <v>593</v>
      </c>
      <c r="C1108" s="2">
        <f>C1051+C1068+C1091+C1106</f>
        <v>1012706.3599999999</v>
      </c>
      <c r="D1108" s="2"/>
      <c r="E1108" s="2">
        <f>E1051+E1068+E1091+E1106</f>
        <v>760308.71</v>
      </c>
      <c r="F1108" s="2"/>
      <c r="G1108" s="2">
        <f>G1051+G1068+G1091+G1106</f>
        <v>875140.9600000002</v>
      </c>
      <c r="H1108" s="2"/>
      <c r="I1108" s="2">
        <f>I1051+I1068+I1091+I1106</f>
        <v>925976</v>
      </c>
      <c r="J1108" s="2"/>
      <c r="K1108" s="2">
        <f>K1051+K1068+K1091+K1106</f>
        <v>949591</v>
      </c>
      <c r="L1108" s="2"/>
      <c r="M1108" s="2">
        <f>M1051+M1068+M1091+M1106</f>
        <v>869915</v>
      </c>
      <c r="N1108" s="2"/>
      <c r="O1108" s="2">
        <f>O1051+O1068+O1091+O1106</f>
        <v>143723</v>
      </c>
      <c r="P1108" s="2"/>
      <c r="Q1108" s="2">
        <f>Q1051+Q1068+Q1091+Q1106</f>
        <v>1013638</v>
      </c>
      <c r="R1108" s="20"/>
      <c r="T1108" s="14"/>
      <c r="U1108" s="2"/>
    </row>
    <row r="1109" spans="1:21" ht="11.85" customHeight="1" x14ac:dyDescent="0.3"/>
    <row r="1110" spans="1:21" ht="11.85" customHeight="1" x14ac:dyDescent="0.3"/>
    <row r="1111" spans="1:21" ht="11.85" customHeight="1" x14ac:dyDescent="0.3"/>
    <row r="1112" spans="1:21" ht="11.85" customHeight="1" x14ac:dyDescent="0.3"/>
    <row r="1113" spans="1:21" ht="11.85" customHeight="1" x14ac:dyDescent="0.3"/>
    <row r="1114" spans="1:21" ht="11.85" customHeight="1" x14ac:dyDescent="0.3"/>
    <row r="1115" spans="1:21" ht="11.85" customHeight="1" x14ac:dyDescent="0.3"/>
    <row r="1116" spans="1:21" ht="11.85" customHeight="1" x14ac:dyDescent="0.3"/>
    <row r="1117" spans="1:21" ht="11.85" customHeight="1" x14ac:dyDescent="0.3"/>
    <row r="1118" spans="1:21" ht="11.85" customHeight="1" x14ac:dyDescent="0.3"/>
    <row r="1119" spans="1:21" ht="11.85" customHeight="1" x14ac:dyDescent="0.3"/>
    <row r="1120" spans="1:21" ht="11.85" customHeight="1" x14ac:dyDescent="0.3"/>
    <row r="1121" ht="11.85" customHeight="1" x14ac:dyDescent="0.3"/>
    <row r="1122" ht="11.85" customHeight="1" x14ac:dyDescent="0.3"/>
    <row r="1123" ht="11.85" customHeight="1" x14ac:dyDescent="0.3"/>
    <row r="1124" ht="11.85" customHeight="1" x14ac:dyDescent="0.3"/>
    <row r="1125" ht="11.85" customHeight="1" x14ac:dyDescent="0.3"/>
    <row r="1126" ht="11.85" customHeight="1" x14ac:dyDescent="0.3"/>
    <row r="1127" ht="11.85" customHeight="1" x14ac:dyDescent="0.3"/>
    <row r="1128" ht="11.85" customHeight="1" x14ac:dyDescent="0.3"/>
    <row r="1129" ht="11.85" customHeight="1" x14ac:dyDescent="0.3"/>
    <row r="1130" ht="11.85" customHeight="1" x14ac:dyDescent="0.3"/>
    <row r="1131" ht="11.85" customHeight="1" x14ac:dyDescent="0.3"/>
    <row r="1132" ht="11.85" customHeight="1" x14ac:dyDescent="0.3"/>
    <row r="1133" ht="11.85" customHeight="1" x14ac:dyDescent="0.3"/>
    <row r="1134" ht="11.85" customHeight="1" x14ac:dyDescent="0.3"/>
    <row r="1135" ht="11.85" customHeight="1" x14ac:dyDescent="0.3"/>
    <row r="1136" ht="11.85" customHeight="1" x14ac:dyDescent="0.3"/>
    <row r="1137" spans="17:17" ht="11.85" customHeight="1" x14ac:dyDescent="0.3"/>
    <row r="1138" spans="17:17" ht="11.85" customHeight="1" x14ac:dyDescent="0.3"/>
    <row r="1139" spans="17:17" ht="11.85" customHeight="1" x14ac:dyDescent="0.3"/>
    <row r="1140" spans="17:17" ht="11.85" customHeight="1" x14ac:dyDescent="0.3"/>
    <row r="1141" spans="17:17" ht="11.85" customHeight="1" x14ac:dyDescent="0.3"/>
    <row r="1142" spans="17:17" ht="11.85" customHeight="1" x14ac:dyDescent="0.3"/>
    <row r="1143" spans="17:17" ht="11.85" customHeight="1" x14ac:dyDescent="0.3"/>
    <row r="1144" spans="17:17" ht="11.85" customHeight="1" x14ac:dyDescent="0.3"/>
    <row r="1145" spans="17:17" ht="11.85" customHeight="1" x14ac:dyDescent="0.3">
      <c r="Q1145" s="2"/>
    </row>
    <row r="1146" spans="17:17" ht="11.85" customHeight="1" x14ac:dyDescent="0.3"/>
    <row r="1147" spans="17:17" ht="11.85" customHeight="1" x14ac:dyDescent="0.3"/>
    <row r="1148" spans="17:17" ht="11.85" customHeight="1" x14ac:dyDescent="0.3"/>
    <row r="1149" spans="17:17" ht="11.85" customHeight="1" x14ac:dyDescent="0.3"/>
    <row r="1150" spans="17:17" ht="11.85" customHeight="1" x14ac:dyDescent="0.3"/>
    <row r="1151" spans="17:17" ht="11.85" customHeight="1" x14ac:dyDescent="0.3"/>
    <row r="1152" spans="17:17" ht="11.85" customHeight="1" x14ac:dyDescent="0.3"/>
    <row r="1153" spans="1:20" ht="11.85" customHeight="1" x14ac:dyDescent="0.3"/>
    <row r="1154" spans="1:20" ht="11.85" customHeight="1" x14ac:dyDescent="0.3"/>
    <row r="1155" spans="1:20" ht="11.85" customHeight="1" x14ac:dyDescent="0.3"/>
    <row r="1156" spans="1:20" ht="11.85" customHeight="1" x14ac:dyDescent="0.3"/>
    <row r="1157" spans="1:20" ht="11.85" customHeight="1" x14ac:dyDescent="0.3"/>
    <row r="1158" spans="1:20" ht="11.85" customHeight="1" x14ac:dyDescent="0.3">
      <c r="A1158" s="1"/>
      <c r="B1158" s="1"/>
      <c r="E1158" s="2" t="str">
        <f>$E$1</f>
        <v>CITY OF BRADY</v>
      </c>
    </row>
    <row r="1159" spans="1:20" ht="11.85" customHeight="1" x14ac:dyDescent="0.3">
      <c r="E1159" s="2" t="str">
        <f>$E$2</f>
        <v>BUDGET REPORT</v>
      </c>
    </row>
    <row r="1160" spans="1:20" ht="11.85" customHeight="1" x14ac:dyDescent="0.3">
      <c r="E1160" s="2" t="str">
        <f>$E$3</f>
        <v>FISCAL YEAR 2016 - 2017</v>
      </c>
    </row>
    <row r="1161" spans="1:20" ht="11.85" customHeight="1" x14ac:dyDescent="0.3">
      <c r="A1161" s="3" t="s">
        <v>3</v>
      </c>
    </row>
    <row r="1162" spans="1:20" ht="11.85" customHeight="1" x14ac:dyDescent="0.3">
      <c r="A1162" s="3" t="s">
        <v>594</v>
      </c>
    </row>
    <row r="1163" spans="1:20" ht="11.85" customHeight="1" x14ac:dyDescent="0.3">
      <c r="I1163" s="7" t="str">
        <f>$I$6</f>
        <v>(----- 2015-2016 ------)</v>
      </c>
      <c r="J1163" s="7"/>
      <c r="K1163" s="7"/>
      <c r="L1163" s="8"/>
      <c r="M1163" s="7" t="str">
        <f>$M$6</f>
        <v>2016-2017</v>
      </c>
      <c r="N1163" s="7"/>
      <c r="O1163" s="7"/>
      <c r="P1163" s="7"/>
      <c r="Q1163" s="7"/>
    </row>
    <row r="1164" spans="1:20" ht="11.85" customHeight="1" x14ac:dyDescent="0.3">
      <c r="C1164" s="9" t="str">
        <f>$C$7</f>
        <v>2012-2013</v>
      </c>
      <c r="D1164" s="8"/>
      <c r="E1164" s="9" t="str">
        <f>$E$7</f>
        <v>2013-2014</v>
      </c>
      <c r="F1164" s="8"/>
      <c r="G1164" s="9" t="str">
        <f>$G$7</f>
        <v>2014- 2015</v>
      </c>
      <c r="H1164" s="8"/>
      <c r="I1164" s="9" t="s">
        <v>9</v>
      </c>
      <c r="J1164" s="8"/>
      <c r="K1164" s="8" t="str">
        <f>+$K$7</f>
        <v>PROJECTED</v>
      </c>
      <c r="L1164" s="8"/>
      <c r="M1164" s="8" t="str">
        <f>$M$7</f>
        <v>2016-2017</v>
      </c>
      <c r="N1164" s="8"/>
      <c r="O1164" s="8" t="str">
        <f>$O$7</f>
        <v>2016-2017</v>
      </c>
      <c r="P1164" s="8"/>
      <c r="Q1164" s="8" t="str">
        <f>$Q$7</f>
        <v>APPROVED</v>
      </c>
    </row>
    <row r="1165" spans="1:20" ht="11.85" customHeight="1" x14ac:dyDescent="0.3">
      <c r="A1165" s="10" t="s">
        <v>242</v>
      </c>
      <c r="C1165" s="11" t="s">
        <v>12</v>
      </c>
      <c r="D1165" s="8"/>
      <c r="E1165" s="11" t="s">
        <v>12</v>
      </c>
      <c r="F1165" s="8"/>
      <c r="G1165" s="11" t="s">
        <v>12</v>
      </c>
      <c r="H1165" s="8"/>
      <c r="I1165" s="11" t="s">
        <v>13</v>
      </c>
      <c r="J1165" s="8"/>
      <c r="K1165" s="12" t="s">
        <v>13</v>
      </c>
      <c r="L1165" s="8"/>
      <c r="M1165" s="12" t="str">
        <f>$M$8</f>
        <v>BASE</v>
      </c>
      <c r="N1165" s="8"/>
      <c r="O1165" s="12" t="str">
        <f>$O$8</f>
        <v>SUPPLEMENTAL</v>
      </c>
      <c r="P1165" s="8"/>
      <c r="Q1165" s="12" t="str">
        <f>$Q$8</f>
        <v>BUDGET</v>
      </c>
    </row>
    <row r="1166" spans="1:20" ht="11.85" customHeight="1" x14ac:dyDescent="0.3"/>
    <row r="1167" spans="1:20" ht="11.85" customHeight="1" x14ac:dyDescent="0.3">
      <c r="A1167" s="13" t="s">
        <v>243</v>
      </c>
    </row>
    <row r="1168" spans="1:20" ht="11.85" customHeight="1" x14ac:dyDescent="0.3">
      <c r="A1168" s="3" t="s">
        <v>595</v>
      </c>
      <c r="C1168" s="2">
        <v>13208</v>
      </c>
      <c r="D1168" s="2"/>
      <c r="E1168" s="2">
        <v>12029.92</v>
      </c>
      <c r="F1168" s="2"/>
      <c r="G1168" s="2">
        <v>11669.28</v>
      </c>
      <c r="H1168" s="2"/>
      <c r="I1168" s="2">
        <v>13300</v>
      </c>
      <c r="J1168" s="2"/>
      <c r="K1168" s="2">
        <v>0</v>
      </c>
      <c r="L1168" s="2"/>
      <c r="M1168" s="2">
        <v>12640</v>
      </c>
      <c r="N1168" s="2"/>
      <c r="O1168" s="2">
        <v>0</v>
      </c>
      <c r="P1168" s="2"/>
      <c r="Q1168" s="2">
        <f t="shared" ref="Q1168:Q1174" si="39">M1168+O1168</f>
        <v>12640</v>
      </c>
      <c r="T1168" s="14"/>
    </row>
    <row r="1169" spans="1:21" ht="11.85" customHeight="1" x14ac:dyDescent="0.3">
      <c r="A1169" s="3" t="s">
        <v>596</v>
      </c>
      <c r="C1169" s="2">
        <v>669.75</v>
      </c>
      <c r="D1169" s="2"/>
      <c r="E1169" s="2">
        <v>0</v>
      </c>
      <c r="F1169" s="2"/>
      <c r="G1169" s="2">
        <v>0</v>
      </c>
      <c r="H1169" s="2"/>
      <c r="I1169" s="2">
        <v>0</v>
      </c>
      <c r="J1169" s="2"/>
      <c r="K1169" s="2">
        <v>0</v>
      </c>
      <c r="L1169" s="2"/>
      <c r="M1169" s="2">
        <v>0</v>
      </c>
      <c r="N1169" s="2"/>
      <c r="O1169" s="2">
        <v>0</v>
      </c>
      <c r="P1169" s="2"/>
      <c r="Q1169" s="2">
        <f t="shared" si="39"/>
        <v>0</v>
      </c>
      <c r="T1169" s="14"/>
    </row>
    <row r="1170" spans="1:21" ht="11.85" customHeight="1" x14ac:dyDescent="0.3">
      <c r="A1170" s="3" t="s">
        <v>597</v>
      </c>
      <c r="C1170" s="2">
        <v>1912.12</v>
      </c>
      <c r="D1170" s="2"/>
      <c r="E1170" s="2">
        <v>0</v>
      </c>
      <c r="F1170" s="2"/>
      <c r="G1170" s="2">
        <v>0</v>
      </c>
      <c r="H1170" s="2"/>
      <c r="I1170" s="2">
        <v>0</v>
      </c>
      <c r="J1170" s="2"/>
      <c r="K1170" s="2">
        <v>0</v>
      </c>
      <c r="L1170" s="2"/>
      <c r="M1170" s="2">
        <v>0</v>
      </c>
      <c r="N1170" s="2"/>
      <c r="O1170" s="2">
        <v>0</v>
      </c>
      <c r="P1170" s="2"/>
      <c r="Q1170" s="2">
        <f t="shared" si="39"/>
        <v>0</v>
      </c>
      <c r="T1170" s="14"/>
    </row>
    <row r="1171" spans="1:21" ht="11.85" customHeight="1" x14ac:dyDescent="0.3">
      <c r="A1171" s="3" t="s">
        <v>598</v>
      </c>
      <c r="C1171" s="2">
        <v>875.5</v>
      </c>
      <c r="D1171" s="2"/>
      <c r="E1171" s="2">
        <v>0</v>
      </c>
      <c r="F1171" s="2"/>
      <c r="G1171" s="2">
        <v>0</v>
      </c>
      <c r="H1171" s="2"/>
      <c r="I1171" s="2">
        <v>0</v>
      </c>
      <c r="J1171" s="2"/>
      <c r="K1171" s="2">
        <v>0</v>
      </c>
      <c r="L1171" s="2"/>
      <c r="M1171" s="2">
        <v>0</v>
      </c>
      <c r="N1171" s="2"/>
      <c r="O1171" s="2">
        <v>0</v>
      </c>
      <c r="P1171" s="2"/>
      <c r="Q1171" s="2">
        <f t="shared" si="39"/>
        <v>0</v>
      </c>
      <c r="T1171" s="14"/>
    </row>
    <row r="1172" spans="1:21" ht="11.85" customHeight="1" x14ac:dyDescent="0.3">
      <c r="A1172" s="3" t="s">
        <v>599</v>
      </c>
      <c r="C1172" s="2">
        <v>37.11</v>
      </c>
      <c r="D1172" s="2"/>
      <c r="E1172" s="2">
        <v>20.09</v>
      </c>
      <c r="F1172" s="2"/>
      <c r="G1172" s="2">
        <v>0</v>
      </c>
      <c r="H1172" s="2"/>
      <c r="I1172" s="2">
        <v>50</v>
      </c>
      <c r="J1172" s="2"/>
      <c r="K1172" s="2">
        <v>50</v>
      </c>
      <c r="L1172" s="2"/>
      <c r="M1172" s="2">
        <v>55</v>
      </c>
      <c r="N1172" s="2"/>
      <c r="O1172" s="2">
        <v>0</v>
      </c>
      <c r="P1172" s="2"/>
      <c r="Q1172" s="2">
        <f t="shared" si="39"/>
        <v>55</v>
      </c>
      <c r="T1172" s="14"/>
    </row>
    <row r="1173" spans="1:21" ht="11.85" customHeight="1" x14ac:dyDescent="0.3">
      <c r="A1173" s="3" t="s">
        <v>600</v>
      </c>
      <c r="C1173" s="2">
        <v>1.55</v>
      </c>
      <c r="D1173" s="2"/>
      <c r="E1173" s="2">
        <v>189.33</v>
      </c>
      <c r="F1173" s="2"/>
      <c r="G1173" s="2">
        <v>28.86</v>
      </c>
      <c r="H1173" s="2"/>
      <c r="I1173" s="2">
        <v>90</v>
      </c>
      <c r="J1173" s="2"/>
      <c r="K1173" s="2">
        <v>90</v>
      </c>
      <c r="L1173" s="2"/>
      <c r="M1173" s="2">
        <v>99</v>
      </c>
      <c r="N1173" s="2"/>
      <c r="O1173" s="2">
        <v>0</v>
      </c>
      <c r="P1173" s="2"/>
      <c r="Q1173" s="2">
        <f t="shared" si="39"/>
        <v>99</v>
      </c>
      <c r="T1173" s="14"/>
    </row>
    <row r="1174" spans="1:21" ht="11.85" customHeight="1" x14ac:dyDescent="0.3">
      <c r="A1174" s="3" t="s">
        <v>601</v>
      </c>
      <c r="C1174" s="15">
        <v>1061.6400000000001</v>
      </c>
      <c r="D1174" s="2"/>
      <c r="E1174" s="15">
        <v>920.29</v>
      </c>
      <c r="F1174" s="2"/>
      <c r="G1174" s="15">
        <v>892.71</v>
      </c>
      <c r="H1174" s="2"/>
      <c r="I1174" s="15">
        <v>1037</v>
      </c>
      <c r="J1174" s="2"/>
      <c r="K1174" s="15">
        <v>1037</v>
      </c>
      <c r="L1174" s="2"/>
      <c r="M1174" s="15">
        <v>986</v>
      </c>
      <c r="N1174" s="2"/>
      <c r="O1174" s="15">
        <v>0</v>
      </c>
      <c r="P1174" s="2"/>
      <c r="Q1174" s="15">
        <f t="shared" si="39"/>
        <v>986</v>
      </c>
      <c r="T1174" s="14"/>
    </row>
    <row r="1175" spans="1:21" ht="11.85" customHeight="1" x14ac:dyDescent="0.3">
      <c r="A1175" s="3" t="s">
        <v>254</v>
      </c>
      <c r="C1175" s="2">
        <f>SUM(C1168:C1174)</f>
        <v>17765.669999999998</v>
      </c>
      <c r="D1175" s="2"/>
      <c r="E1175" s="2">
        <f>SUM(E1168:E1174)</f>
        <v>13159.630000000001</v>
      </c>
      <c r="F1175" s="2"/>
      <c r="G1175" s="2">
        <f>SUM(G1168:G1174)</f>
        <v>12590.850000000002</v>
      </c>
      <c r="H1175" s="2"/>
      <c r="I1175" s="2">
        <f>SUM(I1168:I1174)</f>
        <v>14477</v>
      </c>
      <c r="J1175" s="2"/>
      <c r="K1175" s="2">
        <f>SUM(K1168:K1174)</f>
        <v>1177</v>
      </c>
      <c r="L1175" s="2"/>
      <c r="M1175" s="2">
        <f>SUM(M1168:M1174)</f>
        <v>13780</v>
      </c>
      <c r="N1175" s="2"/>
      <c r="O1175" s="2">
        <f>SUM(O1168:O1174)</f>
        <v>0</v>
      </c>
      <c r="P1175" s="2"/>
      <c r="Q1175" s="2">
        <f>SUM(Q1168:Q1174)</f>
        <v>13780</v>
      </c>
      <c r="R1175" s="20"/>
      <c r="U1175" s="2"/>
    </row>
    <row r="1176" spans="1:21" ht="11.85" customHeight="1" x14ac:dyDescent="0.3">
      <c r="D1176" s="2"/>
      <c r="F1176" s="2"/>
      <c r="H1176" s="2"/>
      <c r="J1176" s="2"/>
      <c r="K1176" s="2"/>
      <c r="L1176" s="2"/>
      <c r="M1176" s="2"/>
      <c r="N1176" s="2"/>
      <c r="O1176" s="2"/>
      <c r="P1176" s="2"/>
      <c r="Q1176" s="2"/>
    </row>
    <row r="1177" spans="1:21" ht="11.85" customHeight="1" x14ac:dyDescent="0.3">
      <c r="A1177" s="13" t="s">
        <v>255</v>
      </c>
      <c r="D1177" s="2"/>
      <c r="F1177" s="2"/>
      <c r="H1177" s="2"/>
      <c r="J1177" s="2"/>
      <c r="K1177" s="2"/>
      <c r="L1177" s="2"/>
      <c r="M1177" s="2"/>
      <c r="N1177" s="2"/>
      <c r="O1177" s="2"/>
      <c r="P1177" s="2"/>
      <c r="Q1177" s="2"/>
    </row>
    <row r="1178" spans="1:21" ht="11.85" customHeight="1" x14ac:dyDescent="0.3">
      <c r="A1178" s="3" t="s">
        <v>602</v>
      </c>
      <c r="C1178" s="2">
        <v>0</v>
      </c>
      <c r="D1178" s="2"/>
      <c r="E1178" s="2">
        <v>1000</v>
      </c>
      <c r="F1178" s="2"/>
      <c r="G1178" s="2">
        <v>0</v>
      </c>
      <c r="H1178" s="2"/>
      <c r="I1178" s="2">
        <v>0</v>
      </c>
      <c r="J1178" s="2"/>
      <c r="K1178" s="2">
        <v>0</v>
      </c>
      <c r="L1178" s="2"/>
      <c r="M1178" s="2">
        <v>0</v>
      </c>
      <c r="N1178" s="2"/>
      <c r="O1178" s="2">
        <v>0</v>
      </c>
      <c r="P1178" s="2"/>
      <c r="Q1178" s="2">
        <f t="shared" ref="Q1178:Q1187" si="40">M1178+O1178</f>
        <v>0</v>
      </c>
      <c r="T1178" s="14"/>
    </row>
    <row r="1179" spans="1:21" ht="11.85" customHeight="1" x14ac:dyDescent="0.3">
      <c r="A1179" s="3" t="s">
        <v>603</v>
      </c>
      <c r="C1179" s="2">
        <v>604.07000000000005</v>
      </c>
      <c r="D1179" s="2"/>
      <c r="E1179" s="2">
        <v>650.71</v>
      </c>
      <c r="F1179" s="2"/>
      <c r="G1179" s="2">
        <v>654.98</v>
      </c>
      <c r="H1179" s="2"/>
      <c r="I1179" s="2">
        <v>650</v>
      </c>
      <c r="J1179" s="2"/>
      <c r="K1179" s="2">
        <v>650</v>
      </c>
      <c r="L1179" s="2"/>
      <c r="M1179" s="2">
        <v>650</v>
      </c>
      <c r="N1179" s="2"/>
      <c r="O1179" s="2">
        <v>0</v>
      </c>
      <c r="P1179" s="2"/>
      <c r="Q1179" s="2">
        <f t="shared" si="40"/>
        <v>650</v>
      </c>
      <c r="T1179" s="14"/>
    </row>
    <row r="1180" spans="1:21" ht="11.85" customHeight="1" x14ac:dyDescent="0.3">
      <c r="A1180" s="3" t="s">
        <v>604</v>
      </c>
      <c r="C1180" s="2">
        <v>0</v>
      </c>
      <c r="D1180" s="2"/>
      <c r="E1180" s="2">
        <v>0</v>
      </c>
      <c r="F1180" s="2"/>
      <c r="G1180" s="2">
        <v>0</v>
      </c>
      <c r="H1180" s="2"/>
      <c r="I1180" s="2">
        <v>0</v>
      </c>
      <c r="J1180" s="2"/>
      <c r="K1180" s="2">
        <v>0</v>
      </c>
      <c r="L1180" s="2"/>
      <c r="M1180" s="2">
        <v>0</v>
      </c>
      <c r="N1180" s="2"/>
      <c r="O1180" s="2">
        <v>0</v>
      </c>
      <c r="P1180" s="2"/>
      <c r="Q1180" s="2">
        <f t="shared" si="40"/>
        <v>0</v>
      </c>
      <c r="T1180" s="14"/>
    </row>
    <row r="1181" spans="1:21" ht="11.85" customHeight="1" x14ac:dyDescent="0.3">
      <c r="A1181" s="3" t="s">
        <v>605</v>
      </c>
      <c r="C1181" s="2">
        <v>0</v>
      </c>
      <c r="D1181" s="2"/>
      <c r="E1181" s="2">
        <v>0</v>
      </c>
      <c r="F1181" s="2"/>
      <c r="G1181" s="2">
        <v>0</v>
      </c>
      <c r="H1181" s="2"/>
      <c r="I1181" s="2">
        <v>0</v>
      </c>
      <c r="J1181" s="2"/>
      <c r="K1181" s="2">
        <v>0</v>
      </c>
      <c r="L1181" s="2"/>
      <c r="M1181" s="2">
        <v>0</v>
      </c>
      <c r="N1181" s="2"/>
      <c r="O1181" s="2">
        <v>0</v>
      </c>
      <c r="P1181" s="2"/>
      <c r="Q1181" s="2">
        <f t="shared" si="40"/>
        <v>0</v>
      </c>
      <c r="T1181" s="14"/>
    </row>
    <row r="1182" spans="1:21" ht="11.85" customHeight="1" x14ac:dyDescent="0.3">
      <c r="A1182" s="3" t="s">
        <v>606</v>
      </c>
      <c r="C1182" s="2">
        <v>0</v>
      </c>
      <c r="D1182" s="2"/>
      <c r="E1182" s="2">
        <v>0</v>
      </c>
      <c r="F1182" s="2"/>
      <c r="G1182" s="2">
        <v>0</v>
      </c>
      <c r="H1182" s="2"/>
      <c r="I1182" s="2">
        <v>0</v>
      </c>
      <c r="J1182" s="2"/>
      <c r="K1182" s="2">
        <v>0</v>
      </c>
      <c r="L1182" s="2"/>
      <c r="M1182" s="2">
        <v>0</v>
      </c>
      <c r="N1182" s="2"/>
      <c r="O1182" s="2">
        <v>0</v>
      </c>
      <c r="P1182" s="2"/>
      <c r="Q1182" s="2">
        <f t="shared" si="40"/>
        <v>0</v>
      </c>
      <c r="T1182" s="14"/>
    </row>
    <row r="1183" spans="1:21" ht="11.85" customHeight="1" x14ac:dyDescent="0.3">
      <c r="A1183" s="3" t="s">
        <v>607</v>
      </c>
      <c r="C1183" s="2">
        <v>752.84</v>
      </c>
      <c r="D1183" s="2"/>
      <c r="E1183" s="2">
        <v>0</v>
      </c>
      <c r="F1183" s="2"/>
      <c r="G1183" s="2">
        <v>0</v>
      </c>
      <c r="H1183" s="2"/>
      <c r="I1183" s="2">
        <v>0</v>
      </c>
      <c r="J1183" s="2"/>
      <c r="K1183" s="2">
        <v>0</v>
      </c>
      <c r="L1183" s="2"/>
      <c r="M1183" s="2">
        <v>0</v>
      </c>
      <c r="N1183" s="2"/>
      <c r="O1183" s="2">
        <v>0</v>
      </c>
      <c r="P1183" s="2"/>
      <c r="Q1183" s="2">
        <f t="shared" si="40"/>
        <v>0</v>
      </c>
      <c r="T1183" s="14"/>
    </row>
    <row r="1184" spans="1:21" ht="11.85" customHeight="1" x14ac:dyDescent="0.3">
      <c r="A1184" s="3" t="s">
        <v>608</v>
      </c>
      <c r="C1184" s="2">
        <v>299.25</v>
      </c>
      <c r="D1184" s="2"/>
      <c r="E1184" s="2">
        <v>0</v>
      </c>
      <c r="F1184" s="2"/>
      <c r="G1184" s="2">
        <v>0</v>
      </c>
      <c r="H1184" s="2"/>
      <c r="I1184" s="2">
        <v>0</v>
      </c>
      <c r="J1184" s="2"/>
      <c r="K1184" s="2">
        <v>0</v>
      </c>
      <c r="L1184" s="2"/>
      <c r="M1184" s="2">
        <v>0</v>
      </c>
      <c r="N1184" s="2"/>
      <c r="O1184" s="2">
        <v>0</v>
      </c>
      <c r="P1184" s="2"/>
      <c r="Q1184" s="2">
        <f t="shared" si="40"/>
        <v>0</v>
      </c>
      <c r="T1184" s="14"/>
    </row>
    <row r="1185" spans="1:20" ht="11.85" customHeight="1" x14ac:dyDescent="0.3">
      <c r="A1185" s="3" t="s">
        <v>609</v>
      </c>
      <c r="C1185" s="2">
        <v>0</v>
      </c>
      <c r="D1185" s="2"/>
      <c r="E1185" s="2">
        <v>99.97</v>
      </c>
      <c r="F1185" s="2"/>
      <c r="G1185" s="2">
        <v>0</v>
      </c>
      <c r="H1185" s="2"/>
      <c r="I1185" s="2">
        <v>500</v>
      </c>
      <c r="J1185" s="2"/>
      <c r="K1185" s="2">
        <v>500</v>
      </c>
      <c r="L1185" s="2"/>
      <c r="M1185" s="2">
        <v>500</v>
      </c>
      <c r="N1185" s="2"/>
      <c r="O1185" s="2">
        <v>0</v>
      </c>
      <c r="P1185" s="2"/>
      <c r="Q1185" s="2">
        <f t="shared" si="40"/>
        <v>500</v>
      </c>
      <c r="T1185" s="14"/>
    </row>
    <row r="1186" spans="1:20" ht="11.85" customHeight="1" x14ac:dyDescent="0.3">
      <c r="A1186" s="3" t="s">
        <v>610</v>
      </c>
      <c r="C1186" s="19">
        <v>0</v>
      </c>
      <c r="D1186" s="19"/>
      <c r="E1186" s="19">
        <v>85.89</v>
      </c>
      <c r="F1186" s="19"/>
      <c r="G1186" s="19">
        <v>0</v>
      </c>
      <c r="H1186" s="19"/>
      <c r="I1186" s="19">
        <v>1200</v>
      </c>
      <c r="J1186" s="19"/>
      <c r="K1186" s="19">
        <v>1200</v>
      </c>
      <c r="L1186" s="19"/>
      <c r="M1186" s="19">
        <v>1500</v>
      </c>
      <c r="N1186" s="19"/>
      <c r="O1186" s="19">
        <v>0</v>
      </c>
      <c r="P1186" s="19"/>
      <c r="Q1186" s="2">
        <f t="shared" si="40"/>
        <v>1500</v>
      </c>
      <c r="T1186" s="14"/>
    </row>
    <row r="1187" spans="1:20" ht="11.85" customHeight="1" x14ac:dyDescent="0.3">
      <c r="A1187" s="3" t="s">
        <v>611</v>
      </c>
      <c r="C1187" s="15">
        <v>4500</v>
      </c>
      <c r="D1187" s="2"/>
      <c r="E1187" s="15">
        <v>49</v>
      </c>
      <c r="F1187" s="2"/>
      <c r="G1187" s="15">
        <v>1000</v>
      </c>
      <c r="H1187" s="2"/>
      <c r="I1187" s="15">
        <v>1000</v>
      </c>
      <c r="J1187" s="2"/>
      <c r="K1187" s="15">
        <v>1000</v>
      </c>
      <c r="L1187" s="2"/>
      <c r="M1187" s="15">
        <v>1000</v>
      </c>
      <c r="N1187" s="2"/>
      <c r="O1187" s="15">
        <v>0</v>
      </c>
      <c r="P1187" s="2"/>
      <c r="Q1187" s="15">
        <f t="shared" si="40"/>
        <v>1000</v>
      </c>
      <c r="R1187" s="3"/>
      <c r="T1187" s="14"/>
    </row>
    <row r="1188" spans="1:20" ht="11.85" customHeight="1" x14ac:dyDescent="0.3">
      <c r="A1188" s="3" t="s">
        <v>272</v>
      </c>
      <c r="C1188" s="2">
        <f>SUM(C1178:C1187)</f>
        <v>6156.16</v>
      </c>
      <c r="D1188" s="2"/>
      <c r="E1188" s="2">
        <f>SUM(E1178:E1187)</f>
        <v>1885.5700000000002</v>
      </c>
      <c r="F1188" s="2"/>
      <c r="G1188" s="2">
        <f>SUM(G1178:G1187)</f>
        <v>1654.98</v>
      </c>
      <c r="H1188" s="2"/>
      <c r="I1188" s="2">
        <f>SUM(I1178:I1187)</f>
        <v>3350</v>
      </c>
      <c r="J1188" s="2"/>
      <c r="K1188" s="2">
        <f>SUM(K1178:K1187)</f>
        <v>3350</v>
      </c>
      <c r="L1188" s="2"/>
      <c r="M1188" s="2">
        <f>SUM(M1178:M1187)</f>
        <v>3650</v>
      </c>
      <c r="N1188" s="2"/>
      <c r="O1188" s="2">
        <f>SUM(O1178:O1187)</f>
        <v>0</v>
      </c>
      <c r="P1188" s="2"/>
      <c r="Q1188" s="2">
        <f>SUM(Q1178:Q1187)</f>
        <v>3650</v>
      </c>
    </row>
    <row r="1189" spans="1:20" ht="11.85" customHeight="1" x14ac:dyDescent="0.3"/>
    <row r="1190" spans="1:20" ht="11.85" customHeight="1" x14ac:dyDescent="0.3">
      <c r="A1190" s="13" t="s">
        <v>273</v>
      </c>
    </row>
    <row r="1191" spans="1:20" ht="11.85" customHeight="1" x14ac:dyDescent="0.3">
      <c r="A1191" s="3" t="s">
        <v>612</v>
      </c>
      <c r="B1191" s="2"/>
      <c r="C1191" s="2">
        <v>80</v>
      </c>
      <c r="D1191" s="2"/>
      <c r="E1191" s="2">
        <v>21.29</v>
      </c>
      <c r="F1191" s="2"/>
      <c r="G1191" s="2">
        <v>49.87</v>
      </c>
      <c r="H1191" s="2"/>
      <c r="I1191" s="2">
        <v>100</v>
      </c>
      <c r="J1191" s="2"/>
      <c r="K1191" s="2">
        <v>100</v>
      </c>
      <c r="L1191" s="2"/>
      <c r="M1191" s="2">
        <v>100</v>
      </c>
      <c r="N1191" s="2"/>
      <c r="O1191" s="2">
        <v>0</v>
      </c>
      <c r="P1191" s="2"/>
      <c r="Q1191" s="2">
        <f t="shared" ref="Q1191:Q1200" si="41">M1191+O1191</f>
        <v>100</v>
      </c>
      <c r="T1191" s="14"/>
    </row>
    <row r="1192" spans="1:20" ht="11.85" customHeight="1" x14ac:dyDescent="0.3">
      <c r="A1192" s="3" t="s">
        <v>613</v>
      </c>
      <c r="B1192" s="2"/>
      <c r="C1192" s="2">
        <v>0</v>
      </c>
      <c r="D1192" s="2"/>
      <c r="E1192" s="2">
        <v>0</v>
      </c>
      <c r="F1192" s="2"/>
      <c r="G1192" s="2">
        <v>931.35</v>
      </c>
      <c r="H1192" s="2"/>
      <c r="I1192" s="2">
        <v>1500</v>
      </c>
      <c r="J1192" s="2"/>
      <c r="K1192" s="2">
        <v>1500</v>
      </c>
      <c r="L1192" s="2"/>
      <c r="M1192" s="2">
        <v>2000</v>
      </c>
      <c r="N1192" s="2"/>
      <c r="O1192" s="2">
        <v>0</v>
      </c>
      <c r="P1192" s="2"/>
      <c r="Q1192" s="2">
        <f t="shared" si="41"/>
        <v>2000</v>
      </c>
      <c r="T1192" s="14"/>
    </row>
    <row r="1193" spans="1:20" ht="11.85" customHeight="1" x14ac:dyDescent="0.3">
      <c r="A1193" s="3" t="s">
        <v>614</v>
      </c>
      <c r="B1193" s="2"/>
      <c r="C1193" s="2">
        <v>267.31</v>
      </c>
      <c r="D1193" s="2"/>
      <c r="E1193" s="2">
        <v>46</v>
      </c>
      <c r="F1193" s="2"/>
      <c r="G1193" s="2">
        <v>135.16999999999999</v>
      </c>
      <c r="H1193" s="2"/>
      <c r="I1193" s="2">
        <v>500</v>
      </c>
      <c r="J1193" s="2"/>
      <c r="K1193" s="2">
        <v>500</v>
      </c>
      <c r="L1193" s="2"/>
      <c r="M1193" s="2">
        <v>500</v>
      </c>
      <c r="N1193" s="2"/>
      <c r="O1193" s="2">
        <v>0</v>
      </c>
      <c r="P1193" s="2"/>
      <c r="Q1193" s="2">
        <f t="shared" si="41"/>
        <v>500</v>
      </c>
      <c r="T1193" s="14"/>
    </row>
    <row r="1194" spans="1:20" ht="11.85" customHeight="1" x14ac:dyDescent="0.3">
      <c r="A1194" s="3" t="s">
        <v>615</v>
      </c>
      <c r="B1194" s="2"/>
      <c r="C1194" s="2">
        <v>0</v>
      </c>
      <c r="D1194" s="2"/>
      <c r="E1194" s="2">
        <v>0</v>
      </c>
      <c r="F1194" s="2"/>
      <c r="G1194" s="2">
        <v>0</v>
      </c>
      <c r="H1194" s="2"/>
      <c r="I1194" s="2">
        <v>0</v>
      </c>
      <c r="J1194" s="2"/>
      <c r="K1194" s="2">
        <v>0</v>
      </c>
      <c r="L1194" s="2"/>
      <c r="M1194" s="2">
        <v>0</v>
      </c>
      <c r="N1194" s="2"/>
      <c r="O1194" s="2">
        <v>0</v>
      </c>
      <c r="P1194" s="2"/>
      <c r="Q1194" s="2">
        <f t="shared" si="41"/>
        <v>0</v>
      </c>
      <c r="T1194" s="14"/>
    </row>
    <row r="1195" spans="1:20" ht="11.85" customHeight="1" x14ac:dyDescent="0.3">
      <c r="A1195" s="3" t="s">
        <v>616</v>
      </c>
      <c r="B1195" s="2"/>
      <c r="C1195" s="2">
        <v>0</v>
      </c>
      <c r="D1195" s="2"/>
      <c r="E1195" s="2">
        <v>0</v>
      </c>
      <c r="F1195" s="2"/>
      <c r="G1195" s="2">
        <v>0</v>
      </c>
      <c r="H1195" s="2"/>
      <c r="I1195" s="2">
        <v>0</v>
      </c>
      <c r="J1195" s="2"/>
      <c r="K1195" s="2">
        <v>0</v>
      </c>
      <c r="L1195" s="2"/>
      <c r="M1195" s="2">
        <v>0</v>
      </c>
      <c r="N1195" s="2"/>
      <c r="O1195" s="2">
        <v>0</v>
      </c>
      <c r="P1195" s="2"/>
      <c r="Q1195" s="2">
        <f t="shared" si="41"/>
        <v>0</v>
      </c>
      <c r="T1195" s="14"/>
    </row>
    <row r="1196" spans="1:20" ht="11.85" customHeight="1" x14ac:dyDescent="0.3">
      <c r="A1196" s="3" t="s">
        <v>617</v>
      </c>
      <c r="B1196" s="2"/>
      <c r="C1196" s="2">
        <v>195.42</v>
      </c>
      <c r="D1196" s="2"/>
      <c r="E1196" s="2">
        <v>0</v>
      </c>
      <c r="F1196" s="2"/>
      <c r="G1196" s="2">
        <v>0</v>
      </c>
      <c r="H1196" s="2"/>
      <c r="I1196" s="2">
        <v>200</v>
      </c>
      <c r="J1196" s="2"/>
      <c r="K1196" s="2">
        <v>200</v>
      </c>
      <c r="L1196" s="2"/>
      <c r="M1196" s="2">
        <v>200</v>
      </c>
      <c r="N1196" s="2"/>
      <c r="O1196" s="2">
        <v>0</v>
      </c>
      <c r="P1196" s="2"/>
      <c r="Q1196" s="2">
        <f t="shared" si="41"/>
        <v>200</v>
      </c>
      <c r="T1196" s="14"/>
    </row>
    <row r="1197" spans="1:20" ht="11.85" customHeight="1" x14ac:dyDescent="0.3">
      <c r="A1197" s="3" t="s">
        <v>618</v>
      </c>
      <c r="B1197" s="2"/>
      <c r="C1197" s="2">
        <v>0</v>
      </c>
      <c r="D1197" s="2"/>
      <c r="E1197" s="2">
        <v>0</v>
      </c>
      <c r="F1197" s="2"/>
      <c r="G1197" s="2">
        <v>0</v>
      </c>
      <c r="H1197" s="2"/>
      <c r="I1197" s="2">
        <v>0</v>
      </c>
      <c r="J1197" s="2"/>
      <c r="K1197" s="2">
        <v>0</v>
      </c>
      <c r="L1197" s="2"/>
      <c r="M1197" s="2">
        <v>0</v>
      </c>
      <c r="N1197" s="2"/>
      <c r="O1197" s="2">
        <v>0</v>
      </c>
      <c r="P1197" s="2"/>
      <c r="Q1197" s="2">
        <f t="shared" si="41"/>
        <v>0</v>
      </c>
      <c r="T1197" s="14"/>
    </row>
    <row r="1198" spans="1:20" ht="11.85" customHeight="1" x14ac:dyDescent="0.3">
      <c r="A1198" s="3" t="s">
        <v>619</v>
      </c>
      <c r="B1198" s="2"/>
      <c r="C1198" s="2">
        <v>76</v>
      </c>
      <c r="D1198" s="2"/>
      <c r="E1198" s="2">
        <v>0</v>
      </c>
      <c r="F1198" s="2"/>
      <c r="G1198" s="2">
        <v>0</v>
      </c>
      <c r="H1198" s="2"/>
      <c r="I1198" s="2">
        <v>55</v>
      </c>
      <c r="J1198" s="2"/>
      <c r="K1198" s="2">
        <v>55</v>
      </c>
      <c r="L1198" s="2"/>
      <c r="M1198" s="2">
        <v>55</v>
      </c>
      <c r="N1198" s="2"/>
      <c r="O1198" s="2">
        <v>0</v>
      </c>
      <c r="P1198" s="2"/>
      <c r="Q1198" s="2">
        <f t="shared" si="41"/>
        <v>55</v>
      </c>
      <c r="T1198" s="14"/>
    </row>
    <row r="1199" spans="1:20" ht="11.85" customHeight="1" x14ac:dyDescent="0.3">
      <c r="A1199" s="3" t="s">
        <v>620</v>
      </c>
      <c r="B1199" s="2"/>
      <c r="C1199" s="2">
        <v>0</v>
      </c>
      <c r="D1199" s="2"/>
      <c r="E1199" s="2">
        <v>0</v>
      </c>
      <c r="F1199" s="2"/>
      <c r="G1199" s="2">
        <v>0</v>
      </c>
      <c r="H1199" s="2"/>
      <c r="I1199" s="2">
        <v>0</v>
      </c>
      <c r="J1199" s="2"/>
      <c r="K1199" s="2">
        <v>0</v>
      </c>
      <c r="L1199" s="2"/>
      <c r="M1199" s="2">
        <v>0</v>
      </c>
      <c r="N1199" s="2"/>
      <c r="O1199" s="2">
        <v>0</v>
      </c>
      <c r="P1199" s="2"/>
      <c r="Q1199" s="2">
        <f t="shared" si="41"/>
        <v>0</v>
      </c>
      <c r="T1199" s="14"/>
    </row>
    <row r="1200" spans="1:20" ht="11.85" customHeight="1" x14ac:dyDescent="0.3">
      <c r="A1200" s="3" t="s">
        <v>621</v>
      </c>
      <c r="B1200" s="2"/>
      <c r="C1200" s="15">
        <v>0</v>
      </c>
      <c r="D1200" s="2"/>
      <c r="E1200" s="15">
        <v>0</v>
      </c>
      <c r="F1200" s="2"/>
      <c r="G1200" s="15">
        <v>0</v>
      </c>
      <c r="H1200" s="2"/>
      <c r="I1200" s="15">
        <v>0</v>
      </c>
      <c r="J1200" s="2"/>
      <c r="K1200" s="15">
        <v>0</v>
      </c>
      <c r="L1200" s="2"/>
      <c r="M1200" s="15">
        <v>0</v>
      </c>
      <c r="N1200" s="2"/>
      <c r="O1200" s="15">
        <v>0</v>
      </c>
      <c r="P1200" s="2"/>
      <c r="Q1200" s="15">
        <f t="shared" si="41"/>
        <v>0</v>
      </c>
      <c r="T1200" s="14"/>
    </row>
    <row r="1201" spans="1:20" ht="11.85" customHeight="1" x14ac:dyDescent="0.3">
      <c r="A1201" s="3" t="s">
        <v>295</v>
      </c>
      <c r="B1201" s="2"/>
      <c r="C1201" s="2">
        <f>SUM(C1191:C1200)</f>
        <v>618.73</v>
      </c>
      <c r="D1201" s="2"/>
      <c r="E1201" s="2">
        <f>SUM(E1191:E1200)</f>
        <v>67.289999999999992</v>
      </c>
      <c r="F1201" s="2"/>
      <c r="G1201" s="2">
        <f>SUM(G1191:G1200)</f>
        <v>1116.3900000000001</v>
      </c>
      <c r="H1201" s="2"/>
      <c r="I1201" s="2">
        <f>SUM(I1191:I1200)</f>
        <v>2355</v>
      </c>
      <c r="J1201" s="2"/>
      <c r="K1201" s="2">
        <f>SUM(K1191:K1200)</f>
        <v>2355</v>
      </c>
      <c r="L1201" s="2"/>
      <c r="M1201" s="2">
        <f>SUM(M1191:M1200)</f>
        <v>2855</v>
      </c>
      <c r="N1201" s="2"/>
      <c r="O1201" s="2">
        <f>SUM(O1191:O1200)</f>
        <v>0</v>
      </c>
      <c r="P1201" s="2"/>
      <c r="Q1201" s="2">
        <f>SUM(Q1191:Q1200)</f>
        <v>2855</v>
      </c>
    </row>
    <row r="1202" spans="1:20" ht="11.4" customHeight="1" x14ac:dyDescent="0.3">
      <c r="B1202" s="2"/>
      <c r="D1202" s="2"/>
      <c r="F1202" s="2"/>
      <c r="H1202" s="2"/>
      <c r="J1202" s="2"/>
      <c r="K1202" s="2"/>
      <c r="L1202" s="2"/>
      <c r="M1202" s="2"/>
      <c r="N1202" s="2"/>
      <c r="O1202" s="2"/>
      <c r="P1202" s="2"/>
      <c r="Q1202" s="2"/>
    </row>
    <row r="1203" spans="1:20" ht="11.25" customHeight="1" x14ac:dyDescent="0.3">
      <c r="A1203" s="3" t="s">
        <v>622</v>
      </c>
      <c r="B1203" s="2"/>
      <c r="C1203" s="19">
        <v>0</v>
      </c>
      <c r="D1203" s="2"/>
      <c r="E1203" s="19">
        <v>0</v>
      </c>
      <c r="F1203" s="2"/>
      <c r="G1203" s="19">
        <v>0</v>
      </c>
      <c r="H1203" s="2"/>
      <c r="I1203" s="19">
        <v>0</v>
      </c>
      <c r="J1203" s="2"/>
      <c r="K1203" s="19">
        <v>0</v>
      </c>
      <c r="L1203" s="2"/>
      <c r="M1203" s="19">
        <v>0</v>
      </c>
      <c r="N1203" s="2"/>
      <c r="O1203" s="19">
        <v>0</v>
      </c>
      <c r="P1203" s="2"/>
      <c r="Q1203" s="19">
        <f>M1203+O1203</f>
        <v>0</v>
      </c>
      <c r="T1203" s="14"/>
    </row>
    <row r="1204" spans="1:20" ht="11.25" customHeight="1" x14ac:dyDescent="0.3">
      <c r="A1204" s="3" t="s">
        <v>623</v>
      </c>
      <c r="B1204" s="2"/>
      <c r="C1204" s="15">
        <v>0</v>
      </c>
      <c r="D1204" s="2"/>
      <c r="E1204" s="15">
        <v>0</v>
      </c>
      <c r="F1204" s="2"/>
      <c r="G1204" s="15">
        <v>0</v>
      </c>
      <c r="H1204" s="2"/>
      <c r="I1204" s="15">
        <v>0</v>
      </c>
      <c r="J1204" s="2"/>
      <c r="K1204" s="15">
        <v>0</v>
      </c>
      <c r="L1204" s="2"/>
      <c r="M1204" s="15">
        <v>0</v>
      </c>
      <c r="N1204" s="2"/>
      <c r="O1204" s="15">
        <v>0</v>
      </c>
      <c r="P1204" s="2"/>
      <c r="Q1204" s="15">
        <f>M1204+O1204</f>
        <v>0</v>
      </c>
      <c r="T1204" s="14"/>
    </row>
    <row r="1205" spans="1:20" ht="11.85" customHeight="1" x14ac:dyDescent="0.3">
      <c r="A1205" s="3" t="s">
        <v>298</v>
      </c>
      <c r="B1205" s="2"/>
      <c r="C1205" s="2">
        <f>SUM(C1203:C1204)</f>
        <v>0</v>
      </c>
      <c r="D1205" s="2"/>
      <c r="E1205" s="2">
        <f>SUM(E1203:E1204)</f>
        <v>0</v>
      </c>
      <c r="F1205" s="2"/>
      <c r="G1205" s="2">
        <f>SUM(G1203:G1204)</f>
        <v>0</v>
      </c>
      <c r="H1205" s="2"/>
      <c r="I1205" s="2">
        <f>SUM(I1203:I1204)</f>
        <v>0</v>
      </c>
      <c r="J1205" s="2"/>
      <c r="K1205" s="2">
        <f>SUM(K1203:K1204)</f>
        <v>0</v>
      </c>
      <c r="L1205" s="2"/>
      <c r="M1205" s="2">
        <f>SUM(M1203:M1204)</f>
        <v>0</v>
      </c>
      <c r="N1205" s="2"/>
      <c r="O1205" s="2">
        <f>SUM(O1203:O1204)</f>
        <v>0</v>
      </c>
      <c r="P1205" s="2"/>
      <c r="Q1205" s="2">
        <f>SUM(Q1203:Q1204)</f>
        <v>0</v>
      </c>
    </row>
    <row r="1206" spans="1:20" ht="11.85" customHeight="1" x14ac:dyDescent="0.3">
      <c r="B1206" s="2"/>
      <c r="D1206" s="2"/>
      <c r="F1206" s="2"/>
      <c r="H1206" s="2"/>
      <c r="J1206" s="2"/>
      <c r="K1206" s="2"/>
      <c r="L1206" s="2"/>
      <c r="M1206" s="2"/>
      <c r="N1206" s="2"/>
      <c r="O1206" s="2"/>
      <c r="P1206" s="2"/>
      <c r="Q1206" s="2"/>
    </row>
    <row r="1207" spans="1:20" ht="11.85" customHeight="1" x14ac:dyDescent="0.3">
      <c r="A1207" s="3" t="s">
        <v>624</v>
      </c>
      <c r="B1207" s="2"/>
      <c r="C1207" s="2">
        <f>C1175+C1188+C1201+C1205</f>
        <v>24540.559999999998</v>
      </c>
      <c r="D1207" s="2"/>
      <c r="E1207" s="2">
        <f>E1175+E1188+E1201+E1205</f>
        <v>15112.490000000002</v>
      </c>
      <c r="F1207" s="2"/>
      <c r="G1207" s="2">
        <f>G1175+G1188+G1201+G1205</f>
        <v>15362.220000000001</v>
      </c>
      <c r="H1207" s="2"/>
      <c r="I1207" s="2">
        <f>I1175+I1188+I1201+I1205</f>
        <v>20182</v>
      </c>
      <c r="J1207" s="2"/>
      <c r="K1207" s="2">
        <f>K1175+K1188+K1201+K1205</f>
        <v>6882</v>
      </c>
      <c r="L1207" s="2"/>
      <c r="M1207" s="2">
        <f>M1175+M1188+M1201+M1205</f>
        <v>20285</v>
      </c>
      <c r="N1207" s="2"/>
      <c r="O1207" s="2">
        <f>O1175+O1188+O1201+O1205</f>
        <v>0</v>
      </c>
      <c r="P1207" s="2"/>
      <c r="Q1207" s="2">
        <f>Q1175+Q1188+Q1201+Q1205</f>
        <v>20285</v>
      </c>
      <c r="T1207" s="14"/>
    </row>
    <row r="1208" spans="1:20" ht="11.85" customHeight="1" x14ac:dyDescent="0.3">
      <c r="B1208" s="2"/>
      <c r="D1208" s="2"/>
      <c r="F1208" s="2"/>
      <c r="H1208" s="2"/>
      <c r="J1208" s="2"/>
      <c r="K1208" s="2"/>
      <c r="L1208" s="2"/>
      <c r="M1208" s="2"/>
      <c r="N1208" s="2"/>
      <c r="O1208" s="2"/>
      <c r="P1208" s="2"/>
      <c r="Q1208" s="2"/>
    </row>
    <row r="1209" spans="1:20" ht="11.85" customHeight="1" x14ac:dyDescent="0.3">
      <c r="B1209" s="2"/>
      <c r="D1209" s="2"/>
      <c r="F1209" s="2"/>
      <c r="H1209" s="2"/>
      <c r="J1209" s="2"/>
      <c r="K1209" s="2"/>
      <c r="L1209" s="2"/>
      <c r="M1209" s="2"/>
      <c r="N1209" s="2"/>
      <c r="O1209" s="2"/>
      <c r="P1209" s="2"/>
      <c r="Q1209" s="2"/>
    </row>
    <row r="1210" spans="1:20" ht="11.85" customHeight="1" x14ac:dyDescent="0.3">
      <c r="B1210" s="2"/>
      <c r="D1210" s="2"/>
      <c r="F1210" s="2"/>
      <c r="H1210" s="2"/>
      <c r="J1210" s="2"/>
      <c r="K1210" s="2"/>
      <c r="L1210" s="2"/>
      <c r="M1210" s="2"/>
      <c r="N1210" s="2"/>
      <c r="O1210" s="2"/>
      <c r="P1210" s="2"/>
      <c r="Q1210" s="2"/>
    </row>
    <row r="1211" spans="1:20" ht="11.85" customHeight="1" x14ac:dyDescent="0.3">
      <c r="B1211" s="2"/>
      <c r="D1211" s="2"/>
      <c r="F1211" s="2"/>
      <c r="H1211" s="2"/>
      <c r="J1211" s="2"/>
      <c r="K1211" s="2"/>
      <c r="L1211" s="2"/>
      <c r="M1211" s="2"/>
      <c r="N1211" s="2"/>
      <c r="O1211" s="2"/>
      <c r="P1211" s="2"/>
      <c r="Q1211" s="2"/>
    </row>
    <row r="1212" spans="1:20" ht="11.85" customHeight="1" x14ac:dyDescent="0.3">
      <c r="B1212" s="2"/>
      <c r="D1212" s="2"/>
      <c r="F1212" s="2"/>
      <c r="H1212" s="2"/>
      <c r="J1212" s="2"/>
      <c r="K1212" s="2"/>
      <c r="L1212" s="2"/>
      <c r="M1212" s="2"/>
      <c r="N1212" s="2"/>
      <c r="O1212" s="2"/>
      <c r="P1212" s="2"/>
      <c r="Q1212" s="2"/>
    </row>
    <row r="1213" spans="1:20" ht="11.85" customHeight="1" x14ac:dyDescent="0.3">
      <c r="B1213" s="2"/>
      <c r="D1213" s="2"/>
      <c r="F1213" s="2"/>
      <c r="H1213" s="2"/>
      <c r="J1213" s="2"/>
      <c r="K1213" s="2"/>
      <c r="L1213" s="2"/>
      <c r="M1213" s="2"/>
      <c r="N1213" s="2"/>
      <c r="O1213" s="2"/>
      <c r="P1213" s="2"/>
      <c r="Q1213" s="2"/>
    </row>
    <row r="1214" spans="1:20" ht="11.85" customHeight="1" x14ac:dyDescent="0.3">
      <c r="B1214" s="2"/>
      <c r="D1214" s="2"/>
      <c r="F1214" s="2"/>
      <c r="H1214" s="2"/>
      <c r="J1214" s="2"/>
      <c r="K1214" s="2"/>
      <c r="L1214" s="2"/>
      <c r="M1214" s="2"/>
      <c r="N1214" s="2"/>
      <c r="O1214" s="2"/>
      <c r="P1214" s="2"/>
      <c r="Q1214" s="2"/>
    </row>
    <row r="1215" spans="1:20" ht="11.85" customHeight="1" x14ac:dyDescent="0.3">
      <c r="B1215" s="2"/>
      <c r="D1215" s="2"/>
      <c r="F1215" s="2"/>
      <c r="H1215" s="2"/>
      <c r="J1215" s="2"/>
      <c r="K1215" s="2"/>
      <c r="L1215" s="2"/>
      <c r="M1215" s="2"/>
      <c r="N1215" s="2"/>
      <c r="O1215" s="2"/>
      <c r="P1215" s="2"/>
      <c r="Q1215" s="2"/>
    </row>
    <row r="1216" spans="1:20" ht="11.85" customHeight="1" x14ac:dyDescent="0.3">
      <c r="B1216" s="2"/>
      <c r="D1216" s="2"/>
      <c r="F1216" s="2"/>
      <c r="H1216" s="2"/>
      <c r="J1216" s="2"/>
      <c r="K1216" s="2"/>
      <c r="L1216" s="2"/>
      <c r="M1216" s="2"/>
      <c r="N1216" s="2"/>
      <c r="O1216" s="2"/>
      <c r="P1216" s="2"/>
      <c r="Q1216" s="2"/>
    </row>
    <row r="1217" spans="1:20" ht="11.85" customHeight="1" x14ac:dyDescent="0.3">
      <c r="B1217" s="2"/>
      <c r="D1217" s="2"/>
      <c r="F1217" s="2"/>
      <c r="H1217" s="2"/>
      <c r="J1217" s="2"/>
      <c r="K1217" s="2"/>
      <c r="L1217" s="2"/>
      <c r="M1217" s="2"/>
      <c r="N1217" s="2"/>
      <c r="O1217" s="2"/>
      <c r="P1217" s="2"/>
      <c r="Q1217" s="2"/>
    </row>
    <row r="1218" spans="1:20" ht="11.85" customHeight="1" x14ac:dyDescent="0.3">
      <c r="B1218" s="2"/>
      <c r="D1218" s="2"/>
      <c r="F1218" s="2"/>
      <c r="H1218" s="2"/>
      <c r="J1218" s="2"/>
      <c r="K1218" s="2"/>
      <c r="L1218" s="2"/>
      <c r="M1218" s="2"/>
      <c r="N1218" s="2"/>
      <c r="O1218" s="2"/>
      <c r="P1218" s="2"/>
      <c r="Q1218" s="2"/>
    </row>
    <row r="1219" spans="1:20" ht="11.85" customHeight="1" x14ac:dyDescent="0.3">
      <c r="B1219" s="2"/>
      <c r="D1219" s="2"/>
      <c r="F1219" s="2"/>
      <c r="H1219" s="2"/>
      <c r="J1219" s="2"/>
      <c r="K1219" s="2"/>
      <c r="L1219" s="2"/>
      <c r="M1219" s="2"/>
      <c r="N1219" s="2"/>
      <c r="O1219" s="2"/>
      <c r="P1219" s="2"/>
      <c r="Q1219" s="2"/>
    </row>
    <row r="1220" spans="1:20" ht="11.85" customHeight="1" x14ac:dyDescent="0.3">
      <c r="B1220" s="2"/>
      <c r="D1220" s="2"/>
      <c r="F1220" s="2"/>
      <c r="H1220" s="2"/>
      <c r="J1220" s="2"/>
      <c r="K1220" s="2"/>
      <c r="L1220" s="2"/>
      <c r="M1220" s="2"/>
      <c r="N1220" s="2"/>
      <c r="O1220" s="2"/>
      <c r="P1220" s="2"/>
      <c r="Q1220" s="2"/>
    </row>
    <row r="1221" spans="1:20" ht="11.85" customHeight="1" x14ac:dyDescent="0.3">
      <c r="A1221" s="1"/>
      <c r="B1221" s="1"/>
      <c r="E1221" s="2" t="str">
        <f>$E$1</f>
        <v>CITY OF BRADY</v>
      </c>
    </row>
    <row r="1222" spans="1:20" ht="11.85" customHeight="1" x14ac:dyDescent="0.3">
      <c r="E1222" s="2" t="str">
        <f>$E$2</f>
        <v>BUDGET REPORT</v>
      </c>
    </row>
    <row r="1223" spans="1:20" ht="11.85" customHeight="1" x14ac:dyDescent="0.3">
      <c r="E1223" s="2" t="str">
        <f>$E$3</f>
        <v>FISCAL YEAR 2016 - 2017</v>
      </c>
    </row>
    <row r="1224" spans="1:20" ht="11.85" customHeight="1" x14ac:dyDescent="0.3">
      <c r="A1224" s="3" t="s">
        <v>3</v>
      </c>
    </row>
    <row r="1225" spans="1:20" ht="11.85" customHeight="1" x14ac:dyDescent="0.3">
      <c r="A1225" s="3" t="s">
        <v>625</v>
      </c>
    </row>
    <row r="1226" spans="1:20" ht="11.85" customHeight="1" x14ac:dyDescent="0.3">
      <c r="I1226" s="7" t="str">
        <f>$I$6</f>
        <v>(----- 2015-2016 ------)</v>
      </c>
      <c r="J1226" s="7"/>
      <c r="K1226" s="7"/>
      <c r="L1226" s="8"/>
      <c r="M1226" s="7" t="str">
        <f>$M$6</f>
        <v>2016-2017</v>
      </c>
      <c r="N1226" s="7"/>
      <c r="O1226" s="7"/>
      <c r="P1226" s="7"/>
      <c r="Q1226" s="7"/>
    </row>
    <row r="1227" spans="1:20" ht="11.85" customHeight="1" x14ac:dyDescent="0.3">
      <c r="C1227" s="9" t="str">
        <f>$C$7</f>
        <v>2012-2013</v>
      </c>
      <c r="D1227" s="8"/>
      <c r="E1227" s="9" t="str">
        <f>$E$7</f>
        <v>2013-2014</v>
      </c>
      <c r="F1227" s="8"/>
      <c r="G1227" s="9" t="str">
        <f>$G$7</f>
        <v>2014- 2015</v>
      </c>
      <c r="H1227" s="8"/>
      <c r="I1227" s="9" t="s">
        <v>9</v>
      </c>
      <c r="J1227" s="8"/>
      <c r="K1227" s="8" t="str">
        <f>+$K$7</f>
        <v>PROJECTED</v>
      </c>
      <c r="L1227" s="8"/>
      <c r="M1227" s="8" t="str">
        <f>$M$7</f>
        <v>2016-2017</v>
      </c>
      <c r="N1227" s="8"/>
      <c r="O1227" s="8" t="str">
        <f>$O$7</f>
        <v>2016-2017</v>
      </c>
      <c r="P1227" s="8"/>
      <c r="Q1227" s="8" t="str">
        <f>$Q$7</f>
        <v>APPROVED</v>
      </c>
    </row>
    <row r="1228" spans="1:20" ht="11.85" customHeight="1" x14ac:dyDescent="0.3">
      <c r="A1228" s="10" t="s">
        <v>242</v>
      </c>
      <c r="C1228" s="11" t="s">
        <v>12</v>
      </c>
      <c r="D1228" s="8"/>
      <c r="E1228" s="11" t="s">
        <v>12</v>
      </c>
      <c r="F1228" s="8"/>
      <c r="G1228" s="11" t="s">
        <v>12</v>
      </c>
      <c r="H1228" s="8"/>
      <c r="I1228" s="11" t="s">
        <v>13</v>
      </c>
      <c r="J1228" s="8"/>
      <c r="K1228" s="12" t="s">
        <v>13</v>
      </c>
      <c r="L1228" s="8"/>
      <c r="M1228" s="12" t="str">
        <f>$M$8</f>
        <v>BASE</v>
      </c>
      <c r="N1228" s="8"/>
      <c r="O1228" s="12" t="str">
        <f>$O$8</f>
        <v>SUPPLEMENTAL</v>
      </c>
      <c r="P1228" s="8"/>
      <c r="Q1228" s="12" t="str">
        <f>$Q$8</f>
        <v>BUDGET</v>
      </c>
    </row>
    <row r="1229" spans="1:20" ht="11.85" customHeight="1" x14ac:dyDescent="0.3"/>
    <row r="1230" spans="1:20" ht="11.85" customHeight="1" x14ac:dyDescent="0.3">
      <c r="A1230" s="13" t="s">
        <v>243</v>
      </c>
      <c r="Q1230" s="29"/>
    </row>
    <row r="1231" spans="1:20" ht="11.85" customHeight="1" x14ac:dyDescent="0.3">
      <c r="A1231" s="3" t="s">
        <v>626</v>
      </c>
      <c r="C1231" s="2">
        <v>0</v>
      </c>
      <c r="D1231" s="2"/>
      <c r="E1231" s="2">
        <v>130700.28</v>
      </c>
      <c r="F1231" s="2"/>
      <c r="G1231" s="2">
        <v>166087.82</v>
      </c>
      <c r="H1231" s="2"/>
      <c r="I1231" s="2">
        <v>168500</v>
      </c>
      <c r="J1231" s="2"/>
      <c r="K1231" s="2">
        <v>168500</v>
      </c>
      <c r="L1231" s="2"/>
      <c r="M1231" s="2">
        <v>168185</v>
      </c>
      <c r="N1231" s="2"/>
      <c r="O1231" s="2">
        <v>0</v>
      </c>
      <c r="P1231" s="2"/>
      <c r="Q1231" s="5">
        <f t="shared" ref="Q1231:Q1239" si="42">M1231+O1231</f>
        <v>168185</v>
      </c>
      <c r="T1231" s="14"/>
    </row>
    <row r="1232" spans="1:20" ht="11.85" customHeight="1" x14ac:dyDescent="0.3">
      <c r="A1232" s="3" t="s">
        <v>627</v>
      </c>
      <c r="C1232" s="2">
        <v>0</v>
      </c>
      <c r="D1232" s="2"/>
      <c r="E1232" s="2">
        <v>23435.89</v>
      </c>
      <c r="F1232" s="2"/>
      <c r="G1232" s="2">
        <v>14102.47</v>
      </c>
      <c r="H1232" s="2"/>
      <c r="I1232" s="2">
        <v>12000</v>
      </c>
      <c r="J1232" s="2"/>
      <c r="K1232" s="2">
        <v>12000</v>
      </c>
      <c r="L1232" s="2"/>
      <c r="M1232" s="2">
        <v>12000</v>
      </c>
      <c r="N1232" s="2"/>
      <c r="O1232" s="2">
        <v>0</v>
      </c>
      <c r="P1232" s="2"/>
      <c r="Q1232" s="5">
        <f t="shared" si="42"/>
        <v>12000</v>
      </c>
      <c r="T1232" s="14"/>
    </row>
    <row r="1233" spans="1:21" ht="11.85" customHeight="1" x14ac:dyDescent="0.3">
      <c r="A1233" s="3" t="s">
        <v>628</v>
      </c>
      <c r="C1233" s="2">
        <v>0</v>
      </c>
      <c r="D1233" s="2"/>
      <c r="E1233" s="2">
        <v>0</v>
      </c>
      <c r="F1233" s="2"/>
      <c r="G1233" s="2">
        <v>2975</v>
      </c>
      <c r="H1233" s="2"/>
      <c r="I1233" s="2">
        <v>6600</v>
      </c>
      <c r="J1233" s="2"/>
      <c r="K1233" s="2">
        <v>6600</v>
      </c>
      <c r="L1233" s="2"/>
      <c r="M1233" s="2">
        <v>4200</v>
      </c>
      <c r="N1233" s="2"/>
      <c r="O1233" s="2">
        <v>0</v>
      </c>
      <c r="P1233" s="2"/>
      <c r="Q1233" s="5">
        <f t="shared" si="42"/>
        <v>4200</v>
      </c>
      <c r="T1233" s="14"/>
    </row>
    <row r="1234" spans="1:21" ht="11.85" customHeight="1" x14ac:dyDescent="0.3">
      <c r="A1234" s="3" t="s">
        <v>629</v>
      </c>
      <c r="C1234" s="2">
        <v>0</v>
      </c>
      <c r="D1234" s="2"/>
      <c r="E1234" s="2">
        <v>3350</v>
      </c>
      <c r="F1234" s="2"/>
      <c r="G1234" s="2">
        <v>0</v>
      </c>
      <c r="H1234" s="2"/>
      <c r="I1234" s="2">
        <v>0</v>
      </c>
      <c r="J1234" s="2"/>
      <c r="K1234" s="2">
        <v>0</v>
      </c>
      <c r="L1234" s="2"/>
      <c r="M1234" s="2">
        <v>0</v>
      </c>
      <c r="N1234" s="2"/>
      <c r="O1234" s="2">
        <v>0</v>
      </c>
      <c r="P1234" s="2"/>
      <c r="Q1234" s="5">
        <f>M1234+O1234</f>
        <v>0</v>
      </c>
      <c r="T1234" s="14"/>
    </row>
    <row r="1235" spans="1:21" ht="11.85" customHeight="1" x14ac:dyDescent="0.3">
      <c r="A1235" s="3" t="s">
        <v>630</v>
      </c>
      <c r="C1235" s="2">
        <v>0</v>
      </c>
      <c r="D1235" s="2"/>
      <c r="E1235" s="2">
        <v>34694.239999999998</v>
      </c>
      <c r="F1235" s="2"/>
      <c r="G1235" s="2">
        <v>44212.26</v>
      </c>
      <c r="H1235" s="2"/>
      <c r="I1235" s="2">
        <v>56264</v>
      </c>
      <c r="J1235" s="2"/>
      <c r="K1235" s="2">
        <v>56264</v>
      </c>
      <c r="L1235" s="2"/>
      <c r="M1235" s="2">
        <v>59069</v>
      </c>
      <c r="N1235" s="2"/>
      <c r="O1235" s="2">
        <v>0</v>
      </c>
      <c r="P1235" s="2"/>
      <c r="Q1235" s="5">
        <f t="shared" si="42"/>
        <v>59069</v>
      </c>
      <c r="T1235" s="14"/>
    </row>
    <row r="1236" spans="1:21" ht="11.85" customHeight="1" x14ac:dyDescent="0.3">
      <c r="A1236" s="3" t="s">
        <v>631</v>
      </c>
      <c r="C1236" s="2">
        <v>0</v>
      </c>
      <c r="D1236" s="2"/>
      <c r="E1236" s="2">
        <v>16037.69</v>
      </c>
      <c r="F1236" s="2"/>
      <c r="G1236" s="2">
        <v>18813.150000000001</v>
      </c>
      <c r="H1236" s="2"/>
      <c r="I1236" s="2">
        <v>17306</v>
      </c>
      <c r="J1236" s="2"/>
      <c r="K1236" s="2">
        <v>17306</v>
      </c>
      <c r="L1236" s="2"/>
      <c r="M1236" s="2">
        <v>19311</v>
      </c>
      <c r="N1236" s="2"/>
      <c r="O1236" s="2">
        <v>0</v>
      </c>
      <c r="P1236" s="2"/>
      <c r="Q1236" s="5">
        <f t="shared" si="42"/>
        <v>19311</v>
      </c>
      <c r="T1236" s="14"/>
    </row>
    <row r="1237" spans="1:21" ht="11.85" customHeight="1" x14ac:dyDescent="0.3">
      <c r="A1237" s="3" t="s">
        <v>632</v>
      </c>
      <c r="C1237" s="2">
        <v>0</v>
      </c>
      <c r="D1237" s="2"/>
      <c r="E1237" s="2">
        <v>58.99</v>
      </c>
      <c r="F1237" s="2"/>
      <c r="G1237" s="2">
        <v>549.88</v>
      </c>
      <c r="H1237" s="2"/>
      <c r="I1237" s="2">
        <v>595</v>
      </c>
      <c r="J1237" s="2"/>
      <c r="K1237" s="2">
        <v>595</v>
      </c>
      <c r="L1237" s="2"/>
      <c r="M1237" s="2">
        <v>490</v>
      </c>
      <c r="N1237" s="2"/>
      <c r="O1237" s="2">
        <v>0</v>
      </c>
      <c r="P1237" s="2"/>
      <c r="Q1237" s="5">
        <f t="shared" si="42"/>
        <v>490</v>
      </c>
      <c r="T1237" s="14"/>
    </row>
    <row r="1238" spans="1:21" ht="11.85" customHeight="1" x14ac:dyDescent="0.3">
      <c r="A1238" s="3" t="s">
        <v>633</v>
      </c>
      <c r="C1238" s="2">
        <v>0</v>
      </c>
      <c r="D1238" s="2"/>
      <c r="E1238" s="2">
        <v>1301.94</v>
      </c>
      <c r="F1238" s="2"/>
      <c r="G1238" s="2">
        <v>217.79</v>
      </c>
      <c r="H1238" s="2"/>
      <c r="I1238" s="2">
        <v>630</v>
      </c>
      <c r="J1238" s="2"/>
      <c r="K1238" s="2">
        <v>900</v>
      </c>
      <c r="L1238" s="2"/>
      <c r="M1238" s="2">
        <v>594</v>
      </c>
      <c r="N1238" s="2"/>
      <c r="O1238" s="2">
        <v>0</v>
      </c>
      <c r="P1238" s="2"/>
      <c r="Q1238" s="5">
        <f t="shared" si="42"/>
        <v>594</v>
      </c>
      <c r="T1238" s="14"/>
    </row>
    <row r="1239" spans="1:21" ht="11.85" customHeight="1" x14ac:dyDescent="0.3">
      <c r="A1239" s="3" t="s">
        <v>634</v>
      </c>
      <c r="C1239" s="15">
        <v>0</v>
      </c>
      <c r="D1239" s="2"/>
      <c r="E1239" s="15">
        <v>11686.88</v>
      </c>
      <c r="F1239" s="2"/>
      <c r="G1239" s="15">
        <v>13888.52</v>
      </c>
      <c r="H1239" s="2"/>
      <c r="I1239" s="15">
        <v>14079</v>
      </c>
      <c r="J1239" s="2"/>
      <c r="K1239" s="15">
        <v>14079</v>
      </c>
      <c r="L1239" s="2"/>
      <c r="M1239" s="15">
        <v>14054</v>
      </c>
      <c r="N1239" s="2"/>
      <c r="O1239" s="15">
        <v>0</v>
      </c>
      <c r="P1239" s="2"/>
      <c r="Q1239" s="30">
        <f t="shared" si="42"/>
        <v>14054</v>
      </c>
      <c r="T1239" s="14"/>
    </row>
    <row r="1240" spans="1:21" ht="11.85" customHeight="1" x14ac:dyDescent="0.3">
      <c r="A1240" s="3" t="s">
        <v>254</v>
      </c>
      <c r="C1240" s="2">
        <f>SUM(C1231:C1239)</f>
        <v>0</v>
      </c>
      <c r="D1240" s="2"/>
      <c r="E1240" s="2">
        <f>SUM(E1231:E1239)</f>
        <v>221265.90999999997</v>
      </c>
      <c r="F1240" s="2"/>
      <c r="G1240" s="2">
        <f>SUM(G1231:G1239)</f>
        <v>260846.89</v>
      </c>
      <c r="H1240" s="2"/>
      <c r="I1240" s="2">
        <f>SUM(I1231:I1239)</f>
        <v>275974</v>
      </c>
      <c r="J1240" s="2"/>
      <c r="K1240" s="2">
        <f>SUM(K1231:K1239)</f>
        <v>276244</v>
      </c>
      <c r="L1240" s="2"/>
      <c r="M1240" s="2">
        <f>SUM(M1231:M1239)</f>
        <v>277903</v>
      </c>
      <c r="N1240" s="2"/>
      <c r="O1240" s="2">
        <f>SUM(O1231:O1239)</f>
        <v>0</v>
      </c>
      <c r="P1240" s="2"/>
      <c r="Q1240" s="5">
        <f>SUM(Q1231:Q1239)</f>
        <v>277903</v>
      </c>
      <c r="R1240" s="20"/>
      <c r="U1240" s="2"/>
    </row>
    <row r="1241" spans="1:21" ht="11.85" customHeight="1" x14ac:dyDescent="0.3">
      <c r="D1241" s="2"/>
      <c r="F1241" s="2"/>
      <c r="H1241" s="2"/>
      <c r="J1241" s="2"/>
      <c r="K1241" s="2"/>
      <c r="L1241" s="2"/>
      <c r="M1241" s="2"/>
      <c r="N1241" s="2"/>
      <c r="O1241" s="2"/>
      <c r="P1241" s="2"/>
      <c r="Q1241" s="2"/>
    </row>
    <row r="1242" spans="1:21" ht="11.85" customHeight="1" x14ac:dyDescent="0.3">
      <c r="A1242" s="13" t="s">
        <v>255</v>
      </c>
      <c r="D1242" s="2"/>
      <c r="F1242" s="2"/>
      <c r="H1242" s="2"/>
      <c r="J1242" s="2"/>
      <c r="K1242" s="2"/>
      <c r="L1242" s="2"/>
      <c r="M1242" s="2"/>
      <c r="N1242" s="2"/>
      <c r="O1242" s="2"/>
      <c r="P1242" s="2"/>
      <c r="Q1242" s="2"/>
    </row>
    <row r="1243" spans="1:21" ht="11.85" customHeight="1" x14ac:dyDescent="0.3">
      <c r="A1243" s="3" t="s">
        <v>635</v>
      </c>
      <c r="C1243" s="2">
        <v>0</v>
      </c>
      <c r="D1243" s="2"/>
      <c r="E1243" s="2">
        <v>0</v>
      </c>
      <c r="F1243" s="2"/>
      <c r="G1243" s="2">
        <v>0</v>
      </c>
      <c r="H1243" s="2"/>
      <c r="I1243" s="2">
        <v>0</v>
      </c>
      <c r="J1243" s="2"/>
      <c r="K1243" s="2">
        <v>0</v>
      </c>
      <c r="L1243" s="2"/>
      <c r="M1243" s="2">
        <v>0</v>
      </c>
      <c r="N1243" s="2"/>
      <c r="O1243" s="2">
        <v>0</v>
      </c>
      <c r="P1243" s="2"/>
      <c r="Q1243" s="2">
        <f>M1243+O1243</f>
        <v>0</v>
      </c>
      <c r="T1243" s="14"/>
    </row>
    <row r="1244" spans="1:21" ht="11.85" customHeight="1" x14ac:dyDescent="0.3">
      <c r="A1244" s="3" t="s">
        <v>636</v>
      </c>
      <c r="C1244" s="2">
        <v>0</v>
      </c>
      <c r="D1244" s="2"/>
      <c r="E1244" s="2">
        <v>0</v>
      </c>
      <c r="F1244" s="2"/>
      <c r="G1244" s="2">
        <v>0</v>
      </c>
      <c r="H1244" s="2"/>
      <c r="I1244" s="2">
        <v>0</v>
      </c>
      <c r="J1244" s="2"/>
      <c r="K1244" s="2">
        <v>0</v>
      </c>
      <c r="L1244" s="2"/>
      <c r="M1244" s="2">
        <v>0</v>
      </c>
      <c r="N1244" s="2"/>
      <c r="O1244" s="2">
        <v>0</v>
      </c>
      <c r="P1244" s="2"/>
      <c r="Q1244" s="2">
        <f>M1244+O1244</f>
        <v>0</v>
      </c>
      <c r="T1244" s="14"/>
    </row>
    <row r="1245" spans="1:21" ht="11.85" customHeight="1" x14ac:dyDescent="0.3">
      <c r="A1245" s="3" t="s">
        <v>637</v>
      </c>
      <c r="C1245" s="2">
        <v>0</v>
      </c>
      <c r="D1245" s="2"/>
      <c r="E1245" s="2">
        <v>6143.4</v>
      </c>
      <c r="F1245" s="2"/>
      <c r="G1245" s="2">
        <v>6141.33</v>
      </c>
      <c r="H1245" s="2"/>
      <c r="I1245" s="2">
        <v>7000</v>
      </c>
      <c r="J1245" s="2"/>
      <c r="K1245" s="2">
        <v>3000</v>
      </c>
      <c r="L1245" s="2"/>
      <c r="M1245" s="2">
        <v>5000</v>
      </c>
      <c r="N1245" s="2"/>
      <c r="O1245" s="2">
        <v>0</v>
      </c>
      <c r="P1245" s="2"/>
      <c r="Q1245" s="2">
        <f>M1245+O1245</f>
        <v>5000</v>
      </c>
      <c r="T1245" s="14"/>
    </row>
    <row r="1246" spans="1:21" ht="11.85" customHeight="1" x14ac:dyDescent="0.3">
      <c r="A1246" s="3" t="s">
        <v>638</v>
      </c>
      <c r="C1246" s="15">
        <v>0</v>
      </c>
      <c r="D1246" s="2"/>
      <c r="E1246" s="15">
        <v>1880.54</v>
      </c>
      <c r="F1246" s="2"/>
      <c r="G1246" s="15">
        <v>249.99</v>
      </c>
      <c r="H1246" s="2"/>
      <c r="I1246" s="15">
        <v>1500</v>
      </c>
      <c r="J1246" s="2"/>
      <c r="K1246" s="15">
        <v>1500</v>
      </c>
      <c r="L1246" s="2"/>
      <c r="M1246" s="15">
        <v>1500</v>
      </c>
      <c r="N1246" s="2"/>
      <c r="O1246" s="15">
        <v>0</v>
      </c>
      <c r="P1246" s="2"/>
      <c r="Q1246" s="15">
        <f>M1246+O1246</f>
        <v>1500</v>
      </c>
      <c r="T1246" s="14"/>
    </row>
    <row r="1247" spans="1:21" ht="11.85" customHeight="1" x14ac:dyDescent="0.3">
      <c r="A1247" s="3" t="s">
        <v>272</v>
      </c>
      <c r="C1247" s="2">
        <f>SUM(C1243:C1246)</f>
        <v>0</v>
      </c>
      <c r="D1247" s="2"/>
      <c r="E1247" s="2">
        <f>SUM(E1243:E1246)</f>
        <v>8023.94</v>
      </c>
      <c r="F1247" s="2"/>
      <c r="G1247" s="2">
        <f>SUM(G1243:G1246)</f>
        <v>6391.32</v>
      </c>
      <c r="H1247" s="2"/>
      <c r="I1247" s="2">
        <f>SUM(I1243:I1246)</f>
        <v>8500</v>
      </c>
      <c r="J1247" s="2"/>
      <c r="K1247" s="2">
        <f>SUM(K1243:K1246)</f>
        <v>4500</v>
      </c>
      <c r="L1247" s="2"/>
      <c r="M1247" s="2">
        <f>SUM(M1243:M1246)</f>
        <v>6500</v>
      </c>
      <c r="N1247" s="2"/>
      <c r="O1247" s="2">
        <f>SUM(O1243:O1246)</f>
        <v>0</v>
      </c>
      <c r="P1247" s="2"/>
      <c r="Q1247" s="2">
        <f>SUM(Q1243:Q1246)</f>
        <v>6500</v>
      </c>
    </row>
    <row r="1248" spans="1:21" ht="11.85" customHeight="1" x14ac:dyDescent="0.3">
      <c r="D1248" s="2"/>
      <c r="F1248" s="2"/>
      <c r="H1248" s="2"/>
      <c r="J1248" s="2"/>
      <c r="K1248" s="2"/>
      <c r="L1248" s="2"/>
      <c r="M1248" s="2"/>
      <c r="N1248" s="2"/>
      <c r="O1248" s="2"/>
      <c r="P1248" s="2"/>
      <c r="Q1248" s="2"/>
    </row>
    <row r="1249" spans="1:20" ht="11.85" customHeight="1" x14ac:dyDescent="0.3">
      <c r="A1249" s="13" t="s">
        <v>273</v>
      </c>
      <c r="D1249" s="2"/>
      <c r="F1249" s="2"/>
      <c r="H1249" s="2"/>
      <c r="J1249" s="2"/>
      <c r="K1249" s="2"/>
      <c r="L1249" s="2"/>
      <c r="M1249" s="2"/>
      <c r="N1249" s="2"/>
      <c r="O1249" s="2"/>
      <c r="P1249" s="2"/>
      <c r="Q1249" s="2"/>
    </row>
    <row r="1250" spans="1:20" ht="11.85" customHeight="1" x14ac:dyDescent="0.3">
      <c r="A1250" s="3" t="s">
        <v>639</v>
      </c>
      <c r="C1250" s="2">
        <v>0</v>
      </c>
      <c r="D1250" s="2"/>
      <c r="E1250" s="2">
        <v>993.58</v>
      </c>
      <c r="F1250" s="2"/>
      <c r="G1250" s="2">
        <v>1125.8699999999999</v>
      </c>
      <c r="H1250" s="2"/>
      <c r="I1250" s="2">
        <v>1500</v>
      </c>
      <c r="J1250" s="2"/>
      <c r="K1250" s="2">
        <v>1500</v>
      </c>
      <c r="L1250" s="2"/>
      <c r="M1250" s="2">
        <v>1500</v>
      </c>
      <c r="N1250" s="2"/>
      <c r="O1250" s="2">
        <v>0</v>
      </c>
      <c r="P1250" s="2"/>
      <c r="Q1250" s="2">
        <f t="shared" ref="Q1250:Q1257" si="43">M1250+O1250</f>
        <v>1500</v>
      </c>
      <c r="T1250" s="14"/>
    </row>
    <row r="1251" spans="1:20" ht="11.85" customHeight="1" x14ac:dyDescent="0.3">
      <c r="A1251" s="3" t="s">
        <v>640</v>
      </c>
      <c r="C1251" s="2">
        <v>0</v>
      </c>
      <c r="D1251" s="2"/>
      <c r="E1251" s="2">
        <v>1140.1300000000001</v>
      </c>
      <c r="F1251" s="2"/>
      <c r="G1251" s="2">
        <v>2687.2</v>
      </c>
      <c r="H1251" s="2"/>
      <c r="I1251" s="2">
        <v>2000</v>
      </c>
      <c r="J1251" s="2"/>
      <c r="K1251" s="2">
        <v>3000</v>
      </c>
      <c r="L1251" s="2"/>
      <c r="M1251" s="2">
        <v>1500</v>
      </c>
      <c r="N1251" s="2"/>
      <c r="O1251" s="2">
        <v>0</v>
      </c>
      <c r="P1251" s="2"/>
      <c r="Q1251" s="2">
        <f t="shared" si="43"/>
        <v>1500</v>
      </c>
      <c r="T1251" s="14"/>
    </row>
    <row r="1252" spans="1:20" ht="11.85" customHeight="1" x14ac:dyDescent="0.3">
      <c r="A1252" s="3" t="s">
        <v>641</v>
      </c>
      <c r="C1252" s="2">
        <v>0</v>
      </c>
      <c r="D1252" s="2"/>
      <c r="E1252" s="2">
        <v>2550.31</v>
      </c>
      <c r="F1252" s="2"/>
      <c r="G1252" s="2">
        <v>1890.97</v>
      </c>
      <c r="H1252" s="2"/>
      <c r="I1252" s="2">
        <v>3150</v>
      </c>
      <c r="J1252" s="2"/>
      <c r="K1252" s="2">
        <v>3150</v>
      </c>
      <c r="L1252" s="2"/>
      <c r="M1252" s="2">
        <v>3150</v>
      </c>
      <c r="N1252" s="2"/>
      <c r="O1252" s="2">
        <v>0</v>
      </c>
      <c r="P1252" s="2"/>
      <c r="Q1252" s="2">
        <f t="shared" si="43"/>
        <v>3150</v>
      </c>
      <c r="T1252" s="14"/>
    </row>
    <row r="1253" spans="1:20" ht="11.85" customHeight="1" x14ac:dyDescent="0.3">
      <c r="A1253" s="3" t="s">
        <v>642</v>
      </c>
      <c r="C1253" s="2">
        <v>0</v>
      </c>
      <c r="D1253" s="2"/>
      <c r="E1253" s="2">
        <v>179.99</v>
      </c>
      <c r="F1253" s="2"/>
      <c r="G1253" s="2">
        <v>1270.9000000000001</v>
      </c>
      <c r="H1253" s="2"/>
      <c r="I1253" s="2">
        <v>1000</v>
      </c>
      <c r="J1253" s="2"/>
      <c r="K1253" s="2">
        <v>1000</v>
      </c>
      <c r="L1253" s="2"/>
      <c r="M1253" s="2">
        <v>1000</v>
      </c>
      <c r="N1253" s="2"/>
      <c r="O1253" s="2">
        <v>0</v>
      </c>
      <c r="P1253" s="2"/>
      <c r="Q1253" s="2">
        <f t="shared" si="43"/>
        <v>1000</v>
      </c>
      <c r="T1253" s="14"/>
    </row>
    <row r="1254" spans="1:20" ht="11.85" customHeight="1" x14ac:dyDescent="0.3">
      <c r="A1254" s="3" t="s">
        <v>643</v>
      </c>
      <c r="C1254" s="2">
        <v>0</v>
      </c>
      <c r="D1254" s="2"/>
      <c r="E1254" s="2">
        <v>1104.97</v>
      </c>
      <c r="F1254" s="2"/>
      <c r="G1254" s="2">
        <v>0</v>
      </c>
      <c r="H1254" s="2"/>
      <c r="I1254" s="2">
        <v>250</v>
      </c>
      <c r="J1254" s="2"/>
      <c r="K1254" s="2">
        <v>250</v>
      </c>
      <c r="L1254" s="2"/>
      <c r="M1254" s="2">
        <v>250</v>
      </c>
      <c r="N1254" s="2"/>
      <c r="O1254" s="2">
        <v>0</v>
      </c>
      <c r="P1254" s="2"/>
      <c r="Q1254" s="2">
        <f t="shared" si="43"/>
        <v>250</v>
      </c>
      <c r="T1254" s="14"/>
    </row>
    <row r="1255" spans="1:20" ht="11.85" customHeight="1" x14ac:dyDescent="0.3">
      <c r="A1255" s="3" t="s">
        <v>644</v>
      </c>
      <c r="C1255" s="2">
        <v>0</v>
      </c>
      <c r="D1255" s="2"/>
      <c r="E1255" s="2">
        <v>0</v>
      </c>
      <c r="F1255" s="2"/>
      <c r="G1255" s="2">
        <v>0</v>
      </c>
      <c r="H1255" s="2"/>
      <c r="I1255" s="2">
        <v>360</v>
      </c>
      <c r="J1255" s="2"/>
      <c r="K1255" s="2">
        <v>360</v>
      </c>
      <c r="L1255" s="2"/>
      <c r="M1255" s="2">
        <v>360</v>
      </c>
      <c r="N1255" s="2"/>
      <c r="O1255" s="2">
        <v>0</v>
      </c>
      <c r="P1255" s="2"/>
      <c r="Q1255" s="2">
        <f t="shared" si="43"/>
        <v>360</v>
      </c>
      <c r="T1255" s="14"/>
    </row>
    <row r="1256" spans="1:20" ht="11.85" customHeight="1" x14ac:dyDescent="0.3">
      <c r="A1256" s="3" t="s">
        <v>645</v>
      </c>
      <c r="C1256" s="2">
        <v>0</v>
      </c>
      <c r="D1256" s="2"/>
      <c r="E1256" s="2">
        <v>225</v>
      </c>
      <c r="F1256" s="2"/>
      <c r="G1256" s="2">
        <v>130</v>
      </c>
      <c r="H1256" s="2"/>
      <c r="I1256" s="2">
        <v>165</v>
      </c>
      <c r="J1256" s="2"/>
      <c r="K1256" s="2">
        <v>165</v>
      </c>
      <c r="L1256" s="2"/>
      <c r="M1256" s="2">
        <v>165</v>
      </c>
      <c r="N1256" s="2"/>
      <c r="O1256" s="2">
        <v>0</v>
      </c>
      <c r="P1256" s="2"/>
      <c r="Q1256" s="2">
        <f t="shared" si="43"/>
        <v>165</v>
      </c>
      <c r="T1256" s="14"/>
    </row>
    <row r="1257" spans="1:20" ht="11.85" customHeight="1" x14ac:dyDescent="0.3">
      <c r="A1257" s="3" t="s">
        <v>646</v>
      </c>
      <c r="C1257" s="15">
        <v>0</v>
      </c>
      <c r="D1257" s="2"/>
      <c r="E1257" s="15">
        <v>418.18</v>
      </c>
      <c r="F1257" s="2"/>
      <c r="G1257" s="15">
        <v>909.9</v>
      </c>
      <c r="H1257" s="2"/>
      <c r="I1257" s="15">
        <v>500</v>
      </c>
      <c r="J1257" s="2"/>
      <c r="K1257" s="15">
        <v>500</v>
      </c>
      <c r="L1257" s="2"/>
      <c r="M1257" s="15">
        <v>500</v>
      </c>
      <c r="N1257" s="2"/>
      <c r="O1257" s="15">
        <v>0</v>
      </c>
      <c r="P1257" s="2"/>
      <c r="Q1257" s="15">
        <f t="shared" si="43"/>
        <v>500</v>
      </c>
      <c r="T1257" s="14"/>
    </row>
    <row r="1258" spans="1:20" ht="11.85" customHeight="1" x14ac:dyDescent="0.3">
      <c r="A1258" s="3" t="s">
        <v>295</v>
      </c>
      <c r="C1258" s="2">
        <f>SUM(C1250:C1257)</f>
        <v>0</v>
      </c>
      <c r="D1258" s="2"/>
      <c r="E1258" s="2">
        <f>SUM(E1250:E1257)</f>
        <v>6612.1600000000008</v>
      </c>
      <c r="F1258" s="2"/>
      <c r="G1258" s="2">
        <f>SUM(G1250:G1257)</f>
        <v>8014.84</v>
      </c>
      <c r="H1258" s="2"/>
      <c r="I1258" s="2">
        <f>SUM(I1250:I1257)</f>
        <v>8925</v>
      </c>
      <c r="J1258" s="2"/>
      <c r="K1258" s="2">
        <f>SUM(K1250:K1257)</f>
        <v>9925</v>
      </c>
      <c r="L1258" s="2"/>
      <c r="M1258" s="2">
        <f>SUM(M1250:M1257)</f>
        <v>8425</v>
      </c>
      <c r="N1258" s="2"/>
      <c r="O1258" s="2">
        <f>SUM(O1250:O1257)</f>
        <v>0</v>
      </c>
      <c r="P1258" s="2"/>
      <c r="Q1258" s="2">
        <f>SUM(Q1250:Q1257)</f>
        <v>8425</v>
      </c>
      <c r="R1258" s="20"/>
    </row>
    <row r="1259" spans="1:20" ht="11.85" customHeight="1" x14ac:dyDescent="0.3">
      <c r="D1259" s="2"/>
      <c r="F1259" s="2"/>
      <c r="H1259" s="2"/>
      <c r="J1259" s="2"/>
      <c r="K1259" s="2"/>
      <c r="L1259" s="2"/>
      <c r="M1259" s="2"/>
      <c r="N1259" s="2"/>
      <c r="O1259" s="2"/>
      <c r="P1259" s="2"/>
      <c r="Q1259" s="2"/>
    </row>
    <row r="1260" spans="1:20" ht="11.85" customHeight="1" x14ac:dyDescent="0.3">
      <c r="A1260" s="3" t="s">
        <v>647</v>
      </c>
      <c r="C1260" s="2">
        <v>0</v>
      </c>
      <c r="D1260" s="2"/>
      <c r="E1260" s="2">
        <v>0</v>
      </c>
      <c r="F1260" s="2"/>
      <c r="G1260" s="2">
        <v>0</v>
      </c>
      <c r="H1260" s="2"/>
      <c r="I1260" s="2">
        <v>0</v>
      </c>
      <c r="J1260" s="2"/>
      <c r="K1260" s="2">
        <v>0</v>
      </c>
      <c r="L1260" s="2"/>
      <c r="M1260" s="2">
        <v>0</v>
      </c>
      <c r="N1260" s="2"/>
      <c r="O1260" s="2">
        <v>0</v>
      </c>
      <c r="P1260" s="2"/>
      <c r="Q1260" s="2">
        <f>M1260+O1260</f>
        <v>0</v>
      </c>
    </row>
    <row r="1261" spans="1:20" ht="11.85" customHeight="1" x14ac:dyDescent="0.3">
      <c r="A1261" s="3" t="s">
        <v>648</v>
      </c>
      <c r="C1261" s="15">
        <v>0</v>
      </c>
      <c r="D1261" s="2"/>
      <c r="E1261" s="15">
        <v>0</v>
      </c>
      <c r="F1261" s="2"/>
      <c r="G1261" s="15">
        <v>0</v>
      </c>
      <c r="H1261" s="2"/>
      <c r="I1261" s="15">
        <v>0</v>
      </c>
      <c r="J1261" s="2"/>
      <c r="K1261" s="15">
        <v>0</v>
      </c>
      <c r="L1261" s="2"/>
      <c r="M1261" s="15">
        <v>0</v>
      </c>
      <c r="N1261" s="2"/>
      <c r="O1261" s="15">
        <v>0</v>
      </c>
      <c r="P1261" s="2"/>
      <c r="Q1261" s="15">
        <f>M1261+O1261</f>
        <v>0</v>
      </c>
    </row>
    <row r="1262" spans="1:20" ht="11.85" customHeight="1" x14ac:dyDescent="0.3">
      <c r="A1262" s="3" t="s">
        <v>298</v>
      </c>
      <c r="C1262" s="2">
        <f>SUM(C1260:C1261)</f>
        <v>0</v>
      </c>
      <c r="D1262" s="2"/>
      <c r="E1262" s="2">
        <f>SUM(E1260:E1261)</f>
        <v>0</v>
      </c>
      <c r="F1262" s="2"/>
      <c r="G1262" s="2">
        <f>SUM(G1260:G1261)</f>
        <v>0</v>
      </c>
      <c r="H1262" s="2"/>
      <c r="I1262" s="2">
        <f>SUM(I1260:I1261)</f>
        <v>0</v>
      </c>
      <c r="J1262" s="2"/>
      <c r="K1262" s="2">
        <f>SUM(K1260:K1261)</f>
        <v>0</v>
      </c>
      <c r="L1262" s="2"/>
      <c r="M1262" s="2">
        <f>SUM(M1260:M1261)</f>
        <v>0</v>
      </c>
      <c r="N1262" s="2"/>
      <c r="O1262" s="2">
        <f>SUM(O1260:O1261)</f>
        <v>0</v>
      </c>
      <c r="P1262" s="2"/>
      <c r="Q1262" s="2">
        <f>SUM(Q1260:Q1261)</f>
        <v>0</v>
      </c>
    </row>
    <row r="1263" spans="1:20" ht="11.85" customHeight="1" x14ac:dyDescent="0.3">
      <c r="D1263" s="2"/>
      <c r="F1263" s="2"/>
      <c r="H1263" s="2"/>
      <c r="J1263" s="2"/>
      <c r="K1263" s="2"/>
      <c r="L1263" s="2"/>
      <c r="M1263" s="2"/>
      <c r="N1263" s="2"/>
      <c r="O1263" s="2"/>
      <c r="P1263" s="2"/>
      <c r="Q1263" s="2"/>
    </row>
    <row r="1264" spans="1:20" ht="11.85" customHeight="1" x14ac:dyDescent="0.3">
      <c r="A1264" s="3" t="s">
        <v>649</v>
      </c>
      <c r="C1264" s="2">
        <f>C1240+C1247+C1258+C1262</f>
        <v>0</v>
      </c>
      <c r="D1264" s="2"/>
      <c r="E1264" s="2">
        <f>E1240+E1247+E1258+E1262</f>
        <v>235902.00999999998</v>
      </c>
      <c r="F1264" s="2"/>
      <c r="G1264" s="2">
        <f>G1240+G1247+G1258+G1262</f>
        <v>275253.05000000005</v>
      </c>
      <c r="H1264" s="2"/>
      <c r="I1264" s="2">
        <f>I1240+I1247+I1258+I1262</f>
        <v>293399</v>
      </c>
      <c r="J1264" s="2"/>
      <c r="K1264" s="2">
        <f>K1240+K1247+K1258+K1262</f>
        <v>290669</v>
      </c>
      <c r="L1264" s="2"/>
      <c r="M1264" s="2">
        <f>M1240+M1247+M1258+M1262</f>
        <v>292828</v>
      </c>
      <c r="N1264" s="2"/>
      <c r="O1264" s="2">
        <f>O1240+O1247+O1258+O1262</f>
        <v>0</v>
      </c>
      <c r="P1264" s="2"/>
      <c r="Q1264" s="2">
        <f>Q1240+Q1247+Q1258+Q1262</f>
        <v>292828</v>
      </c>
      <c r="T1264" s="14"/>
    </row>
    <row r="1265" ht="11.85" customHeight="1" x14ac:dyDescent="0.3"/>
    <row r="1266" ht="11.85" customHeight="1" x14ac:dyDescent="0.3"/>
    <row r="1267" ht="11.85" customHeight="1" x14ac:dyDescent="0.3"/>
    <row r="1268" ht="11.85" customHeight="1" x14ac:dyDescent="0.3"/>
    <row r="1269" ht="11.85" customHeight="1" x14ac:dyDescent="0.3"/>
    <row r="1270" ht="11.85" customHeight="1" x14ac:dyDescent="0.3"/>
    <row r="1271" ht="11.85" customHeight="1" x14ac:dyDescent="0.3"/>
    <row r="1272" ht="11.85" customHeight="1" x14ac:dyDescent="0.3"/>
    <row r="1273" ht="11.85" customHeight="1" x14ac:dyDescent="0.3"/>
    <row r="1274" ht="11.85" customHeight="1" x14ac:dyDescent="0.3"/>
    <row r="1275" ht="11.85" customHeight="1" x14ac:dyDescent="0.3"/>
    <row r="1276" ht="11.85" customHeight="1" x14ac:dyDescent="0.3"/>
    <row r="1277" ht="11.85" customHeight="1" x14ac:dyDescent="0.3"/>
    <row r="1278" ht="11.85" customHeight="1" x14ac:dyDescent="0.3"/>
    <row r="1279" ht="11.85" customHeight="1" x14ac:dyDescent="0.3"/>
    <row r="1280" ht="11.85" customHeight="1" x14ac:dyDescent="0.3"/>
    <row r="1281" spans="1:20" ht="11.85" customHeight="1" x14ac:dyDescent="0.3"/>
    <row r="1282" spans="1:20" ht="11.85" customHeight="1" x14ac:dyDescent="0.3"/>
    <row r="1283" spans="1:20" ht="11.85" customHeight="1" x14ac:dyDescent="0.3"/>
    <row r="1284" spans="1:20" ht="11.85" customHeight="1" x14ac:dyDescent="0.3"/>
    <row r="1285" spans="1:20" ht="11.85" customHeight="1" x14ac:dyDescent="0.3"/>
    <row r="1286" spans="1:20" ht="11.85" customHeight="1" x14ac:dyDescent="0.3">
      <c r="A1286" s="1"/>
      <c r="B1286" s="1"/>
      <c r="E1286" s="2" t="str">
        <f>$E$1</f>
        <v>CITY OF BRADY</v>
      </c>
    </row>
    <row r="1287" spans="1:20" ht="11.85" customHeight="1" x14ac:dyDescent="0.3">
      <c r="E1287" s="2" t="str">
        <f>$E$2</f>
        <v>BUDGET REPORT</v>
      </c>
    </row>
    <row r="1288" spans="1:20" ht="11.85" customHeight="1" x14ac:dyDescent="0.3">
      <c r="E1288" s="2" t="str">
        <f>$E$3</f>
        <v>FISCAL YEAR 2016 - 2017</v>
      </c>
    </row>
    <row r="1289" spans="1:20" ht="11.85" customHeight="1" x14ac:dyDescent="0.3">
      <c r="A1289" s="3" t="s">
        <v>3</v>
      </c>
    </row>
    <row r="1290" spans="1:20" ht="11.85" customHeight="1" x14ac:dyDescent="0.3">
      <c r="A1290" s="3" t="s">
        <v>650</v>
      </c>
    </row>
    <row r="1291" spans="1:20" ht="11.85" customHeight="1" x14ac:dyDescent="0.3">
      <c r="I1291" s="7" t="str">
        <f>$I$6</f>
        <v>(----- 2015-2016 ------)</v>
      </c>
      <c r="J1291" s="7"/>
      <c r="K1291" s="7"/>
      <c r="L1291" s="8"/>
      <c r="M1291" s="7" t="str">
        <f>$M$6</f>
        <v>2016-2017</v>
      </c>
      <c r="N1291" s="7"/>
      <c r="O1291" s="7"/>
      <c r="P1291" s="7"/>
      <c r="Q1291" s="7"/>
    </row>
    <row r="1292" spans="1:20" ht="11.85" customHeight="1" x14ac:dyDescent="0.3">
      <c r="C1292" s="9" t="str">
        <f>$C$7</f>
        <v>2012-2013</v>
      </c>
      <c r="D1292" s="8"/>
      <c r="E1292" s="9" t="str">
        <f>$E$7</f>
        <v>2013-2014</v>
      </c>
      <c r="F1292" s="8"/>
      <c r="G1292" s="9" t="str">
        <f>$G$7</f>
        <v>2014- 2015</v>
      </c>
      <c r="H1292" s="8"/>
      <c r="I1292" s="9" t="s">
        <v>9</v>
      </c>
      <c r="J1292" s="8"/>
      <c r="K1292" s="8" t="str">
        <f>+$K$7</f>
        <v>PROJECTED</v>
      </c>
      <c r="L1292" s="8"/>
      <c r="M1292" s="8" t="str">
        <f>$M$7</f>
        <v>2016-2017</v>
      </c>
      <c r="N1292" s="8"/>
      <c r="O1292" s="8" t="str">
        <f>$O$7</f>
        <v>2016-2017</v>
      </c>
      <c r="P1292" s="8"/>
      <c r="Q1292" s="8" t="str">
        <f>$Q$7</f>
        <v>APPROVED</v>
      </c>
    </row>
    <row r="1293" spans="1:20" ht="11.85" customHeight="1" x14ac:dyDescent="0.3">
      <c r="A1293" s="10" t="s">
        <v>242</v>
      </c>
      <c r="C1293" s="11" t="s">
        <v>12</v>
      </c>
      <c r="D1293" s="8"/>
      <c r="E1293" s="11" t="s">
        <v>12</v>
      </c>
      <c r="F1293" s="8"/>
      <c r="G1293" s="11" t="s">
        <v>12</v>
      </c>
      <c r="H1293" s="8"/>
      <c r="I1293" s="11" t="s">
        <v>13</v>
      </c>
      <c r="J1293" s="8"/>
      <c r="K1293" s="12" t="s">
        <v>13</v>
      </c>
      <c r="L1293" s="8"/>
      <c r="M1293" s="12" t="str">
        <f>$M$8</f>
        <v>BASE</v>
      </c>
      <c r="N1293" s="8"/>
      <c r="O1293" s="12" t="str">
        <f>$O$8</f>
        <v>SUPPLEMENTAL</v>
      </c>
      <c r="P1293" s="8"/>
      <c r="Q1293" s="12" t="str">
        <f>$Q$8</f>
        <v>BUDGET</v>
      </c>
    </row>
    <row r="1294" spans="1:20" ht="11.85" customHeight="1" x14ac:dyDescent="0.3"/>
    <row r="1295" spans="1:20" ht="11.85" customHeight="1" x14ac:dyDescent="0.3">
      <c r="A1295" s="13" t="s">
        <v>243</v>
      </c>
    </row>
    <row r="1296" spans="1:20" ht="11.85" customHeight="1" x14ac:dyDescent="0.3">
      <c r="A1296" s="3" t="s">
        <v>651</v>
      </c>
      <c r="C1296" s="2">
        <v>0</v>
      </c>
      <c r="D1296" s="2"/>
      <c r="E1296" s="2">
        <v>44247.6</v>
      </c>
      <c r="F1296" s="2"/>
      <c r="G1296" s="2">
        <v>76446.320000000007</v>
      </c>
      <c r="H1296" s="2"/>
      <c r="I1296" s="2">
        <v>78800</v>
      </c>
      <c r="J1296" s="2"/>
      <c r="K1296" s="2">
        <v>78800</v>
      </c>
      <c r="L1296" s="2"/>
      <c r="M1296" s="2">
        <v>81161</v>
      </c>
      <c r="N1296" s="2"/>
      <c r="O1296" s="2">
        <v>35714</v>
      </c>
      <c r="P1296" s="2"/>
      <c r="Q1296" s="2">
        <f>M1296+O1296</f>
        <v>116875</v>
      </c>
      <c r="T1296" s="14"/>
    </row>
    <row r="1297" spans="1:21" ht="11.85" customHeight="1" x14ac:dyDescent="0.3">
      <c r="A1297" s="3" t="s">
        <v>652</v>
      </c>
      <c r="C1297" s="2">
        <v>0</v>
      </c>
      <c r="D1297" s="2"/>
      <c r="E1297" s="2">
        <v>0</v>
      </c>
      <c r="F1297" s="2"/>
      <c r="G1297" s="2">
        <v>0</v>
      </c>
      <c r="H1297" s="2"/>
      <c r="I1297" s="2">
        <v>0</v>
      </c>
      <c r="J1297" s="2"/>
      <c r="K1297" s="2">
        <v>0</v>
      </c>
      <c r="L1297" s="2"/>
      <c r="M1297" s="2">
        <v>0</v>
      </c>
      <c r="N1297" s="2"/>
      <c r="O1297" s="2">
        <v>0</v>
      </c>
      <c r="P1297" s="2"/>
      <c r="Q1297" s="2">
        <f t="shared" ref="Q1297:Q1303" si="44">M1297+O1297</f>
        <v>0</v>
      </c>
      <c r="T1297" s="14"/>
    </row>
    <row r="1298" spans="1:21" ht="11.85" customHeight="1" x14ac:dyDescent="0.3">
      <c r="A1298" s="3" t="s">
        <v>653</v>
      </c>
      <c r="C1298" s="2">
        <v>0</v>
      </c>
      <c r="D1298" s="2"/>
      <c r="E1298" s="2">
        <v>0</v>
      </c>
      <c r="F1298" s="2"/>
      <c r="G1298" s="2">
        <v>1000</v>
      </c>
      <c r="H1298" s="2"/>
      <c r="I1298" s="2">
        <v>3000</v>
      </c>
      <c r="J1298" s="2"/>
      <c r="K1298" s="2">
        <v>3000</v>
      </c>
      <c r="L1298" s="2"/>
      <c r="M1298" s="2">
        <v>3000</v>
      </c>
      <c r="N1298" s="2"/>
      <c r="O1298" s="2">
        <v>0</v>
      </c>
      <c r="P1298" s="2"/>
      <c r="Q1298" s="2">
        <f>M1298+O1298</f>
        <v>3000</v>
      </c>
      <c r="T1298" s="14"/>
    </row>
    <row r="1299" spans="1:21" ht="11.85" customHeight="1" x14ac:dyDescent="0.3">
      <c r="A1299" s="3" t="s">
        <v>654</v>
      </c>
      <c r="C1299" s="2">
        <v>0</v>
      </c>
      <c r="D1299" s="2"/>
      <c r="E1299" s="2">
        <v>2794.26</v>
      </c>
      <c r="F1299" s="2"/>
      <c r="G1299" s="2">
        <v>7986</v>
      </c>
      <c r="H1299" s="2"/>
      <c r="I1299" s="2">
        <v>9377</v>
      </c>
      <c r="J1299" s="2"/>
      <c r="K1299" s="2">
        <v>9377</v>
      </c>
      <c r="L1299" s="2"/>
      <c r="M1299" s="2">
        <v>9845</v>
      </c>
      <c r="N1299" s="2"/>
      <c r="O1299" s="2">
        <v>9844</v>
      </c>
      <c r="P1299" s="2"/>
      <c r="Q1299" s="2">
        <f t="shared" si="44"/>
        <v>19689</v>
      </c>
      <c r="T1299" s="14"/>
    </row>
    <row r="1300" spans="1:21" ht="11.85" customHeight="1" x14ac:dyDescent="0.3">
      <c r="A1300" s="3" t="s">
        <v>655</v>
      </c>
      <c r="C1300" s="2">
        <v>0</v>
      </c>
      <c r="D1300" s="2"/>
      <c r="E1300" s="2">
        <v>4845.9399999999996</v>
      </c>
      <c r="F1300" s="2"/>
      <c r="G1300" s="2">
        <v>8439.48</v>
      </c>
      <c r="H1300" s="2"/>
      <c r="I1300" s="2">
        <v>8142</v>
      </c>
      <c r="J1300" s="2"/>
      <c r="K1300" s="2">
        <v>8142</v>
      </c>
      <c r="L1300" s="2"/>
      <c r="M1300" s="2">
        <v>8698</v>
      </c>
      <c r="N1300" s="2"/>
      <c r="O1300" s="2">
        <v>1978</v>
      </c>
      <c r="P1300" s="2"/>
      <c r="Q1300" s="2">
        <f t="shared" si="44"/>
        <v>10676</v>
      </c>
      <c r="T1300" s="14"/>
    </row>
    <row r="1301" spans="1:21" ht="11.85" customHeight="1" x14ac:dyDescent="0.3">
      <c r="A1301" s="3" t="s">
        <v>656</v>
      </c>
      <c r="C1301" s="2">
        <v>0</v>
      </c>
      <c r="D1301" s="2"/>
      <c r="E1301" s="2">
        <v>79.64</v>
      </c>
      <c r="F1301" s="2"/>
      <c r="G1301" s="2">
        <v>250.11</v>
      </c>
      <c r="H1301" s="2"/>
      <c r="I1301" s="2">
        <v>255</v>
      </c>
      <c r="J1301" s="2"/>
      <c r="K1301" s="2">
        <v>255</v>
      </c>
      <c r="L1301" s="2"/>
      <c r="M1301" s="2">
        <v>255</v>
      </c>
      <c r="N1301" s="2"/>
      <c r="O1301" s="2">
        <v>158</v>
      </c>
      <c r="P1301" s="2"/>
      <c r="Q1301" s="2">
        <f t="shared" si="44"/>
        <v>413</v>
      </c>
      <c r="T1301" s="14"/>
    </row>
    <row r="1302" spans="1:21" ht="11.85" customHeight="1" x14ac:dyDescent="0.3">
      <c r="A1302" s="3" t="s">
        <v>657</v>
      </c>
      <c r="C1302" s="2">
        <v>0</v>
      </c>
      <c r="D1302" s="2"/>
      <c r="E1302" s="2">
        <v>207</v>
      </c>
      <c r="F1302" s="2"/>
      <c r="G1302" s="2">
        <v>9</v>
      </c>
      <c r="H1302" s="2"/>
      <c r="I1302" s="2">
        <v>90</v>
      </c>
      <c r="J1302" s="2"/>
      <c r="K1302" s="2">
        <v>200</v>
      </c>
      <c r="L1302" s="2"/>
      <c r="M1302" s="2">
        <v>99</v>
      </c>
      <c r="N1302" s="2"/>
      <c r="O1302" s="2">
        <v>99</v>
      </c>
      <c r="P1302" s="2"/>
      <c r="Q1302" s="2">
        <f t="shared" si="44"/>
        <v>198</v>
      </c>
      <c r="T1302" s="14"/>
    </row>
    <row r="1303" spans="1:21" ht="11.85" customHeight="1" x14ac:dyDescent="0.3">
      <c r="A1303" s="3" t="s">
        <v>658</v>
      </c>
      <c r="C1303" s="15">
        <v>0</v>
      </c>
      <c r="D1303" s="2"/>
      <c r="E1303" s="15">
        <v>3194.84</v>
      </c>
      <c r="F1303" s="2"/>
      <c r="G1303" s="15">
        <v>5008.84</v>
      </c>
      <c r="H1303" s="2"/>
      <c r="I1303" s="15">
        <v>6146</v>
      </c>
      <c r="J1303" s="2"/>
      <c r="K1303" s="15">
        <v>6146</v>
      </c>
      <c r="L1303" s="2"/>
      <c r="M1303" s="15">
        <v>6331</v>
      </c>
      <c r="N1303" s="2"/>
      <c r="O1303" s="15">
        <v>2733</v>
      </c>
      <c r="P1303" s="2"/>
      <c r="Q1303" s="15">
        <f t="shared" si="44"/>
        <v>9064</v>
      </c>
      <c r="T1303" s="14"/>
    </row>
    <row r="1304" spans="1:21" ht="11.85" customHeight="1" x14ac:dyDescent="0.3">
      <c r="A1304" s="3" t="s">
        <v>254</v>
      </c>
      <c r="C1304" s="2">
        <f>SUM(C1296:C1303)</f>
        <v>0</v>
      </c>
      <c r="D1304" s="2"/>
      <c r="E1304" s="2">
        <f>SUM(E1296:E1303)</f>
        <v>55369.279999999999</v>
      </c>
      <c r="F1304" s="2"/>
      <c r="G1304" s="2">
        <f>SUM(G1296:G1303)</f>
        <v>99139.75</v>
      </c>
      <c r="H1304" s="2"/>
      <c r="I1304" s="2">
        <f>SUM(I1296:I1303)</f>
        <v>105810</v>
      </c>
      <c r="J1304" s="2"/>
      <c r="K1304" s="2">
        <f>SUM(K1296:K1303)</f>
        <v>105920</v>
      </c>
      <c r="L1304" s="2"/>
      <c r="M1304" s="2">
        <f>SUM(M1296:M1303)</f>
        <v>109389</v>
      </c>
      <c r="N1304" s="2"/>
      <c r="O1304" s="2">
        <f>SUM(O1296:O1303)</f>
        <v>50526</v>
      </c>
      <c r="P1304" s="2"/>
      <c r="Q1304" s="2">
        <f>SUM(Q1296:Q1303)</f>
        <v>159915</v>
      </c>
      <c r="R1304" s="20"/>
      <c r="U1304" s="2"/>
    </row>
    <row r="1305" spans="1:21" ht="11.85" customHeight="1" x14ac:dyDescent="0.3">
      <c r="D1305" s="2"/>
      <c r="F1305" s="2"/>
      <c r="H1305" s="2"/>
      <c r="J1305" s="2"/>
      <c r="K1305" s="2"/>
      <c r="L1305" s="2"/>
      <c r="M1305" s="2"/>
      <c r="N1305" s="2"/>
      <c r="O1305" s="2"/>
      <c r="P1305" s="2"/>
      <c r="Q1305" s="2"/>
    </row>
    <row r="1306" spans="1:21" ht="11.85" customHeight="1" x14ac:dyDescent="0.3">
      <c r="A1306" s="13" t="s">
        <v>255</v>
      </c>
      <c r="D1306" s="2"/>
      <c r="F1306" s="2"/>
      <c r="H1306" s="2"/>
      <c r="J1306" s="2"/>
      <c r="K1306" s="2"/>
      <c r="L1306" s="2"/>
      <c r="M1306" s="2"/>
      <c r="N1306" s="2"/>
      <c r="O1306" s="2"/>
      <c r="P1306" s="2"/>
      <c r="Q1306" s="2"/>
    </row>
    <row r="1307" spans="1:21" ht="11.85" customHeight="1" x14ac:dyDescent="0.3">
      <c r="A1307" s="31" t="s">
        <v>659</v>
      </c>
      <c r="C1307" s="2">
        <v>0</v>
      </c>
      <c r="D1307" s="2"/>
      <c r="E1307" s="2">
        <v>0</v>
      </c>
      <c r="F1307" s="2"/>
      <c r="G1307" s="2">
        <v>0</v>
      </c>
      <c r="H1307" s="2"/>
      <c r="I1307" s="2">
        <v>6720</v>
      </c>
      <c r="J1307" s="2"/>
      <c r="K1307" s="2">
        <v>0</v>
      </c>
      <c r="L1307" s="2"/>
      <c r="M1307" s="2">
        <v>6720</v>
      </c>
      <c r="N1307" s="2"/>
      <c r="O1307" s="2">
        <v>0</v>
      </c>
      <c r="P1307" s="2"/>
      <c r="Q1307" s="2">
        <f>M1307+O1307</f>
        <v>6720</v>
      </c>
    </row>
    <row r="1308" spans="1:21" ht="11.85" customHeight="1" x14ac:dyDescent="0.3">
      <c r="A1308" s="3" t="s">
        <v>660</v>
      </c>
      <c r="C1308" s="2">
        <v>0</v>
      </c>
      <c r="D1308" s="2"/>
      <c r="E1308" s="2">
        <v>0</v>
      </c>
      <c r="F1308" s="2"/>
      <c r="G1308" s="2">
        <v>0</v>
      </c>
      <c r="H1308" s="2"/>
      <c r="I1308" s="2">
        <v>300</v>
      </c>
      <c r="J1308" s="2"/>
      <c r="K1308" s="2">
        <v>300</v>
      </c>
      <c r="L1308" s="2"/>
      <c r="M1308" s="2">
        <v>0</v>
      </c>
      <c r="N1308" s="2"/>
      <c r="O1308" s="2">
        <v>0</v>
      </c>
      <c r="P1308" s="2"/>
      <c r="Q1308" s="2">
        <f>M1308+O1308</f>
        <v>0</v>
      </c>
      <c r="T1308" s="14"/>
    </row>
    <row r="1309" spans="1:21" ht="11.85" customHeight="1" x14ac:dyDescent="0.3">
      <c r="A1309" s="3" t="s">
        <v>661</v>
      </c>
      <c r="C1309" s="15">
        <v>0</v>
      </c>
      <c r="D1309" s="2"/>
      <c r="E1309" s="15">
        <v>2094.19</v>
      </c>
      <c r="F1309" s="2"/>
      <c r="G1309" s="15">
        <v>1539.19</v>
      </c>
      <c r="H1309" s="2"/>
      <c r="I1309" s="15">
        <v>0</v>
      </c>
      <c r="J1309" s="2"/>
      <c r="K1309" s="15">
        <v>0</v>
      </c>
      <c r="L1309" s="2"/>
      <c r="M1309" s="15">
        <v>0</v>
      </c>
      <c r="N1309" s="2"/>
      <c r="O1309" s="15">
        <v>1500</v>
      </c>
      <c r="P1309" s="2"/>
      <c r="Q1309" s="15">
        <f>M1309+O1309</f>
        <v>1500</v>
      </c>
      <c r="T1309" s="14"/>
    </row>
    <row r="1310" spans="1:21" ht="11.85" customHeight="1" x14ac:dyDescent="0.3">
      <c r="A1310" s="3" t="s">
        <v>272</v>
      </c>
      <c r="C1310" s="2">
        <f>SUM(C1307:C1309)</f>
        <v>0</v>
      </c>
      <c r="D1310" s="2"/>
      <c r="E1310" s="2">
        <f>SUM(E1307:E1309)</f>
        <v>2094.19</v>
      </c>
      <c r="F1310" s="2"/>
      <c r="G1310" s="2">
        <f>SUM(G1307:G1309)</f>
        <v>1539.19</v>
      </c>
      <c r="H1310" s="2"/>
      <c r="I1310" s="2">
        <f>SUM(I1307:I1309)</f>
        <v>7020</v>
      </c>
      <c r="J1310" s="2"/>
      <c r="K1310" s="2">
        <f>SUM(K1307:K1309)</f>
        <v>300</v>
      </c>
      <c r="L1310" s="2"/>
      <c r="M1310" s="2">
        <f>SUM(M1307:M1309)</f>
        <v>6720</v>
      </c>
      <c r="N1310" s="2"/>
      <c r="O1310" s="2">
        <f>SUM(O1307:O1309)</f>
        <v>1500</v>
      </c>
      <c r="P1310" s="2"/>
      <c r="Q1310" s="2">
        <f>SUM(Q1307:Q1309)</f>
        <v>8220</v>
      </c>
    </row>
    <row r="1311" spans="1:21" ht="11.85" customHeight="1" x14ac:dyDescent="0.3">
      <c r="D1311" s="2"/>
      <c r="F1311" s="2"/>
      <c r="H1311" s="2"/>
      <c r="J1311" s="2"/>
      <c r="K1311" s="2"/>
      <c r="L1311" s="2"/>
      <c r="M1311" s="2"/>
      <c r="N1311" s="2"/>
      <c r="O1311" s="2"/>
      <c r="P1311" s="2"/>
      <c r="Q1311" s="2"/>
    </row>
    <row r="1312" spans="1:21" ht="11.85" customHeight="1" x14ac:dyDescent="0.3">
      <c r="A1312" s="13" t="s">
        <v>273</v>
      </c>
      <c r="D1312" s="2"/>
      <c r="F1312" s="2"/>
      <c r="H1312" s="2"/>
      <c r="J1312" s="2"/>
      <c r="K1312" s="2"/>
      <c r="L1312" s="2"/>
      <c r="M1312" s="2"/>
      <c r="N1312" s="2"/>
      <c r="O1312" s="2"/>
      <c r="P1312" s="2"/>
      <c r="Q1312" s="2"/>
    </row>
    <row r="1313" spans="1:20" ht="11.85" customHeight="1" x14ac:dyDescent="0.3">
      <c r="A1313" s="3" t="s">
        <v>662</v>
      </c>
      <c r="C1313" s="2">
        <v>0</v>
      </c>
      <c r="D1313" s="2"/>
      <c r="E1313" s="2">
        <v>1386.4</v>
      </c>
      <c r="F1313" s="2"/>
      <c r="G1313" s="2">
        <v>165</v>
      </c>
      <c r="H1313" s="2"/>
      <c r="I1313" s="2">
        <v>350</v>
      </c>
      <c r="J1313" s="2"/>
      <c r="K1313" s="2">
        <v>165</v>
      </c>
      <c r="L1313" s="2"/>
      <c r="M1313" s="2">
        <v>250</v>
      </c>
      <c r="N1313" s="2"/>
      <c r="O1313" s="2">
        <v>0</v>
      </c>
      <c r="P1313" s="2"/>
      <c r="Q1313" s="2">
        <f t="shared" ref="Q1313:Q1318" si="45">M1313+O1313</f>
        <v>250</v>
      </c>
      <c r="T1313" s="14"/>
    </row>
    <row r="1314" spans="1:20" ht="11.85" customHeight="1" x14ac:dyDescent="0.3">
      <c r="A1314" s="3" t="s">
        <v>663</v>
      </c>
      <c r="C1314" s="2">
        <v>0</v>
      </c>
      <c r="D1314" s="2"/>
      <c r="E1314" s="2">
        <v>41.34</v>
      </c>
      <c r="F1314" s="2"/>
      <c r="G1314" s="2">
        <v>1760.86</v>
      </c>
      <c r="H1314" s="2"/>
      <c r="I1314" s="2">
        <v>2000</v>
      </c>
      <c r="J1314" s="2"/>
      <c r="K1314" s="2">
        <v>1000</v>
      </c>
      <c r="L1314" s="2"/>
      <c r="M1314" s="2">
        <v>2000</v>
      </c>
      <c r="N1314" s="2"/>
      <c r="O1314" s="2">
        <v>0</v>
      </c>
      <c r="P1314" s="2"/>
      <c r="Q1314" s="2">
        <f t="shared" si="45"/>
        <v>2000</v>
      </c>
      <c r="T1314" s="14"/>
    </row>
    <row r="1315" spans="1:20" ht="11.85" customHeight="1" x14ac:dyDescent="0.3">
      <c r="A1315" s="3" t="s">
        <v>664</v>
      </c>
      <c r="C1315" s="2">
        <v>0</v>
      </c>
      <c r="D1315" s="2"/>
      <c r="E1315" s="2">
        <v>108.2</v>
      </c>
      <c r="F1315" s="2"/>
      <c r="G1315" s="2">
        <v>703.71</v>
      </c>
      <c r="H1315" s="2"/>
      <c r="I1315" s="2">
        <v>500</v>
      </c>
      <c r="J1315" s="2"/>
      <c r="K1315" s="2">
        <v>500</v>
      </c>
      <c r="L1315" s="2"/>
      <c r="M1315" s="2">
        <v>500</v>
      </c>
      <c r="N1315" s="2"/>
      <c r="O1315" s="2">
        <v>0</v>
      </c>
      <c r="P1315" s="2"/>
      <c r="Q1315" s="2">
        <f t="shared" si="45"/>
        <v>500</v>
      </c>
      <c r="T1315" s="14"/>
    </row>
    <row r="1316" spans="1:20" ht="11.85" customHeight="1" x14ac:dyDescent="0.3">
      <c r="A1316" s="3" t="s">
        <v>665</v>
      </c>
      <c r="C1316" s="2">
        <v>0</v>
      </c>
      <c r="D1316" s="2"/>
      <c r="E1316" s="2">
        <v>0</v>
      </c>
      <c r="F1316" s="2"/>
      <c r="G1316" s="2">
        <v>0</v>
      </c>
      <c r="H1316" s="2"/>
      <c r="I1316" s="2">
        <v>300</v>
      </c>
      <c r="J1316" s="2"/>
      <c r="K1316" s="2">
        <v>10</v>
      </c>
      <c r="L1316" s="2"/>
      <c r="M1316" s="2">
        <v>300</v>
      </c>
      <c r="N1316" s="2"/>
      <c r="O1316" s="2">
        <v>0</v>
      </c>
      <c r="P1316" s="2"/>
      <c r="Q1316" s="2">
        <f t="shared" si="45"/>
        <v>300</v>
      </c>
      <c r="T1316" s="14"/>
    </row>
    <row r="1317" spans="1:20" ht="11.85" customHeight="1" x14ac:dyDescent="0.3">
      <c r="A1317" s="3" t="s">
        <v>666</v>
      </c>
      <c r="C1317" s="2">
        <v>0</v>
      </c>
      <c r="D1317" s="2"/>
      <c r="E1317" s="2">
        <v>200</v>
      </c>
      <c r="F1317" s="2"/>
      <c r="G1317" s="2">
        <v>600</v>
      </c>
      <c r="H1317" s="2"/>
      <c r="I1317" s="2">
        <v>600</v>
      </c>
      <c r="J1317" s="2"/>
      <c r="K1317" s="2">
        <v>600</v>
      </c>
      <c r="L1317" s="2"/>
      <c r="M1317" s="2">
        <v>600</v>
      </c>
      <c r="N1317" s="2"/>
      <c r="O1317" s="2">
        <v>0</v>
      </c>
      <c r="P1317" s="2"/>
      <c r="Q1317" s="2">
        <f t="shared" si="45"/>
        <v>600</v>
      </c>
      <c r="T1317" s="14"/>
    </row>
    <row r="1318" spans="1:20" ht="11.85" customHeight="1" x14ac:dyDescent="0.3">
      <c r="A1318" s="3" t="s">
        <v>667</v>
      </c>
      <c r="C1318" s="15">
        <v>0</v>
      </c>
      <c r="D1318" s="2"/>
      <c r="E1318" s="15">
        <v>75</v>
      </c>
      <c r="F1318" s="2"/>
      <c r="G1318" s="15">
        <v>75</v>
      </c>
      <c r="H1318" s="2"/>
      <c r="I1318" s="15">
        <v>65</v>
      </c>
      <c r="J1318" s="2"/>
      <c r="K1318" s="15">
        <v>165</v>
      </c>
      <c r="L1318" s="2"/>
      <c r="M1318" s="15">
        <v>75</v>
      </c>
      <c r="N1318" s="2"/>
      <c r="O1318" s="15">
        <v>0</v>
      </c>
      <c r="P1318" s="2"/>
      <c r="Q1318" s="15">
        <f t="shared" si="45"/>
        <v>75</v>
      </c>
      <c r="T1318" s="14"/>
    </row>
    <row r="1319" spans="1:20" ht="11.85" customHeight="1" x14ac:dyDescent="0.3">
      <c r="A1319" s="3" t="s">
        <v>295</v>
      </c>
      <c r="C1319" s="2">
        <f>SUM(C1313:C1318)</f>
        <v>0</v>
      </c>
      <c r="D1319" s="2"/>
      <c r="E1319" s="2">
        <f>SUM(E1313:E1318)</f>
        <v>1810.94</v>
      </c>
      <c r="F1319" s="2"/>
      <c r="G1319" s="2">
        <f>SUM(G1313:G1318)</f>
        <v>3304.5699999999997</v>
      </c>
      <c r="H1319" s="2"/>
      <c r="I1319" s="2">
        <f>SUM(I1313:I1318)</f>
        <v>3815</v>
      </c>
      <c r="J1319" s="2"/>
      <c r="K1319" s="2">
        <f>SUM(K1313:K1318)</f>
        <v>2440</v>
      </c>
      <c r="L1319" s="2"/>
      <c r="M1319" s="2">
        <f>SUM(M1313:M1318)</f>
        <v>3725</v>
      </c>
      <c r="N1319" s="2"/>
      <c r="O1319" s="2">
        <f>SUM(O1313:O1318)</f>
        <v>0</v>
      </c>
      <c r="P1319" s="2"/>
      <c r="Q1319" s="2">
        <f>SUM(Q1313:Q1318)</f>
        <v>3725</v>
      </c>
    </row>
    <row r="1320" spans="1:20" ht="11.85" customHeight="1" x14ac:dyDescent="0.3">
      <c r="D1320" s="2"/>
      <c r="F1320" s="2"/>
      <c r="H1320" s="2"/>
      <c r="J1320" s="2"/>
      <c r="K1320" s="2"/>
      <c r="L1320" s="2"/>
      <c r="M1320" s="2"/>
      <c r="N1320" s="2"/>
      <c r="O1320" s="2"/>
      <c r="P1320" s="2"/>
      <c r="Q1320" s="2"/>
    </row>
    <row r="1321" spans="1:20" ht="11.85" customHeight="1" x14ac:dyDescent="0.3">
      <c r="A1321" s="3" t="s">
        <v>668</v>
      </c>
      <c r="C1321" s="2">
        <f>C1304+C1310+C1319</f>
        <v>0</v>
      </c>
      <c r="D1321" s="2"/>
      <c r="E1321" s="2">
        <f>E1304+E1310+E1319</f>
        <v>59274.41</v>
      </c>
      <c r="F1321" s="2"/>
      <c r="G1321" s="2">
        <f>G1304+G1310+G1319</f>
        <v>103983.51000000001</v>
      </c>
      <c r="H1321" s="2"/>
      <c r="I1321" s="2">
        <f>I1304+I1310+I1319</f>
        <v>116645</v>
      </c>
      <c r="J1321" s="2"/>
      <c r="K1321" s="2">
        <f>K1304+K1310+K1319</f>
        <v>108660</v>
      </c>
      <c r="L1321" s="2"/>
      <c r="M1321" s="2">
        <f>M1304+M1310+M1319</f>
        <v>119834</v>
      </c>
      <c r="N1321" s="2"/>
      <c r="O1321" s="2">
        <f>O1304+O1310+O1319</f>
        <v>52026</v>
      </c>
      <c r="P1321" s="2"/>
      <c r="Q1321" s="2">
        <f>Q1304+Q1310+Q1319</f>
        <v>171860</v>
      </c>
      <c r="R1321" s="20"/>
      <c r="T1321" s="14"/>
    </row>
    <row r="1322" spans="1:20" ht="11.85" customHeight="1" x14ac:dyDescent="0.3"/>
    <row r="1323" spans="1:20" ht="11.85" customHeight="1" x14ac:dyDescent="0.3">
      <c r="Q1323" s="2"/>
    </row>
    <row r="1324" spans="1:20" ht="11.85" customHeight="1" x14ac:dyDescent="0.3"/>
    <row r="1325" spans="1:20" ht="11.85" customHeight="1" x14ac:dyDescent="0.3"/>
    <row r="1326" spans="1:20" ht="11.85" customHeight="1" x14ac:dyDescent="0.3"/>
    <row r="1327" spans="1:20" ht="11.85" customHeight="1" x14ac:dyDescent="0.3"/>
    <row r="1328" spans="1:20" ht="11.85" customHeight="1" x14ac:dyDescent="0.3"/>
    <row r="1329" ht="11.85" customHeight="1" x14ac:dyDescent="0.3"/>
    <row r="1330" ht="11.85" customHeight="1" x14ac:dyDescent="0.3"/>
    <row r="1331" ht="11.85" customHeight="1" x14ac:dyDescent="0.3"/>
    <row r="1332" ht="11.85" customHeight="1" x14ac:dyDescent="0.3"/>
    <row r="1333" ht="11.85" customHeight="1" x14ac:dyDescent="0.3"/>
    <row r="1334" ht="11.85" customHeight="1" x14ac:dyDescent="0.3"/>
    <row r="1335" ht="11.85" customHeight="1" x14ac:dyDescent="0.3"/>
    <row r="1336" ht="11.85" customHeight="1" x14ac:dyDescent="0.3"/>
    <row r="1337" ht="11.85" customHeight="1" x14ac:dyDescent="0.3"/>
    <row r="1338" ht="11.85" customHeight="1" x14ac:dyDescent="0.3"/>
    <row r="1339" ht="11.85" customHeight="1" x14ac:dyDescent="0.3"/>
    <row r="1340" ht="11.85" customHeight="1" x14ac:dyDescent="0.3"/>
    <row r="1341" ht="11.85" customHeight="1" x14ac:dyDescent="0.3"/>
    <row r="1342" ht="11.85" customHeight="1" x14ac:dyDescent="0.3"/>
    <row r="1343" ht="11.85" customHeight="1" x14ac:dyDescent="0.3"/>
    <row r="1344" ht="11.85" customHeight="1" x14ac:dyDescent="0.3"/>
    <row r="1345" spans="1:20" ht="11.85" customHeight="1" x14ac:dyDescent="0.3"/>
    <row r="1346" spans="1:20" ht="11.85" customHeight="1" x14ac:dyDescent="0.3"/>
    <row r="1347" spans="1:20" ht="11.85" customHeight="1" x14ac:dyDescent="0.3"/>
    <row r="1348" spans="1:20" ht="11.85" customHeight="1" x14ac:dyDescent="0.3"/>
    <row r="1349" spans="1:20" ht="11.85" customHeight="1" x14ac:dyDescent="0.3">
      <c r="A1349" s="1"/>
      <c r="B1349" s="1"/>
      <c r="E1349" s="2" t="str">
        <f>$E$1</f>
        <v>CITY OF BRADY</v>
      </c>
    </row>
    <row r="1350" spans="1:20" ht="11.85" customHeight="1" x14ac:dyDescent="0.3">
      <c r="E1350" s="2" t="str">
        <f>$E$2</f>
        <v>BUDGET REPORT</v>
      </c>
    </row>
    <row r="1351" spans="1:20" ht="11.85" customHeight="1" x14ac:dyDescent="0.3">
      <c r="E1351" s="2" t="str">
        <f>$E$3</f>
        <v>FISCAL YEAR 2016 - 2017</v>
      </c>
    </row>
    <row r="1352" spans="1:20" ht="11.85" customHeight="1" x14ac:dyDescent="0.3">
      <c r="A1352" s="3" t="s">
        <v>3</v>
      </c>
    </row>
    <row r="1353" spans="1:20" ht="11.85" customHeight="1" x14ac:dyDescent="0.3">
      <c r="A1353" s="3" t="s">
        <v>669</v>
      </c>
    </row>
    <row r="1354" spans="1:20" ht="11.85" customHeight="1" x14ac:dyDescent="0.3">
      <c r="I1354" s="7" t="str">
        <f>$I$6</f>
        <v>(----- 2015-2016 ------)</v>
      </c>
      <c r="J1354" s="7"/>
      <c r="K1354" s="7"/>
      <c r="L1354" s="8"/>
      <c r="M1354" s="7" t="str">
        <f>$M$6</f>
        <v>2016-2017</v>
      </c>
      <c r="N1354" s="7"/>
      <c r="O1354" s="7"/>
      <c r="P1354" s="7"/>
      <c r="Q1354" s="7"/>
    </row>
    <row r="1355" spans="1:20" ht="11.85" customHeight="1" x14ac:dyDescent="0.3">
      <c r="C1355" s="9" t="str">
        <f>$C$7</f>
        <v>2012-2013</v>
      </c>
      <c r="D1355" s="8"/>
      <c r="E1355" s="9" t="str">
        <f>$E$7</f>
        <v>2013-2014</v>
      </c>
      <c r="F1355" s="8"/>
      <c r="G1355" s="9" t="str">
        <f>$G$7</f>
        <v>2014- 2015</v>
      </c>
      <c r="H1355" s="8"/>
      <c r="I1355" s="9" t="s">
        <v>9</v>
      </c>
      <c r="J1355" s="8"/>
      <c r="K1355" s="8" t="str">
        <f>+$K$7</f>
        <v>PROJECTED</v>
      </c>
      <c r="L1355" s="8"/>
      <c r="M1355" s="8" t="str">
        <f>$M$7</f>
        <v>2016-2017</v>
      </c>
      <c r="N1355" s="8"/>
      <c r="O1355" s="8" t="str">
        <f>$O$7</f>
        <v>2016-2017</v>
      </c>
      <c r="P1355" s="8"/>
      <c r="Q1355" s="8" t="str">
        <f>$Q$7</f>
        <v>APPROVED</v>
      </c>
    </row>
    <row r="1356" spans="1:20" ht="11.85" customHeight="1" x14ac:dyDescent="0.3">
      <c r="A1356" s="10" t="s">
        <v>242</v>
      </c>
      <c r="C1356" s="11" t="s">
        <v>12</v>
      </c>
      <c r="D1356" s="8"/>
      <c r="E1356" s="11" t="s">
        <v>12</v>
      </c>
      <c r="F1356" s="8"/>
      <c r="G1356" s="11" t="s">
        <v>12</v>
      </c>
      <c r="H1356" s="8"/>
      <c r="I1356" s="11" t="s">
        <v>13</v>
      </c>
      <c r="J1356" s="8"/>
      <c r="K1356" s="12" t="s">
        <v>13</v>
      </c>
      <c r="L1356" s="8"/>
      <c r="M1356" s="12" t="str">
        <f>$M$8</f>
        <v>BASE</v>
      </c>
      <c r="N1356" s="8"/>
      <c r="O1356" s="12" t="str">
        <f>$O$8</f>
        <v>SUPPLEMENTAL</v>
      </c>
      <c r="P1356" s="8"/>
      <c r="Q1356" s="12" t="str">
        <f>$Q$8</f>
        <v>BUDGET</v>
      </c>
    </row>
    <row r="1357" spans="1:20" ht="11.85" customHeight="1" x14ac:dyDescent="0.3"/>
    <row r="1358" spans="1:20" ht="11.85" customHeight="1" x14ac:dyDescent="0.3">
      <c r="A1358" s="13" t="s">
        <v>243</v>
      </c>
    </row>
    <row r="1359" spans="1:20" ht="11.85" customHeight="1" x14ac:dyDescent="0.3">
      <c r="A1359" s="3" t="s">
        <v>670</v>
      </c>
      <c r="C1359" s="2">
        <v>115459.91</v>
      </c>
      <c r="D1359" s="2"/>
      <c r="E1359" s="2">
        <v>135645.07999999999</v>
      </c>
      <c r="F1359" s="2"/>
      <c r="G1359" s="2">
        <v>117184.78</v>
      </c>
      <c r="H1359" s="2"/>
      <c r="I1359" s="2">
        <v>165000</v>
      </c>
      <c r="J1359" s="2"/>
      <c r="K1359" s="2">
        <v>165000</v>
      </c>
      <c r="L1359" s="2"/>
      <c r="M1359" s="2">
        <v>174795</v>
      </c>
      <c r="N1359" s="2"/>
      <c r="O1359" s="2">
        <v>0</v>
      </c>
      <c r="P1359" s="2"/>
      <c r="Q1359" s="2">
        <f t="shared" ref="Q1359:Q1367" si="46">M1359+O1359</f>
        <v>174795</v>
      </c>
      <c r="T1359" s="14"/>
    </row>
    <row r="1360" spans="1:20" ht="11.85" customHeight="1" x14ac:dyDescent="0.3">
      <c r="A1360" s="3" t="s">
        <v>671</v>
      </c>
      <c r="C1360" s="2">
        <v>958.08</v>
      </c>
      <c r="D1360" s="2"/>
      <c r="E1360" s="2">
        <v>785.14</v>
      </c>
      <c r="F1360" s="2"/>
      <c r="G1360" s="2">
        <v>371.53</v>
      </c>
      <c r="H1360" s="2"/>
      <c r="I1360" s="2">
        <v>1000</v>
      </c>
      <c r="J1360" s="2"/>
      <c r="K1360" s="2">
        <v>1000</v>
      </c>
      <c r="L1360" s="2"/>
      <c r="M1360" s="2">
        <v>1000</v>
      </c>
      <c r="N1360" s="2"/>
      <c r="O1360" s="2">
        <v>0</v>
      </c>
      <c r="P1360" s="2"/>
      <c r="Q1360" s="2">
        <f t="shared" si="46"/>
        <v>1000</v>
      </c>
      <c r="T1360" s="14"/>
    </row>
    <row r="1361" spans="1:21" ht="11.85" customHeight="1" x14ac:dyDescent="0.3">
      <c r="A1361" s="3" t="s">
        <v>672</v>
      </c>
      <c r="C1361" s="2">
        <v>0</v>
      </c>
      <c r="D1361" s="2"/>
      <c r="E1361" s="2">
        <v>0</v>
      </c>
      <c r="F1361" s="2"/>
      <c r="G1361" s="2">
        <v>3230</v>
      </c>
      <c r="H1361" s="2"/>
      <c r="I1361" s="2">
        <v>3640</v>
      </c>
      <c r="J1361" s="2"/>
      <c r="K1361" s="2">
        <v>3640</v>
      </c>
      <c r="L1361" s="2"/>
      <c r="M1361" s="2">
        <v>3640</v>
      </c>
      <c r="N1361" s="2"/>
      <c r="O1361" s="2">
        <v>0</v>
      </c>
      <c r="P1361" s="2"/>
      <c r="Q1361" s="2">
        <f t="shared" si="46"/>
        <v>3640</v>
      </c>
      <c r="T1361" s="14"/>
    </row>
    <row r="1362" spans="1:21" ht="11.85" customHeight="1" x14ac:dyDescent="0.3">
      <c r="A1362" s="3" t="s">
        <v>673</v>
      </c>
      <c r="C1362" s="2">
        <v>0</v>
      </c>
      <c r="D1362" s="2"/>
      <c r="E1362" s="2">
        <v>0</v>
      </c>
      <c r="F1362" s="2"/>
      <c r="G1362" s="2">
        <v>0</v>
      </c>
      <c r="H1362" s="2"/>
      <c r="I1362" s="2">
        <v>0</v>
      </c>
      <c r="J1362" s="2"/>
      <c r="K1362" s="2">
        <v>100</v>
      </c>
      <c r="L1362" s="2"/>
      <c r="M1362" s="2">
        <v>300</v>
      </c>
      <c r="N1362" s="2"/>
      <c r="O1362" s="2">
        <v>0</v>
      </c>
      <c r="P1362" s="2"/>
      <c r="Q1362" s="2">
        <f t="shared" si="46"/>
        <v>300</v>
      </c>
      <c r="T1362" s="14"/>
    </row>
    <row r="1363" spans="1:21" ht="11.85" customHeight="1" x14ac:dyDescent="0.3">
      <c r="A1363" s="3" t="s">
        <v>674</v>
      </c>
      <c r="C1363" s="2">
        <v>26163.97</v>
      </c>
      <c r="D1363" s="2"/>
      <c r="E1363" s="2">
        <v>28368.69</v>
      </c>
      <c r="F1363" s="2"/>
      <c r="G1363" s="2">
        <v>30572.01</v>
      </c>
      <c r="H1363" s="2"/>
      <c r="I1363" s="2">
        <v>46886</v>
      </c>
      <c r="J1363" s="2"/>
      <c r="K1363" s="2">
        <v>46886</v>
      </c>
      <c r="L1363" s="2"/>
      <c r="M1363" s="2">
        <v>49224</v>
      </c>
      <c r="N1363" s="2"/>
      <c r="O1363" s="2">
        <v>0</v>
      </c>
      <c r="P1363" s="2"/>
      <c r="Q1363" s="2">
        <f t="shared" si="46"/>
        <v>49224</v>
      </c>
      <c r="T1363" s="14"/>
    </row>
    <row r="1364" spans="1:21" ht="11.85" customHeight="1" x14ac:dyDescent="0.3">
      <c r="A1364" s="3" t="s">
        <v>675</v>
      </c>
      <c r="C1364" s="2">
        <v>10467.11</v>
      </c>
      <c r="D1364" s="2"/>
      <c r="E1364" s="2">
        <v>13782.31</v>
      </c>
      <c r="F1364" s="2"/>
      <c r="G1364" s="2">
        <v>12889.24</v>
      </c>
      <c r="H1364" s="2"/>
      <c r="I1364" s="2">
        <v>15292</v>
      </c>
      <c r="J1364" s="2"/>
      <c r="K1364" s="2">
        <v>15292</v>
      </c>
      <c r="L1364" s="2"/>
      <c r="M1364" s="2">
        <v>16697</v>
      </c>
      <c r="N1364" s="2"/>
      <c r="O1364" s="2">
        <v>0</v>
      </c>
      <c r="P1364" s="2"/>
      <c r="Q1364" s="2">
        <f t="shared" si="46"/>
        <v>16697</v>
      </c>
      <c r="T1364" s="14"/>
    </row>
    <row r="1365" spans="1:21" ht="11.85" customHeight="1" x14ac:dyDescent="0.3">
      <c r="A1365" s="3" t="s">
        <v>676</v>
      </c>
      <c r="C1365" s="2">
        <v>8511.73</v>
      </c>
      <c r="D1365" s="2"/>
      <c r="E1365" s="2">
        <v>7803.43</v>
      </c>
      <c r="F1365" s="2"/>
      <c r="G1365" s="2">
        <v>9793.9</v>
      </c>
      <c r="H1365" s="2"/>
      <c r="I1365" s="2">
        <v>8777</v>
      </c>
      <c r="J1365" s="2"/>
      <c r="K1365" s="2">
        <v>8777</v>
      </c>
      <c r="L1365" s="2"/>
      <c r="M1365" s="2">
        <v>13020</v>
      </c>
      <c r="N1365" s="2"/>
      <c r="O1365" s="2">
        <v>0</v>
      </c>
      <c r="P1365" s="2"/>
      <c r="Q1365" s="2">
        <f t="shared" si="46"/>
        <v>13020</v>
      </c>
      <c r="T1365" s="14"/>
    </row>
    <row r="1366" spans="1:21" ht="11.85" customHeight="1" x14ac:dyDescent="0.3">
      <c r="A1366" s="3" t="s">
        <v>677</v>
      </c>
      <c r="C1366" s="2">
        <v>21.24</v>
      </c>
      <c r="D1366" s="2"/>
      <c r="E1366" s="2">
        <v>1198.6400000000001</v>
      </c>
      <c r="F1366" s="2"/>
      <c r="G1366" s="2">
        <v>59.35</v>
      </c>
      <c r="H1366" s="2"/>
      <c r="I1366" s="2">
        <v>630</v>
      </c>
      <c r="J1366" s="2"/>
      <c r="K1366" s="2">
        <v>830</v>
      </c>
      <c r="L1366" s="2"/>
      <c r="M1366" s="2">
        <v>693</v>
      </c>
      <c r="N1366" s="2"/>
      <c r="O1366" s="2">
        <v>0</v>
      </c>
      <c r="P1366" s="2"/>
      <c r="Q1366" s="2">
        <f t="shared" si="46"/>
        <v>693</v>
      </c>
      <c r="T1366" s="14"/>
    </row>
    <row r="1367" spans="1:21" ht="11.85" customHeight="1" x14ac:dyDescent="0.3">
      <c r="A1367" s="3" t="s">
        <v>678</v>
      </c>
      <c r="C1367" s="15">
        <v>8853.11</v>
      </c>
      <c r="D1367" s="2"/>
      <c r="E1367" s="15">
        <v>10126.780000000001</v>
      </c>
      <c r="F1367" s="2"/>
      <c r="G1367" s="15">
        <v>9223.2000000000007</v>
      </c>
      <c r="H1367" s="2"/>
      <c r="I1367" s="15">
        <v>12948</v>
      </c>
      <c r="J1367" s="2"/>
      <c r="K1367" s="15">
        <v>12948</v>
      </c>
      <c r="L1367" s="2"/>
      <c r="M1367" s="15">
        <v>13712</v>
      </c>
      <c r="N1367" s="2"/>
      <c r="O1367" s="15">
        <v>0</v>
      </c>
      <c r="P1367" s="2"/>
      <c r="Q1367" s="15">
        <f t="shared" si="46"/>
        <v>13712</v>
      </c>
      <c r="T1367" s="14"/>
    </row>
    <row r="1368" spans="1:21" ht="11.85" customHeight="1" x14ac:dyDescent="0.3">
      <c r="A1368" s="3" t="s">
        <v>254</v>
      </c>
      <c r="C1368" s="2">
        <f>SUM(C1359:C1367)</f>
        <v>170435.15000000002</v>
      </c>
      <c r="D1368" s="2"/>
      <c r="E1368" s="2">
        <f>SUM(E1359:E1367)</f>
        <v>197710.07</v>
      </c>
      <c r="F1368" s="2"/>
      <c r="G1368" s="2">
        <f>SUM(G1359:G1367)</f>
        <v>183324.01</v>
      </c>
      <c r="H1368" s="2"/>
      <c r="I1368" s="2">
        <f>SUM(I1359:I1367)</f>
        <v>254173</v>
      </c>
      <c r="J1368" s="2"/>
      <c r="K1368" s="2">
        <f>SUM(K1359:K1367)</f>
        <v>254473</v>
      </c>
      <c r="L1368" s="2"/>
      <c r="M1368" s="2">
        <f>SUM(M1359:M1367)</f>
        <v>273081</v>
      </c>
      <c r="N1368" s="2"/>
      <c r="O1368" s="2">
        <f>SUM(O1359:O1367)</f>
        <v>0</v>
      </c>
      <c r="P1368" s="2"/>
      <c r="Q1368" s="2">
        <f>SUM(Q1359:Q1367)</f>
        <v>273081</v>
      </c>
      <c r="R1368" s="20"/>
      <c r="U1368" s="2"/>
    </row>
    <row r="1369" spans="1:21" ht="11.85" customHeight="1" x14ac:dyDescent="0.3">
      <c r="D1369" s="2"/>
      <c r="F1369" s="2"/>
      <c r="H1369" s="2"/>
      <c r="J1369" s="2"/>
      <c r="K1369" s="2"/>
      <c r="L1369" s="2"/>
      <c r="M1369" s="2"/>
      <c r="N1369" s="2"/>
      <c r="O1369" s="2"/>
      <c r="P1369" s="2"/>
      <c r="Q1369" s="2"/>
    </row>
    <row r="1370" spans="1:21" ht="11.85" customHeight="1" x14ac:dyDescent="0.3">
      <c r="A1370" s="13" t="s">
        <v>255</v>
      </c>
      <c r="D1370" s="2"/>
      <c r="F1370" s="2"/>
      <c r="H1370" s="2"/>
      <c r="J1370" s="2"/>
      <c r="K1370" s="2"/>
      <c r="L1370" s="2"/>
      <c r="M1370" s="2"/>
      <c r="N1370" s="2"/>
      <c r="O1370" s="2"/>
      <c r="P1370" s="2"/>
      <c r="Q1370" s="2"/>
    </row>
    <row r="1371" spans="1:21" ht="11.85" customHeight="1" x14ac:dyDescent="0.3">
      <c r="A1371" s="3" t="s">
        <v>679</v>
      </c>
      <c r="C1371" s="2">
        <v>0</v>
      </c>
      <c r="D1371" s="2"/>
      <c r="E1371" s="2">
        <v>0</v>
      </c>
      <c r="F1371" s="2"/>
      <c r="G1371" s="2">
        <v>0</v>
      </c>
      <c r="H1371" s="2"/>
      <c r="I1371" s="2">
        <v>0</v>
      </c>
      <c r="J1371" s="2"/>
      <c r="K1371" s="2">
        <v>0</v>
      </c>
      <c r="L1371" s="2"/>
      <c r="M1371" s="2">
        <v>0</v>
      </c>
      <c r="N1371" s="2"/>
      <c r="O1371" s="2">
        <v>0</v>
      </c>
      <c r="P1371" s="2"/>
      <c r="Q1371" s="2">
        <f t="shared" ref="Q1371:Q1383" si="47">M1371+O1371</f>
        <v>0</v>
      </c>
      <c r="T1371" s="14"/>
    </row>
    <row r="1372" spans="1:21" ht="11.85" customHeight="1" x14ac:dyDescent="0.3">
      <c r="A1372" s="3" t="s">
        <v>680</v>
      </c>
      <c r="C1372" s="2">
        <v>17610.91</v>
      </c>
      <c r="D1372" s="2"/>
      <c r="E1372" s="2">
        <v>24042.99</v>
      </c>
      <c r="F1372" s="2"/>
      <c r="G1372" s="2">
        <v>19751.2</v>
      </c>
      <c r="H1372" s="2"/>
      <c r="I1372" s="2">
        <v>23000</v>
      </c>
      <c r="J1372" s="2"/>
      <c r="K1372" s="2">
        <v>23000</v>
      </c>
      <c r="L1372" s="2"/>
      <c r="M1372" s="2">
        <v>19000</v>
      </c>
      <c r="N1372" s="2"/>
      <c r="O1372" s="2">
        <v>0</v>
      </c>
      <c r="P1372" s="2"/>
      <c r="Q1372" s="2">
        <f t="shared" si="47"/>
        <v>19000</v>
      </c>
      <c r="T1372" s="14"/>
    </row>
    <row r="1373" spans="1:21" ht="11.85" customHeight="1" x14ac:dyDescent="0.3">
      <c r="A1373" s="3" t="s">
        <v>681</v>
      </c>
      <c r="C1373" s="2">
        <v>1200</v>
      </c>
      <c r="D1373" s="2"/>
      <c r="E1373" s="2">
        <v>0</v>
      </c>
      <c r="F1373" s="2"/>
      <c r="G1373" s="2">
        <v>0</v>
      </c>
      <c r="H1373" s="2"/>
      <c r="I1373" s="2">
        <v>0</v>
      </c>
      <c r="J1373" s="2"/>
      <c r="K1373" s="2">
        <v>0</v>
      </c>
      <c r="L1373" s="2"/>
      <c r="M1373" s="2">
        <v>0</v>
      </c>
      <c r="N1373" s="2"/>
      <c r="O1373" s="2">
        <v>0</v>
      </c>
      <c r="P1373" s="2"/>
      <c r="Q1373" s="2">
        <f t="shared" si="47"/>
        <v>0</v>
      </c>
      <c r="T1373" s="14"/>
    </row>
    <row r="1374" spans="1:21" ht="11.85" customHeight="1" x14ac:dyDescent="0.3">
      <c r="A1374" s="3" t="s">
        <v>682</v>
      </c>
      <c r="C1374" s="2">
        <v>0</v>
      </c>
      <c r="D1374" s="2"/>
      <c r="E1374" s="2">
        <v>0</v>
      </c>
      <c r="F1374" s="2"/>
      <c r="G1374" s="2">
        <v>0</v>
      </c>
      <c r="H1374" s="2"/>
      <c r="I1374" s="2">
        <v>0</v>
      </c>
      <c r="J1374" s="2"/>
      <c r="K1374" s="2">
        <v>0</v>
      </c>
      <c r="L1374" s="2"/>
      <c r="M1374" s="2">
        <v>0</v>
      </c>
      <c r="N1374" s="2"/>
      <c r="O1374" s="2">
        <v>0</v>
      </c>
      <c r="P1374" s="2"/>
      <c r="Q1374" s="2">
        <f t="shared" si="47"/>
        <v>0</v>
      </c>
      <c r="T1374" s="14"/>
    </row>
    <row r="1375" spans="1:21" ht="11.85" hidden="1" customHeight="1" x14ac:dyDescent="0.3">
      <c r="A1375" s="3" t="s">
        <v>683</v>
      </c>
      <c r="C1375" s="2">
        <v>0</v>
      </c>
      <c r="D1375" s="2"/>
      <c r="E1375" s="2">
        <v>0</v>
      </c>
      <c r="F1375" s="2"/>
      <c r="G1375" s="2">
        <v>0</v>
      </c>
      <c r="H1375" s="2"/>
      <c r="I1375" s="2">
        <v>0</v>
      </c>
      <c r="J1375" s="2"/>
      <c r="K1375" s="2">
        <v>0</v>
      </c>
      <c r="L1375" s="2"/>
      <c r="M1375" s="2">
        <v>0</v>
      </c>
      <c r="N1375" s="2"/>
      <c r="O1375" s="2">
        <v>0</v>
      </c>
      <c r="P1375" s="2"/>
      <c r="Q1375" s="2">
        <f t="shared" si="47"/>
        <v>0</v>
      </c>
      <c r="T1375" s="14"/>
    </row>
    <row r="1376" spans="1:21" ht="11.85" hidden="1" customHeight="1" x14ac:dyDescent="0.3">
      <c r="A1376" s="3" t="s">
        <v>684</v>
      </c>
      <c r="C1376" s="2">
        <v>0</v>
      </c>
      <c r="D1376" s="2"/>
      <c r="E1376" s="2">
        <v>0</v>
      </c>
      <c r="F1376" s="2"/>
      <c r="G1376" s="2">
        <v>0</v>
      </c>
      <c r="H1376" s="2"/>
      <c r="I1376" s="2">
        <v>0</v>
      </c>
      <c r="J1376" s="2"/>
      <c r="K1376" s="2">
        <v>0</v>
      </c>
      <c r="L1376" s="2"/>
      <c r="M1376" s="2">
        <v>0</v>
      </c>
      <c r="N1376" s="2"/>
      <c r="O1376" s="2">
        <v>0</v>
      </c>
      <c r="P1376" s="2"/>
      <c r="Q1376" s="2">
        <f t="shared" si="47"/>
        <v>0</v>
      </c>
      <c r="T1376" s="14"/>
    </row>
    <row r="1377" spans="1:21" ht="11.85" customHeight="1" x14ac:dyDescent="0.3">
      <c r="A1377" s="3" t="s">
        <v>685</v>
      </c>
      <c r="C1377" s="2">
        <v>9011.24</v>
      </c>
      <c r="D1377" s="2"/>
      <c r="E1377" s="2">
        <v>9228.91</v>
      </c>
      <c r="F1377" s="2"/>
      <c r="G1377" s="2">
        <v>10266.780000000001</v>
      </c>
      <c r="H1377" s="2"/>
      <c r="I1377" s="2">
        <v>9700</v>
      </c>
      <c r="J1377" s="2"/>
      <c r="K1377" s="2">
        <v>12100</v>
      </c>
      <c r="L1377" s="2"/>
      <c r="M1377" s="2">
        <v>11300</v>
      </c>
      <c r="N1377" s="2"/>
      <c r="O1377" s="2">
        <v>0</v>
      </c>
      <c r="P1377" s="2"/>
      <c r="Q1377" s="2">
        <f t="shared" si="47"/>
        <v>11300</v>
      </c>
      <c r="T1377" s="14"/>
    </row>
    <row r="1378" spans="1:21" ht="11.85" customHeight="1" x14ac:dyDescent="0.3">
      <c r="A1378" s="3" t="s">
        <v>686</v>
      </c>
      <c r="C1378" s="2">
        <v>0</v>
      </c>
      <c r="D1378" s="2"/>
      <c r="E1378" s="2">
        <v>0</v>
      </c>
      <c r="F1378" s="2"/>
      <c r="G1378" s="2">
        <v>0</v>
      </c>
      <c r="H1378" s="2"/>
      <c r="I1378" s="2">
        <v>0</v>
      </c>
      <c r="J1378" s="2"/>
      <c r="K1378" s="2">
        <v>0</v>
      </c>
      <c r="L1378" s="2"/>
      <c r="M1378" s="2">
        <v>0</v>
      </c>
      <c r="N1378" s="2"/>
      <c r="O1378" s="2">
        <v>0</v>
      </c>
      <c r="P1378" s="2"/>
      <c r="Q1378" s="2">
        <f t="shared" si="47"/>
        <v>0</v>
      </c>
      <c r="T1378" s="14"/>
    </row>
    <row r="1379" spans="1:21" ht="11.85" customHeight="1" x14ac:dyDescent="0.3">
      <c r="A1379" s="3" t="s">
        <v>687</v>
      </c>
      <c r="C1379" s="2">
        <v>426.75</v>
      </c>
      <c r="D1379" s="2"/>
      <c r="E1379" s="2">
        <v>196.64</v>
      </c>
      <c r="F1379" s="2"/>
      <c r="G1379" s="2">
        <v>0</v>
      </c>
      <c r="H1379" s="2"/>
      <c r="I1379" s="2">
        <v>500</v>
      </c>
      <c r="J1379" s="2"/>
      <c r="K1379" s="2">
        <v>500</v>
      </c>
      <c r="L1379" s="2"/>
      <c r="M1379" s="2">
        <v>0</v>
      </c>
      <c r="N1379" s="2"/>
      <c r="O1379" s="2">
        <v>0</v>
      </c>
      <c r="P1379" s="2"/>
      <c r="Q1379" s="2">
        <f t="shared" si="47"/>
        <v>0</v>
      </c>
      <c r="T1379" s="14"/>
    </row>
    <row r="1380" spans="1:21" ht="11.85" customHeight="1" x14ac:dyDescent="0.3">
      <c r="A1380" s="3" t="s">
        <v>688</v>
      </c>
      <c r="C1380" s="2">
        <v>0</v>
      </c>
      <c r="D1380" s="2"/>
      <c r="E1380" s="2">
        <v>0</v>
      </c>
      <c r="F1380" s="2"/>
      <c r="G1380" s="2">
        <v>1202.94</v>
      </c>
      <c r="H1380" s="2"/>
      <c r="I1380" s="2">
        <v>65000</v>
      </c>
      <c r="J1380" s="2"/>
      <c r="K1380" s="2">
        <v>65000</v>
      </c>
      <c r="L1380" s="2"/>
      <c r="M1380" s="2">
        <v>0</v>
      </c>
      <c r="N1380" s="2"/>
      <c r="O1380" s="2">
        <v>0</v>
      </c>
      <c r="P1380" s="2"/>
      <c r="Q1380" s="2">
        <f t="shared" si="47"/>
        <v>0</v>
      </c>
      <c r="T1380" s="14"/>
    </row>
    <row r="1381" spans="1:21" ht="11.85" customHeight="1" x14ac:dyDescent="0.3">
      <c r="A1381" s="3" t="s">
        <v>689</v>
      </c>
      <c r="C1381" s="2">
        <v>0</v>
      </c>
      <c r="D1381" s="2"/>
      <c r="E1381" s="2">
        <v>0</v>
      </c>
      <c r="F1381" s="2"/>
      <c r="G1381" s="2">
        <v>0</v>
      </c>
      <c r="H1381" s="2"/>
      <c r="I1381" s="2">
        <v>250</v>
      </c>
      <c r="J1381" s="2"/>
      <c r="K1381" s="2">
        <v>250</v>
      </c>
      <c r="L1381" s="2"/>
      <c r="M1381" s="2">
        <v>250</v>
      </c>
      <c r="N1381" s="2"/>
      <c r="O1381" s="2">
        <v>0</v>
      </c>
      <c r="P1381" s="2"/>
      <c r="Q1381" s="2">
        <f t="shared" si="47"/>
        <v>250</v>
      </c>
      <c r="T1381" s="14"/>
    </row>
    <row r="1382" spans="1:21" ht="11.85" customHeight="1" x14ac:dyDescent="0.3">
      <c r="A1382" s="3" t="s">
        <v>690</v>
      </c>
      <c r="C1382" s="2">
        <v>0</v>
      </c>
      <c r="D1382" s="2"/>
      <c r="E1382" s="2">
        <v>0</v>
      </c>
      <c r="F1382" s="2"/>
      <c r="G1382" s="2">
        <v>1435.64</v>
      </c>
      <c r="H1382" s="2"/>
      <c r="I1382" s="2">
        <v>260</v>
      </c>
      <c r="J1382" s="2"/>
      <c r="K1382" s="2">
        <v>260</v>
      </c>
      <c r="L1382" s="2"/>
      <c r="M1382" s="2">
        <v>260</v>
      </c>
      <c r="N1382" s="2"/>
      <c r="O1382" s="2">
        <v>0</v>
      </c>
      <c r="P1382" s="2"/>
      <c r="Q1382" s="2">
        <f t="shared" si="47"/>
        <v>260</v>
      </c>
      <c r="T1382" s="14"/>
    </row>
    <row r="1383" spans="1:21" ht="11.85" customHeight="1" x14ac:dyDescent="0.3">
      <c r="A1383" s="3" t="s">
        <v>691</v>
      </c>
      <c r="C1383" s="15">
        <v>723.25</v>
      </c>
      <c r="D1383" s="2"/>
      <c r="E1383" s="15">
        <v>777.13</v>
      </c>
      <c r="F1383" s="2"/>
      <c r="G1383" s="15">
        <v>777.13</v>
      </c>
      <c r="H1383" s="2"/>
      <c r="I1383" s="15">
        <v>850</v>
      </c>
      <c r="J1383" s="2"/>
      <c r="K1383" s="15">
        <v>850</v>
      </c>
      <c r="L1383" s="2"/>
      <c r="M1383" s="15">
        <v>500</v>
      </c>
      <c r="N1383" s="2"/>
      <c r="O1383" s="15">
        <v>0</v>
      </c>
      <c r="P1383" s="2"/>
      <c r="Q1383" s="15">
        <f t="shared" si="47"/>
        <v>500</v>
      </c>
      <c r="T1383" s="14"/>
    </row>
    <row r="1384" spans="1:21" ht="11.85" customHeight="1" x14ac:dyDescent="0.3">
      <c r="A1384" s="3" t="s">
        <v>272</v>
      </c>
      <c r="C1384" s="2">
        <f>SUM(C1371:C1383)</f>
        <v>28972.15</v>
      </c>
      <c r="D1384" s="2"/>
      <c r="E1384" s="2">
        <f>SUM(E1371:E1383)</f>
        <v>34245.67</v>
      </c>
      <c r="F1384" s="2"/>
      <c r="G1384" s="2">
        <f>SUM(G1371:G1383)</f>
        <v>33433.69</v>
      </c>
      <c r="H1384" s="2"/>
      <c r="I1384" s="2">
        <f>SUM(I1371:I1383)</f>
        <v>99560</v>
      </c>
      <c r="J1384" s="2"/>
      <c r="K1384" s="2">
        <f>SUM(K1371:K1383)</f>
        <v>101960</v>
      </c>
      <c r="L1384" s="2"/>
      <c r="M1384" s="2">
        <f>SUM(M1371:M1383)</f>
        <v>31310</v>
      </c>
      <c r="N1384" s="2"/>
      <c r="O1384" s="2">
        <f>SUM(O1371:O1383)</f>
        <v>0</v>
      </c>
      <c r="P1384" s="2"/>
      <c r="Q1384" s="2">
        <f>SUM(Q1371:Q1383)</f>
        <v>31310</v>
      </c>
      <c r="U1384" s="2"/>
    </row>
    <row r="1385" spans="1:21" ht="11.85" customHeight="1" x14ac:dyDescent="0.3"/>
    <row r="1386" spans="1:21" ht="11.85" customHeight="1" x14ac:dyDescent="0.3">
      <c r="A1386" s="13" t="s">
        <v>273</v>
      </c>
    </row>
    <row r="1387" spans="1:21" ht="11.85" customHeight="1" x14ac:dyDescent="0.3">
      <c r="A1387" s="3" t="s">
        <v>692</v>
      </c>
      <c r="C1387" s="2">
        <v>443.88</v>
      </c>
      <c r="D1387" s="2"/>
      <c r="E1387" s="2">
        <v>655.5</v>
      </c>
      <c r="F1387" s="2"/>
      <c r="G1387" s="2">
        <v>539.34</v>
      </c>
      <c r="H1387" s="2"/>
      <c r="I1387" s="2">
        <v>550</v>
      </c>
      <c r="J1387" s="2"/>
      <c r="K1387" s="2">
        <v>550</v>
      </c>
      <c r="L1387" s="2"/>
      <c r="M1387" s="2">
        <v>550</v>
      </c>
      <c r="N1387" s="2"/>
      <c r="O1387" s="2">
        <v>0</v>
      </c>
      <c r="P1387" s="2"/>
      <c r="Q1387" s="2">
        <f t="shared" ref="Q1387:Q1407" si="48">M1387+O1387</f>
        <v>550</v>
      </c>
      <c r="T1387" s="14"/>
    </row>
    <row r="1388" spans="1:21" ht="11.85" customHeight="1" x14ac:dyDescent="0.3">
      <c r="A1388" s="3" t="s">
        <v>693</v>
      </c>
      <c r="C1388" s="2">
        <v>231.37</v>
      </c>
      <c r="D1388" s="2"/>
      <c r="E1388" s="2">
        <v>276.10000000000002</v>
      </c>
      <c r="F1388" s="2"/>
      <c r="G1388" s="2">
        <v>640.23</v>
      </c>
      <c r="H1388" s="2"/>
      <c r="I1388" s="2">
        <v>500</v>
      </c>
      <c r="J1388" s="2"/>
      <c r="K1388" s="2">
        <v>500</v>
      </c>
      <c r="L1388" s="2"/>
      <c r="M1388" s="2">
        <v>500</v>
      </c>
      <c r="N1388" s="2"/>
      <c r="O1388" s="2">
        <v>0</v>
      </c>
      <c r="P1388" s="2"/>
      <c r="Q1388" s="2">
        <f t="shared" si="48"/>
        <v>500</v>
      </c>
      <c r="T1388" s="14"/>
    </row>
    <row r="1389" spans="1:21" ht="11.85" customHeight="1" x14ac:dyDescent="0.3">
      <c r="A1389" s="3" t="s">
        <v>694</v>
      </c>
      <c r="C1389" s="2">
        <v>6453.52</v>
      </c>
      <c r="D1389" s="2"/>
      <c r="E1389" s="2">
        <v>10346.370000000001</v>
      </c>
      <c r="F1389" s="2"/>
      <c r="G1389" s="2">
        <v>4711.95</v>
      </c>
      <c r="H1389" s="2"/>
      <c r="I1389" s="2">
        <v>6200</v>
      </c>
      <c r="J1389" s="2"/>
      <c r="K1389" s="2">
        <v>10200</v>
      </c>
      <c r="L1389" s="2"/>
      <c r="M1389" s="2">
        <v>2000</v>
      </c>
      <c r="N1389" s="2"/>
      <c r="O1389" s="2">
        <v>0</v>
      </c>
      <c r="P1389" s="2"/>
      <c r="Q1389" s="2">
        <f t="shared" si="48"/>
        <v>2000</v>
      </c>
      <c r="T1389" s="14"/>
    </row>
    <row r="1390" spans="1:21" ht="11.85" customHeight="1" x14ac:dyDescent="0.3">
      <c r="A1390" s="3" t="s">
        <v>695</v>
      </c>
      <c r="C1390" s="2">
        <v>23645.71</v>
      </c>
      <c r="D1390" s="2"/>
      <c r="E1390" s="2">
        <v>24762.01</v>
      </c>
      <c r="F1390" s="2"/>
      <c r="G1390" s="2">
        <v>14939.49</v>
      </c>
      <c r="H1390" s="2"/>
      <c r="I1390" s="2">
        <v>27000</v>
      </c>
      <c r="J1390" s="2"/>
      <c r="K1390" s="2">
        <v>24400</v>
      </c>
      <c r="L1390" s="2"/>
      <c r="M1390" s="2">
        <v>21000</v>
      </c>
      <c r="N1390" s="2"/>
      <c r="O1390" s="2">
        <v>0</v>
      </c>
      <c r="P1390" s="2"/>
      <c r="Q1390" s="2">
        <f t="shared" si="48"/>
        <v>21000</v>
      </c>
      <c r="T1390" s="14"/>
    </row>
    <row r="1391" spans="1:21" ht="11.85" customHeight="1" x14ac:dyDescent="0.3">
      <c r="A1391" s="3" t="s">
        <v>696</v>
      </c>
      <c r="C1391" s="2">
        <v>2757.69</v>
      </c>
      <c r="D1391" s="2"/>
      <c r="E1391" s="2">
        <v>1033.25</v>
      </c>
      <c r="F1391" s="2"/>
      <c r="G1391" s="2">
        <v>2805.38</v>
      </c>
      <c r="H1391" s="2"/>
      <c r="I1391" s="2">
        <v>4000</v>
      </c>
      <c r="J1391" s="2"/>
      <c r="K1391" s="2">
        <v>4000</v>
      </c>
      <c r="L1391" s="2"/>
      <c r="M1391" s="2">
        <v>4000</v>
      </c>
      <c r="N1391" s="2"/>
      <c r="O1391" s="2">
        <v>0</v>
      </c>
      <c r="P1391" s="2"/>
      <c r="Q1391" s="2">
        <f t="shared" si="48"/>
        <v>4000</v>
      </c>
      <c r="T1391" s="14"/>
    </row>
    <row r="1392" spans="1:21" ht="11.85" customHeight="1" x14ac:dyDescent="0.3">
      <c r="A1392" s="3" t="s">
        <v>697</v>
      </c>
      <c r="C1392" s="2">
        <v>0</v>
      </c>
      <c r="D1392" s="2"/>
      <c r="E1392" s="2">
        <v>0</v>
      </c>
      <c r="F1392" s="2"/>
      <c r="G1392" s="2">
        <v>0</v>
      </c>
      <c r="H1392" s="2"/>
      <c r="I1392" s="2">
        <v>0</v>
      </c>
      <c r="J1392" s="2"/>
      <c r="K1392" s="2">
        <v>0</v>
      </c>
      <c r="L1392" s="2"/>
      <c r="M1392" s="2">
        <v>0</v>
      </c>
      <c r="N1392" s="2"/>
      <c r="O1392" s="2">
        <v>0</v>
      </c>
      <c r="P1392" s="2"/>
      <c r="Q1392" s="2">
        <f t="shared" si="48"/>
        <v>0</v>
      </c>
      <c r="T1392" s="14"/>
    </row>
    <row r="1393" spans="1:23" ht="11.85" customHeight="1" x14ac:dyDescent="0.3">
      <c r="A1393" s="3" t="s">
        <v>698</v>
      </c>
      <c r="C1393" s="2">
        <v>151.55000000000001</v>
      </c>
      <c r="D1393" s="2"/>
      <c r="E1393" s="2">
        <v>46.5</v>
      </c>
      <c r="F1393" s="2"/>
      <c r="G1393" s="2">
        <v>0</v>
      </c>
      <c r="H1393" s="2"/>
      <c r="I1393" s="2">
        <v>100</v>
      </c>
      <c r="J1393" s="2"/>
      <c r="K1393" s="2">
        <v>100</v>
      </c>
      <c r="L1393" s="2"/>
      <c r="M1393" s="2">
        <v>100</v>
      </c>
      <c r="N1393" s="2"/>
      <c r="O1393" s="2">
        <v>0</v>
      </c>
      <c r="P1393" s="2"/>
      <c r="Q1393" s="2">
        <f t="shared" si="48"/>
        <v>100</v>
      </c>
      <c r="T1393" s="14"/>
    </row>
    <row r="1394" spans="1:23" ht="11.85" customHeight="1" x14ac:dyDescent="0.3">
      <c r="A1394" s="3" t="s">
        <v>699</v>
      </c>
      <c r="C1394" s="2">
        <v>0</v>
      </c>
      <c r="D1394" s="2"/>
      <c r="E1394" s="2">
        <v>28.5</v>
      </c>
      <c r="F1394" s="2"/>
      <c r="G1394" s="2">
        <v>0</v>
      </c>
      <c r="H1394" s="2"/>
      <c r="I1394" s="2">
        <v>100</v>
      </c>
      <c r="J1394" s="2"/>
      <c r="K1394" s="2">
        <v>100</v>
      </c>
      <c r="L1394" s="2"/>
      <c r="M1394" s="2">
        <v>100</v>
      </c>
      <c r="N1394" s="2"/>
      <c r="O1394" s="2">
        <v>0</v>
      </c>
      <c r="P1394" s="2"/>
      <c r="Q1394" s="2">
        <f t="shared" si="48"/>
        <v>100</v>
      </c>
      <c r="T1394" s="14"/>
    </row>
    <row r="1395" spans="1:23" ht="11.85" customHeight="1" x14ac:dyDescent="0.3">
      <c r="A1395" s="3" t="s">
        <v>700</v>
      </c>
      <c r="C1395" s="2">
        <v>21034.89</v>
      </c>
      <c r="D1395" s="2"/>
      <c r="E1395" s="2">
        <v>11644.27</v>
      </c>
      <c r="F1395" s="2"/>
      <c r="G1395" s="2">
        <v>20813.61</v>
      </c>
      <c r="H1395" s="2"/>
      <c r="I1395" s="2">
        <v>25000</v>
      </c>
      <c r="J1395" s="2"/>
      <c r="K1395" s="2">
        <v>25000</v>
      </c>
      <c r="L1395" s="2"/>
      <c r="M1395" s="2">
        <v>25000</v>
      </c>
      <c r="N1395" s="2"/>
      <c r="O1395" s="2">
        <v>0</v>
      </c>
      <c r="P1395" s="2"/>
      <c r="Q1395" s="2">
        <f t="shared" si="48"/>
        <v>25000</v>
      </c>
      <c r="T1395" s="14"/>
    </row>
    <row r="1396" spans="1:23" ht="11.85" customHeight="1" x14ac:dyDescent="0.3">
      <c r="A1396" s="3" t="s">
        <v>701</v>
      </c>
      <c r="C1396" s="2">
        <v>4040.23</v>
      </c>
      <c r="D1396" s="2"/>
      <c r="E1396" s="2">
        <v>5781.73</v>
      </c>
      <c r="F1396" s="2"/>
      <c r="G1396" s="2">
        <v>7190.63</v>
      </c>
      <c r="H1396" s="2"/>
      <c r="I1396" s="2">
        <v>9000</v>
      </c>
      <c r="J1396" s="2"/>
      <c r="K1396" s="2">
        <v>9000</v>
      </c>
      <c r="L1396" s="2"/>
      <c r="M1396" s="2">
        <v>9000</v>
      </c>
      <c r="N1396" s="2"/>
      <c r="O1396" s="2">
        <v>0</v>
      </c>
      <c r="P1396" s="2"/>
      <c r="Q1396" s="2">
        <f t="shared" si="48"/>
        <v>9000</v>
      </c>
      <c r="T1396" s="14"/>
    </row>
    <row r="1397" spans="1:23" ht="11.85" customHeight="1" x14ac:dyDescent="0.3">
      <c r="A1397" s="3" t="s">
        <v>702</v>
      </c>
      <c r="C1397" s="2">
        <v>3853.4</v>
      </c>
      <c r="D1397" s="2"/>
      <c r="E1397" s="2">
        <v>6431.53</v>
      </c>
      <c r="F1397" s="2"/>
      <c r="G1397" s="2">
        <v>15687.1</v>
      </c>
      <c r="H1397" s="2"/>
      <c r="I1397" s="2">
        <v>7000</v>
      </c>
      <c r="J1397" s="2"/>
      <c r="K1397" s="2">
        <v>14500</v>
      </c>
      <c r="L1397" s="2"/>
      <c r="M1397" s="2">
        <v>11200</v>
      </c>
      <c r="N1397" s="2"/>
      <c r="O1397" s="2">
        <v>10000</v>
      </c>
      <c r="P1397" s="2"/>
      <c r="Q1397" s="2">
        <f t="shared" si="48"/>
        <v>21200</v>
      </c>
      <c r="T1397" s="14"/>
    </row>
    <row r="1398" spans="1:23" ht="11.85" customHeight="1" x14ac:dyDescent="0.3">
      <c r="A1398" s="3" t="s">
        <v>703</v>
      </c>
      <c r="C1398" s="2">
        <v>724.15</v>
      </c>
      <c r="D1398" s="2"/>
      <c r="E1398" s="2">
        <v>1153.9100000000001</v>
      </c>
      <c r="F1398" s="2"/>
      <c r="G1398" s="2">
        <v>1046.8900000000001</v>
      </c>
      <c r="H1398" s="2"/>
      <c r="I1398" s="2">
        <v>1200</v>
      </c>
      <c r="J1398" s="2"/>
      <c r="K1398" s="2">
        <v>1200</v>
      </c>
      <c r="L1398" s="2"/>
      <c r="M1398" s="2">
        <v>1200</v>
      </c>
      <c r="N1398" s="2"/>
      <c r="O1398" s="2">
        <v>0</v>
      </c>
      <c r="P1398" s="2"/>
      <c r="Q1398" s="2">
        <f t="shared" si="48"/>
        <v>1200</v>
      </c>
      <c r="T1398" s="14"/>
    </row>
    <row r="1399" spans="1:23" ht="11.85" customHeight="1" x14ac:dyDescent="0.3">
      <c r="A1399" s="3" t="s">
        <v>704</v>
      </c>
      <c r="C1399" s="2">
        <v>553</v>
      </c>
      <c r="D1399" s="2"/>
      <c r="E1399" s="2">
        <v>345</v>
      </c>
      <c r="F1399" s="2"/>
      <c r="G1399" s="2">
        <v>340</v>
      </c>
      <c r="H1399" s="2"/>
      <c r="I1399" s="2">
        <v>780</v>
      </c>
      <c r="J1399" s="2"/>
      <c r="K1399" s="2">
        <v>780</v>
      </c>
      <c r="L1399" s="2"/>
      <c r="M1399" s="2">
        <v>780</v>
      </c>
      <c r="N1399" s="2"/>
      <c r="O1399" s="2">
        <v>0</v>
      </c>
      <c r="P1399" s="2"/>
      <c r="Q1399" s="2">
        <f t="shared" si="48"/>
        <v>780</v>
      </c>
      <c r="T1399" s="14"/>
    </row>
    <row r="1400" spans="1:23" ht="11.85" customHeight="1" x14ac:dyDescent="0.3">
      <c r="A1400" s="3" t="s">
        <v>705</v>
      </c>
      <c r="C1400" s="2">
        <v>0</v>
      </c>
      <c r="D1400" s="2"/>
      <c r="E1400" s="2">
        <v>0</v>
      </c>
      <c r="F1400" s="2"/>
      <c r="G1400" s="2">
        <v>0</v>
      </c>
      <c r="H1400" s="2"/>
      <c r="I1400" s="2">
        <v>0</v>
      </c>
      <c r="J1400" s="2"/>
      <c r="K1400" s="2">
        <v>0</v>
      </c>
      <c r="L1400" s="2"/>
      <c r="M1400" s="2">
        <v>0</v>
      </c>
      <c r="N1400" s="2"/>
      <c r="O1400" s="2">
        <v>0</v>
      </c>
      <c r="P1400" s="2"/>
      <c r="Q1400" s="2">
        <f t="shared" si="48"/>
        <v>0</v>
      </c>
      <c r="T1400" s="14"/>
    </row>
    <row r="1401" spans="1:23" ht="11.85" customHeight="1" x14ac:dyDescent="0.3">
      <c r="A1401" s="3" t="s">
        <v>706</v>
      </c>
      <c r="C1401" s="2">
        <v>1786.33</v>
      </c>
      <c r="D1401" s="2"/>
      <c r="E1401" s="2">
        <v>4946.07</v>
      </c>
      <c r="F1401" s="2"/>
      <c r="G1401" s="2">
        <v>1845.19</v>
      </c>
      <c r="H1401" s="2"/>
      <c r="I1401" s="2">
        <v>6000</v>
      </c>
      <c r="J1401" s="2"/>
      <c r="K1401" s="2">
        <v>3000</v>
      </c>
      <c r="L1401" s="2"/>
      <c r="M1401" s="2">
        <v>3000</v>
      </c>
      <c r="N1401" s="2"/>
      <c r="O1401" s="2">
        <v>0</v>
      </c>
      <c r="P1401" s="2"/>
      <c r="Q1401" s="2">
        <f t="shared" si="48"/>
        <v>3000</v>
      </c>
      <c r="T1401" s="14"/>
    </row>
    <row r="1402" spans="1:23" ht="11.85" customHeight="1" x14ac:dyDescent="0.3">
      <c r="A1402" s="3" t="s">
        <v>707</v>
      </c>
      <c r="C1402" s="2">
        <v>2291.84</v>
      </c>
      <c r="D1402" s="2"/>
      <c r="E1402" s="2">
        <v>2938.89</v>
      </c>
      <c r="F1402" s="2"/>
      <c r="G1402" s="2">
        <v>1232.02</v>
      </c>
      <c r="H1402" s="2"/>
      <c r="I1402" s="2">
        <v>2480</v>
      </c>
      <c r="J1402" s="2"/>
      <c r="K1402" s="2">
        <v>2480</v>
      </c>
      <c r="L1402" s="2"/>
      <c r="M1402" s="2">
        <v>3000</v>
      </c>
      <c r="N1402" s="2"/>
      <c r="O1402" s="2">
        <v>0</v>
      </c>
      <c r="P1402" s="2"/>
      <c r="Q1402" s="2">
        <f t="shared" si="48"/>
        <v>3000</v>
      </c>
      <c r="T1402" s="14"/>
    </row>
    <row r="1403" spans="1:23" ht="11.85" customHeight="1" x14ac:dyDescent="0.3">
      <c r="A1403" s="3" t="s">
        <v>708</v>
      </c>
      <c r="C1403" s="2">
        <v>34456.15</v>
      </c>
      <c r="D1403" s="2"/>
      <c r="E1403" s="2">
        <v>112077.98</v>
      </c>
      <c r="F1403" s="2"/>
      <c r="G1403" s="2">
        <v>98644.36</v>
      </c>
      <c r="H1403" s="2"/>
      <c r="I1403" s="2">
        <v>114000</v>
      </c>
      <c r="J1403" s="2"/>
      <c r="K1403" s="2">
        <v>218100</v>
      </c>
      <c r="L1403" s="2"/>
      <c r="M1403" s="2">
        <v>179000</v>
      </c>
      <c r="N1403" s="2"/>
      <c r="O1403" s="2">
        <v>21000</v>
      </c>
      <c r="P1403" s="2"/>
      <c r="Q1403" s="2">
        <f t="shared" si="48"/>
        <v>200000</v>
      </c>
      <c r="T1403" s="14"/>
    </row>
    <row r="1404" spans="1:23" ht="11.85" hidden="1" customHeight="1" x14ac:dyDescent="0.3">
      <c r="A1404" s="3" t="s">
        <v>709</v>
      </c>
      <c r="C1404" s="2">
        <v>0</v>
      </c>
      <c r="D1404" s="2"/>
      <c r="E1404" s="2">
        <v>0</v>
      </c>
      <c r="F1404" s="2"/>
      <c r="G1404" s="2">
        <v>0</v>
      </c>
      <c r="H1404" s="2"/>
      <c r="I1404" s="2">
        <v>0</v>
      </c>
      <c r="J1404" s="2"/>
      <c r="K1404" s="2">
        <v>0</v>
      </c>
      <c r="L1404" s="2"/>
      <c r="M1404" s="2">
        <v>0</v>
      </c>
      <c r="N1404" s="2"/>
      <c r="O1404" s="2">
        <v>0</v>
      </c>
      <c r="P1404" s="2"/>
      <c r="Q1404" s="2">
        <f t="shared" si="48"/>
        <v>0</v>
      </c>
      <c r="T1404" s="14"/>
    </row>
    <row r="1405" spans="1:23" ht="11.85" hidden="1" customHeight="1" x14ac:dyDescent="0.3">
      <c r="A1405" s="3" t="s">
        <v>710</v>
      </c>
      <c r="C1405" s="2">
        <v>0</v>
      </c>
      <c r="D1405" s="2"/>
      <c r="E1405" s="2">
        <v>0</v>
      </c>
      <c r="F1405" s="2"/>
      <c r="G1405" s="2">
        <v>0</v>
      </c>
      <c r="H1405" s="2"/>
      <c r="I1405" s="2">
        <v>0</v>
      </c>
      <c r="J1405" s="2"/>
      <c r="K1405" s="2">
        <v>0</v>
      </c>
      <c r="L1405" s="2"/>
      <c r="M1405" s="2">
        <v>0</v>
      </c>
      <c r="N1405" s="2"/>
      <c r="O1405" s="2">
        <v>0</v>
      </c>
      <c r="P1405" s="2"/>
      <c r="Q1405" s="2">
        <f t="shared" si="48"/>
        <v>0</v>
      </c>
      <c r="T1405" s="14"/>
    </row>
    <row r="1406" spans="1:23" ht="11.85" customHeight="1" x14ac:dyDescent="0.3">
      <c r="A1406" s="3" t="s">
        <v>711</v>
      </c>
      <c r="C1406" s="2">
        <v>52046.400000000001</v>
      </c>
      <c r="D1406" s="2"/>
      <c r="E1406" s="2">
        <v>42322.57</v>
      </c>
      <c r="F1406" s="2"/>
      <c r="G1406" s="2">
        <v>40558.9</v>
      </c>
      <c r="H1406" s="2"/>
      <c r="I1406" s="2">
        <v>40515</v>
      </c>
      <c r="J1406" s="2"/>
      <c r="K1406" s="2">
        <v>40515</v>
      </c>
      <c r="L1406" s="2"/>
      <c r="M1406" s="2">
        <v>33340</v>
      </c>
      <c r="N1406" s="2"/>
      <c r="O1406" s="2">
        <v>0</v>
      </c>
      <c r="P1406" s="2"/>
      <c r="Q1406" s="2">
        <f t="shared" si="48"/>
        <v>33340</v>
      </c>
      <c r="T1406" s="14"/>
    </row>
    <row r="1407" spans="1:23" ht="11.85" customHeight="1" x14ac:dyDescent="0.3">
      <c r="A1407" s="3" t="s">
        <v>712</v>
      </c>
      <c r="C1407" s="15">
        <v>178884.77</v>
      </c>
      <c r="D1407" s="2"/>
      <c r="E1407" s="15">
        <v>208900</v>
      </c>
      <c r="F1407" s="2"/>
      <c r="G1407" s="15">
        <v>219574.16</v>
      </c>
      <c r="H1407" s="2"/>
      <c r="I1407" s="15">
        <v>209745</v>
      </c>
      <c r="J1407" s="2"/>
      <c r="K1407" s="15">
        <v>209745</v>
      </c>
      <c r="L1407" s="2"/>
      <c r="M1407" s="15">
        <v>246508</v>
      </c>
      <c r="N1407" s="2"/>
      <c r="O1407" s="15">
        <v>0</v>
      </c>
      <c r="P1407" s="2"/>
      <c r="Q1407" s="15">
        <f t="shared" si="48"/>
        <v>246508</v>
      </c>
      <c r="T1407" s="14"/>
    </row>
    <row r="1408" spans="1:23" ht="11.85" customHeight="1" x14ac:dyDescent="0.3">
      <c r="A1408" s="3" t="s">
        <v>295</v>
      </c>
      <c r="C1408" s="2">
        <f>SUM(C1387:C1395)+SUM(C1396:C1407)</f>
        <v>333354.88</v>
      </c>
      <c r="D1408" s="2"/>
      <c r="E1408" s="2">
        <f>SUM(E1387:E1395)+SUM(E1396:E1407)</f>
        <v>433690.18</v>
      </c>
      <c r="F1408" s="2"/>
      <c r="G1408" s="2">
        <f>SUM(G1387:G1395)+SUM(G1396:G1407)</f>
        <v>430569.25</v>
      </c>
      <c r="H1408" s="2"/>
      <c r="I1408" s="2">
        <f>SUM(I1387:I1395)+SUM(I1396:I1407)</f>
        <v>454170</v>
      </c>
      <c r="J1408" s="2"/>
      <c r="K1408" s="2">
        <f>SUM(K1387:K1395)+SUM(K1396:K1407)</f>
        <v>564170</v>
      </c>
      <c r="L1408" s="2"/>
      <c r="M1408" s="2">
        <f>SUM(M1387:M1395)+SUM(M1396:M1407)</f>
        <v>540278</v>
      </c>
      <c r="N1408" s="2"/>
      <c r="O1408" s="2">
        <f>SUM(O1387:O1395)+SUM(O1396:O1407)</f>
        <v>31000</v>
      </c>
      <c r="P1408" s="2"/>
      <c r="Q1408" s="2">
        <f>SUM(Q1387:Q1395)+SUM(Q1396:Q1407)</f>
        <v>571278</v>
      </c>
      <c r="U1408" s="2"/>
      <c r="W1408" s="2"/>
    </row>
    <row r="1409" spans="1:21" ht="11.85" customHeight="1" x14ac:dyDescent="0.3">
      <c r="D1409" s="2"/>
      <c r="F1409" s="2"/>
      <c r="H1409" s="2"/>
      <c r="J1409" s="2"/>
      <c r="K1409" s="2"/>
      <c r="L1409" s="2"/>
      <c r="M1409" s="2"/>
      <c r="N1409" s="2"/>
      <c r="O1409" s="2"/>
      <c r="P1409" s="2"/>
      <c r="Q1409" s="2"/>
    </row>
    <row r="1410" spans="1:21" ht="11.85" customHeight="1" x14ac:dyDescent="0.3">
      <c r="A1410" s="3" t="s">
        <v>713</v>
      </c>
      <c r="C1410" s="19">
        <v>0</v>
      </c>
      <c r="D1410" s="2"/>
      <c r="E1410" s="19">
        <v>6490</v>
      </c>
      <c r="F1410" s="2"/>
      <c r="G1410" s="19">
        <v>0</v>
      </c>
      <c r="H1410" s="2"/>
      <c r="I1410" s="19">
        <v>0</v>
      </c>
      <c r="J1410" s="2"/>
      <c r="K1410" s="19">
        <v>0</v>
      </c>
      <c r="L1410" s="2"/>
      <c r="M1410" s="19">
        <v>0</v>
      </c>
      <c r="N1410" s="2"/>
      <c r="O1410" s="19">
        <v>0</v>
      </c>
      <c r="P1410" s="2"/>
      <c r="Q1410" s="19">
        <f>M1410+O1410</f>
        <v>0</v>
      </c>
      <c r="T1410" s="14"/>
    </row>
    <row r="1411" spans="1:21" ht="11.85" customHeight="1" x14ac:dyDescent="0.3">
      <c r="A1411" s="3" t="s">
        <v>714</v>
      </c>
      <c r="C1411" s="15">
        <v>0</v>
      </c>
      <c r="D1411" s="2"/>
      <c r="E1411" s="15">
        <v>0</v>
      </c>
      <c r="F1411" s="2"/>
      <c r="G1411" s="15">
        <v>41670</v>
      </c>
      <c r="H1411" s="2"/>
      <c r="I1411" s="15">
        <v>185675</v>
      </c>
      <c r="J1411" s="2"/>
      <c r="K1411" s="15">
        <v>154075</v>
      </c>
      <c r="L1411" s="2"/>
      <c r="M1411" s="15">
        <v>0</v>
      </c>
      <c r="N1411" s="2"/>
      <c r="O1411" s="15">
        <v>0</v>
      </c>
      <c r="P1411" s="2"/>
      <c r="Q1411" s="15">
        <f>M1411+O1411</f>
        <v>0</v>
      </c>
      <c r="T1411" s="14"/>
    </row>
    <row r="1412" spans="1:21" ht="11.85" customHeight="1" x14ac:dyDescent="0.3">
      <c r="A1412" s="3" t="s">
        <v>298</v>
      </c>
      <c r="C1412" s="2">
        <f>SUM(C1410:C1411)</f>
        <v>0</v>
      </c>
      <c r="D1412" s="2"/>
      <c r="E1412" s="2">
        <f>SUM(E1410:E1411)</f>
        <v>6490</v>
      </c>
      <c r="F1412" s="2"/>
      <c r="G1412" s="2">
        <f>SUM(G1410:G1411)</f>
        <v>41670</v>
      </c>
      <c r="H1412" s="2"/>
      <c r="I1412" s="2">
        <f>SUM(I1410:I1411)</f>
        <v>185675</v>
      </c>
      <c r="J1412" s="2"/>
      <c r="K1412" s="2">
        <f>SUM(K1410:K1411)</f>
        <v>154075</v>
      </c>
      <c r="L1412" s="2"/>
      <c r="M1412" s="2">
        <f>SUM(M1410:M1411)</f>
        <v>0</v>
      </c>
      <c r="N1412" s="2"/>
      <c r="O1412" s="2">
        <f>SUM(O1410:O1411)</f>
        <v>0</v>
      </c>
      <c r="P1412" s="2"/>
      <c r="Q1412" s="2">
        <f>SUM(Q1410:Q1411)</f>
        <v>0</v>
      </c>
      <c r="U1412" s="2"/>
    </row>
    <row r="1413" spans="1:21" ht="11.85" customHeight="1" x14ac:dyDescent="0.3">
      <c r="A1413" s="3" t="s">
        <v>715</v>
      </c>
      <c r="C1413" s="2">
        <f>C1368+C1384+C1408+C1412</f>
        <v>532762.18000000005</v>
      </c>
      <c r="D1413" s="2"/>
      <c r="E1413" s="2">
        <f>E1368+E1384+E1408+E1412</f>
        <v>672135.91999999993</v>
      </c>
      <c r="F1413" s="2"/>
      <c r="G1413" s="2">
        <f>G1368+G1384+G1408+G1412</f>
        <v>688996.95</v>
      </c>
      <c r="H1413" s="2"/>
      <c r="I1413" s="2">
        <f>I1368+I1384+I1408+I1412</f>
        <v>993578</v>
      </c>
      <c r="J1413" s="2"/>
      <c r="K1413" s="2">
        <f>K1368+K1384+K1408+K1412</f>
        <v>1074678</v>
      </c>
      <c r="L1413" s="2"/>
      <c r="M1413" s="2">
        <f>M1368+M1384+M1408+M1412</f>
        <v>844669</v>
      </c>
      <c r="N1413" s="2"/>
      <c r="O1413" s="2">
        <f>O1368+O1384+O1408+O1412</f>
        <v>31000</v>
      </c>
      <c r="P1413" s="2"/>
      <c r="Q1413" s="2">
        <f>Q1368+Q1384+Q1408+Q1412</f>
        <v>875669</v>
      </c>
      <c r="R1413" s="20"/>
      <c r="T1413" s="14"/>
      <c r="U1413" s="2"/>
    </row>
    <row r="1414" spans="1:21" ht="11.85" customHeight="1" x14ac:dyDescent="0.3">
      <c r="D1414" s="2"/>
      <c r="F1414" s="2"/>
      <c r="H1414" s="2"/>
      <c r="J1414" s="2"/>
      <c r="K1414" s="2"/>
      <c r="L1414" s="2"/>
      <c r="M1414" s="2"/>
      <c r="N1414" s="2"/>
      <c r="O1414" s="2"/>
      <c r="P1414" s="2"/>
      <c r="Q1414" s="2"/>
      <c r="T1414" s="14"/>
    </row>
    <row r="1415" spans="1:21" ht="11.85" customHeight="1" x14ac:dyDescent="0.3">
      <c r="A1415" s="1"/>
      <c r="B1415" s="1"/>
      <c r="E1415" s="2" t="str">
        <f>$E$1</f>
        <v>CITY OF BRADY</v>
      </c>
    </row>
    <row r="1416" spans="1:21" ht="11.85" customHeight="1" x14ac:dyDescent="0.3">
      <c r="E1416" s="2" t="str">
        <f>$E$2</f>
        <v>BUDGET REPORT</v>
      </c>
    </row>
    <row r="1417" spans="1:21" ht="11.85" customHeight="1" x14ac:dyDescent="0.3">
      <c r="E1417" s="2" t="str">
        <f>$E$3</f>
        <v>FISCAL YEAR 2016 - 2017</v>
      </c>
    </row>
    <row r="1418" spans="1:21" ht="11.85" customHeight="1" x14ac:dyDescent="0.3">
      <c r="A1418" s="3" t="s">
        <v>3</v>
      </c>
    </row>
    <row r="1419" spans="1:21" ht="11.85" customHeight="1" x14ac:dyDescent="0.3">
      <c r="A1419" s="3" t="s">
        <v>716</v>
      </c>
    </row>
    <row r="1420" spans="1:21" ht="11.85" customHeight="1" x14ac:dyDescent="0.3">
      <c r="I1420" s="7" t="str">
        <f>$I$6</f>
        <v>(----- 2015-2016 ------)</v>
      </c>
      <c r="J1420" s="7"/>
      <c r="K1420" s="7"/>
      <c r="L1420" s="8"/>
      <c r="M1420" s="7" t="str">
        <f>$M$6</f>
        <v>2016-2017</v>
      </c>
      <c r="N1420" s="7"/>
      <c r="O1420" s="7"/>
      <c r="P1420" s="7"/>
      <c r="Q1420" s="7"/>
    </row>
    <row r="1421" spans="1:21" ht="11.85" customHeight="1" x14ac:dyDescent="0.3">
      <c r="C1421" s="9" t="str">
        <f>$C$7</f>
        <v>2012-2013</v>
      </c>
      <c r="D1421" s="8"/>
      <c r="E1421" s="9" t="str">
        <f>$E$7</f>
        <v>2013-2014</v>
      </c>
      <c r="F1421" s="8"/>
      <c r="G1421" s="9" t="str">
        <f>$G$7</f>
        <v>2014- 2015</v>
      </c>
      <c r="H1421" s="8"/>
      <c r="I1421" s="9" t="s">
        <v>9</v>
      </c>
      <c r="J1421" s="8"/>
      <c r="K1421" s="8" t="str">
        <f>+$K$7</f>
        <v>PROJECTED</v>
      </c>
      <c r="L1421" s="8"/>
      <c r="M1421" s="8" t="str">
        <f>$M$7</f>
        <v>2016-2017</v>
      </c>
      <c r="N1421" s="8"/>
      <c r="O1421" s="8" t="str">
        <f>$O$7</f>
        <v>2016-2017</v>
      </c>
      <c r="P1421" s="8"/>
      <c r="Q1421" s="8" t="str">
        <f>$Q$7</f>
        <v>APPROVED</v>
      </c>
    </row>
    <row r="1422" spans="1:21" ht="11.85" customHeight="1" x14ac:dyDescent="0.3">
      <c r="A1422" s="10" t="s">
        <v>242</v>
      </c>
      <c r="C1422" s="11" t="s">
        <v>12</v>
      </c>
      <c r="D1422" s="8"/>
      <c r="E1422" s="11" t="s">
        <v>12</v>
      </c>
      <c r="F1422" s="8"/>
      <c r="G1422" s="11" t="s">
        <v>12</v>
      </c>
      <c r="H1422" s="8"/>
      <c r="I1422" s="11" t="s">
        <v>13</v>
      </c>
      <c r="J1422" s="8"/>
      <c r="K1422" s="12" t="s">
        <v>13</v>
      </c>
      <c r="L1422" s="8"/>
      <c r="M1422" s="12" t="str">
        <f>$M$8</f>
        <v>BASE</v>
      </c>
      <c r="N1422" s="8"/>
      <c r="O1422" s="12" t="str">
        <f>$O$8</f>
        <v>SUPPLEMENTAL</v>
      </c>
      <c r="P1422" s="8"/>
      <c r="Q1422" s="12" t="str">
        <f>$Q$8</f>
        <v>BUDGET</v>
      </c>
    </row>
    <row r="1423" spans="1:21" ht="11.85" customHeight="1" x14ac:dyDescent="0.3"/>
    <row r="1424" spans="1:21" ht="11.85" customHeight="1" x14ac:dyDescent="0.3">
      <c r="A1424" s="13" t="s">
        <v>255</v>
      </c>
    </row>
    <row r="1425" spans="1:21" ht="11.85" customHeight="1" x14ac:dyDescent="0.3">
      <c r="A1425" s="3" t="s">
        <v>717</v>
      </c>
      <c r="C1425" s="2">
        <v>7453.24</v>
      </c>
      <c r="D1425" s="2"/>
      <c r="E1425" s="2">
        <v>8043.24</v>
      </c>
      <c r="F1425" s="2"/>
      <c r="G1425" s="2">
        <v>9337.36</v>
      </c>
      <c r="H1425" s="2"/>
      <c r="I1425" s="2">
        <v>5000</v>
      </c>
      <c r="J1425" s="2"/>
      <c r="K1425" s="2">
        <v>1500</v>
      </c>
      <c r="L1425" s="2"/>
      <c r="M1425" s="2">
        <v>10000</v>
      </c>
      <c r="N1425" s="2"/>
      <c r="O1425" s="2">
        <v>0</v>
      </c>
      <c r="P1425" s="2"/>
      <c r="Q1425" s="2">
        <f t="shared" ref="Q1425:Q1430" si="49">M1425+O1425</f>
        <v>10000</v>
      </c>
      <c r="T1425" s="14"/>
    </row>
    <row r="1426" spans="1:21" ht="11.85" customHeight="1" x14ac:dyDescent="0.3">
      <c r="A1426" s="3" t="s">
        <v>718</v>
      </c>
      <c r="C1426" s="2">
        <v>0</v>
      </c>
      <c r="D1426" s="2"/>
      <c r="E1426" s="2">
        <v>0</v>
      </c>
      <c r="F1426" s="2"/>
      <c r="G1426" s="2">
        <v>0</v>
      </c>
      <c r="H1426" s="2"/>
      <c r="I1426" s="2">
        <v>0</v>
      </c>
      <c r="J1426" s="2"/>
      <c r="K1426" s="2">
        <v>0</v>
      </c>
      <c r="L1426" s="2"/>
      <c r="M1426" s="2">
        <v>0</v>
      </c>
      <c r="N1426" s="2"/>
      <c r="O1426" s="2">
        <v>0</v>
      </c>
      <c r="P1426" s="2"/>
      <c r="Q1426" s="2">
        <f t="shared" si="49"/>
        <v>0</v>
      </c>
      <c r="T1426" s="14"/>
    </row>
    <row r="1427" spans="1:21" ht="11.85" customHeight="1" x14ac:dyDescent="0.3">
      <c r="A1427" s="3" t="s">
        <v>719</v>
      </c>
      <c r="C1427" s="2">
        <v>165</v>
      </c>
      <c r="D1427" s="2"/>
      <c r="E1427" s="2">
        <v>0</v>
      </c>
      <c r="F1427" s="2"/>
      <c r="G1427" s="2">
        <v>110</v>
      </c>
      <c r="H1427" s="2"/>
      <c r="I1427" s="2">
        <v>540</v>
      </c>
      <c r="J1427" s="2"/>
      <c r="K1427" s="2">
        <v>195</v>
      </c>
      <c r="L1427" s="2"/>
      <c r="M1427" s="2">
        <v>8000</v>
      </c>
      <c r="N1427" s="2"/>
      <c r="O1427" s="2">
        <v>0</v>
      </c>
      <c r="P1427" s="2"/>
      <c r="Q1427" s="2">
        <f t="shared" si="49"/>
        <v>8000</v>
      </c>
      <c r="T1427" s="14"/>
    </row>
    <row r="1428" spans="1:21" ht="11.85" customHeight="1" x14ac:dyDescent="0.3">
      <c r="A1428" s="3" t="s">
        <v>720</v>
      </c>
      <c r="C1428" s="2">
        <v>200</v>
      </c>
      <c r="D1428" s="2"/>
      <c r="E1428" s="2">
        <v>0</v>
      </c>
      <c r="F1428" s="2"/>
      <c r="G1428" s="2">
        <v>0</v>
      </c>
      <c r="H1428" s="2"/>
      <c r="I1428" s="2">
        <v>0</v>
      </c>
      <c r="J1428" s="2"/>
      <c r="K1428" s="2">
        <v>0</v>
      </c>
      <c r="L1428" s="2"/>
      <c r="M1428" s="2">
        <v>0</v>
      </c>
      <c r="N1428" s="2"/>
      <c r="O1428" s="2">
        <v>0</v>
      </c>
      <c r="P1428" s="2"/>
      <c r="Q1428" s="2">
        <f t="shared" si="49"/>
        <v>0</v>
      </c>
      <c r="T1428" s="14"/>
    </row>
    <row r="1429" spans="1:21" ht="11.85" customHeight="1" x14ac:dyDescent="0.3">
      <c r="A1429" s="3" t="s">
        <v>721</v>
      </c>
      <c r="C1429" s="2">
        <v>0</v>
      </c>
      <c r="D1429" s="2"/>
      <c r="E1429" s="2">
        <v>0</v>
      </c>
      <c r="F1429" s="2"/>
      <c r="G1429" s="2">
        <v>0</v>
      </c>
      <c r="H1429" s="2"/>
      <c r="I1429" s="2">
        <v>0</v>
      </c>
      <c r="J1429" s="2"/>
      <c r="K1429" s="2">
        <v>0</v>
      </c>
      <c r="L1429" s="2"/>
      <c r="M1429" s="2">
        <v>0</v>
      </c>
      <c r="N1429" s="2"/>
      <c r="O1429" s="2">
        <v>0</v>
      </c>
      <c r="P1429" s="2"/>
      <c r="Q1429" s="2">
        <f t="shared" si="49"/>
        <v>0</v>
      </c>
      <c r="T1429" s="14"/>
    </row>
    <row r="1430" spans="1:21" ht="11.85" customHeight="1" x14ac:dyDescent="0.3">
      <c r="A1430" s="3" t="s">
        <v>722</v>
      </c>
      <c r="C1430" s="15">
        <v>2900</v>
      </c>
      <c r="D1430" s="2"/>
      <c r="E1430" s="15">
        <v>3800</v>
      </c>
      <c r="F1430" s="2"/>
      <c r="G1430" s="15">
        <v>3600</v>
      </c>
      <c r="H1430" s="2"/>
      <c r="I1430" s="15">
        <v>2000</v>
      </c>
      <c r="J1430" s="2"/>
      <c r="K1430" s="15">
        <v>0</v>
      </c>
      <c r="L1430" s="2"/>
      <c r="M1430" s="15">
        <v>4000</v>
      </c>
      <c r="N1430" s="2"/>
      <c r="O1430" s="15">
        <v>0</v>
      </c>
      <c r="P1430" s="2"/>
      <c r="Q1430" s="15">
        <f t="shared" si="49"/>
        <v>4000</v>
      </c>
      <c r="T1430" s="14"/>
    </row>
    <row r="1431" spans="1:21" ht="11.85" customHeight="1" x14ac:dyDescent="0.3">
      <c r="A1431" s="3" t="s">
        <v>272</v>
      </c>
      <c r="C1431" s="2">
        <f>SUM(C1425:C1430)</f>
        <v>10718.24</v>
      </c>
      <c r="D1431" s="2"/>
      <c r="E1431" s="2">
        <f>SUM(E1425:E1430)</f>
        <v>11843.24</v>
      </c>
      <c r="F1431" s="2"/>
      <c r="G1431" s="2">
        <f>SUM(G1425:G1430)</f>
        <v>13047.36</v>
      </c>
      <c r="H1431" s="2"/>
      <c r="I1431" s="2">
        <f>SUM(I1425:I1430)</f>
        <v>7540</v>
      </c>
      <c r="J1431" s="2"/>
      <c r="K1431" s="2">
        <f>SUM(K1425:K1430)</f>
        <v>1695</v>
      </c>
      <c r="L1431" s="2"/>
      <c r="M1431" s="2">
        <f>SUM(M1425:M1430)</f>
        <v>22000</v>
      </c>
      <c r="N1431" s="2"/>
      <c r="O1431" s="2">
        <f>SUM(O1425:O1430)</f>
        <v>0</v>
      </c>
      <c r="P1431" s="2"/>
      <c r="Q1431" s="2">
        <f>SUM(Q1425:Q1430)</f>
        <v>22000</v>
      </c>
      <c r="U1431" s="2"/>
    </row>
    <row r="1432" spans="1:21" ht="11.85" customHeight="1" x14ac:dyDescent="0.3"/>
    <row r="1433" spans="1:21" ht="11.85" customHeight="1" x14ac:dyDescent="0.3">
      <c r="A1433" s="13" t="s">
        <v>273</v>
      </c>
    </row>
    <row r="1434" spans="1:21" ht="11.85" customHeight="1" x14ac:dyDescent="0.3">
      <c r="A1434" s="3" t="s">
        <v>723</v>
      </c>
      <c r="C1434" s="2">
        <v>1984.38</v>
      </c>
      <c r="D1434" s="2"/>
      <c r="E1434" s="2">
        <v>352.46</v>
      </c>
      <c r="F1434" s="2"/>
      <c r="G1434" s="2">
        <v>965.61</v>
      </c>
      <c r="H1434" s="2"/>
      <c r="I1434" s="2">
        <v>4000</v>
      </c>
      <c r="J1434" s="2"/>
      <c r="K1434" s="2">
        <v>0</v>
      </c>
      <c r="L1434" s="2"/>
      <c r="M1434" s="2">
        <v>4000</v>
      </c>
      <c r="N1434" s="2"/>
      <c r="O1434" s="2">
        <v>0</v>
      </c>
      <c r="P1434" s="2"/>
      <c r="Q1434" s="2">
        <f t="shared" ref="Q1434:Q1440" si="50">M1434+O1434</f>
        <v>4000</v>
      </c>
      <c r="T1434" s="14"/>
    </row>
    <row r="1435" spans="1:21" ht="11.85" customHeight="1" x14ac:dyDescent="0.3">
      <c r="A1435" s="3" t="s">
        <v>724</v>
      </c>
      <c r="C1435" s="2">
        <v>150</v>
      </c>
      <c r="D1435" s="2"/>
      <c r="E1435" s="2">
        <v>690.69</v>
      </c>
      <c r="F1435" s="2"/>
      <c r="G1435" s="2">
        <v>2562.6999999999998</v>
      </c>
      <c r="H1435" s="2"/>
      <c r="I1435" s="2">
        <v>700</v>
      </c>
      <c r="J1435" s="2"/>
      <c r="K1435" s="2">
        <v>0</v>
      </c>
      <c r="L1435" s="2"/>
      <c r="M1435" s="2">
        <v>700</v>
      </c>
      <c r="N1435" s="2"/>
      <c r="O1435" s="2">
        <v>0</v>
      </c>
      <c r="P1435" s="2"/>
      <c r="Q1435" s="2">
        <f t="shared" si="50"/>
        <v>700</v>
      </c>
      <c r="T1435" s="14"/>
    </row>
    <row r="1436" spans="1:21" ht="11.85" customHeight="1" x14ac:dyDescent="0.3">
      <c r="A1436" s="3" t="s">
        <v>725</v>
      </c>
      <c r="C1436" s="2">
        <v>896.27</v>
      </c>
      <c r="D1436" s="2"/>
      <c r="E1436" s="2">
        <v>2140.34</v>
      </c>
      <c r="F1436" s="2"/>
      <c r="G1436" s="2">
        <v>2728.01</v>
      </c>
      <c r="H1436" s="2"/>
      <c r="I1436" s="2">
        <v>2500</v>
      </c>
      <c r="J1436" s="2"/>
      <c r="K1436" s="2">
        <v>250</v>
      </c>
      <c r="L1436" s="2"/>
      <c r="M1436" s="2">
        <v>2500</v>
      </c>
      <c r="N1436" s="2"/>
      <c r="O1436" s="2">
        <v>0</v>
      </c>
      <c r="P1436" s="2"/>
      <c r="Q1436" s="2">
        <f t="shared" si="50"/>
        <v>2500</v>
      </c>
      <c r="T1436" s="14"/>
    </row>
    <row r="1437" spans="1:21" ht="11.85" customHeight="1" x14ac:dyDescent="0.3">
      <c r="A1437" s="3" t="s">
        <v>726</v>
      </c>
      <c r="C1437" s="2">
        <v>0</v>
      </c>
      <c r="D1437" s="2"/>
      <c r="E1437" s="2">
        <v>0</v>
      </c>
      <c r="F1437" s="2"/>
      <c r="G1437" s="2">
        <v>0</v>
      </c>
      <c r="H1437" s="2"/>
      <c r="I1437" s="2">
        <v>0</v>
      </c>
      <c r="J1437" s="2"/>
      <c r="K1437" s="2">
        <v>0</v>
      </c>
      <c r="L1437" s="2"/>
      <c r="M1437" s="2">
        <v>0</v>
      </c>
      <c r="N1437" s="2"/>
      <c r="O1437" s="2">
        <v>0</v>
      </c>
      <c r="P1437" s="2"/>
      <c r="Q1437" s="2">
        <f t="shared" si="50"/>
        <v>0</v>
      </c>
      <c r="T1437" s="14"/>
    </row>
    <row r="1438" spans="1:21" ht="11.85" customHeight="1" x14ac:dyDescent="0.3">
      <c r="A1438" s="3" t="s">
        <v>727</v>
      </c>
      <c r="C1438" s="19">
        <v>0</v>
      </c>
      <c r="D1438" s="19"/>
      <c r="E1438" s="19">
        <v>700</v>
      </c>
      <c r="F1438" s="19"/>
      <c r="G1438" s="19">
        <v>1600</v>
      </c>
      <c r="H1438" s="19"/>
      <c r="I1438" s="19">
        <v>0</v>
      </c>
      <c r="J1438" s="19"/>
      <c r="K1438" s="19">
        <v>0</v>
      </c>
      <c r="L1438" s="19"/>
      <c r="M1438" s="19">
        <v>0</v>
      </c>
      <c r="N1438" s="19"/>
      <c r="O1438" s="19">
        <v>0</v>
      </c>
      <c r="P1438" s="19"/>
      <c r="Q1438" s="19">
        <f t="shared" si="50"/>
        <v>0</v>
      </c>
      <c r="T1438" s="14"/>
    </row>
    <row r="1439" spans="1:21" ht="11.85" customHeight="1" x14ac:dyDescent="0.3">
      <c r="A1439" s="3" t="s">
        <v>728</v>
      </c>
      <c r="C1439" s="19">
        <v>0</v>
      </c>
      <c r="D1439" s="19"/>
      <c r="E1439" s="19">
        <v>0</v>
      </c>
      <c r="F1439" s="19"/>
      <c r="G1439" s="19">
        <v>0</v>
      </c>
      <c r="H1439" s="19"/>
      <c r="I1439" s="19">
        <v>0</v>
      </c>
      <c r="J1439" s="19"/>
      <c r="K1439" s="19">
        <v>0</v>
      </c>
      <c r="L1439" s="19"/>
      <c r="M1439" s="19">
        <v>0</v>
      </c>
      <c r="N1439" s="19"/>
      <c r="O1439" s="19">
        <v>0</v>
      </c>
      <c r="P1439" s="19"/>
      <c r="Q1439" s="19">
        <f t="shared" si="50"/>
        <v>0</v>
      </c>
      <c r="T1439" s="14"/>
    </row>
    <row r="1440" spans="1:21" ht="11.85" customHeight="1" x14ac:dyDescent="0.3">
      <c r="A1440" s="3" t="s">
        <v>729</v>
      </c>
      <c r="C1440" s="15">
        <v>0</v>
      </c>
      <c r="D1440" s="2"/>
      <c r="E1440" s="15">
        <v>0</v>
      </c>
      <c r="F1440" s="2"/>
      <c r="G1440" s="15">
        <v>0</v>
      </c>
      <c r="H1440" s="2"/>
      <c r="I1440" s="15">
        <v>0</v>
      </c>
      <c r="J1440" s="2"/>
      <c r="K1440" s="15">
        <v>0</v>
      </c>
      <c r="L1440" s="2"/>
      <c r="M1440" s="15">
        <v>0</v>
      </c>
      <c r="N1440" s="2"/>
      <c r="O1440" s="15">
        <v>0</v>
      </c>
      <c r="P1440" s="2"/>
      <c r="Q1440" s="15">
        <f t="shared" si="50"/>
        <v>0</v>
      </c>
      <c r="T1440" s="14"/>
    </row>
    <row r="1441" spans="1:20" ht="11.85" customHeight="1" x14ac:dyDescent="0.3">
      <c r="A1441" s="3" t="s">
        <v>295</v>
      </c>
      <c r="C1441" s="2">
        <f>SUM(C1434:C1440)</f>
        <v>3030.65</v>
      </c>
      <c r="D1441" s="2"/>
      <c r="E1441" s="2">
        <f>SUM(E1434:E1440)</f>
        <v>3883.4900000000002</v>
      </c>
      <c r="F1441" s="2"/>
      <c r="G1441" s="2">
        <f>SUM(G1434:G1440)</f>
        <v>7856.32</v>
      </c>
      <c r="H1441" s="2"/>
      <c r="I1441" s="2">
        <f>SUM(I1434:I1440)</f>
        <v>7200</v>
      </c>
      <c r="J1441" s="2"/>
      <c r="K1441" s="2">
        <f>SUM(K1434:K1440)</f>
        <v>250</v>
      </c>
      <c r="L1441" s="2"/>
      <c r="M1441" s="2">
        <f>SUM(M1434:M1440)</f>
        <v>7200</v>
      </c>
      <c r="N1441" s="2"/>
      <c r="O1441" s="2">
        <f>SUM(O1434:O1440)</f>
        <v>0</v>
      </c>
      <c r="P1441" s="2"/>
      <c r="Q1441" s="2">
        <f>SUM(Q1434:Q1440)</f>
        <v>7200</v>
      </c>
    </row>
    <row r="1442" spans="1:20" ht="11.85" customHeight="1" x14ac:dyDescent="0.3">
      <c r="D1442" s="2"/>
      <c r="F1442" s="2"/>
      <c r="H1442" s="2"/>
      <c r="J1442" s="2"/>
      <c r="K1442" s="2"/>
      <c r="L1442" s="2"/>
      <c r="M1442" s="2"/>
      <c r="N1442" s="2"/>
      <c r="O1442" s="2"/>
      <c r="P1442" s="2"/>
      <c r="Q1442" s="2"/>
    </row>
    <row r="1443" spans="1:20" ht="11.85" customHeight="1" x14ac:dyDescent="0.3">
      <c r="A1443" s="3" t="s">
        <v>730</v>
      </c>
      <c r="C1443" s="19">
        <v>27990</v>
      </c>
      <c r="D1443" s="2"/>
      <c r="E1443" s="19">
        <v>0</v>
      </c>
      <c r="F1443" s="2"/>
      <c r="G1443" s="19">
        <v>150900</v>
      </c>
      <c r="H1443" s="2"/>
      <c r="I1443" s="19">
        <v>1100000</v>
      </c>
      <c r="J1443" s="2"/>
      <c r="K1443" s="19">
        <v>1836100</v>
      </c>
      <c r="L1443" s="2"/>
      <c r="M1443" s="19">
        <v>0</v>
      </c>
      <c r="N1443" s="2"/>
      <c r="O1443" s="19">
        <v>0</v>
      </c>
      <c r="P1443" s="2"/>
      <c r="Q1443" s="19">
        <f>M1443+O1443</f>
        <v>0</v>
      </c>
      <c r="T1443" s="14"/>
    </row>
    <row r="1444" spans="1:20" ht="11.85" customHeight="1" x14ac:dyDescent="0.3">
      <c r="A1444" s="3" t="s">
        <v>731</v>
      </c>
      <c r="C1444" s="15">
        <v>0</v>
      </c>
      <c r="D1444" s="2"/>
      <c r="E1444" s="15">
        <v>0</v>
      </c>
      <c r="F1444" s="2"/>
      <c r="G1444" s="15">
        <v>0</v>
      </c>
      <c r="H1444" s="2"/>
      <c r="I1444" s="15">
        <v>0</v>
      </c>
      <c r="J1444" s="2"/>
      <c r="K1444" s="15">
        <v>0</v>
      </c>
      <c r="L1444" s="2"/>
      <c r="M1444" s="15">
        <v>0</v>
      </c>
      <c r="N1444" s="2"/>
      <c r="O1444" s="15">
        <v>0</v>
      </c>
      <c r="P1444" s="2"/>
      <c r="Q1444" s="15">
        <v>0</v>
      </c>
      <c r="T1444" s="14"/>
    </row>
    <row r="1445" spans="1:20" ht="11.85" customHeight="1" x14ac:dyDescent="0.3">
      <c r="A1445" s="3" t="s">
        <v>298</v>
      </c>
      <c r="C1445" s="2">
        <f>SUM(C1443:C1444)</f>
        <v>27990</v>
      </c>
      <c r="D1445" s="2"/>
      <c r="E1445" s="2">
        <f>SUM(E1443:E1444)</f>
        <v>0</v>
      </c>
      <c r="F1445" s="2"/>
      <c r="G1445" s="2">
        <f>SUM(G1443:G1444)</f>
        <v>150900</v>
      </c>
      <c r="H1445" s="2"/>
      <c r="I1445" s="2">
        <f>SUM(I1443:I1444)</f>
        <v>1100000</v>
      </c>
      <c r="J1445" s="2"/>
      <c r="K1445" s="2">
        <f>SUM(K1443:K1444)</f>
        <v>1836100</v>
      </c>
      <c r="L1445" s="2"/>
      <c r="M1445" s="2">
        <f>SUM(M1443:M1444)</f>
        <v>0</v>
      </c>
      <c r="N1445" s="2"/>
      <c r="O1445" s="2">
        <f>SUM(O1443:O1444)</f>
        <v>0</v>
      </c>
      <c r="P1445" s="2"/>
      <c r="Q1445" s="2">
        <f>SUM(Q1443:Q1444)</f>
        <v>0</v>
      </c>
    </row>
    <row r="1446" spans="1:20" ht="11.85" customHeight="1" x14ac:dyDescent="0.3">
      <c r="D1446" s="2"/>
      <c r="F1446" s="2"/>
      <c r="H1446" s="2"/>
      <c r="J1446" s="2"/>
      <c r="K1446" s="2"/>
      <c r="L1446" s="2"/>
      <c r="M1446" s="2"/>
      <c r="N1446" s="2"/>
      <c r="O1446" s="2"/>
      <c r="P1446" s="2"/>
      <c r="Q1446" s="2"/>
    </row>
    <row r="1447" spans="1:20" ht="11.85" customHeight="1" x14ac:dyDescent="0.3">
      <c r="A1447" s="3" t="s">
        <v>732</v>
      </c>
      <c r="C1447" s="2">
        <f>C1431+C1441+C1445</f>
        <v>41738.89</v>
      </c>
      <c r="D1447" s="2"/>
      <c r="E1447" s="2">
        <f>E1431+E1441+E1445</f>
        <v>15726.73</v>
      </c>
      <c r="F1447" s="2"/>
      <c r="G1447" s="2">
        <f>G1431+G1441+G1445</f>
        <v>171803.68</v>
      </c>
      <c r="H1447" s="2"/>
      <c r="I1447" s="2">
        <f>I1431+I1441+I1445</f>
        <v>1114740</v>
      </c>
      <c r="J1447" s="2"/>
      <c r="K1447" s="2">
        <f>K1431+K1441+K1445</f>
        <v>1838045</v>
      </c>
      <c r="L1447" s="2"/>
      <c r="M1447" s="2">
        <f>M1431+M1441+M1445</f>
        <v>29200</v>
      </c>
      <c r="N1447" s="2"/>
      <c r="O1447" s="2">
        <f>O1431+O1441+O1445</f>
        <v>0</v>
      </c>
      <c r="P1447" s="2"/>
      <c r="Q1447" s="2">
        <f>Q1431+Q1441+Q1445</f>
        <v>29200</v>
      </c>
      <c r="T1447" s="14"/>
    </row>
    <row r="1448" spans="1:20" ht="11.85" customHeight="1" x14ac:dyDescent="0.3"/>
    <row r="1449" spans="1:20" ht="11.85" customHeight="1" x14ac:dyDescent="0.3"/>
    <row r="1450" spans="1:20" ht="11.85" customHeight="1" x14ac:dyDescent="0.3"/>
    <row r="1451" spans="1:20" ht="11.85" customHeight="1" x14ac:dyDescent="0.3"/>
    <row r="1452" spans="1:20" ht="11.85" customHeight="1" x14ac:dyDescent="0.3"/>
    <row r="1453" spans="1:20" ht="11.85" customHeight="1" x14ac:dyDescent="0.3"/>
    <row r="1454" spans="1:20" ht="11.85" customHeight="1" x14ac:dyDescent="0.3"/>
    <row r="1455" spans="1:20" ht="11.85" customHeight="1" x14ac:dyDescent="0.3"/>
    <row r="1456" spans="1:20" ht="11.85" customHeight="1" x14ac:dyDescent="0.3"/>
    <row r="1457" ht="11.85" customHeight="1" x14ac:dyDescent="0.3"/>
    <row r="1458" ht="11.85" customHeight="1" x14ac:dyDescent="0.3"/>
    <row r="1459" ht="11.85" customHeight="1" x14ac:dyDescent="0.3"/>
    <row r="1460" ht="11.85" customHeight="1" x14ac:dyDescent="0.3"/>
    <row r="1461" ht="11.85" customHeight="1" x14ac:dyDescent="0.3"/>
    <row r="1462" ht="11.85" customHeight="1" x14ac:dyDescent="0.3"/>
    <row r="1463" ht="11.85" customHeight="1" x14ac:dyDescent="0.3"/>
    <row r="1464" ht="11.85" customHeight="1" x14ac:dyDescent="0.3"/>
    <row r="1465" ht="11.85" customHeight="1" x14ac:dyDescent="0.3"/>
    <row r="1466" ht="11.85" customHeight="1" x14ac:dyDescent="0.3"/>
    <row r="1467" ht="11.85" customHeight="1" x14ac:dyDescent="0.3"/>
    <row r="1468" ht="11.85" customHeight="1" x14ac:dyDescent="0.3"/>
    <row r="1469" ht="11.85" customHeight="1" x14ac:dyDescent="0.3"/>
    <row r="1470" ht="11.85" customHeight="1" x14ac:dyDescent="0.3"/>
    <row r="1471" ht="11.85" customHeight="1" x14ac:dyDescent="0.3"/>
    <row r="1472" ht="11.85" customHeight="1" x14ac:dyDescent="0.3"/>
    <row r="1473" spans="1:20" ht="11.85" customHeight="1" x14ac:dyDescent="0.3"/>
    <row r="1474" spans="1:20" ht="11.85" customHeight="1" x14ac:dyDescent="0.3"/>
    <row r="1475" spans="1:20" ht="11.85" customHeight="1" x14ac:dyDescent="0.3"/>
    <row r="1476" spans="1:20" ht="11.85" customHeight="1" x14ac:dyDescent="0.3"/>
    <row r="1477" spans="1:20" ht="11.85" customHeight="1" x14ac:dyDescent="0.3"/>
    <row r="1478" spans="1:20" ht="11.85" customHeight="1" x14ac:dyDescent="0.3">
      <c r="A1478" s="1"/>
      <c r="B1478" s="1"/>
      <c r="E1478" s="2" t="str">
        <f>$E$1</f>
        <v>CITY OF BRADY</v>
      </c>
    </row>
    <row r="1479" spans="1:20" ht="11.85" customHeight="1" x14ac:dyDescent="0.3">
      <c r="E1479" s="2" t="str">
        <f>$E$2</f>
        <v>BUDGET REPORT</v>
      </c>
    </row>
    <row r="1480" spans="1:20" ht="11.85" customHeight="1" x14ac:dyDescent="0.3">
      <c r="E1480" s="2" t="str">
        <f>$E$3</f>
        <v>FISCAL YEAR 2016 - 2017</v>
      </c>
    </row>
    <row r="1481" spans="1:20" ht="11.85" customHeight="1" x14ac:dyDescent="0.3">
      <c r="A1481" s="3" t="s">
        <v>3</v>
      </c>
    </row>
    <row r="1482" spans="1:20" ht="11.85" customHeight="1" x14ac:dyDescent="0.3">
      <c r="A1482" s="3" t="s">
        <v>733</v>
      </c>
    </row>
    <row r="1483" spans="1:20" ht="11.85" customHeight="1" x14ac:dyDescent="0.3">
      <c r="I1483" s="7" t="str">
        <f>$I$6</f>
        <v>(----- 2015-2016 ------)</v>
      </c>
      <c r="J1483" s="7"/>
      <c r="K1483" s="7"/>
      <c r="L1483" s="8"/>
      <c r="M1483" s="7" t="str">
        <f>$M$6</f>
        <v>2016-2017</v>
      </c>
      <c r="N1483" s="7"/>
      <c r="O1483" s="7"/>
      <c r="P1483" s="7"/>
      <c r="Q1483" s="7"/>
    </row>
    <row r="1484" spans="1:20" ht="11.85" customHeight="1" x14ac:dyDescent="0.3">
      <c r="C1484" s="9" t="str">
        <f>$C$7</f>
        <v>2012-2013</v>
      </c>
      <c r="D1484" s="8"/>
      <c r="E1484" s="9" t="str">
        <f>$E$7</f>
        <v>2013-2014</v>
      </c>
      <c r="F1484" s="8"/>
      <c r="G1484" s="9" t="str">
        <f>$G$7</f>
        <v>2014- 2015</v>
      </c>
      <c r="H1484" s="8"/>
      <c r="I1484" s="9" t="s">
        <v>9</v>
      </c>
      <c r="J1484" s="8"/>
      <c r="K1484" s="8" t="str">
        <f>+$K$7</f>
        <v>PROJECTED</v>
      </c>
      <c r="L1484" s="8"/>
      <c r="M1484" s="8" t="str">
        <f>$M$7</f>
        <v>2016-2017</v>
      </c>
      <c r="N1484" s="8"/>
      <c r="O1484" s="8" t="str">
        <f>$O$7</f>
        <v>2016-2017</v>
      </c>
      <c r="P1484" s="8"/>
      <c r="Q1484" s="8" t="str">
        <f>$Q$7</f>
        <v>APPROVED</v>
      </c>
    </row>
    <row r="1485" spans="1:20" ht="11.85" customHeight="1" x14ac:dyDescent="0.3">
      <c r="A1485" s="10" t="s">
        <v>242</v>
      </c>
      <c r="C1485" s="11" t="s">
        <v>12</v>
      </c>
      <c r="D1485" s="8"/>
      <c r="E1485" s="11" t="s">
        <v>12</v>
      </c>
      <c r="F1485" s="8"/>
      <c r="G1485" s="11" t="s">
        <v>12</v>
      </c>
      <c r="H1485" s="8"/>
      <c r="I1485" s="11" t="s">
        <v>13</v>
      </c>
      <c r="J1485" s="8"/>
      <c r="K1485" s="12" t="s">
        <v>13</v>
      </c>
      <c r="L1485" s="8"/>
      <c r="M1485" s="12" t="str">
        <f>$M$8</f>
        <v>BASE</v>
      </c>
      <c r="N1485" s="8"/>
      <c r="O1485" s="12" t="str">
        <f>$O$8</f>
        <v>SUPPLEMENTAL</v>
      </c>
      <c r="P1485" s="8"/>
      <c r="Q1485" s="12" t="str">
        <f>$Q$8</f>
        <v>BUDGET</v>
      </c>
    </row>
    <row r="1486" spans="1:20" ht="11.85" customHeight="1" x14ac:dyDescent="0.3"/>
    <row r="1487" spans="1:20" ht="11.85" customHeight="1" x14ac:dyDescent="0.3">
      <c r="A1487" s="13" t="s">
        <v>243</v>
      </c>
    </row>
    <row r="1488" spans="1:20" ht="11.85" customHeight="1" x14ac:dyDescent="0.3">
      <c r="A1488" s="3" t="s">
        <v>734</v>
      </c>
      <c r="C1488" s="2">
        <v>9744.49</v>
      </c>
      <c r="D1488" s="2"/>
      <c r="E1488" s="2">
        <v>8400</v>
      </c>
      <c r="F1488" s="2"/>
      <c r="G1488" s="2">
        <v>10850</v>
      </c>
      <c r="H1488" s="2"/>
      <c r="I1488" s="2">
        <v>12000</v>
      </c>
      <c r="J1488" s="2"/>
      <c r="K1488" s="2">
        <v>7500</v>
      </c>
      <c r="L1488" s="2"/>
      <c r="M1488" s="2">
        <v>6000</v>
      </c>
      <c r="N1488" s="2"/>
      <c r="O1488" s="2">
        <v>0</v>
      </c>
      <c r="P1488" s="2"/>
      <c r="Q1488" s="2">
        <f t="shared" ref="Q1488:Q1494" si="51">M1488+O1488</f>
        <v>6000</v>
      </c>
      <c r="T1488" s="14"/>
    </row>
    <row r="1489" spans="1:21" ht="11.85" customHeight="1" x14ac:dyDescent="0.3">
      <c r="A1489" s="3" t="s">
        <v>735</v>
      </c>
      <c r="C1489" s="2">
        <v>0</v>
      </c>
      <c r="D1489" s="2"/>
      <c r="E1489" s="2">
        <v>0</v>
      </c>
      <c r="F1489" s="2"/>
      <c r="G1489" s="2">
        <v>0</v>
      </c>
      <c r="H1489" s="2"/>
      <c r="I1489" s="2">
        <v>0</v>
      </c>
      <c r="J1489" s="2"/>
      <c r="K1489" s="2">
        <v>0</v>
      </c>
      <c r="L1489" s="2"/>
      <c r="M1489" s="2">
        <v>0</v>
      </c>
      <c r="N1489" s="2"/>
      <c r="O1489" s="2">
        <v>0</v>
      </c>
      <c r="P1489" s="2"/>
      <c r="Q1489" s="2">
        <f t="shared" si="51"/>
        <v>0</v>
      </c>
      <c r="T1489" s="14"/>
    </row>
    <row r="1490" spans="1:21" ht="11.85" customHeight="1" x14ac:dyDescent="0.3">
      <c r="A1490" s="3" t="s">
        <v>736</v>
      </c>
      <c r="C1490" s="2">
        <v>253.9</v>
      </c>
      <c r="D1490" s="2"/>
      <c r="E1490" s="2">
        <v>0</v>
      </c>
      <c r="F1490" s="2"/>
      <c r="G1490" s="2">
        <v>0</v>
      </c>
      <c r="H1490" s="2"/>
      <c r="I1490" s="2">
        <v>0</v>
      </c>
      <c r="J1490" s="2"/>
      <c r="K1490" s="2">
        <v>0</v>
      </c>
      <c r="L1490" s="2"/>
      <c r="M1490" s="2">
        <v>0</v>
      </c>
      <c r="N1490" s="2"/>
      <c r="O1490" s="2">
        <v>0</v>
      </c>
      <c r="P1490" s="2"/>
      <c r="Q1490" s="2">
        <f t="shared" si="51"/>
        <v>0</v>
      </c>
      <c r="T1490" s="14"/>
    </row>
    <row r="1491" spans="1:21" ht="11.85" customHeight="1" x14ac:dyDescent="0.3">
      <c r="A1491" s="3" t="s">
        <v>737</v>
      </c>
      <c r="C1491" s="2">
        <v>143.69999999999999</v>
      </c>
      <c r="D1491" s="2"/>
      <c r="E1491" s="2">
        <v>0</v>
      </c>
      <c r="F1491" s="2"/>
      <c r="G1491" s="2">
        <v>0</v>
      </c>
      <c r="H1491" s="2"/>
      <c r="I1491" s="2">
        <v>0</v>
      </c>
      <c r="J1491" s="2"/>
      <c r="K1491" s="2">
        <v>0</v>
      </c>
      <c r="L1491" s="2"/>
      <c r="M1491" s="2">
        <v>0</v>
      </c>
      <c r="N1491" s="2"/>
      <c r="O1491" s="2">
        <v>0</v>
      </c>
      <c r="P1491" s="2"/>
      <c r="Q1491" s="2">
        <f t="shared" si="51"/>
        <v>0</v>
      </c>
      <c r="T1491" s="14"/>
    </row>
    <row r="1492" spans="1:21" ht="11.85" customHeight="1" x14ac:dyDescent="0.3">
      <c r="A1492" s="3" t="s">
        <v>738</v>
      </c>
      <c r="C1492" s="2">
        <v>26.44</v>
      </c>
      <c r="D1492" s="2"/>
      <c r="E1492" s="2">
        <v>28.44</v>
      </c>
      <c r="F1492" s="2"/>
      <c r="G1492" s="2">
        <v>34.57</v>
      </c>
      <c r="H1492" s="2"/>
      <c r="I1492" s="2">
        <v>33</v>
      </c>
      <c r="J1492" s="2"/>
      <c r="K1492" s="2">
        <v>33</v>
      </c>
      <c r="L1492" s="2"/>
      <c r="M1492" s="2">
        <v>20</v>
      </c>
      <c r="N1492" s="2"/>
      <c r="O1492" s="2">
        <v>0</v>
      </c>
      <c r="P1492" s="2"/>
      <c r="Q1492" s="2">
        <f t="shared" si="51"/>
        <v>20</v>
      </c>
      <c r="T1492" s="14"/>
    </row>
    <row r="1493" spans="1:21" ht="11.85" customHeight="1" x14ac:dyDescent="0.3">
      <c r="A1493" s="3" t="s">
        <v>739</v>
      </c>
      <c r="C1493" s="2">
        <v>63</v>
      </c>
      <c r="D1493" s="2"/>
      <c r="E1493" s="2">
        <v>146.04</v>
      </c>
      <c r="F1493" s="2"/>
      <c r="G1493" s="2">
        <v>57.05</v>
      </c>
      <c r="H1493" s="2"/>
      <c r="I1493" s="2">
        <v>270</v>
      </c>
      <c r="J1493" s="2"/>
      <c r="K1493" s="2">
        <v>270</v>
      </c>
      <c r="L1493" s="2"/>
      <c r="M1493" s="2">
        <v>99</v>
      </c>
      <c r="N1493" s="2"/>
      <c r="O1493" s="2">
        <v>0</v>
      </c>
      <c r="P1493" s="2"/>
      <c r="Q1493" s="2">
        <f t="shared" si="51"/>
        <v>99</v>
      </c>
      <c r="T1493" s="14"/>
    </row>
    <row r="1494" spans="1:21" ht="11.85" customHeight="1" x14ac:dyDescent="0.3">
      <c r="A1494" s="3" t="s">
        <v>740</v>
      </c>
      <c r="C1494" s="15">
        <v>742.88</v>
      </c>
      <c r="D1494" s="2"/>
      <c r="E1494" s="15">
        <v>642.6</v>
      </c>
      <c r="F1494" s="2"/>
      <c r="G1494" s="15">
        <v>830.03</v>
      </c>
      <c r="H1494" s="2"/>
      <c r="I1494" s="15">
        <v>936</v>
      </c>
      <c r="J1494" s="2"/>
      <c r="K1494" s="15">
        <v>936</v>
      </c>
      <c r="L1494" s="2"/>
      <c r="M1494" s="15">
        <v>468</v>
      </c>
      <c r="N1494" s="2"/>
      <c r="O1494" s="15">
        <v>0</v>
      </c>
      <c r="P1494" s="2"/>
      <c r="Q1494" s="15">
        <f t="shared" si="51"/>
        <v>468</v>
      </c>
      <c r="T1494" s="14"/>
    </row>
    <row r="1495" spans="1:21" ht="11.85" customHeight="1" x14ac:dyDescent="0.3">
      <c r="A1495" s="3" t="s">
        <v>254</v>
      </c>
      <c r="C1495" s="2">
        <f>SUM(C1488:C1494)</f>
        <v>10974.41</v>
      </c>
      <c r="D1495" s="2"/>
      <c r="E1495" s="2">
        <f>SUM(E1488:E1494)</f>
        <v>9217.0800000000017</v>
      </c>
      <c r="F1495" s="2"/>
      <c r="G1495" s="2">
        <f>SUM(G1488:G1494)</f>
        <v>11771.65</v>
      </c>
      <c r="H1495" s="2"/>
      <c r="I1495" s="2">
        <f>SUM(I1488:I1494)</f>
        <v>13239</v>
      </c>
      <c r="J1495" s="2"/>
      <c r="K1495" s="2">
        <f>SUM(K1488:K1494)</f>
        <v>8739</v>
      </c>
      <c r="L1495" s="2"/>
      <c r="M1495" s="2">
        <f>SUM(M1488:M1494)</f>
        <v>6587</v>
      </c>
      <c r="N1495" s="2"/>
      <c r="O1495" s="2">
        <f>SUM(O1488:O1494)</f>
        <v>0</v>
      </c>
      <c r="P1495" s="2"/>
      <c r="Q1495" s="2">
        <f>SUM(Q1488:Q1494)</f>
        <v>6587</v>
      </c>
      <c r="R1495" s="20"/>
      <c r="U1495" s="2"/>
    </row>
    <row r="1496" spans="1:21" ht="11.85" customHeight="1" x14ac:dyDescent="0.3">
      <c r="D1496" s="2"/>
      <c r="F1496" s="2"/>
      <c r="H1496" s="2"/>
      <c r="J1496" s="2"/>
      <c r="K1496" s="2"/>
      <c r="L1496" s="2"/>
      <c r="M1496" s="2"/>
      <c r="N1496" s="2"/>
      <c r="O1496" s="2"/>
      <c r="P1496" s="2"/>
      <c r="Q1496" s="2"/>
    </row>
    <row r="1497" spans="1:21" ht="11.85" customHeight="1" x14ac:dyDescent="0.3">
      <c r="A1497" s="13" t="s">
        <v>255</v>
      </c>
      <c r="D1497" s="2"/>
      <c r="F1497" s="2"/>
      <c r="H1497" s="2"/>
      <c r="J1497" s="2"/>
      <c r="K1497" s="2"/>
      <c r="L1497" s="2"/>
      <c r="M1497" s="2"/>
      <c r="N1497" s="2"/>
      <c r="O1497" s="2"/>
      <c r="P1497" s="2"/>
      <c r="Q1497" s="2"/>
    </row>
    <row r="1498" spans="1:21" ht="11.85" customHeight="1" x14ac:dyDescent="0.3">
      <c r="A1498" s="3" t="s">
        <v>741</v>
      </c>
      <c r="C1498" s="2">
        <v>17895.23</v>
      </c>
      <c r="D1498" s="2"/>
      <c r="E1498" s="2">
        <v>15876.5</v>
      </c>
      <c r="F1498" s="2"/>
      <c r="G1498" s="2">
        <v>23946.82</v>
      </c>
      <c r="H1498" s="2"/>
      <c r="I1498" s="2">
        <v>19000</v>
      </c>
      <c r="J1498" s="2"/>
      <c r="K1498" s="2">
        <v>26000</v>
      </c>
      <c r="L1498" s="2"/>
      <c r="M1498" s="2">
        <v>25000</v>
      </c>
      <c r="N1498" s="2"/>
      <c r="O1498" s="2">
        <v>0</v>
      </c>
      <c r="P1498" s="2"/>
      <c r="Q1498" s="2">
        <f t="shared" ref="Q1498:Q1511" si="52">M1498+O1498</f>
        <v>25000</v>
      </c>
      <c r="T1498" s="14"/>
    </row>
    <row r="1499" spans="1:21" ht="11.85" customHeight="1" x14ac:dyDescent="0.3">
      <c r="A1499" s="3" t="s">
        <v>742</v>
      </c>
      <c r="C1499" s="2">
        <v>150</v>
      </c>
      <c r="D1499" s="2"/>
      <c r="E1499" s="2">
        <v>150</v>
      </c>
      <c r="F1499" s="2"/>
      <c r="G1499" s="2">
        <v>180</v>
      </c>
      <c r="H1499" s="2"/>
      <c r="I1499" s="2">
        <v>200</v>
      </c>
      <c r="J1499" s="2"/>
      <c r="K1499" s="2">
        <v>200</v>
      </c>
      <c r="L1499" s="2"/>
      <c r="M1499" s="2">
        <v>200</v>
      </c>
      <c r="N1499" s="2"/>
      <c r="O1499" s="2">
        <v>0</v>
      </c>
      <c r="P1499" s="2"/>
      <c r="Q1499" s="2">
        <f t="shared" si="52"/>
        <v>200</v>
      </c>
      <c r="T1499" s="14"/>
    </row>
    <row r="1500" spans="1:21" ht="11.85" customHeight="1" x14ac:dyDescent="0.3">
      <c r="A1500" s="3" t="s">
        <v>743</v>
      </c>
      <c r="C1500" s="2">
        <v>0</v>
      </c>
      <c r="D1500" s="2"/>
      <c r="E1500" s="2">
        <v>0</v>
      </c>
      <c r="F1500" s="2"/>
      <c r="G1500" s="2">
        <v>94.31</v>
      </c>
      <c r="H1500" s="2"/>
      <c r="I1500" s="2">
        <v>2400</v>
      </c>
      <c r="J1500" s="2"/>
      <c r="K1500" s="2">
        <v>1400</v>
      </c>
      <c r="L1500" s="2"/>
      <c r="M1500" s="2">
        <v>2400</v>
      </c>
      <c r="N1500" s="2"/>
      <c r="O1500" s="2">
        <v>0</v>
      </c>
      <c r="P1500" s="2"/>
      <c r="Q1500" s="2">
        <f t="shared" si="52"/>
        <v>2400</v>
      </c>
      <c r="T1500" s="14"/>
    </row>
    <row r="1501" spans="1:21" ht="11.85" customHeight="1" x14ac:dyDescent="0.3">
      <c r="A1501" s="3" t="s">
        <v>744</v>
      </c>
      <c r="C1501" s="2">
        <v>0</v>
      </c>
      <c r="D1501" s="2"/>
      <c r="E1501" s="2">
        <v>72</v>
      </c>
      <c r="F1501" s="2"/>
      <c r="G1501" s="2">
        <v>-30.5</v>
      </c>
      <c r="H1501" s="2"/>
      <c r="I1501" s="2">
        <v>500</v>
      </c>
      <c r="J1501" s="2"/>
      <c r="K1501" s="2">
        <v>500</v>
      </c>
      <c r="L1501" s="2"/>
      <c r="M1501" s="2">
        <v>300</v>
      </c>
      <c r="N1501" s="2"/>
      <c r="O1501" s="2">
        <v>0</v>
      </c>
      <c r="P1501" s="2"/>
      <c r="Q1501" s="2">
        <f t="shared" si="52"/>
        <v>300</v>
      </c>
      <c r="T1501" s="14"/>
    </row>
    <row r="1502" spans="1:21" ht="11.85" customHeight="1" x14ac:dyDescent="0.3">
      <c r="A1502" s="3" t="s">
        <v>745</v>
      </c>
      <c r="C1502" s="2">
        <v>234</v>
      </c>
      <c r="D1502" s="2"/>
      <c r="E1502" s="2">
        <v>210</v>
      </c>
      <c r="F1502" s="2"/>
      <c r="G1502" s="2">
        <v>802.83</v>
      </c>
      <c r="H1502" s="2"/>
      <c r="I1502" s="2">
        <v>1000</v>
      </c>
      <c r="J1502" s="2"/>
      <c r="K1502" s="2">
        <v>1000</v>
      </c>
      <c r="L1502" s="2"/>
      <c r="M1502" s="2">
        <v>1000</v>
      </c>
      <c r="N1502" s="2"/>
      <c r="O1502" s="2">
        <v>0</v>
      </c>
      <c r="P1502" s="2"/>
      <c r="Q1502" s="2">
        <f t="shared" si="52"/>
        <v>1000</v>
      </c>
      <c r="T1502" s="14"/>
    </row>
    <row r="1503" spans="1:21" ht="11.85" hidden="1" customHeight="1" x14ac:dyDescent="0.3">
      <c r="A1503" s="3" t="s">
        <v>746</v>
      </c>
      <c r="C1503" s="2">
        <v>0</v>
      </c>
      <c r="D1503" s="2"/>
      <c r="E1503" s="2">
        <v>0</v>
      </c>
      <c r="F1503" s="2"/>
      <c r="G1503" s="2">
        <v>0</v>
      </c>
      <c r="H1503" s="2"/>
      <c r="I1503" s="2">
        <v>0</v>
      </c>
      <c r="J1503" s="2"/>
      <c r="K1503" s="2">
        <v>0</v>
      </c>
      <c r="L1503" s="2"/>
      <c r="M1503" s="2">
        <v>0</v>
      </c>
      <c r="N1503" s="2"/>
      <c r="O1503" s="2">
        <v>0</v>
      </c>
      <c r="P1503" s="2"/>
      <c r="Q1503" s="2">
        <f t="shared" si="52"/>
        <v>0</v>
      </c>
      <c r="T1503" s="14"/>
    </row>
    <row r="1504" spans="1:21" ht="11.85" customHeight="1" x14ac:dyDescent="0.3">
      <c r="A1504" s="3" t="s">
        <v>747</v>
      </c>
      <c r="C1504" s="2">
        <v>0</v>
      </c>
      <c r="D1504" s="2"/>
      <c r="E1504" s="2">
        <v>0</v>
      </c>
      <c r="F1504" s="2"/>
      <c r="G1504" s="2">
        <v>0</v>
      </c>
      <c r="H1504" s="2"/>
      <c r="I1504" s="2">
        <v>0</v>
      </c>
      <c r="J1504" s="2"/>
      <c r="K1504" s="2">
        <v>0</v>
      </c>
      <c r="L1504" s="2"/>
      <c r="M1504" s="2">
        <v>0</v>
      </c>
      <c r="N1504" s="2"/>
      <c r="O1504" s="2">
        <v>0</v>
      </c>
      <c r="P1504" s="2"/>
      <c r="Q1504" s="2">
        <f t="shared" si="52"/>
        <v>0</v>
      </c>
      <c r="T1504" s="14"/>
    </row>
    <row r="1505" spans="1:21" ht="11.85" customHeight="1" x14ac:dyDescent="0.3">
      <c r="A1505" s="3" t="s">
        <v>748</v>
      </c>
      <c r="C1505" s="2">
        <v>1225</v>
      </c>
      <c r="D1505" s="2"/>
      <c r="E1505" s="2">
        <v>0</v>
      </c>
      <c r="F1505" s="2"/>
      <c r="G1505" s="2">
        <v>0</v>
      </c>
      <c r="H1505" s="2"/>
      <c r="I1505" s="2">
        <v>0</v>
      </c>
      <c r="J1505" s="2"/>
      <c r="K1505" s="2">
        <v>0</v>
      </c>
      <c r="L1505" s="2"/>
      <c r="M1505" s="2">
        <v>0</v>
      </c>
      <c r="N1505" s="2"/>
      <c r="O1505" s="2">
        <v>0</v>
      </c>
      <c r="P1505" s="2"/>
      <c r="Q1505" s="2">
        <f t="shared" si="52"/>
        <v>0</v>
      </c>
      <c r="T1505" s="14"/>
    </row>
    <row r="1506" spans="1:21" ht="11.85" customHeight="1" x14ac:dyDescent="0.3">
      <c r="A1506" s="3" t="s">
        <v>749</v>
      </c>
      <c r="C1506" s="2">
        <v>0</v>
      </c>
      <c r="D1506" s="2"/>
      <c r="E1506" s="2">
        <v>13192.93</v>
      </c>
      <c r="F1506" s="2"/>
      <c r="G1506" s="2">
        <v>30827.37</v>
      </c>
      <c r="H1506" s="2"/>
      <c r="I1506" s="2">
        <v>27000</v>
      </c>
      <c r="J1506" s="2"/>
      <c r="K1506" s="2">
        <v>25000</v>
      </c>
      <c r="L1506" s="2"/>
      <c r="M1506" s="2">
        <v>24000</v>
      </c>
      <c r="N1506" s="2"/>
      <c r="O1506" s="2">
        <v>0</v>
      </c>
      <c r="P1506" s="2"/>
      <c r="Q1506" s="2">
        <f t="shared" si="52"/>
        <v>24000</v>
      </c>
      <c r="T1506" s="14"/>
    </row>
    <row r="1507" spans="1:21" ht="11.85" customHeight="1" x14ac:dyDescent="0.3">
      <c r="A1507" s="3" t="s">
        <v>750</v>
      </c>
      <c r="C1507" s="2">
        <v>0</v>
      </c>
      <c r="D1507" s="2"/>
      <c r="E1507" s="2">
        <v>0</v>
      </c>
      <c r="F1507" s="2"/>
      <c r="G1507" s="2">
        <v>0</v>
      </c>
      <c r="H1507" s="2"/>
      <c r="I1507" s="2">
        <v>0</v>
      </c>
      <c r="J1507" s="2"/>
      <c r="K1507" s="2">
        <v>0</v>
      </c>
      <c r="L1507" s="2"/>
      <c r="M1507" s="2">
        <v>0</v>
      </c>
      <c r="N1507" s="2"/>
      <c r="O1507" s="2">
        <v>0</v>
      </c>
      <c r="P1507" s="2"/>
      <c r="Q1507" s="2">
        <f t="shared" si="52"/>
        <v>0</v>
      </c>
      <c r="T1507" s="14"/>
    </row>
    <row r="1508" spans="1:21" ht="11.85" customHeight="1" x14ac:dyDescent="0.3">
      <c r="A1508" s="3" t="s">
        <v>751</v>
      </c>
      <c r="C1508" s="2">
        <v>0</v>
      </c>
      <c r="D1508" s="2"/>
      <c r="E1508" s="2">
        <v>0</v>
      </c>
      <c r="F1508" s="2"/>
      <c r="G1508" s="2">
        <v>0</v>
      </c>
      <c r="H1508" s="2"/>
      <c r="I1508" s="2">
        <v>0</v>
      </c>
      <c r="J1508" s="2"/>
      <c r="K1508" s="2">
        <v>0</v>
      </c>
      <c r="L1508" s="2"/>
      <c r="M1508" s="2">
        <v>0</v>
      </c>
      <c r="N1508" s="2"/>
      <c r="O1508" s="2">
        <v>0</v>
      </c>
      <c r="P1508" s="2"/>
      <c r="Q1508" s="2">
        <f t="shared" si="52"/>
        <v>0</v>
      </c>
      <c r="T1508" s="14"/>
    </row>
    <row r="1509" spans="1:21" ht="11.85" customHeight="1" x14ac:dyDescent="0.3">
      <c r="A1509" s="3" t="s">
        <v>752</v>
      </c>
      <c r="C1509" s="2">
        <v>0</v>
      </c>
      <c r="D1509" s="2"/>
      <c r="E1509" s="2">
        <v>0</v>
      </c>
      <c r="F1509" s="2"/>
      <c r="G1509" s="2">
        <v>0</v>
      </c>
      <c r="H1509" s="2"/>
      <c r="I1509" s="2">
        <v>0</v>
      </c>
      <c r="J1509" s="2"/>
      <c r="K1509" s="2">
        <v>0</v>
      </c>
      <c r="L1509" s="2"/>
      <c r="M1509" s="2">
        <v>0</v>
      </c>
      <c r="N1509" s="2"/>
      <c r="O1509" s="2">
        <v>0</v>
      </c>
      <c r="P1509" s="2"/>
      <c r="Q1509" s="2">
        <f t="shared" si="52"/>
        <v>0</v>
      </c>
      <c r="T1509" s="14"/>
    </row>
    <row r="1510" spans="1:21" ht="11.85" customHeight="1" x14ac:dyDescent="0.3">
      <c r="A1510" s="3" t="s">
        <v>753</v>
      </c>
      <c r="C1510" s="2">
        <v>3316.69</v>
      </c>
      <c r="D1510" s="2"/>
      <c r="E1510" s="2">
        <v>1890.79</v>
      </c>
      <c r="F1510" s="2"/>
      <c r="G1510" s="2">
        <v>1985.33</v>
      </c>
      <c r="H1510" s="2"/>
      <c r="I1510" s="2">
        <v>2050</v>
      </c>
      <c r="J1510" s="2"/>
      <c r="K1510" s="2">
        <v>3760</v>
      </c>
      <c r="L1510" s="2"/>
      <c r="M1510" s="2">
        <v>4000</v>
      </c>
      <c r="N1510" s="2"/>
      <c r="O1510" s="2">
        <v>0</v>
      </c>
      <c r="P1510" s="2"/>
      <c r="Q1510" s="2">
        <f t="shared" si="52"/>
        <v>4000</v>
      </c>
      <c r="T1510" s="14"/>
    </row>
    <row r="1511" spans="1:21" ht="11.85" customHeight="1" x14ac:dyDescent="0.3">
      <c r="A1511" s="3" t="s">
        <v>754</v>
      </c>
      <c r="C1511" s="15">
        <v>0</v>
      </c>
      <c r="D1511" s="2"/>
      <c r="E1511" s="15">
        <v>1208.98</v>
      </c>
      <c r="F1511" s="2"/>
      <c r="G1511" s="15">
        <v>0</v>
      </c>
      <c r="H1511" s="2"/>
      <c r="I1511" s="15">
        <v>300</v>
      </c>
      <c r="J1511" s="2"/>
      <c r="K1511" s="15">
        <v>300</v>
      </c>
      <c r="L1511" s="2"/>
      <c r="M1511" s="15">
        <v>300</v>
      </c>
      <c r="N1511" s="2"/>
      <c r="O1511" s="15">
        <v>0</v>
      </c>
      <c r="P1511" s="2"/>
      <c r="Q1511" s="15">
        <f t="shared" si="52"/>
        <v>300</v>
      </c>
      <c r="T1511" s="14"/>
    </row>
    <row r="1512" spans="1:21" ht="11.85" customHeight="1" x14ac:dyDescent="0.3">
      <c r="A1512" s="3" t="s">
        <v>272</v>
      </c>
      <c r="C1512" s="2">
        <f>SUM(C1498:C1511)</f>
        <v>22820.92</v>
      </c>
      <c r="D1512" s="2"/>
      <c r="E1512" s="2">
        <f>SUM(E1498:E1511)</f>
        <v>32601.200000000001</v>
      </c>
      <c r="F1512" s="2"/>
      <c r="G1512" s="2">
        <f>SUM(G1498:G1511)</f>
        <v>57806.16</v>
      </c>
      <c r="H1512" s="2"/>
      <c r="I1512" s="2">
        <f>SUM(I1498:I1511)</f>
        <v>52450</v>
      </c>
      <c r="J1512" s="2"/>
      <c r="K1512" s="2">
        <f>SUM(K1498:K1511)</f>
        <v>58160</v>
      </c>
      <c r="L1512" s="2"/>
      <c r="M1512" s="2">
        <f>SUM(M1498:M1511)</f>
        <v>57200</v>
      </c>
      <c r="N1512" s="2"/>
      <c r="O1512" s="2">
        <f>SUM(O1498:O1511)</f>
        <v>0</v>
      </c>
      <c r="P1512" s="2"/>
      <c r="Q1512" s="2">
        <f>SUM(Q1498:Q1511)</f>
        <v>57200</v>
      </c>
    </row>
    <row r="1513" spans="1:21" ht="11.85" customHeight="1" x14ac:dyDescent="0.3"/>
    <row r="1514" spans="1:21" ht="11.85" customHeight="1" x14ac:dyDescent="0.3">
      <c r="A1514" s="13" t="s">
        <v>273</v>
      </c>
    </row>
    <row r="1515" spans="1:21" ht="11.85" customHeight="1" x14ac:dyDescent="0.3">
      <c r="A1515" s="3" t="s">
        <v>755</v>
      </c>
      <c r="C1515" s="2">
        <v>0</v>
      </c>
      <c r="D1515" s="2"/>
      <c r="E1515" s="2">
        <v>0</v>
      </c>
      <c r="F1515" s="2"/>
      <c r="G1515" s="2">
        <v>10.5</v>
      </c>
      <c r="H1515" s="2"/>
      <c r="I1515" s="2">
        <v>100</v>
      </c>
      <c r="J1515" s="2"/>
      <c r="K1515" s="2">
        <v>100</v>
      </c>
      <c r="L1515" s="2"/>
      <c r="M1515" s="2">
        <v>100</v>
      </c>
      <c r="N1515" s="2"/>
      <c r="O1515" s="2">
        <v>0</v>
      </c>
      <c r="P1515" s="2"/>
      <c r="Q1515" s="2">
        <f t="shared" ref="Q1515:Q1533" si="53">M1515+O1515</f>
        <v>100</v>
      </c>
      <c r="T1515" s="14"/>
    </row>
    <row r="1516" spans="1:21" ht="11.85" customHeight="1" x14ac:dyDescent="0.3">
      <c r="A1516" s="3" t="s">
        <v>756</v>
      </c>
      <c r="C1516" s="2">
        <v>573.61</v>
      </c>
      <c r="D1516" s="2"/>
      <c r="E1516" s="2">
        <v>1414</v>
      </c>
      <c r="F1516" s="2"/>
      <c r="G1516" s="2">
        <v>1023.03</v>
      </c>
      <c r="H1516" s="2"/>
      <c r="I1516" s="2">
        <v>3000</v>
      </c>
      <c r="J1516" s="2"/>
      <c r="K1516" s="2">
        <v>3000</v>
      </c>
      <c r="L1516" s="2"/>
      <c r="M1516" s="2">
        <v>3000</v>
      </c>
      <c r="N1516" s="2"/>
      <c r="O1516" s="2">
        <v>0</v>
      </c>
      <c r="P1516" s="2"/>
      <c r="Q1516" s="2">
        <f t="shared" si="53"/>
        <v>3000</v>
      </c>
      <c r="T1516" s="14"/>
    </row>
    <row r="1517" spans="1:21" ht="11.85" customHeight="1" x14ac:dyDescent="0.3">
      <c r="A1517" s="3" t="s">
        <v>757</v>
      </c>
      <c r="C1517" s="2">
        <v>180.9</v>
      </c>
      <c r="D1517" s="2"/>
      <c r="E1517" s="2">
        <v>271.48</v>
      </c>
      <c r="F1517" s="2"/>
      <c r="G1517" s="2">
        <v>178.42</v>
      </c>
      <c r="H1517" s="2"/>
      <c r="I1517" s="2">
        <v>100</v>
      </c>
      <c r="J1517" s="2"/>
      <c r="K1517" s="2">
        <v>600</v>
      </c>
      <c r="L1517" s="2"/>
      <c r="M1517" s="2">
        <v>600</v>
      </c>
      <c r="N1517" s="2"/>
      <c r="O1517" s="2">
        <v>0</v>
      </c>
      <c r="P1517" s="2"/>
      <c r="Q1517" s="2">
        <f t="shared" si="53"/>
        <v>600</v>
      </c>
      <c r="T1517" s="14"/>
      <c r="U1517" s="31"/>
    </row>
    <row r="1518" spans="1:21" ht="11.85" hidden="1" customHeight="1" x14ac:dyDescent="0.3">
      <c r="A1518" s="3" t="s">
        <v>758</v>
      </c>
      <c r="C1518" s="2">
        <v>0</v>
      </c>
      <c r="D1518" s="2"/>
      <c r="E1518" s="2">
        <v>0</v>
      </c>
      <c r="F1518" s="2"/>
      <c r="G1518" s="2">
        <v>0</v>
      </c>
      <c r="H1518" s="2"/>
      <c r="I1518" s="2">
        <v>0</v>
      </c>
      <c r="J1518" s="2"/>
      <c r="K1518" s="2">
        <v>0</v>
      </c>
      <c r="L1518" s="2"/>
      <c r="M1518" s="2">
        <v>0</v>
      </c>
      <c r="N1518" s="2"/>
      <c r="O1518" s="2">
        <v>0</v>
      </c>
      <c r="P1518" s="2"/>
      <c r="Q1518" s="2">
        <f t="shared" si="53"/>
        <v>0</v>
      </c>
      <c r="T1518" s="14"/>
    </row>
    <row r="1519" spans="1:21" ht="11.85" customHeight="1" x14ac:dyDescent="0.3">
      <c r="A1519" s="3" t="s">
        <v>759</v>
      </c>
      <c r="C1519" s="2">
        <v>0</v>
      </c>
      <c r="D1519" s="2"/>
      <c r="E1519" s="2">
        <v>0</v>
      </c>
      <c r="F1519" s="2"/>
      <c r="G1519" s="2">
        <v>0</v>
      </c>
      <c r="H1519" s="2"/>
      <c r="I1519" s="2">
        <v>0</v>
      </c>
      <c r="J1519" s="2"/>
      <c r="K1519" s="2">
        <v>0</v>
      </c>
      <c r="L1519" s="2"/>
      <c r="M1519" s="2">
        <v>0</v>
      </c>
      <c r="N1519" s="2"/>
      <c r="O1519" s="2">
        <v>0</v>
      </c>
      <c r="P1519" s="2"/>
      <c r="Q1519" s="2">
        <f t="shared" si="53"/>
        <v>0</v>
      </c>
      <c r="T1519" s="14"/>
    </row>
    <row r="1520" spans="1:21" ht="11.85" customHeight="1" x14ac:dyDescent="0.3">
      <c r="A1520" s="3" t="s">
        <v>760</v>
      </c>
      <c r="C1520" s="2">
        <v>0</v>
      </c>
      <c r="D1520" s="2"/>
      <c r="E1520" s="2">
        <v>0</v>
      </c>
      <c r="F1520" s="2"/>
      <c r="G1520" s="2">
        <v>0</v>
      </c>
      <c r="H1520" s="2"/>
      <c r="I1520" s="2">
        <v>0</v>
      </c>
      <c r="J1520" s="2"/>
      <c r="K1520" s="2">
        <v>0</v>
      </c>
      <c r="L1520" s="2"/>
      <c r="M1520" s="2">
        <v>1000</v>
      </c>
      <c r="N1520" s="2"/>
      <c r="O1520" s="2">
        <v>0</v>
      </c>
      <c r="P1520" s="2"/>
      <c r="Q1520" s="2">
        <f t="shared" si="53"/>
        <v>1000</v>
      </c>
      <c r="T1520" s="14"/>
    </row>
    <row r="1521" spans="1:20" ht="11.85" customHeight="1" x14ac:dyDescent="0.3">
      <c r="A1521" s="3" t="s">
        <v>761</v>
      </c>
      <c r="C1521" s="2">
        <v>0</v>
      </c>
      <c r="D1521" s="2"/>
      <c r="E1521" s="2">
        <v>0</v>
      </c>
      <c r="F1521" s="2"/>
      <c r="G1521" s="2">
        <v>0</v>
      </c>
      <c r="H1521" s="2"/>
      <c r="I1521" s="2">
        <v>0</v>
      </c>
      <c r="J1521" s="2"/>
      <c r="K1521" s="2">
        <v>0</v>
      </c>
      <c r="L1521" s="2"/>
      <c r="M1521" s="2">
        <v>0</v>
      </c>
      <c r="N1521" s="2"/>
      <c r="O1521" s="2">
        <v>0</v>
      </c>
      <c r="P1521" s="2"/>
      <c r="Q1521" s="2">
        <f t="shared" si="53"/>
        <v>0</v>
      </c>
      <c r="T1521" s="14"/>
    </row>
    <row r="1522" spans="1:20" ht="11.85" customHeight="1" x14ac:dyDescent="0.3">
      <c r="A1522" s="3" t="s">
        <v>762</v>
      </c>
      <c r="C1522" s="2">
        <v>0</v>
      </c>
      <c r="D1522" s="2"/>
      <c r="E1522" s="2">
        <v>0</v>
      </c>
      <c r="F1522" s="2"/>
      <c r="G1522" s="2">
        <v>0</v>
      </c>
      <c r="H1522" s="2"/>
      <c r="I1522" s="2">
        <v>0</v>
      </c>
      <c r="J1522" s="2"/>
      <c r="K1522" s="2">
        <v>0</v>
      </c>
      <c r="L1522" s="2"/>
      <c r="M1522" s="2">
        <v>0</v>
      </c>
      <c r="N1522" s="2"/>
      <c r="O1522" s="2">
        <v>0</v>
      </c>
      <c r="P1522" s="2"/>
      <c r="Q1522" s="2">
        <f t="shared" si="53"/>
        <v>0</v>
      </c>
      <c r="T1522" s="14"/>
    </row>
    <row r="1523" spans="1:20" ht="11.85" customHeight="1" x14ac:dyDescent="0.3">
      <c r="A1523" s="3" t="s">
        <v>763</v>
      </c>
      <c r="C1523" s="2">
        <v>0</v>
      </c>
      <c r="D1523" s="2"/>
      <c r="E1523" s="2">
        <v>0</v>
      </c>
      <c r="F1523" s="2"/>
      <c r="G1523" s="2">
        <v>0</v>
      </c>
      <c r="H1523" s="2"/>
      <c r="I1523" s="2">
        <v>0</v>
      </c>
      <c r="J1523" s="2"/>
      <c r="K1523" s="2">
        <v>0</v>
      </c>
      <c r="L1523" s="2"/>
      <c r="M1523" s="2">
        <v>0</v>
      </c>
      <c r="N1523" s="2"/>
      <c r="O1523" s="2">
        <v>0</v>
      </c>
      <c r="P1523" s="2"/>
      <c r="Q1523" s="2">
        <f t="shared" si="53"/>
        <v>0</v>
      </c>
      <c r="T1523" s="14"/>
    </row>
    <row r="1524" spans="1:20" ht="11.85" customHeight="1" x14ac:dyDescent="0.3">
      <c r="A1524" s="3" t="s">
        <v>764</v>
      </c>
      <c r="C1524" s="2">
        <v>614.97</v>
      </c>
      <c r="D1524" s="2"/>
      <c r="E1524" s="2">
        <v>998.31</v>
      </c>
      <c r="F1524" s="2"/>
      <c r="G1524" s="2">
        <v>621.22</v>
      </c>
      <c r="H1524" s="2"/>
      <c r="I1524" s="2">
        <v>1000</v>
      </c>
      <c r="J1524" s="2"/>
      <c r="K1524" s="2">
        <v>1000</v>
      </c>
      <c r="L1524" s="2"/>
      <c r="M1524" s="2">
        <v>1000</v>
      </c>
      <c r="N1524" s="2"/>
      <c r="O1524" s="2">
        <v>0</v>
      </c>
      <c r="P1524" s="2"/>
      <c r="Q1524" s="2">
        <f t="shared" si="53"/>
        <v>1000</v>
      </c>
      <c r="T1524" s="14"/>
    </row>
    <row r="1525" spans="1:20" ht="11.85" customHeight="1" x14ac:dyDescent="0.3">
      <c r="A1525" s="3" t="s">
        <v>765</v>
      </c>
      <c r="C1525" s="2">
        <v>0</v>
      </c>
      <c r="D1525" s="2"/>
      <c r="E1525" s="2">
        <v>0</v>
      </c>
      <c r="F1525" s="2"/>
      <c r="G1525" s="2">
        <v>0</v>
      </c>
      <c r="H1525" s="2"/>
      <c r="I1525" s="2">
        <v>0</v>
      </c>
      <c r="J1525" s="2"/>
      <c r="K1525" s="2">
        <v>0</v>
      </c>
      <c r="L1525" s="2"/>
      <c r="M1525" s="2">
        <v>0</v>
      </c>
      <c r="N1525" s="2"/>
      <c r="O1525" s="2">
        <v>0</v>
      </c>
      <c r="P1525" s="2"/>
      <c r="Q1525" s="2">
        <f t="shared" si="53"/>
        <v>0</v>
      </c>
      <c r="T1525" s="14"/>
    </row>
    <row r="1526" spans="1:20" ht="11.85" hidden="1" customHeight="1" x14ac:dyDescent="0.3">
      <c r="A1526" s="3" t="s">
        <v>766</v>
      </c>
      <c r="C1526" s="2">
        <v>0</v>
      </c>
      <c r="D1526" s="2"/>
      <c r="E1526" s="2">
        <v>0</v>
      </c>
      <c r="F1526" s="2"/>
      <c r="G1526" s="2">
        <v>0</v>
      </c>
      <c r="H1526" s="2"/>
      <c r="I1526" s="2">
        <v>0</v>
      </c>
      <c r="J1526" s="2"/>
      <c r="K1526" s="2">
        <v>0</v>
      </c>
      <c r="L1526" s="2"/>
      <c r="M1526" s="2">
        <v>0</v>
      </c>
      <c r="N1526" s="2"/>
      <c r="O1526" s="2">
        <v>0</v>
      </c>
      <c r="P1526" s="2"/>
      <c r="Q1526" s="2">
        <f t="shared" si="53"/>
        <v>0</v>
      </c>
      <c r="T1526" s="14"/>
    </row>
    <row r="1527" spans="1:20" ht="11.85" customHeight="1" x14ac:dyDescent="0.3">
      <c r="A1527" s="3" t="s">
        <v>767</v>
      </c>
      <c r="C1527" s="2">
        <v>0</v>
      </c>
      <c r="D1527" s="2"/>
      <c r="E1527" s="2">
        <v>0</v>
      </c>
      <c r="F1527" s="2"/>
      <c r="G1527" s="2">
        <v>0</v>
      </c>
      <c r="H1527" s="2"/>
      <c r="I1527" s="2">
        <v>0</v>
      </c>
      <c r="J1527" s="2"/>
      <c r="K1527" s="2">
        <v>0</v>
      </c>
      <c r="L1527" s="2"/>
      <c r="M1527" s="2">
        <v>0</v>
      </c>
      <c r="N1527" s="2"/>
      <c r="O1527" s="2">
        <v>0</v>
      </c>
      <c r="P1527" s="2"/>
      <c r="Q1527" s="2">
        <f t="shared" si="53"/>
        <v>0</v>
      </c>
      <c r="T1527" s="14"/>
    </row>
    <row r="1528" spans="1:20" ht="11.85" customHeight="1" x14ac:dyDescent="0.3">
      <c r="A1528" s="3" t="s">
        <v>768</v>
      </c>
      <c r="C1528" s="2">
        <v>0</v>
      </c>
      <c r="D1528" s="2"/>
      <c r="E1528" s="2">
        <v>0</v>
      </c>
      <c r="F1528" s="2"/>
      <c r="G1528" s="2">
        <v>0</v>
      </c>
      <c r="H1528" s="2"/>
      <c r="I1528" s="2">
        <v>0</v>
      </c>
      <c r="J1528" s="2"/>
      <c r="K1528" s="2">
        <v>0</v>
      </c>
      <c r="L1528" s="2"/>
      <c r="M1528" s="2">
        <v>1500</v>
      </c>
      <c r="N1528" s="2"/>
      <c r="O1528" s="2">
        <v>0</v>
      </c>
      <c r="P1528" s="2"/>
      <c r="Q1528" s="2">
        <f t="shared" si="53"/>
        <v>1500</v>
      </c>
      <c r="T1528" s="14"/>
    </row>
    <row r="1529" spans="1:20" ht="11.85" customHeight="1" x14ac:dyDescent="0.3">
      <c r="A1529" s="3" t="s">
        <v>769</v>
      </c>
      <c r="C1529" s="2">
        <v>0</v>
      </c>
      <c r="D1529" s="2"/>
      <c r="E1529" s="2">
        <v>0</v>
      </c>
      <c r="F1529" s="2"/>
      <c r="G1529" s="2">
        <v>0</v>
      </c>
      <c r="H1529" s="2"/>
      <c r="I1529" s="2">
        <v>1500</v>
      </c>
      <c r="J1529" s="2"/>
      <c r="K1529" s="2">
        <v>1500</v>
      </c>
      <c r="L1529" s="2"/>
      <c r="M1529" s="2">
        <v>0</v>
      </c>
      <c r="N1529" s="2"/>
      <c r="O1529" s="2">
        <v>0</v>
      </c>
      <c r="P1529" s="2"/>
      <c r="Q1529" s="2">
        <f t="shared" si="53"/>
        <v>0</v>
      </c>
      <c r="T1529" s="14"/>
    </row>
    <row r="1530" spans="1:20" ht="11.85" customHeight="1" x14ac:dyDescent="0.3">
      <c r="A1530" s="3" t="s">
        <v>770</v>
      </c>
      <c r="C1530" s="2">
        <v>0</v>
      </c>
      <c r="D1530" s="2"/>
      <c r="E1530" s="2">
        <v>0</v>
      </c>
      <c r="F1530" s="2"/>
      <c r="G1530" s="2">
        <v>0</v>
      </c>
      <c r="H1530" s="2"/>
      <c r="I1530" s="2">
        <v>0</v>
      </c>
      <c r="J1530" s="2"/>
      <c r="K1530" s="2">
        <v>0</v>
      </c>
      <c r="L1530" s="2"/>
      <c r="M1530" s="2">
        <v>0</v>
      </c>
      <c r="N1530" s="2"/>
      <c r="O1530" s="2">
        <v>0</v>
      </c>
      <c r="P1530" s="2"/>
      <c r="Q1530" s="2">
        <f t="shared" si="53"/>
        <v>0</v>
      </c>
      <c r="T1530" s="14"/>
    </row>
    <row r="1531" spans="1:20" ht="11.85" customHeight="1" x14ac:dyDescent="0.3">
      <c r="A1531" s="3" t="s">
        <v>771</v>
      </c>
      <c r="C1531" s="2">
        <v>0</v>
      </c>
      <c r="D1531" s="2"/>
      <c r="E1531" s="2">
        <v>0</v>
      </c>
      <c r="F1531" s="2"/>
      <c r="G1531" s="2">
        <v>0</v>
      </c>
      <c r="H1531" s="2"/>
      <c r="I1531" s="2">
        <v>0</v>
      </c>
      <c r="J1531" s="2"/>
      <c r="K1531" s="2">
        <v>0</v>
      </c>
      <c r="L1531" s="2"/>
      <c r="M1531" s="2">
        <v>0</v>
      </c>
      <c r="N1531" s="2"/>
      <c r="O1531" s="2">
        <v>0</v>
      </c>
      <c r="P1531" s="2"/>
      <c r="Q1531" s="2">
        <f t="shared" si="53"/>
        <v>0</v>
      </c>
      <c r="T1531" s="14"/>
    </row>
    <row r="1532" spans="1:20" ht="11.85" customHeight="1" x14ac:dyDescent="0.3">
      <c r="A1532" s="3" t="s">
        <v>772</v>
      </c>
      <c r="C1532" s="2">
        <v>0</v>
      </c>
      <c r="D1532" s="2"/>
      <c r="E1532" s="2">
        <v>569.79999999999995</v>
      </c>
      <c r="F1532" s="2"/>
      <c r="G1532" s="2">
        <v>0</v>
      </c>
      <c r="H1532" s="2"/>
      <c r="I1532" s="2">
        <v>0</v>
      </c>
      <c r="J1532" s="2"/>
      <c r="K1532" s="2">
        <v>0</v>
      </c>
      <c r="L1532" s="2"/>
      <c r="M1532" s="2">
        <v>0</v>
      </c>
      <c r="N1532" s="2"/>
      <c r="O1532" s="2">
        <v>0</v>
      </c>
      <c r="P1532" s="2"/>
      <c r="Q1532" s="2">
        <f t="shared" si="53"/>
        <v>0</v>
      </c>
      <c r="T1532" s="14"/>
    </row>
    <row r="1533" spans="1:20" ht="11.85" customHeight="1" x14ac:dyDescent="0.3">
      <c r="A1533" s="3" t="s">
        <v>773</v>
      </c>
      <c r="C1533" s="15">
        <v>0</v>
      </c>
      <c r="D1533" s="2"/>
      <c r="E1533" s="15">
        <v>0</v>
      </c>
      <c r="F1533" s="2"/>
      <c r="G1533" s="15">
        <v>0</v>
      </c>
      <c r="H1533" s="2"/>
      <c r="I1533" s="15">
        <v>0</v>
      </c>
      <c r="J1533" s="2"/>
      <c r="K1533" s="15">
        <v>0</v>
      </c>
      <c r="L1533" s="2"/>
      <c r="M1533" s="15">
        <v>0</v>
      </c>
      <c r="N1533" s="2"/>
      <c r="O1533" s="15">
        <v>0</v>
      </c>
      <c r="P1533" s="2"/>
      <c r="Q1533" s="15">
        <f t="shared" si="53"/>
        <v>0</v>
      </c>
      <c r="T1533" s="14"/>
    </row>
    <row r="1534" spans="1:20" ht="11.85" customHeight="1" x14ac:dyDescent="0.3">
      <c r="A1534" s="3" t="s">
        <v>295</v>
      </c>
      <c r="C1534" s="2">
        <f>SUM(C1515:C1521)+SUM(C1522:C1533)</f>
        <v>1369.48</v>
      </c>
      <c r="D1534" s="2"/>
      <c r="E1534" s="2">
        <f>SUM(E1515:E1521)+SUM(E1522:E1533)</f>
        <v>3253.59</v>
      </c>
      <c r="F1534" s="2"/>
      <c r="G1534" s="2">
        <f>SUM(G1515:G1521)+SUM(G1522:G1533)</f>
        <v>1833.17</v>
      </c>
      <c r="H1534" s="2"/>
      <c r="I1534" s="2">
        <f>SUM(I1515:I1521)+SUM(I1522:I1533)</f>
        <v>5700</v>
      </c>
      <c r="J1534" s="2"/>
      <c r="K1534" s="2">
        <f>SUM(K1515:K1521)+SUM(K1522:K1533)</f>
        <v>6200</v>
      </c>
      <c r="L1534" s="2"/>
      <c r="M1534" s="2">
        <f>SUM(M1515:M1521)+SUM(M1522:M1533)</f>
        <v>7200</v>
      </c>
      <c r="N1534" s="2"/>
      <c r="O1534" s="2">
        <f>SUM(O1515:O1521)+SUM(O1522:O1533)</f>
        <v>0</v>
      </c>
      <c r="P1534" s="2"/>
      <c r="Q1534" s="2">
        <f>SUM(Q1515:Q1521)+SUM(Q1522:Q1533)</f>
        <v>7200</v>
      </c>
    </row>
    <row r="1535" spans="1:20" ht="11.85" customHeight="1" x14ac:dyDescent="0.3">
      <c r="D1535" s="2"/>
      <c r="F1535" s="2"/>
      <c r="H1535" s="2"/>
      <c r="J1535" s="2"/>
      <c r="K1535" s="2"/>
      <c r="L1535" s="2"/>
      <c r="M1535" s="2"/>
      <c r="N1535" s="2"/>
      <c r="O1535" s="2"/>
      <c r="P1535" s="2"/>
      <c r="Q1535" s="2"/>
    </row>
    <row r="1536" spans="1:20" ht="11.85" customHeight="1" x14ac:dyDescent="0.3">
      <c r="A1536" s="3" t="s">
        <v>774</v>
      </c>
      <c r="C1536" s="19">
        <v>0</v>
      </c>
      <c r="D1536" s="2"/>
      <c r="E1536" s="19">
        <v>0</v>
      </c>
      <c r="F1536" s="2"/>
      <c r="G1536" s="19">
        <v>13345.63</v>
      </c>
      <c r="H1536" s="2"/>
      <c r="I1536" s="19">
        <v>0</v>
      </c>
      <c r="J1536" s="2"/>
      <c r="K1536" s="19">
        <v>120000</v>
      </c>
      <c r="L1536" s="2"/>
      <c r="M1536" s="19">
        <v>0</v>
      </c>
      <c r="N1536" s="2"/>
      <c r="O1536" s="19">
        <v>0</v>
      </c>
      <c r="P1536" s="2"/>
      <c r="Q1536" s="19">
        <f>M1536+O1536</f>
        <v>0</v>
      </c>
      <c r="T1536" s="14"/>
    </row>
    <row r="1537" spans="1:20" ht="11.85" customHeight="1" x14ac:dyDescent="0.3">
      <c r="A1537" s="3" t="s">
        <v>775</v>
      </c>
      <c r="C1537" s="15">
        <v>0</v>
      </c>
      <c r="D1537" s="2"/>
      <c r="E1537" s="15">
        <v>0</v>
      </c>
      <c r="F1537" s="2"/>
      <c r="G1537" s="15">
        <v>0</v>
      </c>
      <c r="H1537" s="2"/>
      <c r="I1537" s="15">
        <v>0</v>
      </c>
      <c r="J1537" s="2"/>
      <c r="K1537" s="15">
        <v>0</v>
      </c>
      <c r="L1537" s="2"/>
      <c r="M1537" s="15">
        <v>0</v>
      </c>
      <c r="N1537" s="2"/>
      <c r="O1537" s="15">
        <v>0</v>
      </c>
      <c r="P1537" s="2"/>
      <c r="Q1537" s="15">
        <f>M1537+O1537</f>
        <v>0</v>
      </c>
      <c r="T1537" s="14"/>
    </row>
    <row r="1538" spans="1:20" ht="11.85" customHeight="1" x14ac:dyDescent="0.3">
      <c r="A1538" s="3" t="s">
        <v>298</v>
      </c>
      <c r="C1538" s="2">
        <f>SUM(C1536:C1537)</f>
        <v>0</v>
      </c>
      <c r="D1538" s="2"/>
      <c r="E1538" s="2">
        <f>SUM(E1536:E1537)</f>
        <v>0</v>
      </c>
      <c r="F1538" s="2"/>
      <c r="G1538" s="2">
        <f>SUM(G1536:G1537)</f>
        <v>13345.63</v>
      </c>
      <c r="H1538" s="2"/>
      <c r="I1538" s="2">
        <f>SUM(I1536:I1537)</f>
        <v>0</v>
      </c>
      <c r="J1538" s="2"/>
      <c r="K1538" s="2">
        <f>SUM(K1536:K1537)</f>
        <v>120000</v>
      </c>
      <c r="L1538" s="2"/>
      <c r="M1538" s="2">
        <f>SUM(M1536:M1537)</f>
        <v>0</v>
      </c>
      <c r="N1538" s="2"/>
      <c r="O1538" s="2">
        <f>SUM(O1536:O1537)</f>
        <v>0</v>
      </c>
      <c r="P1538" s="2"/>
      <c r="Q1538" s="2">
        <f>SUM(Q1536:Q1537)</f>
        <v>0</v>
      </c>
    </row>
    <row r="1539" spans="1:20" ht="11.85" customHeight="1" x14ac:dyDescent="0.3">
      <c r="D1539" s="2"/>
      <c r="F1539" s="2"/>
      <c r="H1539" s="2"/>
      <c r="J1539" s="2"/>
      <c r="K1539" s="2"/>
      <c r="L1539" s="2"/>
      <c r="M1539" s="2"/>
      <c r="N1539" s="2"/>
      <c r="O1539" s="2"/>
      <c r="P1539" s="2"/>
      <c r="Q1539" s="2"/>
    </row>
    <row r="1540" spans="1:20" ht="11.85" customHeight="1" x14ac:dyDescent="0.3">
      <c r="A1540" s="3" t="s">
        <v>776</v>
      </c>
      <c r="C1540" s="2">
        <f>C1495+C1512+C1534+C1538</f>
        <v>35164.810000000005</v>
      </c>
      <c r="D1540" s="2"/>
      <c r="E1540" s="2">
        <f>E1495+E1512+E1534+E1538</f>
        <v>45071.869999999995</v>
      </c>
      <c r="F1540" s="2"/>
      <c r="G1540" s="2">
        <f>G1495+G1512+G1534+G1538</f>
        <v>84756.61</v>
      </c>
      <c r="H1540" s="2"/>
      <c r="I1540" s="2">
        <f>I1495+I1512+I1534+I1538</f>
        <v>71389</v>
      </c>
      <c r="J1540" s="2"/>
      <c r="K1540" s="2">
        <f>K1495+K1512+K1534+K1538</f>
        <v>193099</v>
      </c>
      <c r="L1540" s="2"/>
      <c r="M1540" s="2">
        <f>M1495+M1512+M1534+M1538</f>
        <v>70987</v>
      </c>
      <c r="N1540" s="2"/>
      <c r="O1540" s="2">
        <f>O1495+O1512+O1534+O1538</f>
        <v>0</v>
      </c>
      <c r="P1540" s="2"/>
      <c r="Q1540" s="2">
        <f>Q1495+Q1512+Q1534+Q1538</f>
        <v>70987</v>
      </c>
      <c r="T1540" s="14"/>
    </row>
    <row r="1541" spans="1:20" ht="11.85" customHeight="1" x14ac:dyDescent="0.3">
      <c r="A1541" s="1"/>
      <c r="B1541" s="1"/>
      <c r="E1541" s="2" t="str">
        <f>$E$1</f>
        <v>CITY OF BRADY</v>
      </c>
    </row>
    <row r="1542" spans="1:20" ht="11.85" customHeight="1" x14ac:dyDescent="0.3">
      <c r="E1542" s="2" t="str">
        <f>$E$2</f>
        <v>BUDGET REPORT</v>
      </c>
    </row>
    <row r="1543" spans="1:20" ht="11.85" customHeight="1" x14ac:dyDescent="0.3">
      <c r="E1543" s="2" t="str">
        <f>$E$3</f>
        <v>FISCAL YEAR 2016 - 2017</v>
      </c>
    </row>
    <row r="1544" spans="1:20" ht="11.85" customHeight="1" x14ac:dyDescent="0.3">
      <c r="A1544" s="3" t="s">
        <v>3</v>
      </c>
    </row>
    <row r="1545" spans="1:20" ht="11.85" customHeight="1" x14ac:dyDescent="0.3">
      <c r="A1545" s="3" t="s">
        <v>777</v>
      </c>
    </row>
    <row r="1546" spans="1:20" ht="11.85" customHeight="1" x14ac:dyDescent="0.3">
      <c r="I1546" s="7" t="str">
        <f>$I$6</f>
        <v>(----- 2015-2016 ------)</v>
      </c>
      <c r="J1546" s="7"/>
      <c r="K1546" s="7"/>
      <c r="L1546" s="8"/>
      <c r="M1546" s="7" t="str">
        <f>$M$6</f>
        <v>2016-2017</v>
      </c>
      <c r="N1546" s="7"/>
      <c r="O1546" s="7"/>
      <c r="P1546" s="7"/>
      <c r="Q1546" s="7"/>
    </row>
    <row r="1547" spans="1:20" ht="11.85" customHeight="1" x14ac:dyDescent="0.3">
      <c r="C1547" s="9" t="str">
        <f>$C$7</f>
        <v>2012-2013</v>
      </c>
      <c r="D1547" s="8"/>
      <c r="E1547" s="9" t="str">
        <f>$E$7</f>
        <v>2013-2014</v>
      </c>
      <c r="F1547" s="8"/>
      <c r="G1547" s="9" t="str">
        <f>$G$7</f>
        <v>2014- 2015</v>
      </c>
      <c r="H1547" s="8"/>
      <c r="I1547" s="9" t="s">
        <v>9</v>
      </c>
      <c r="J1547" s="8"/>
      <c r="K1547" s="8" t="str">
        <f>+$K$7</f>
        <v>PROJECTED</v>
      </c>
      <c r="L1547" s="8"/>
      <c r="M1547" s="8" t="str">
        <f>$M$7</f>
        <v>2016-2017</v>
      </c>
      <c r="N1547" s="8"/>
      <c r="O1547" s="8" t="str">
        <f>$O$7</f>
        <v>2016-2017</v>
      </c>
      <c r="P1547" s="8"/>
      <c r="Q1547" s="8" t="str">
        <f>$Q$7</f>
        <v>APPROVED</v>
      </c>
    </row>
    <row r="1548" spans="1:20" ht="11.85" customHeight="1" x14ac:dyDescent="0.3">
      <c r="A1548" s="10" t="s">
        <v>242</v>
      </c>
      <c r="C1548" s="11" t="s">
        <v>12</v>
      </c>
      <c r="D1548" s="8"/>
      <c r="E1548" s="11" t="s">
        <v>12</v>
      </c>
      <c r="F1548" s="8"/>
      <c r="G1548" s="11" t="s">
        <v>12</v>
      </c>
      <c r="H1548" s="8"/>
      <c r="I1548" s="11" t="s">
        <v>13</v>
      </c>
      <c r="J1548" s="8"/>
      <c r="K1548" s="12" t="s">
        <v>13</v>
      </c>
      <c r="L1548" s="8"/>
      <c r="M1548" s="12" t="str">
        <f>$M$8</f>
        <v>BASE</v>
      </c>
      <c r="N1548" s="8"/>
      <c r="O1548" s="12" t="str">
        <f>$O$8</f>
        <v>SUPPLEMENTAL</v>
      </c>
      <c r="P1548" s="8"/>
      <c r="Q1548" s="12" t="str">
        <f>$Q$8</f>
        <v>BUDGET</v>
      </c>
    </row>
    <row r="1549" spans="1:20" ht="11.85" customHeight="1" x14ac:dyDescent="0.3"/>
    <row r="1550" spans="1:20" ht="11.85" customHeight="1" x14ac:dyDescent="0.3">
      <c r="A1550" s="13" t="s">
        <v>255</v>
      </c>
    </row>
    <row r="1551" spans="1:20" ht="11.85" customHeight="1" x14ac:dyDescent="0.3">
      <c r="A1551" s="3" t="s">
        <v>778</v>
      </c>
      <c r="C1551" s="2">
        <v>42000</v>
      </c>
      <c r="D1551" s="2"/>
      <c r="E1551" s="2">
        <v>42000</v>
      </c>
      <c r="F1551" s="2"/>
      <c r="G1551" s="2">
        <v>0</v>
      </c>
      <c r="H1551" s="2"/>
      <c r="I1551" s="2">
        <v>0</v>
      </c>
      <c r="J1551" s="2"/>
      <c r="K1551" s="2">
        <v>0</v>
      </c>
      <c r="L1551" s="2"/>
      <c r="M1551" s="2">
        <v>0</v>
      </c>
      <c r="N1551" s="2"/>
      <c r="O1551" s="2">
        <v>0</v>
      </c>
      <c r="P1551" s="2"/>
      <c r="Q1551" s="2">
        <f t="shared" ref="Q1551:Q1556" si="54">M1551+O1551</f>
        <v>0</v>
      </c>
      <c r="T1551" s="14"/>
    </row>
    <row r="1552" spans="1:20" ht="11.85" customHeight="1" x14ac:dyDescent="0.3">
      <c r="A1552" s="3" t="s">
        <v>779</v>
      </c>
      <c r="C1552" s="2">
        <v>0</v>
      </c>
      <c r="D1552" s="2"/>
      <c r="E1552" s="2">
        <v>0</v>
      </c>
      <c r="F1552" s="2"/>
      <c r="G1552" s="2">
        <v>0</v>
      </c>
      <c r="H1552" s="2"/>
      <c r="I1552" s="2">
        <v>0</v>
      </c>
      <c r="J1552" s="2"/>
      <c r="K1552" s="2">
        <v>0</v>
      </c>
      <c r="L1552" s="2"/>
      <c r="M1552" s="2">
        <v>14250</v>
      </c>
      <c r="N1552" s="2"/>
      <c r="O1552" s="2">
        <v>0</v>
      </c>
      <c r="P1552" s="2"/>
      <c r="Q1552" s="2">
        <f t="shared" si="54"/>
        <v>14250</v>
      </c>
      <c r="T1552" s="14"/>
    </row>
    <row r="1553" spans="1:20" ht="11.85" customHeight="1" x14ac:dyDescent="0.3">
      <c r="A1553" s="3" t="s">
        <v>780</v>
      </c>
      <c r="C1553" s="2">
        <v>1498.55</v>
      </c>
      <c r="D1553" s="2"/>
      <c r="E1553" s="2">
        <v>1723.3</v>
      </c>
      <c r="F1553" s="2"/>
      <c r="G1553" s="2">
        <v>1206.99</v>
      </c>
      <c r="H1553" s="2"/>
      <c r="I1553" s="2">
        <v>1500</v>
      </c>
      <c r="J1553" s="2"/>
      <c r="K1553" s="2">
        <v>1500</v>
      </c>
      <c r="L1553" s="2"/>
      <c r="M1553" s="2">
        <v>1500</v>
      </c>
      <c r="N1553" s="2"/>
      <c r="O1553" s="2">
        <v>0</v>
      </c>
      <c r="P1553" s="2"/>
      <c r="Q1553" s="2">
        <f t="shared" si="54"/>
        <v>1500</v>
      </c>
      <c r="T1553" s="14"/>
    </row>
    <row r="1554" spans="1:20" ht="11.85" customHeight="1" x14ac:dyDescent="0.3">
      <c r="A1554" s="3" t="s">
        <v>781</v>
      </c>
      <c r="C1554" s="2">
        <v>1283.47</v>
      </c>
      <c r="D1554" s="2"/>
      <c r="E1554" s="2">
        <v>957.02</v>
      </c>
      <c r="F1554" s="2"/>
      <c r="G1554" s="2">
        <v>885.97</v>
      </c>
      <c r="H1554" s="2"/>
      <c r="I1554" s="2">
        <v>1200</v>
      </c>
      <c r="J1554" s="2"/>
      <c r="K1554" s="2">
        <v>1200</v>
      </c>
      <c r="L1554" s="2"/>
      <c r="M1554" s="2">
        <v>0</v>
      </c>
      <c r="N1554" s="2"/>
      <c r="O1554" s="2">
        <v>0</v>
      </c>
      <c r="P1554" s="2"/>
      <c r="Q1554" s="2">
        <f t="shared" si="54"/>
        <v>0</v>
      </c>
      <c r="T1554" s="14"/>
    </row>
    <row r="1555" spans="1:20" ht="11.85" customHeight="1" x14ac:dyDescent="0.3">
      <c r="A1555" s="3" t="s">
        <v>782</v>
      </c>
      <c r="C1555" s="2">
        <v>2500</v>
      </c>
      <c r="D1555" s="2"/>
      <c r="E1555" s="2">
        <v>0</v>
      </c>
      <c r="F1555" s="2"/>
      <c r="G1555" s="2">
        <v>0</v>
      </c>
      <c r="H1555" s="2"/>
      <c r="I1555" s="2">
        <v>0</v>
      </c>
      <c r="J1555" s="2"/>
      <c r="K1555" s="2">
        <v>0</v>
      </c>
      <c r="L1555" s="2"/>
      <c r="M1555" s="2">
        <v>0</v>
      </c>
      <c r="N1555" s="2"/>
      <c r="O1555" s="2">
        <v>0</v>
      </c>
      <c r="P1555" s="2"/>
      <c r="Q1555" s="2">
        <f t="shared" si="54"/>
        <v>0</v>
      </c>
      <c r="T1555" s="14"/>
    </row>
    <row r="1556" spans="1:20" ht="11.85" customHeight="1" x14ac:dyDescent="0.3">
      <c r="A1556" s="3" t="s">
        <v>783</v>
      </c>
      <c r="C1556" s="15">
        <v>0</v>
      </c>
      <c r="D1556" s="2"/>
      <c r="E1556" s="15">
        <v>0</v>
      </c>
      <c r="F1556" s="2"/>
      <c r="G1556" s="15">
        <v>0</v>
      </c>
      <c r="H1556" s="2"/>
      <c r="I1556" s="15">
        <v>0</v>
      </c>
      <c r="J1556" s="2"/>
      <c r="K1556" s="15">
        <v>0</v>
      </c>
      <c r="L1556" s="2"/>
      <c r="M1556" s="15">
        <v>55000</v>
      </c>
      <c r="N1556" s="2"/>
      <c r="O1556" s="15">
        <v>0</v>
      </c>
      <c r="P1556" s="2"/>
      <c r="Q1556" s="15">
        <f t="shared" si="54"/>
        <v>55000</v>
      </c>
      <c r="T1556" s="14"/>
    </row>
    <row r="1557" spans="1:20" ht="11.85" customHeight="1" x14ac:dyDescent="0.3">
      <c r="A1557" s="3" t="s">
        <v>272</v>
      </c>
      <c r="C1557" s="2">
        <f>SUM(C1551:C1556)</f>
        <v>47282.020000000004</v>
      </c>
      <c r="D1557" s="2"/>
      <c r="E1557" s="2">
        <f>SUM(E1551:E1556)</f>
        <v>44680.32</v>
      </c>
      <c r="F1557" s="2"/>
      <c r="G1557" s="2">
        <f>SUM(G1551:G1556)</f>
        <v>2092.96</v>
      </c>
      <c r="H1557" s="2"/>
      <c r="I1557" s="2">
        <f>SUM(I1551:I1556)</f>
        <v>2700</v>
      </c>
      <c r="J1557" s="2"/>
      <c r="K1557" s="2">
        <f>SUM(K1551:K1556)</f>
        <v>2700</v>
      </c>
      <c r="L1557" s="2"/>
      <c r="M1557" s="2">
        <f>SUM(M1551:M1556)</f>
        <v>70750</v>
      </c>
      <c r="N1557" s="2"/>
      <c r="O1557" s="2">
        <f>SUM(O1551:O1556)</f>
        <v>0</v>
      </c>
      <c r="P1557" s="2"/>
      <c r="Q1557" s="2">
        <f>SUM(Q1551:Q1556)</f>
        <v>70750</v>
      </c>
    </row>
    <row r="1558" spans="1:20" ht="11.85" customHeight="1" x14ac:dyDescent="0.3">
      <c r="D1558" s="2"/>
      <c r="F1558" s="2"/>
      <c r="H1558" s="2"/>
      <c r="J1558" s="2"/>
      <c r="K1558" s="2"/>
      <c r="L1558" s="2"/>
      <c r="M1558" s="2"/>
      <c r="N1558" s="2"/>
      <c r="O1558" s="2"/>
      <c r="P1558" s="2"/>
      <c r="Q1558" s="2"/>
    </row>
    <row r="1559" spans="1:20" ht="11.85" customHeight="1" x14ac:dyDescent="0.3">
      <c r="A1559" s="3" t="s">
        <v>784</v>
      </c>
      <c r="C1559" s="2">
        <f>C1557</f>
        <v>47282.020000000004</v>
      </c>
      <c r="D1559" s="2"/>
      <c r="E1559" s="2">
        <f>E1557</f>
        <v>44680.32</v>
      </c>
      <c r="F1559" s="2"/>
      <c r="G1559" s="2">
        <f>G1557</f>
        <v>2092.96</v>
      </c>
      <c r="H1559" s="2"/>
      <c r="I1559" s="2">
        <f>I1557</f>
        <v>2700</v>
      </c>
      <c r="J1559" s="2"/>
      <c r="K1559" s="2">
        <f>K1557</f>
        <v>2700</v>
      </c>
      <c r="L1559" s="2"/>
      <c r="M1559" s="2">
        <f>M1557</f>
        <v>70750</v>
      </c>
      <c r="N1559" s="2"/>
      <c r="O1559" s="2">
        <f>O1557</f>
        <v>0</v>
      </c>
      <c r="P1559" s="2"/>
      <c r="Q1559" s="2">
        <f>Q1557</f>
        <v>70750</v>
      </c>
      <c r="T1559" s="14"/>
    </row>
    <row r="1560" spans="1:20" ht="11.85" customHeight="1" x14ac:dyDescent="0.3"/>
    <row r="1561" spans="1:20" ht="11.85" customHeight="1" x14ac:dyDescent="0.3"/>
    <row r="1562" spans="1:20" ht="11.85" customHeight="1" x14ac:dyDescent="0.3"/>
    <row r="1563" spans="1:20" ht="11.85" customHeight="1" x14ac:dyDescent="0.3"/>
    <row r="1564" spans="1:20" ht="11.85" customHeight="1" x14ac:dyDescent="0.3"/>
    <row r="1565" spans="1:20" ht="11.85" customHeight="1" x14ac:dyDescent="0.3"/>
    <row r="1566" spans="1:20" ht="11.85" customHeight="1" x14ac:dyDescent="0.3"/>
    <row r="1567" spans="1:20" ht="11.85" customHeight="1" x14ac:dyDescent="0.3"/>
    <row r="1568" spans="1:20" ht="11.85" customHeight="1" x14ac:dyDescent="0.3"/>
    <row r="1569" ht="11.85" customHeight="1" x14ac:dyDescent="0.3"/>
    <row r="1570" ht="11.85" customHeight="1" x14ac:dyDescent="0.3"/>
    <row r="1571" ht="11.85" customHeight="1" x14ac:dyDescent="0.3"/>
    <row r="1572" ht="11.85" customHeight="1" x14ac:dyDescent="0.3"/>
    <row r="1573" ht="11.85" customHeight="1" x14ac:dyDescent="0.3"/>
    <row r="1574" ht="11.85" customHeight="1" x14ac:dyDescent="0.3"/>
    <row r="1575" ht="11.85" customHeight="1" x14ac:dyDescent="0.3"/>
    <row r="1576" ht="11.85" customHeight="1" x14ac:dyDescent="0.3"/>
    <row r="1577" ht="11.85" customHeight="1" x14ac:dyDescent="0.3"/>
    <row r="1578" ht="11.85" customHeight="1" x14ac:dyDescent="0.3"/>
    <row r="1579" ht="11.85" customHeight="1" x14ac:dyDescent="0.3"/>
    <row r="1580" ht="11.85" customHeight="1" x14ac:dyDescent="0.3"/>
    <row r="1581" ht="11.85" customHeight="1" x14ac:dyDescent="0.3"/>
    <row r="1582" ht="11.85" customHeight="1" x14ac:dyDescent="0.3"/>
    <row r="1583" ht="11.85" customHeight="1" x14ac:dyDescent="0.3"/>
    <row r="1584" ht="11.85" customHeight="1" x14ac:dyDescent="0.3"/>
    <row r="1585" ht="11.85" customHeight="1" x14ac:dyDescent="0.3"/>
    <row r="1586" ht="11.85" customHeight="1" x14ac:dyDescent="0.3"/>
    <row r="1587" ht="11.85" customHeight="1" x14ac:dyDescent="0.3"/>
    <row r="1588" ht="11.85" customHeight="1" x14ac:dyDescent="0.3"/>
    <row r="1589" ht="11.85" customHeight="1" x14ac:dyDescent="0.3"/>
    <row r="1590" ht="11.85" customHeight="1" x14ac:dyDescent="0.3"/>
    <row r="1591" ht="11.85" customHeight="1" x14ac:dyDescent="0.3"/>
    <row r="1592" ht="11.85" customHeight="1" x14ac:dyDescent="0.3"/>
    <row r="1593" ht="11.85" customHeight="1" x14ac:dyDescent="0.3"/>
    <row r="1594" ht="11.85" customHeight="1" x14ac:dyDescent="0.3"/>
    <row r="1595" ht="11.85" customHeight="1" x14ac:dyDescent="0.3"/>
    <row r="1596" ht="11.85" customHeight="1" x14ac:dyDescent="0.3"/>
    <row r="1597" ht="11.85" customHeight="1" x14ac:dyDescent="0.3"/>
    <row r="1598" ht="11.85" customHeight="1" x14ac:dyDescent="0.3"/>
    <row r="1599" ht="11.85" customHeight="1" x14ac:dyDescent="0.3"/>
    <row r="1600" ht="11.85" customHeight="1" x14ac:dyDescent="0.3"/>
    <row r="1601" spans="1:20" ht="11.85" customHeight="1" x14ac:dyDescent="0.3"/>
    <row r="1602" spans="1:20" ht="11.85" customHeight="1" x14ac:dyDescent="0.3"/>
    <row r="1603" spans="1:20" ht="11.85" customHeight="1" x14ac:dyDescent="0.3"/>
    <row r="1604" spans="1:20" ht="11.85" customHeight="1" x14ac:dyDescent="0.3"/>
    <row r="1605" spans="1:20" ht="11.85" customHeight="1" x14ac:dyDescent="0.3">
      <c r="A1605" s="1"/>
      <c r="B1605" s="1"/>
      <c r="E1605" s="2" t="str">
        <f>$E$1</f>
        <v>CITY OF BRADY</v>
      </c>
    </row>
    <row r="1606" spans="1:20" ht="11.85" customHeight="1" x14ac:dyDescent="0.3">
      <c r="E1606" s="2" t="str">
        <f>$E$2</f>
        <v>BUDGET REPORT</v>
      </c>
    </row>
    <row r="1607" spans="1:20" ht="11.85" customHeight="1" x14ac:dyDescent="0.3">
      <c r="E1607" s="2" t="str">
        <f>$E$3</f>
        <v>FISCAL YEAR 2016 - 2017</v>
      </c>
    </row>
    <row r="1608" spans="1:20" ht="11.85" customHeight="1" x14ac:dyDescent="0.3">
      <c r="A1608" s="3" t="s">
        <v>3</v>
      </c>
    </row>
    <row r="1609" spans="1:20" ht="11.85" customHeight="1" x14ac:dyDescent="0.3">
      <c r="A1609" s="3" t="s">
        <v>785</v>
      </c>
    </row>
    <row r="1610" spans="1:20" ht="11.85" customHeight="1" x14ac:dyDescent="0.3">
      <c r="I1610" s="7" t="str">
        <f>$I$6</f>
        <v>(----- 2015-2016 ------)</v>
      </c>
      <c r="J1610" s="7"/>
      <c r="K1610" s="7"/>
      <c r="L1610" s="8"/>
      <c r="M1610" s="7" t="str">
        <f>$M$6</f>
        <v>2016-2017</v>
      </c>
      <c r="N1610" s="7"/>
      <c r="O1610" s="7"/>
      <c r="P1610" s="7"/>
      <c r="Q1610" s="7"/>
    </row>
    <row r="1611" spans="1:20" ht="11.85" customHeight="1" x14ac:dyDescent="0.3">
      <c r="C1611" s="9" t="str">
        <f>$C$7</f>
        <v>2012-2013</v>
      </c>
      <c r="D1611" s="8"/>
      <c r="E1611" s="9" t="str">
        <f>$E$7</f>
        <v>2013-2014</v>
      </c>
      <c r="F1611" s="8"/>
      <c r="G1611" s="9" t="str">
        <f>$G$7</f>
        <v>2014- 2015</v>
      </c>
      <c r="H1611" s="8"/>
      <c r="I1611" s="9" t="s">
        <v>9</v>
      </c>
      <c r="J1611" s="8"/>
      <c r="K1611" s="8" t="str">
        <f>+$K$7</f>
        <v>PROJECTED</v>
      </c>
      <c r="L1611" s="8"/>
      <c r="M1611" s="8" t="str">
        <f>$M$7</f>
        <v>2016-2017</v>
      </c>
      <c r="N1611" s="8"/>
      <c r="O1611" s="8" t="str">
        <f>$O$7</f>
        <v>2016-2017</v>
      </c>
      <c r="P1611" s="8"/>
      <c r="Q1611" s="8" t="str">
        <f>$Q$7</f>
        <v>APPROVED</v>
      </c>
    </row>
    <row r="1612" spans="1:20" ht="11.85" customHeight="1" x14ac:dyDescent="0.3">
      <c r="A1612" s="10" t="s">
        <v>242</v>
      </c>
      <c r="C1612" s="11" t="s">
        <v>12</v>
      </c>
      <c r="D1612" s="8"/>
      <c r="E1612" s="11" t="s">
        <v>12</v>
      </c>
      <c r="F1612" s="8"/>
      <c r="G1612" s="11" t="s">
        <v>12</v>
      </c>
      <c r="H1612" s="8"/>
      <c r="I1612" s="11" t="s">
        <v>13</v>
      </c>
      <c r="J1612" s="8"/>
      <c r="K1612" s="12" t="s">
        <v>13</v>
      </c>
      <c r="L1612" s="8"/>
      <c r="M1612" s="12" t="str">
        <f>$M$8</f>
        <v>BASE</v>
      </c>
      <c r="N1612" s="8"/>
      <c r="O1612" s="12" t="str">
        <f>$O$8</f>
        <v>SUPPLEMENTAL</v>
      </c>
      <c r="P1612" s="8"/>
      <c r="Q1612" s="12" t="str">
        <f>$Q$8</f>
        <v>BUDGET</v>
      </c>
    </row>
    <row r="1613" spans="1:20" ht="11.85" customHeight="1" x14ac:dyDescent="0.3"/>
    <row r="1614" spans="1:20" ht="11.85" customHeight="1" x14ac:dyDescent="0.3">
      <c r="A1614" s="13" t="s">
        <v>243</v>
      </c>
    </row>
    <row r="1615" spans="1:20" ht="11.85" customHeight="1" x14ac:dyDescent="0.3">
      <c r="A1615" s="3" t="s">
        <v>786</v>
      </c>
      <c r="C1615" s="2">
        <v>30338.31</v>
      </c>
      <c r="D1615" s="2"/>
      <c r="E1615" s="2">
        <v>24614.799999999999</v>
      </c>
      <c r="F1615" s="2"/>
      <c r="G1615" s="2">
        <v>30102.06</v>
      </c>
      <c r="H1615" s="2"/>
      <c r="I1615" s="2">
        <v>31100</v>
      </c>
      <c r="J1615" s="2"/>
      <c r="K1615" s="2">
        <v>31100</v>
      </c>
      <c r="L1615" s="2"/>
      <c r="M1615" s="2">
        <v>31952</v>
      </c>
      <c r="N1615" s="2"/>
      <c r="O1615" s="2">
        <v>0</v>
      </c>
      <c r="P1615" s="2"/>
      <c r="Q1615" s="2">
        <f t="shared" ref="Q1615:Q1621" si="55">M1615+O1615</f>
        <v>31952</v>
      </c>
      <c r="T1615" s="14"/>
    </row>
    <row r="1616" spans="1:20" ht="11.85" customHeight="1" x14ac:dyDescent="0.3">
      <c r="A1616" s="3" t="s">
        <v>787</v>
      </c>
      <c r="C1616" s="2">
        <v>170.26</v>
      </c>
      <c r="D1616" s="2"/>
      <c r="E1616" s="2">
        <v>127.8</v>
      </c>
      <c r="F1616" s="2"/>
      <c r="G1616" s="2">
        <v>575.32000000000005</v>
      </c>
      <c r="H1616" s="2"/>
      <c r="I1616" s="2">
        <v>800</v>
      </c>
      <c r="J1616" s="2"/>
      <c r="K1616" s="2">
        <v>800</v>
      </c>
      <c r="L1616" s="2"/>
      <c r="M1616" s="2">
        <v>500</v>
      </c>
      <c r="N1616" s="2"/>
      <c r="O1616" s="2">
        <v>0</v>
      </c>
      <c r="P1616" s="2"/>
      <c r="Q1616" s="2">
        <f t="shared" si="55"/>
        <v>500</v>
      </c>
      <c r="T1616" s="14"/>
    </row>
    <row r="1617" spans="1:21" ht="11.85" customHeight="1" x14ac:dyDescent="0.3">
      <c r="A1617" s="3" t="s">
        <v>788</v>
      </c>
      <c r="C1617" s="2">
        <v>5991.93</v>
      </c>
      <c r="D1617" s="2"/>
      <c r="E1617" s="2">
        <v>5196.57</v>
      </c>
      <c r="F1617" s="2"/>
      <c r="G1617" s="2">
        <v>7986</v>
      </c>
      <c r="H1617" s="2"/>
      <c r="I1617" s="2">
        <v>9377</v>
      </c>
      <c r="J1617" s="2"/>
      <c r="K1617" s="2">
        <v>9377</v>
      </c>
      <c r="L1617" s="2"/>
      <c r="M1617" s="2">
        <v>9845</v>
      </c>
      <c r="N1617" s="2"/>
      <c r="O1617" s="2">
        <v>0</v>
      </c>
      <c r="P1617" s="2"/>
      <c r="Q1617" s="2">
        <f t="shared" si="55"/>
        <v>9845</v>
      </c>
      <c r="T1617" s="14"/>
    </row>
    <row r="1618" spans="1:21" ht="11.85" customHeight="1" x14ac:dyDescent="0.3">
      <c r="A1618" s="3" t="s">
        <v>789</v>
      </c>
      <c r="C1618" s="2">
        <v>3146.7</v>
      </c>
      <c r="D1618" s="2"/>
      <c r="E1618" s="2">
        <v>2718.89</v>
      </c>
      <c r="F1618" s="2"/>
      <c r="G1618" s="2">
        <v>3321.56</v>
      </c>
      <c r="H1618" s="2"/>
      <c r="I1618" s="2">
        <v>3296</v>
      </c>
      <c r="J1618" s="2"/>
      <c r="K1618" s="2">
        <v>3296</v>
      </c>
      <c r="L1618" s="2"/>
      <c r="M1618" s="2">
        <v>3478</v>
      </c>
      <c r="N1618" s="2"/>
      <c r="O1618" s="2">
        <v>0</v>
      </c>
      <c r="P1618" s="2"/>
      <c r="Q1618" s="2">
        <f t="shared" si="55"/>
        <v>3478</v>
      </c>
      <c r="T1618" s="14"/>
    </row>
    <row r="1619" spans="1:21" ht="11.85" customHeight="1" x14ac:dyDescent="0.3">
      <c r="A1619" s="3" t="s">
        <v>790</v>
      </c>
      <c r="C1619" s="2">
        <v>597.11</v>
      </c>
      <c r="D1619" s="2"/>
      <c r="E1619" s="2">
        <v>953.29</v>
      </c>
      <c r="F1619" s="2"/>
      <c r="G1619" s="2">
        <v>1286.2</v>
      </c>
      <c r="H1619" s="2"/>
      <c r="I1619" s="2">
        <v>1331</v>
      </c>
      <c r="J1619" s="2"/>
      <c r="K1619" s="2">
        <v>1331</v>
      </c>
      <c r="L1619" s="2"/>
      <c r="M1619" s="2">
        <v>1282</v>
      </c>
      <c r="N1619" s="2"/>
      <c r="O1619" s="2">
        <v>0</v>
      </c>
      <c r="P1619" s="2"/>
      <c r="Q1619" s="2">
        <f t="shared" si="55"/>
        <v>1282</v>
      </c>
      <c r="T1619" s="14"/>
    </row>
    <row r="1620" spans="1:21" ht="11.85" customHeight="1" x14ac:dyDescent="0.3">
      <c r="A1620" s="3" t="s">
        <v>791</v>
      </c>
      <c r="C1620" s="2">
        <v>2.81</v>
      </c>
      <c r="D1620" s="2"/>
      <c r="E1620" s="2">
        <v>332.84</v>
      </c>
      <c r="F1620" s="2"/>
      <c r="G1620" s="2">
        <v>9</v>
      </c>
      <c r="H1620" s="2"/>
      <c r="I1620" s="2">
        <v>90</v>
      </c>
      <c r="J1620" s="2"/>
      <c r="K1620" s="2">
        <v>150</v>
      </c>
      <c r="L1620" s="2"/>
      <c r="M1620" s="2">
        <v>99</v>
      </c>
      <c r="N1620" s="2"/>
      <c r="O1620" s="2">
        <v>0</v>
      </c>
      <c r="P1620" s="2"/>
      <c r="Q1620" s="2">
        <f t="shared" si="55"/>
        <v>99</v>
      </c>
      <c r="T1620" s="14"/>
    </row>
    <row r="1621" spans="1:21" ht="11.85" customHeight="1" x14ac:dyDescent="0.3">
      <c r="A1621" s="3" t="s">
        <v>792</v>
      </c>
      <c r="C1621" s="15">
        <v>2295.4299999999998</v>
      </c>
      <c r="D1621" s="2"/>
      <c r="E1621" s="15">
        <v>1887.32</v>
      </c>
      <c r="F1621" s="2"/>
      <c r="G1621" s="15">
        <v>2347.0300000000002</v>
      </c>
      <c r="H1621" s="2"/>
      <c r="I1621" s="15">
        <v>2488</v>
      </c>
      <c r="J1621" s="2"/>
      <c r="K1621" s="15">
        <v>2488</v>
      </c>
      <c r="L1621" s="2"/>
      <c r="M1621" s="15">
        <v>2531</v>
      </c>
      <c r="N1621" s="2"/>
      <c r="O1621" s="15">
        <v>0</v>
      </c>
      <c r="P1621" s="2"/>
      <c r="Q1621" s="15">
        <f t="shared" si="55"/>
        <v>2531</v>
      </c>
      <c r="T1621" s="14"/>
    </row>
    <row r="1622" spans="1:21" ht="11.85" customHeight="1" x14ac:dyDescent="0.3">
      <c r="A1622" s="3" t="s">
        <v>254</v>
      </c>
      <c r="C1622" s="2">
        <f>SUM(C1615:C1621)</f>
        <v>42542.549999999996</v>
      </c>
      <c r="D1622" s="2"/>
      <c r="E1622" s="2">
        <f>SUM(E1615:E1621)</f>
        <v>35831.509999999995</v>
      </c>
      <c r="F1622" s="2"/>
      <c r="G1622" s="2">
        <f>SUM(G1615:G1621)</f>
        <v>45627.17</v>
      </c>
      <c r="H1622" s="2"/>
      <c r="I1622" s="2">
        <f>SUM(I1615:I1621)</f>
        <v>48482</v>
      </c>
      <c r="J1622" s="2"/>
      <c r="K1622" s="2">
        <f>SUM(K1615:K1621)</f>
        <v>48542</v>
      </c>
      <c r="L1622" s="2"/>
      <c r="M1622" s="2">
        <f>SUM(M1615:M1621)</f>
        <v>49687</v>
      </c>
      <c r="N1622" s="2"/>
      <c r="O1622" s="2">
        <f>SUM(O1615:O1621)</f>
        <v>0</v>
      </c>
      <c r="P1622" s="2"/>
      <c r="Q1622" s="2">
        <f>SUM(Q1615:Q1621)</f>
        <v>49687</v>
      </c>
      <c r="R1622" s="20"/>
      <c r="U1622" s="2"/>
    </row>
    <row r="1623" spans="1:21" ht="11.85" customHeight="1" x14ac:dyDescent="0.3">
      <c r="D1623" s="2"/>
      <c r="F1623" s="2"/>
      <c r="H1623" s="2"/>
      <c r="J1623" s="2"/>
      <c r="K1623" s="2"/>
      <c r="L1623" s="2"/>
      <c r="M1623" s="2"/>
      <c r="N1623" s="2"/>
      <c r="O1623" s="2"/>
      <c r="P1623" s="2"/>
      <c r="Q1623" s="2"/>
    </row>
    <row r="1624" spans="1:21" ht="11.85" customHeight="1" x14ac:dyDescent="0.3">
      <c r="A1624" s="13" t="s">
        <v>255</v>
      </c>
      <c r="D1624" s="2"/>
      <c r="F1624" s="2"/>
      <c r="H1624" s="2"/>
      <c r="J1624" s="2"/>
      <c r="K1624" s="2"/>
      <c r="L1624" s="2"/>
      <c r="M1624" s="2"/>
      <c r="N1624" s="2"/>
      <c r="O1624" s="2"/>
      <c r="P1624" s="2"/>
      <c r="Q1624" s="2"/>
    </row>
    <row r="1625" spans="1:21" ht="11.85" customHeight="1" x14ac:dyDescent="0.3">
      <c r="A1625" s="3" t="s">
        <v>793</v>
      </c>
      <c r="C1625" s="2">
        <v>0</v>
      </c>
      <c r="D1625" s="2"/>
      <c r="E1625" s="2">
        <v>0</v>
      </c>
      <c r="F1625" s="2"/>
      <c r="G1625" s="2">
        <v>0</v>
      </c>
      <c r="H1625" s="2"/>
      <c r="I1625" s="2">
        <v>0</v>
      </c>
      <c r="J1625" s="2"/>
      <c r="K1625" s="2">
        <v>0</v>
      </c>
      <c r="L1625" s="2"/>
      <c r="M1625" s="2">
        <v>0</v>
      </c>
      <c r="N1625" s="2"/>
      <c r="O1625" s="2">
        <v>0</v>
      </c>
      <c r="P1625" s="2"/>
      <c r="Q1625" s="2">
        <f>M1625+O1625</f>
        <v>0</v>
      </c>
      <c r="T1625" s="14"/>
    </row>
    <row r="1626" spans="1:21" ht="11.85" customHeight="1" x14ac:dyDescent="0.3">
      <c r="A1626" s="3" t="s">
        <v>794</v>
      </c>
      <c r="C1626" s="2">
        <v>0</v>
      </c>
      <c r="D1626" s="2"/>
      <c r="E1626" s="2">
        <v>0</v>
      </c>
      <c r="F1626" s="2"/>
      <c r="G1626" s="2">
        <v>0</v>
      </c>
      <c r="H1626" s="2"/>
      <c r="I1626" s="2">
        <v>0</v>
      </c>
      <c r="J1626" s="2"/>
      <c r="K1626" s="2">
        <v>0</v>
      </c>
      <c r="L1626" s="2"/>
      <c r="M1626" s="2">
        <v>0</v>
      </c>
      <c r="N1626" s="2"/>
      <c r="O1626" s="2">
        <v>0</v>
      </c>
      <c r="P1626" s="2"/>
      <c r="Q1626" s="2">
        <f>M1626+O1626</f>
        <v>0</v>
      </c>
      <c r="T1626" s="14"/>
    </row>
    <row r="1627" spans="1:21" ht="11.85" customHeight="1" x14ac:dyDescent="0.3">
      <c r="A1627" s="3" t="s">
        <v>795</v>
      </c>
      <c r="C1627" s="2">
        <v>426.75</v>
      </c>
      <c r="D1627" s="2"/>
      <c r="E1627" s="2">
        <v>291.64</v>
      </c>
      <c r="F1627" s="2"/>
      <c r="G1627" s="2">
        <v>0</v>
      </c>
      <c r="H1627" s="2"/>
      <c r="I1627" s="2">
        <v>0</v>
      </c>
      <c r="J1627" s="2"/>
      <c r="K1627" s="2">
        <v>0</v>
      </c>
      <c r="L1627" s="2"/>
      <c r="M1627" s="2">
        <v>0</v>
      </c>
      <c r="N1627" s="2"/>
      <c r="O1627" s="2">
        <v>0</v>
      </c>
      <c r="P1627" s="2"/>
      <c r="Q1627" s="2">
        <f>M1627+O1627</f>
        <v>0</v>
      </c>
      <c r="T1627" s="14"/>
    </row>
    <row r="1628" spans="1:21" ht="11.85" customHeight="1" x14ac:dyDescent="0.3">
      <c r="A1628" s="3" t="s">
        <v>796</v>
      </c>
      <c r="C1628" s="19">
        <v>0</v>
      </c>
      <c r="D1628" s="2"/>
      <c r="E1628" s="19">
        <v>0</v>
      </c>
      <c r="F1628" s="2"/>
      <c r="G1628" s="19">
        <v>0</v>
      </c>
      <c r="H1628" s="2"/>
      <c r="I1628" s="19">
        <v>0</v>
      </c>
      <c r="J1628" s="2"/>
      <c r="K1628" s="19">
        <v>0</v>
      </c>
      <c r="L1628" s="2"/>
      <c r="M1628" s="19">
        <v>0</v>
      </c>
      <c r="N1628" s="2"/>
      <c r="O1628" s="19">
        <v>0</v>
      </c>
      <c r="P1628" s="2"/>
      <c r="Q1628" s="19">
        <f>M1628+O1628</f>
        <v>0</v>
      </c>
      <c r="T1628" s="14"/>
    </row>
    <row r="1629" spans="1:21" ht="11.85" customHeight="1" x14ac:dyDescent="0.3">
      <c r="A1629" s="3" t="s">
        <v>797</v>
      </c>
      <c r="C1629" s="15">
        <v>0</v>
      </c>
      <c r="D1629" s="2"/>
      <c r="E1629" s="15">
        <v>0</v>
      </c>
      <c r="F1629" s="2"/>
      <c r="G1629" s="15">
        <v>0</v>
      </c>
      <c r="H1629" s="2"/>
      <c r="I1629" s="15">
        <v>0</v>
      </c>
      <c r="J1629" s="2"/>
      <c r="K1629" s="15">
        <v>0</v>
      </c>
      <c r="L1629" s="2"/>
      <c r="M1629" s="15">
        <v>0</v>
      </c>
      <c r="N1629" s="2"/>
      <c r="O1629" s="15">
        <v>0</v>
      </c>
      <c r="P1629" s="2"/>
      <c r="Q1629" s="15">
        <f>M1629+O1629</f>
        <v>0</v>
      </c>
      <c r="T1629" s="14"/>
    </row>
    <row r="1630" spans="1:21" ht="11.85" customHeight="1" x14ac:dyDescent="0.3">
      <c r="A1630" s="3" t="s">
        <v>272</v>
      </c>
      <c r="C1630" s="2">
        <f>SUM(C1625:C1629)</f>
        <v>426.75</v>
      </c>
      <c r="D1630" s="2"/>
      <c r="E1630" s="2">
        <f>SUM(E1625:E1629)</f>
        <v>291.64</v>
      </c>
      <c r="F1630" s="2"/>
      <c r="G1630" s="2">
        <f>SUM(G1625:G1629)</f>
        <v>0</v>
      </c>
      <c r="H1630" s="2"/>
      <c r="I1630" s="2">
        <f>SUM(I1625:I1629)</f>
        <v>0</v>
      </c>
      <c r="J1630" s="2"/>
      <c r="K1630" s="2">
        <f>SUM(K1625:K1629)</f>
        <v>0</v>
      </c>
      <c r="L1630" s="2"/>
      <c r="M1630" s="2">
        <f>SUM(M1625:M1629)</f>
        <v>0</v>
      </c>
      <c r="N1630" s="2"/>
      <c r="O1630" s="2">
        <f>SUM(O1625:O1629)</f>
        <v>0</v>
      </c>
      <c r="P1630" s="2"/>
      <c r="Q1630" s="2">
        <f>SUM(Q1625:Q1629)</f>
        <v>0</v>
      </c>
    </row>
    <row r="1631" spans="1:21" ht="11.85" customHeight="1" x14ac:dyDescent="0.3">
      <c r="D1631" s="2"/>
      <c r="F1631" s="2"/>
      <c r="H1631" s="2"/>
      <c r="J1631" s="2"/>
      <c r="K1631" s="2"/>
      <c r="L1631" s="2"/>
      <c r="M1631" s="2"/>
      <c r="N1631" s="2"/>
      <c r="O1631" s="2"/>
      <c r="P1631" s="2"/>
      <c r="Q1631" s="2"/>
    </row>
    <row r="1632" spans="1:21" ht="11.85" customHeight="1" x14ac:dyDescent="0.3">
      <c r="A1632" s="13" t="s">
        <v>273</v>
      </c>
      <c r="D1632" s="2"/>
      <c r="F1632" s="2"/>
      <c r="H1632" s="2"/>
      <c r="J1632" s="2"/>
      <c r="K1632" s="2"/>
      <c r="L1632" s="2"/>
      <c r="M1632" s="2"/>
      <c r="N1632" s="2"/>
      <c r="O1632" s="2"/>
      <c r="P1632" s="2"/>
      <c r="Q1632" s="2"/>
    </row>
    <row r="1633" spans="1:20" ht="11.85" customHeight="1" x14ac:dyDescent="0.3">
      <c r="A1633" s="3" t="s">
        <v>798</v>
      </c>
      <c r="C1633" s="2">
        <v>135</v>
      </c>
      <c r="D1633" s="2"/>
      <c r="E1633" s="2">
        <v>135</v>
      </c>
      <c r="F1633" s="2"/>
      <c r="G1633" s="2">
        <v>15.53</v>
      </c>
      <c r="H1633" s="2"/>
      <c r="I1633" s="2">
        <v>150</v>
      </c>
      <c r="J1633" s="2"/>
      <c r="K1633" s="2">
        <v>150</v>
      </c>
      <c r="L1633" s="2"/>
      <c r="M1633" s="2">
        <v>150</v>
      </c>
      <c r="N1633" s="2"/>
      <c r="O1633" s="2">
        <v>0</v>
      </c>
      <c r="P1633" s="2"/>
      <c r="Q1633" s="2">
        <f t="shared" ref="Q1633:Q1646" si="56">M1633+O1633</f>
        <v>150</v>
      </c>
      <c r="T1633" s="14"/>
    </row>
    <row r="1634" spans="1:20" ht="11.85" customHeight="1" x14ac:dyDescent="0.3">
      <c r="A1634" s="3" t="s">
        <v>799</v>
      </c>
      <c r="C1634" s="2">
        <v>240.83</v>
      </c>
      <c r="D1634" s="2"/>
      <c r="E1634" s="2">
        <v>263.69</v>
      </c>
      <c r="F1634" s="2"/>
      <c r="G1634" s="2">
        <v>298.86</v>
      </c>
      <c r="H1634" s="2"/>
      <c r="I1634" s="2">
        <v>300</v>
      </c>
      <c r="J1634" s="2"/>
      <c r="K1634" s="2">
        <v>300</v>
      </c>
      <c r="L1634" s="2"/>
      <c r="M1634" s="2">
        <v>570</v>
      </c>
      <c r="N1634" s="2"/>
      <c r="O1634" s="2">
        <v>0</v>
      </c>
      <c r="P1634" s="2"/>
      <c r="Q1634" s="2">
        <f t="shared" si="56"/>
        <v>570</v>
      </c>
      <c r="T1634" s="14"/>
    </row>
    <row r="1635" spans="1:20" ht="11.85" customHeight="1" x14ac:dyDescent="0.3">
      <c r="A1635" s="3" t="s">
        <v>800</v>
      </c>
      <c r="C1635" s="2">
        <v>554.38</v>
      </c>
      <c r="D1635" s="2"/>
      <c r="E1635" s="2">
        <v>797.06</v>
      </c>
      <c r="F1635" s="2"/>
      <c r="G1635" s="2">
        <v>1447.69</v>
      </c>
      <c r="H1635" s="2"/>
      <c r="I1635" s="2">
        <v>1200</v>
      </c>
      <c r="J1635" s="2"/>
      <c r="K1635" s="2">
        <v>1200</v>
      </c>
      <c r="L1635" s="2"/>
      <c r="M1635" s="2">
        <v>1200</v>
      </c>
      <c r="N1635" s="2"/>
      <c r="O1635" s="2">
        <v>0</v>
      </c>
      <c r="P1635" s="2"/>
      <c r="Q1635" s="2">
        <f t="shared" si="56"/>
        <v>1200</v>
      </c>
      <c r="T1635" s="14"/>
    </row>
    <row r="1636" spans="1:20" ht="11.85" customHeight="1" x14ac:dyDescent="0.3">
      <c r="A1636" s="3" t="s">
        <v>801</v>
      </c>
      <c r="C1636" s="2">
        <v>1608.18</v>
      </c>
      <c r="D1636" s="2"/>
      <c r="E1636" s="2">
        <v>1982.65</v>
      </c>
      <c r="F1636" s="2"/>
      <c r="G1636" s="2">
        <v>1086.8399999999999</v>
      </c>
      <c r="H1636" s="2"/>
      <c r="I1636" s="2">
        <v>1200</v>
      </c>
      <c r="J1636" s="2"/>
      <c r="K1636" s="2">
        <v>1140</v>
      </c>
      <c r="L1636" s="2"/>
      <c r="M1636" s="2">
        <v>1200</v>
      </c>
      <c r="N1636" s="2"/>
      <c r="O1636" s="2">
        <v>0</v>
      </c>
      <c r="P1636" s="2"/>
      <c r="Q1636" s="2">
        <f t="shared" si="56"/>
        <v>1200</v>
      </c>
      <c r="T1636" s="14"/>
    </row>
    <row r="1637" spans="1:20" ht="11.85" customHeight="1" x14ac:dyDescent="0.3">
      <c r="A1637" s="3" t="s">
        <v>802</v>
      </c>
      <c r="C1637" s="2">
        <v>1277.95</v>
      </c>
      <c r="D1637" s="2"/>
      <c r="E1637" s="2">
        <v>99.14</v>
      </c>
      <c r="F1637" s="2"/>
      <c r="G1637" s="2">
        <v>606.92999999999995</v>
      </c>
      <c r="H1637" s="2"/>
      <c r="I1637" s="2">
        <v>500</v>
      </c>
      <c r="J1637" s="2"/>
      <c r="K1637" s="2">
        <v>500</v>
      </c>
      <c r="L1637" s="2"/>
      <c r="M1637" s="2">
        <v>500</v>
      </c>
      <c r="N1637" s="2"/>
      <c r="O1637" s="2">
        <v>0</v>
      </c>
      <c r="P1637" s="2"/>
      <c r="Q1637" s="2">
        <f t="shared" si="56"/>
        <v>500</v>
      </c>
      <c r="T1637" s="14"/>
    </row>
    <row r="1638" spans="1:20" ht="11.85" customHeight="1" x14ac:dyDescent="0.3">
      <c r="A1638" s="3" t="s">
        <v>803</v>
      </c>
      <c r="C1638" s="2">
        <v>19.850000000000001</v>
      </c>
      <c r="D1638" s="2"/>
      <c r="E1638" s="2">
        <v>0</v>
      </c>
      <c r="F1638" s="2"/>
      <c r="G1638" s="2">
        <v>992.92</v>
      </c>
      <c r="H1638" s="2"/>
      <c r="I1638" s="2">
        <v>300</v>
      </c>
      <c r="J1638" s="2"/>
      <c r="K1638" s="2">
        <v>300</v>
      </c>
      <c r="L1638" s="2"/>
      <c r="M1638" s="2">
        <v>300</v>
      </c>
      <c r="N1638" s="2"/>
      <c r="O1638" s="2">
        <v>0</v>
      </c>
      <c r="P1638" s="2"/>
      <c r="Q1638" s="2">
        <f t="shared" si="56"/>
        <v>300</v>
      </c>
      <c r="T1638" s="14"/>
    </row>
    <row r="1639" spans="1:20" ht="11.85" customHeight="1" x14ac:dyDescent="0.3">
      <c r="A1639" s="3" t="s">
        <v>804</v>
      </c>
      <c r="C1639" s="2">
        <v>1051</v>
      </c>
      <c r="D1639" s="2"/>
      <c r="E1639" s="2">
        <v>2048.88</v>
      </c>
      <c r="F1639" s="2"/>
      <c r="G1639" s="2">
        <v>4462.5600000000004</v>
      </c>
      <c r="H1639" s="2"/>
      <c r="I1639" s="2">
        <v>1500</v>
      </c>
      <c r="J1639" s="2"/>
      <c r="K1639" s="2">
        <v>1500</v>
      </c>
      <c r="L1639" s="2"/>
      <c r="M1639" s="2">
        <v>1500</v>
      </c>
      <c r="N1639" s="2"/>
      <c r="O1639" s="2">
        <v>5600</v>
      </c>
      <c r="P1639" s="2"/>
      <c r="Q1639" s="2">
        <f t="shared" si="56"/>
        <v>7100</v>
      </c>
      <c r="T1639" s="14"/>
    </row>
    <row r="1640" spans="1:20" ht="11.85" customHeight="1" x14ac:dyDescent="0.3">
      <c r="A1640" s="3" t="s">
        <v>805</v>
      </c>
      <c r="C1640" s="2">
        <v>502.38</v>
      </c>
      <c r="D1640" s="2"/>
      <c r="E1640" s="2">
        <v>111</v>
      </c>
      <c r="F1640" s="2"/>
      <c r="G1640" s="2">
        <v>300.57</v>
      </c>
      <c r="H1640" s="2"/>
      <c r="I1640" s="2">
        <v>300</v>
      </c>
      <c r="J1640" s="2"/>
      <c r="K1640" s="2">
        <v>200</v>
      </c>
      <c r="L1640" s="2"/>
      <c r="M1640" s="2">
        <v>300</v>
      </c>
      <c r="N1640" s="2"/>
      <c r="O1640" s="2">
        <v>0</v>
      </c>
      <c r="P1640" s="2"/>
      <c r="Q1640" s="2">
        <f t="shared" si="56"/>
        <v>300</v>
      </c>
      <c r="T1640" s="14"/>
    </row>
    <row r="1641" spans="1:20" ht="11.85" customHeight="1" x14ac:dyDescent="0.3">
      <c r="A1641" s="3" t="s">
        <v>806</v>
      </c>
      <c r="C1641" s="2">
        <v>242.59</v>
      </c>
      <c r="D1641" s="2"/>
      <c r="E1641" s="2">
        <v>371.54</v>
      </c>
      <c r="F1641" s="2"/>
      <c r="G1641" s="2">
        <v>630.96</v>
      </c>
      <c r="H1641" s="2"/>
      <c r="I1641" s="2">
        <v>300</v>
      </c>
      <c r="J1641" s="2"/>
      <c r="K1641" s="2">
        <v>400</v>
      </c>
      <c r="L1641" s="2"/>
      <c r="M1641" s="2">
        <v>400</v>
      </c>
      <c r="N1641" s="2"/>
      <c r="O1641" s="2">
        <v>0</v>
      </c>
      <c r="P1641" s="2"/>
      <c r="Q1641" s="2">
        <f t="shared" si="56"/>
        <v>400</v>
      </c>
      <c r="T1641" s="14"/>
    </row>
    <row r="1642" spans="1:20" ht="11.85" customHeight="1" x14ac:dyDescent="0.3">
      <c r="A1642" s="3" t="s">
        <v>807</v>
      </c>
      <c r="C1642" s="2">
        <v>61</v>
      </c>
      <c r="D1642" s="2"/>
      <c r="E1642" s="2">
        <v>75</v>
      </c>
      <c r="F1642" s="2"/>
      <c r="G1642" s="2">
        <v>0</v>
      </c>
      <c r="H1642" s="2"/>
      <c r="I1642" s="2">
        <v>60</v>
      </c>
      <c r="J1642" s="2"/>
      <c r="K1642" s="2">
        <v>60</v>
      </c>
      <c r="L1642" s="2"/>
      <c r="M1642" s="2">
        <v>60</v>
      </c>
      <c r="N1642" s="2"/>
      <c r="O1642" s="2">
        <v>0</v>
      </c>
      <c r="P1642" s="2"/>
      <c r="Q1642" s="2">
        <f t="shared" si="56"/>
        <v>60</v>
      </c>
      <c r="T1642" s="14"/>
    </row>
    <row r="1643" spans="1:20" ht="11.85" hidden="1" customHeight="1" x14ac:dyDescent="0.3">
      <c r="A1643" s="3" t="s">
        <v>808</v>
      </c>
      <c r="C1643" s="2">
        <v>0</v>
      </c>
      <c r="D1643" s="2"/>
      <c r="E1643" s="2">
        <v>0</v>
      </c>
      <c r="F1643" s="2"/>
      <c r="G1643" s="2">
        <v>0</v>
      </c>
      <c r="H1643" s="2"/>
      <c r="I1643" s="2">
        <v>0</v>
      </c>
      <c r="J1643" s="2"/>
      <c r="K1643" s="2">
        <v>0</v>
      </c>
      <c r="L1643" s="2"/>
      <c r="M1643" s="2">
        <v>0</v>
      </c>
      <c r="N1643" s="2"/>
      <c r="O1643" s="2">
        <v>0</v>
      </c>
      <c r="P1643" s="2"/>
      <c r="Q1643" s="2">
        <f t="shared" si="56"/>
        <v>0</v>
      </c>
      <c r="T1643" s="14"/>
    </row>
    <row r="1644" spans="1:20" ht="11.85" customHeight="1" x14ac:dyDescent="0.3">
      <c r="A1644" s="3" t="s">
        <v>809</v>
      </c>
      <c r="C1644" s="2">
        <v>204.64</v>
      </c>
      <c r="D1644" s="2"/>
      <c r="E1644" s="2">
        <v>19.25</v>
      </c>
      <c r="F1644" s="2"/>
      <c r="G1644" s="2">
        <v>190</v>
      </c>
      <c r="H1644" s="2"/>
      <c r="I1644" s="2">
        <v>300</v>
      </c>
      <c r="J1644" s="2"/>
      <c r="K1644" s="2">
        <v>300</v>
      </c>
      <c r="L1644" s="2"/>
      <c r="M1644" s="2">
        <v>300</v>
      </c>
      <c r="N1644" s="2"/>
      <c r="O1644" s="2">
        <v>0</v>
      </c>
      <c r="P1644" s="2"/>
      <c r="Q1644" s="2">
        <f t="shared" si="56"/>
        <v>300</v>
      </c>
      <c r="T1644" s="14"/>
    </row>
    <row r="1645" spans="1:20" ht="11.85" customHeight="1" x14ac:dyDescent="0.3">
      <c r="A1645" s="3" t="s">
        <v>810</v>
      </c>
      <c r="C1645" s="15">
        <v>1392.9</v>
      </c>
      <c r="D1645" s="2"/>
      <c r="E1645" s="15">
        <v>1076.1099999999999</v>
      </c>
      <c r="F1645" s="2"/>
      <c r="G1645" s="15">
        <v>1036.3900000000001</v>
      </c>
      <c r="H1645" s="2"/>
      <c r="I1645" s="15">
        <v>1400</v>
      </c>
      <c r="J1645" s="2"/>
      <c r="K1645" s="15">
        <v>1400</v>
      </c>
      <c r="L1645" s="2"/>
      <c r="M1645" s="15">
        <v>1400</v>
      </c>
      <c r="N1645" s="2"/>
      <c r="O1645" s="15">
        <v>0</v>
      </c>
      <c r="P1645" s="2"/>
      <c r="Q1645" s="15">
        <f t="shared" si="56"/>
        <v>1400</v>
      </c>
      <c r="T1645" s="14"/>
    </row>
    <row r="1646" spans="1:20" ht="11.85" hidden="1" customHeight="1" x14ac:dyDescent="0.3">
      <c r="A1646" s="3" t="s">
        <v>811</v>
      </c>
      <c r="C1646" s="15">
        <v>0</v>
      </c>
      <c r="D1646" s="2"/>
      <c r="E1646" s="15">
        <v>0</v>
      </c>
      <c r="F1646" s="2"/>
      <c r="G1646" s="15">
        <v>0</v>
      </c>
      <c r="H1646" s="2"/>
      <c r="I1646" s="15">
        <v>0</v>
      </c>
      <c r="J1646" s="2"/>
      <c r="K1646" s="15">
        <v>0</v>
      </c>
      <c r="L1646" s="2"/>
      <c r="M1646" s="15">
        <v>0</v>
      </c>
      <c r="N1646" s="2"/>
      <c r="O1646" s="15">
        <v>0</v>
      </c>
      <c r="P1646" s="2"/>
      <c r="Q1646" s="15">
        <f t="shared" si="56"/>
        <v>0</v>
      </c>
      <c r="T1646" s="14"/>
    </row>
    <row r="1647" spans="1:20" ht="11.85" customHeight="1" x14ac:dyDescent="0.3">
      <c r="A1647" s="3" t="s">
        <v>295</v>
      </c>
      <c r="C1647" s="2">
        <f>SUM(C1633:C1646)</f>
        <v>7290.7000000000007</v>
      </c>
      <c r="D1647" s="2"/>
      <c r="E1647" s="2">
        <f>SUM(E1633:E1646)</f>
        <v>6979.32</v>
      </c>
      <c r="F1647" s="2"/>
      <c r="G1647" s="2">
        <f>SUM(G1633:G1646)</f>
        <v>11069.25</v>
      </c>
      <c r="H1647" s="2"/>
      <c r="I1647" s="2">
        <f>SUM(I1633:I1646)</f>
        <v>7510</v>
      </c>
      <c r="J1647" s="2"/>
      <c r="K1647" s="2">
        <f>SUM(K1633:K1646)</f>
        <v>7450</v>
      </c>
      <c r="L1647" s="2"/>
      <c r="M1647" s="2">
        <f>SUM(M1633:M1646)</f>
        <v>7880</v>
      </c>
      <c r="N1647" s="2"/>
      <c r="O1647" s="2">
        <f>SUM(O1633:O1646)</f>
        <v>5600</v>
      </c>
      <c r="P1647" s="2"/>
      <c r="Q1647" s="2">
        <f>SUM(Q1633:Q1646)</f>
        <v>13480</v>
      </c>
      <c r="R1647" s="20"/>
    </row>
    <row r="1648" spans="1:20" ht="11.85" customHeight="1" x14ac:dyDescent="0.3">
      <c r="D1648" s="2"/>
      <c r="F1648" s="2"/>
      <c r="H1648" s="2"/>
      <c r="J1648" s="2"/>
      <c r="K1648" s="2"/>
      <c r="L1648" s="2"/>
      <c r="M1648" s="2"/>
      <c r="N1648" s="2"/>
      <c r="O1648" s="2"/>
      <c r="P1648" s="2"/>
      <c r="Q1648" s="2"/>
    </row>
    <row r="1649" spans="1:20" ht="11.85" customHeight="1" x14ac:dyDescent="0.3">
      <c r="A1649" s="3" t="s">
        <v>812</v>
      </c>
      <c r="C1649" s="19">
        <v>0</v>
      </c>
      <c r="D1649" s="2"/>
      <c r="E1649" s="19">
        <v>0</v>
      </c>
      <c r="F1649" s="2"/>
      <c r="G1649" s="19">
        <v>0</v>
      </c>
      <c r="H1649" s="2"/>
      <c r="I1649" s="19">
        <v>0</v>
      </c>
      <c r="J1649" s="2"/>
      <c r="K1649" s="19">
        <v>0</v>
      </c>
      <c r="L1649" s="2"/>
      <c r="M1649" s="19">
        <v>0</v>
      </c>
      <c r="N1649" s="2"/>
      <c r="O1649" s="19">
        <v>0</v>
      </c>
      <c r="P1649" s="2"/>
      <c r="Q1649" s="19">
        <f>M1649+O1649</f>
        <v>0</v>
      </c>
      <c r="T1649" s="14"/>
    </row>
    <row r="1650" spans="1:20" ht="11.85" customHeight="1" x14ac:dyDescent="0.3">
      <c r="A1650" s="3" t="s">
        <v>813</v>
      </c>
      <c r="C1650" s="15">
        <v>0</v>
      </c>
      <c r="D1650" s="2"/>
      <c r="E1650" s="15">
        <v>0</v>
      </c>
      <c r="F1650" s="2"/>
      <c r="G1650" s="15">
        <v>4650.99</v>
      </c>
      <c r="H1650" s="2"/>
      <c r="I1650" s="15">
        <v>0</v>
      </c>
      <c r="J1650" s="2"/>
      <c r="K1650" s="15">
        <v>750</v>
      </c>
      <c r="L1650" s="2"/>
      <c r="M1650" s="15">
        <v>0</v>
      </c>
      <c r="N1650" s="2"/>
      <c r="O1650" s="15">
        <v>0</v>
      </c>
      <c r="P1650" s="2"/>
      <c r="Q1650" s="15">
        <f>M1650+O1650</f>
        <v>0</v>
      </c>
      <c r="T1650" s="14"/>
    </row>
    <row r="1651" spans="1:20" ht="11.85" customHeight="1" x14ac:dyDescent="0.3">
      <c r="A1651" s="3" t="s">
        <v>298</v>
      </c>
      <c r="C1651" s="2">
        <f>SUM(C1649:C1650)</f>
        <v>0</v>
      </c>
      <c r="D1651" s="2"/>
      <c r="E1651" s="2">
        <f>SUM(E1649:E1650)</f>
        <v>0</v>
      </c>
      <c r="F1651" s="2"/>
      <c r="G1651" s="2">
        <f>SUM(G1649:G1650)</f>
        <v>4650.99</v>
      </c>
      <c r="H1651" s="2"/>
      <c r="I1651" s="2">
        <f>SUM(I1649:I1650)</f>
        <v>0</v>
      </c>
      <c r="J1651" s="2"/>
      <c r="K1651" s="2">
        <f>SUM(K1649:K1650)</f>
        <v>750</v>
      </c>
      <c r="L1651" s="2"/>
      <c r="M1651" s="2">
        <f>SUM(M1649:M1650)</f>
        <v>0</v>
      </c>
      <c r="N1651" s="2"/>
      <c r="O1651" s="2">
        <f>SUM(O1649:O1650)</f>
        <v>0</v>
      </c>
      <c r="P1651" s="2"/>
      <c r="Q1651" s="2">
        <f>SUM(Q1649:Q1650)</f>
        <v>0</v>
      </c>
    </row>
    <row r="1652" spans="1:20" ht="11.85" customHeight="1" x14ac:dyDescent="0.3">
      <c r="D1652" s="2"/>
      <c r="F1652" s="2"/>
      <c r="H1652" s="2"/>
      <c r="J1652" s="2"/>
      <c r="K1652" s="2"/>
      <c r="L1652" s="2"/>
      <c r="M1652" s="2"/>
      <c r="N1652" s="2"/>
      <c r="O1652" s="2"/>
      <c r="P1652" s="2"/>
      <c r="Q1652" s="2"/>
    </row>
    <row r="1653" spans="1:20" ht="11.85" customHeight="1" x14ac:dyDescent="0.3">
      <c r="A1653" s="3" t="s">
        <v>814</v>
      </c>
      <c r="C1653" s="2">
        <f>C1622+C1630+C1647+C1651</f>
        <v>50260</v>
      </c>
      <c r="D1653" s="2"/>
      <c r="E1653" s="2">
        <f>E1622+E1630+E1647+E1651</f>
        <v>43102.469999999994</v>
      </c>
      <c r="F1653" s="2"/>
      <c r="G1653" s="2">
        <f>G1622+G1630+G1647+G1651</f>
        <v>61347.409999999996</v>
      </c>
      <c r="H1653" s="2"/>
      <c r="I1653" s="2">
        <f>I1622+I1630+I1647+I1651</f>
        <v>55992</v>
      </c>
      <c r="J1653" s="2"/>
      <c r="K1653" s="2">
        <f>K1622+K1630+K1647+K1651</f>
        <v>56742</v>
      </c>
      <c r="L1653" s="2"/>
      <c r="M1653" s="2">
        <f>M1622+M1630+M1647+M1651</f>
        <v>57567</v>
      </c>
      <c r="N1653" s="2"/>
      <c r="O1653" s="2">
        <f>O1622+O1630+O1647+O1651</f>
        <v>5600</v>
      </c>
      <c r="P1653" s="2"/>
      <c r="Q1653" s="2">
        <f>Q1622+Q1630+Q1647+Q1651</f>
        <v>63167</v>
      </c>
      <c r="T1653" s="14"/>
    </row>
    <row r="1654" spans="1:20" ht="11.85" customHeight="1" x14ac:dyDescent="0.3">
      <c r="D1654" s="2"/>
      <c r="F1654" s="2"/>
      <c r="H1654" s="2"/>
      <c r="J1654" s="2"/>
      <c r="K1654" s="2"/>
      <c r="L1654" s="2"/>
      <c r="M1654" s="2"/>
      <c r="N1654" s="2"/>
      <c r="O1654" s="2"/>
      <c r="P1654" s="2"/>
      <c r="Q1654" s="2"/>
    </row>
    <row r="1655" spans="1:20" ht="11.85" customHeight="1" x14ac:dyDescent="0.3">
      <c r="D1655" s="2"/>
      <c r="F1655" s="2"/>
      <c r="H1655" s="2"/>
      <c r="J1655" s="2"/>
      <c r="K1655" s="2"/>
      <c r="L1655" s="2"/>
      <c r="M1655" s="2"/>
      <c r="N1655" s="2"/>
      <c r="O1655" s="2"/>
      <c r="P1655" s="2"/>
      <c r="Q1655" s="2"/>
    </row>
    <row r="1656" spans="1:20" ht="11.85" customHeight="1" x14ac:dyDescent="0.3">
      <c r="D1656" s="2"/>
      <c r="F1656" s="2"/>
      <c r="H1656" s="2"/>
      <c r="J1656" s="2"/>
      <c r="K1656" s="2"/>
      <c r="L1656" s="2"/>
      <c r="M1656" s="2"/>
      <c r="N1656" s="2"/>
      <c r="O1656" s="2"/>
      <c r="P1656" s="2"/>
      <c r="Q1656" s="2"/>
    </row>
    <row r="1657" spans="1:20" ht="11.85" customHeight="1" x14ac:dyDescent="0.3">
      <c r="D1657" s="2"/>
      <c r="F1657" s="2"/>
      <c r="H1657" s="2"/>
      <c r="J1657" s="2"/>
      <c r="K1657" s="2"/>
      <c r="L1657" s="2"/>
      <c r="M1657" s="2"/>
      <c r="N1657" s="2"/>
      <c r="O1657" s="2"/>
      <c r="P1657" s="2"/>
      <c r="Q1657" s="2"/>
    </row>
    <row r="1658" spans="1:20" ht="11.85" customHeight="1" x14ac:dyDescent="0.3">
      <c r="D1658" s="2"/>
      <c r="F1658" s="2"/>
      <c r="H1658" s="2"/>
      <c r="J1658" s="2"/>
      <c r="K1658" s="2"/>
      <c r="L1658" s="2"/>
      <c r="M1658" s="2"/>
      <c r="N1658" s="2"/>
      <c r="O1658" s="2"/>
      <c r="P1658" s="2"/>
      <c r="Q1658" s="2"/>
    </row>
    <row r="1659" spans="1:20" ht="11.85" customHeight="1" x14ac:dyDescent="0.3">
      <c r="D1659" s="2"/>
      <c r="F1659" s="2"/>
      <c r="H1659" s="2"/>
      <c r="J1659" s="2"/>
      <c r="K1659" s="2"/>
      <c r="L1659" s="2"/>
      <c r="M1659" s="2"/>
      <c r="N1659" s="2"/>
      <c r="O1659" s="2"/>
      <c r="P1659" s="2"/>
      <c r="Q1659" s="2"/>
    </row>
    <row r="1660" spans="1:20" ht="11.85" customHeight="1" x14ac:dyDescent="0.3">
      <c r="D1660" s="2"/>
      <c r="F1660" s="2"/>
      <c r="H1660" s="2"/>
      <c r="J1660" s="2"/>
      <c r="K1660" s="2"/>
      <c r="L1660" s="2"/>
      <c r="M1660" s="2"/>
      <c r="N1660" s="2"/>
      <c r="O1660" s="2"/>
      <c r="P1660" s="2"/>
      <c r="Q1660" s="2"/>
    </row>
    <row r="1661" spans="1:20" ht="11.85" customHeight="1" x14ac:dyDescent="0.3">
      <c r="D1661" s="2"/>
      <c r="F1661" s="2"/>
      <c r="H1661" s="2"/>
      <c r="J1661" s="2"/>
      <c r="K1661" s="2"/>
      <c r="L1661" s="2"/>
      <c r="M1661" s="2"/>
      <c r="N1661" s="2"/>
      <c r="O1661" s="2"/>
      <c r="P1661" s="2"/>
      <c r="Q1661" s="2"/>
    </row>
    <row r="1662" spans="1:20" ht="11.85" customHeight="1" x14ac:dyDescent="0.3">
      <c r="D1662" s="2"/>
      <c r="F1662" s="2"/>
      <c r="H1662" s="2"/>
      <c r="J1662" s="2"/>
      <c r="K1662" s="2"/>
      <c r="L1662" s="2"/>
      <c r="M1662" s="2"/>
      <c r="N1662" s="2"/>
      <c r="O1662" s="2"/>
      <c r="P1662" s="2"/>
      <c r="Q1662" s="2"/>
    </row>
    <row r="1663" spans="1:20" ht="11.85" customHeight="1" x14ac:dyDescent="0.3">
      <c r="D1663" s="2"/>
      <c r="F1663" s="2"/>
      <c r="H1663" s="2"/>
      <c r="J1663" s="2"/>
      <c r="K1663" s="2"/>
      <c r="L1663" s="2"/>
      <c r="M1663" s="2"/>
      <c r="N1663" s="2"/>
      <c r="O1663" s="2"/>
      <c r="P1663" s="2"/>
      <c r="Q1663" s="2"/>
    </row>
    <row r="1664" spans="1:20" ht="11.85" customHeight="1" x14ac:dyDescent="0.3">
      <c r="D1664" s="2"/>
      <c r="F1664" s="2"/>
      <c r="H1664" s="2"/>
      <c r="J1664" s="2"/>
      <c r="K1664" s="2"/>
      <c r="L1664" s="2"/>
      <c r="M1664" s="2"/>
      <c r="N1664" s="2"/>
      <c r="O1664" s="2"/>
      <c r="P1664" s="2"/>
      <c r="Q1664" s="2"/>
    </row>
    <row r="1665" spans="1:20" ht="11.85" customHeight="1" x14ac:dyDescent="0.3">
      <c r="D1665" s="2"/>
      <c r="F1665" s="2"/>
      <c r="H1665" s="2"/>
      <c r="J1665" s="2"/>
      <c r="K1665" s="2"/>
      <c r="L1665" s="2"/>
      <c r="M1665" s="2"/>
      <c r="N1665" s="2"/>
      <c r="O1665" s="2"/>
      <c r="P1665" s="2"/>
      <c r="Q1665" s="2"/>
    </row>
    <row r="1666" spans="1:20" ht="11.85" customHeight="1" x14ac:dyDescent="0.3">
      <c r="D1666" s="2"/>
      <c r="F1666" s="2"/>
      <c r="H1666" s="2"/>
      <c r="J1666" s="2"/>
      <c r="K1666" s="2"/>
      <c r="L1666" s="2"/>
      <c r="M1666" s="2"/>
      <c r="N1666" s="2"/>
      <c r="O1666" s="2"/>
      <c r="P1666" s="2"/>
      <c r="Q1666" s="2"/>
    </row>
    <row r="1667" spans="1:20" ht="11.85" customHeight="1" x14ac:dyDescent="0.3">
      <c r="D1667" s="2"/>
      <c r="F1667" s="2"/>
      <c r="H1667" s="2"/>
      <c r="J1667" s="2"/>
      <c r="K1667" s="2"/>
      <c r="L1667" s="2"/>
      <c r="M1667" s="2"/>
      <c r="N1667" s="2"/>
      <c r="O1667" s="2"/>
      <c r="P1667" s="2"/>
      <c r="Q1667" s="2"/>
    </row>
    <row r="1668" spans="1:20" ht="11.85" customHeight="1" x14ac:dyDescent="0.3">
      <c r="A1668" s="1"/>
      <c r="B1668" s="1"/>
      <c r="E1668" s="2" t="str">
        <f>$E$1</f>
        <v>CITY OF BRADY</v>
      </c>
    </row>
    <row r="1669" spans="1:20" ht="11.85" customHeight="1" x14ac:dyDescent="0.3">
      <c r="E1669" s="2" t="str">
        <f>$E$2</f>
        <v>BUDGET REPORT</v>
      </c>
    </row>
    <row r="1670" spans="1:20" ht="11.85" customHeight="1" x14ac:dyDescent="0.3">
      <c r="E1670" s="2" t="str">
        <f>$E$3</f>
        <v>FISCAL YEAR 2016 - 2017</v>
      </c>
    </row>
    <row r="1671" spans="1:20" ht="11.85" customHeight="1" x14ac:dyDescent="0.3">
      <c r="A1671" s="3" t="s">
        <v>3</v>
      </c>
    </row>
    <row r="1672" spans="1:20" ht="11.85" customHeight="1" x14ac:dyDescent="0.3">
      <c r="A1672" s="3" t="s">
        <v>815</v>
      </c>
    </row>
    <row r="1673" spans="1:20" ht="11.85" customHeight="1" x14ac:dyDescent="0.3">
      <c r="I1673" s="7" t="str">
        <f>$I$6</f>
        <v>(----- 2015-2016 ------)</v>
      </c>
      <c r="J1673" s="7"/>
      <c r="K1673" s="7"/>
      <c r="L1673" s="8"/>
      <c r="M1673" s="7" t="str">
        <f>$M$6</f>
        <v>2016-2017</v>
      </c>
      <c r="N1673" s="7"/>
      <c r="O1673" s="7"/>
      <c r="P1673" s="7"/>
      <c r="Q1673" s="7"/>
    </row>
    <row r="1674" spans="1:20" ht="11.85" customHeight="1" x14ac:dyDescent="0.3">
      <c r="C1674" s="9" t="str">
        <f>$C$7</f>
        <v>2012-2013</v>
      </c>
      <c r="D1674" s="8"/>
      <c r="E1674" s="9" t="str">
        <f>$E$7</f>
        <v>2013-2014</v>
      </c>
      <c r="F1674" s="8"/>
      <c r="G1674" s="9" t="str">
        <f>$G$7</f>
        <v>2014- 2015</v>
      </c>
      <c r="H1674" s="8"/>
      <c r="I1674" s="9" t="s">
        <v>9</v>
      </c>
      <c r="J1674" s="8"/>
      <c r="K1674" s="8" t="str">
        <f>+$K$7</f>
        <v>PROJECTED</v>
      </c>
      <c r="L1674" s="8"/>
      <c r="M1674" s="8" t="str">
        <f>$M$7</f>
        <v>2016-2017</v>
      </c>
      <c r="N1674" s="8"/>
      <c r="O1674" s="8" t="str">
        <f>$O$7</f>
        <v>2016-2017</v>
      </c>
      <c r="P1674" s="8"/>
      <c r="Q1674" s="8" t="str">
        <f>$Q$7</f>
        <v>APPROVED</v>
      </c>
    </row>
    <row r="1675" spans="1:20" ht="11.85" customHeight="1" x14ac:dyDescent="0.3">
      <c r="A1675" s="10" t="s">
        <v>242</v>
      </c>
      <c r="C1675" s="11" t="s">
        <v>12</v>
      </c>
      <c r="D1675" s="8"/>
      <c r="E1675" s="11" t="s">
        <v>12</v>
      </c>
      <c r="F1675" s="8"/>
      <c r="G1675" s="11" t="s">
        <v>12</v>
      </c>
      <c r="H1675" s="8"/>
      <c r="I1675" s="11" t="s">
        <v>13</v>
      </c>
      <c r="J1675" s="8"/>
      <c r="K1675" s="12" t="s">
        <v>13</v>
      </c>
      <c r="L1675" s="8"/>
      <c r="M1675" s="12" t="str">
        <f>$M$8</f>
        <v>BASE</v>
      </c>
      <c r="N1675" s="8"/>
      <c r="O1675" s="12" t="str">
        <f>$O$8</f>
        <v>SUPPLEMENTAL</v>
      </c>
      <c r="P1675" s="8"/>
      <c r="Q1675" s="12" t="str">
        <f>$Q$8</f>
        <v>BUDGET</v>
      </c>
    </row>
    <row r="1676" spans="1:20" ht="11.85" customHeight="1" x14ac:dyDescent="0.3"/>
    <row r="1677" spans="1:20" ht="11.85" customHeight="1" x14ac:dyDescent="0.3">
      <c r="A1677" s="25" t="s">
        <v>243</v>
      </c>
    </row>
    <row r="1678" spans="1:20" ht="11.85" customHeight="1" x14ac:dyDescent="0.3">
      <c r="A1678" s="3" t="s">
        <v>816</v>
      </c>
      <c r="C1678" s="2">
        <v>28080</v>
      </c>
      <c r="D1678" s="2"/>
      <c r="E1678" s="2">
        <v>28814.400000000001</v>
      </c>
      <c r="F1678" s="2"/>
      <c r="G1678" s="2">
        <v>20188.46</v>
      </c>
      <c r="H1678" s="2"/>
      <c r="I1678" s="2">
        <v>23200</v>
      </c>
      <c r="J1678" s="2"/>
      <c r="K1678" s="2">
        <v>26400</v>
      </c>
      <c r="L1678" s="2"/>
      <c r="M1678" s="2">
        <v>33251</v>
      </c>
      <c r="N1678" s="2"/>
      <c r="O1678" s="2">
        <v>0</v>
      </c>
      <c r="P1678" s="2"/>
      <c r="Q1678" s="2">
        <f t="shared" ref="Q1678:Q1685" si="57">M1678+O1678</f>
        <v>33251</v>
      </c>
      <c r="T1678" s="14"/>
    </row>
    <row r="1679" spans="1:20" ht="11.85" customHeight="1" x14ac:dyDescent="0.3">
      <c r="A1679" s="3" t="s">
        <v>817</v>
      </c>
      <c r="C1679" s="2">
        <v>0</v>
      </c>
      <c r="D1679" s="2"/>
      <c r="E1679" s="2">
        <v>0</v>
      </c>
      <c r="F1679" s="2"/>
      <c r="G1679" s="2">
        <v>73.59</v>
      </c>
      <c r="H1679" s="2"/>
      <c r="I1679" s="2">
        <v>500</v>
      </c>
      <c r="J1679" s="2"/>
      <c r="K1679" s="2">
        <v>6200</v>
      </c>
      <c r="L1679" s="2"/>
      <c r="M1679" s="2">
        <v>3100</v>
      </c>
      <c r="N1679" s="2"/>
      <c r="O1679" s="2">
        <v>0</v>
      </c>
      <c r="P1679" s="2"/>
      <c r="Q1679" s="2">
        <f t="shared" si="57"/>
        <v>3100</v>
      </c>
      <c r="T1679" s="14"/>
    </row>
    <row r="1680" spans="1:20" ht="11.85" customHeight="1" x14ac:dyDescent="0.3">
      <c r="A1680" s="3" t="s">
        <v>818</v>
      </c>
      <c r="C1680" s="2">
        <v>0</v>
      </c>
      <c r="D1680" s="2"/>
      <c r="E1680" s="2">
        <v>0</v>
      </c>
      <c r="F1680" s="2"/>
      <c r="G1680" s="2">
        <v>300</v>
      </c>
      <c r="H1680" s="2"/>
      <c r="I1680" s="2">
        <v>600</v>
      </c>
      <c r="J1680" s="2"/>
      <c r="K1680" s="2">
        <v>0</v>
      </c>
      <c r="L1680" s="2"/>
      <c r="M1680" s="2">
        <v>0</v>
      </c>
      <c r="N1680" s="2"/>
      <c r="O1680" s="2">
        <v>0</v>
      </c>
      <c r="P1680" s="2"/>
      <c r="Q1680" s="2">
        <f t="shared" si="57"/>
        <v>0</v>
      </c>
      <c r="T1680" s="14"/>
    </row>
    <row r="1681" spans="1:21" ht="11.85" customHeight="1" x14ac:dyDescent="0.3">
      <c r="A1681" s="3" t="s">
        <v>819</v>
      </c>
      <c r="C1681" s="2">
        <v>7881.02</v>
      </c>
      <c r="D1681" s="2"/>
      <c r="E1681" s="2">
        <v>6942.24</v>
      </c>
      <c r="F1681" s="2"/>
      <c r="G1681" s="2">
        <v>4658.5</v>
      </c>
      <c r="H1681" s="2"/>
      <c r="I1681" s="2">
        <v>9377</v>
      </c>
      <c r="J1681" s="2"/>
      <c r="K1681" s="2">
        <v>9377</v>
      </c>
      <c r="L1681" s="2"/>
      <c r="M1681" s="2">
        <v>9845</v>
      </c>
      <c r="N1681" s="2"/>
      <c r="O1681" s="2">
        <v>0</v>
      </c>
      <c r="P1681" s="2"/>
      <c r="Q1681" s="2">
        <f t="shared" si="57"/>
        <v>9845</v>
      </c>
      <c r="T1681" s="14"/>
    </row>
    <row r="1682" spans="1:21" ht="11.85" customHeight="1" x14ac:dyDescent="0.3">
      <c r="A1682" s="3" t="s">
        <v>820</v>
      </c>
      <c r="C1682" s="2">
        <v>3000.31</v>
      </c>
      <c r="D1682" s="2"/>
      <c r="E1682" s="2">
        <v>3171.6</v>
      </c>
      <c r="F1682" s="2"/>
      <c r="G1682" s="2">
        <v>2146.9499999999998</v>
      </c>
      <c r="H1682" s="2"/>
      <c r="I1682" s="2">
        <v>2449</v>
      </c>
      <c r="J1682" s="2"/>
      <c r="K1682" s="2">
        <v>2449</v>
      </c>
      <c r="L1682" s="2"/>
      <c r="M1682" s="2">
        <v>3039</v>
      </c>
      <c r="N1682" s="2"/>
      <c r="O1682" s="2">
        <v>0</v>
      </c>
      <c r="P1682" s="2"/>
      <c r="Q1682" s="2">
        <f t="shared" si="57"/>
        <v>3039</v>
      </c>
      <c r="T1682" s="14"/>
    </row>
    <row r="1683" spans="1:21" ht="11.85" customHeight="1" x14ac:dyDescent="0.3">
      <c r="A1683" s="3" t="s">
        <v>821</v>
      </c>
      <c r="C1683" s="2">
        <v>756.63</v>
      </c>
      <c r="D1683" s="2"/>
      <c r="E1683" s="2">
        <v>903.39</v>
      </c>
      <c r="F1683" s="2"/>
      <c r="G1683" s="2">
        <v>502.59</v>
      </c>
      <c r="H1683" s="2"/>
      <c r="I1683" s="2">
        <v>956</v>
      </c>
      <c r="J1683" s="2"/>
      <c r="K1683" s="2">
        <v>956</v>
      </c>
      <c r="L1683" s="2"/>
      <c r="M1683" s="2">
        <v>822</v>
      </c>
      <c r="N1683" s="2"/>
      <c r="O1683" s="2">
        <v>0</v>
      </c>
      <c r="P1683" s="2"/>
      <c r="Q1683" s="2">
        <f t="shared" si="57"/>
        <v>822</v>
      </c>
      <c r="T1683" s="14"/>
    </row>
    <row r="1684" spans="1:21" ht="11.85" customHeight="1" x14ac:dyDescent="0.3">
      <c r="A1684" s="3" t="s">
        <v>822</v>
      </c>
      <c r="C1684" s="2">
        <v>0.68</v>
      </c>
      <c r="D1684" s="2"/>
      <c r="E1684" s="2">
        <v>207</v>
      </c>
      <c r="F1684" s="2"/>
      <c r="G1684" s="2">
        <v>13.83</v>
      </c>
      <c r="H1684" s="2"/>
      <c r="I1684" s="2">
        <v>90</v>
      </c>
      <c r="J1684" s="2"/>
      <c r="K1684" s="2">
        <v>90</v>
      </c>
      <c r="L1684" s="2"/>
      <c r="M1684" s="2">
        <v>198</v>
      </c>
      <c r="N1684" s="2"/>
      <c r="O1684" s="2">
        <v>0</v>
      </c>
      <c r="P1684" s="2"/>
      <c r="Q1684" s="2">
        <f t="shared" si="57"/>
        <v>198</v>
      </c>
      <c r="T1684" s="14"/>
    </row>
    <row r="1685" spans="1:21" ht="11.85" customHeight="1" x14ac:dyDescent="0.3">
      <c r="A1685" s="3" t="s">
        <v>823</v>
      </c>
      <c r="C1685" s="15">
        <v>2148.12</v>
      </c>
      <c r="D1685" s="2"/>
      <c r="E1685" s="15">
        <v>2204.3000000000002</v>
      </c>
      <c r="F1685" s="2"/>
      <c r="G1685" s="15">
        <v>1572.98</v>
      </c>
      <c r="H1685" s="2"/>
      <c r="I1685" s="15">
        <v>1849</v>
      </c>
      <c r="J1685" s="2"/>
      <c r="K1685" s="15">
        <v>1849</v>
      </c>
      <c r="L1685" s="2"/>
      <c r="M1685" s="15">
        <v>2835</v>
      </c>
      <c r="N1685" s="2"/>
      <c r="O1685" s="15">
        <v>0</v>
      </c>
      <c r="P1685" s="2"/>
      <c r="Q1685" s="15">
        <f t="shared" si="57"/>
        <v>2835</v>
      </c>
      <c r="T1685" s="14"/>
    </row>
    <row r="1686" spans="1:21" ht="11.85" customHeight="1" x14ac:dyDescent="0.3">
      <c r="A1686" s="3" t="s">
        <v>254</v>
      </c>
      <c r="C1686" s="2">
        <f>SUM(C1678:C1685)</f>
        <v>41866.76</v>
      </c>
      <c r="D1686" s="2"/>
      <c r="E1686" s="2">
        <f>SUM(E1678:E1685)</f>
        <v>42242.93</v>
      </c>
      <c r="F1686" s="2"/>
      <c r="G1686" s="2">
        <f>SUM(G1678:G1685)</f>
        <v>29456.9</v>
      </c>
      <c r="H1686" s="2"/>
      <c r="I1686" s="2">
        <f>SUM(I1678:I1685)</f>
        <v>39021</v>
      </c>
      <c r="J1686" s="2"/>
      <c r="K1686" s="2">
        <f>SUM(K1678:K1685)</f>
        <v>47321</v>
      </c>
      <c r="L1686" s="2"/>
      <c r="M1686" s="2">
        <f>SUM(M1678:M1685)</f>
        <v>53090</v>
      </c>
      <c r="N1686" s="2"/>
      <c r="O1686" s="2">
        <f>SUM(O1678:O1685)</f>
        <v>0</v>
      </c>
      <c r="P1686" s="2"/>
      <c r="Q1686" s="2">
        <f>SUM(Q1678:Q1685)</f>
        <v>53090</v>
      </c>
      <c r="U1686" s="2"/>
    </row>
    <row r="1687" spans="1:21" ht="11.85" customHeight="1" x14ac:dyDescent="0.3">
      <c r="D1687" s="2"/>
      <c r="F1687" s="2"/>
      <c r="H1687" s="2"/>
      <c r="J1687" s="2"/>
      <c r="K1687" s="2"/>
      <c r="L1687" s="2"/>
      <c r="M1687" s="2"/>
      <c r="N1687" s="2"/>
      <c r="O1687" s="2"/>
      <c r="P1687" s="2"/>
      <c r="Q1687" s="2"/>
    </row>
    <row r="1688" spans="1:21" ht="11.85" customHeight="1" x14ac:dyDescent="0.3">
      <c r="A1688" s="25" t="s">
        <v>255</v>
      </c>
      <c r="D1688" s="2"/>
      <c r="F1688" s="2"/>
      <c r="H1688" s="2"/>
      <c r="J1688" s="2"/>
      <c r="K1688" s="2"/>
      <c r="L1688" s="2"/>
      <c r="M1688" s="2"/>
      <c r="N1688" s="2"/>
      <c r="O1688" s="2"/>
      <c r="P1688" s="2"/>
      <c r="Q1688" s="2"/>
    </row>
    <row r="1689" spans="1:21" ht="11.85" customHeight="1" x14ac:dyDescent="0.3">
      <c r="A1689" s="3" t="s">
        <v>824</v>
      </c>
      <c r="C1689" s="2">
        <v>0</v>
      </c>
      <c r="D1689" s="2"/>
      <c r="E1689" s="2">
        <v>0</v>
      </c>
      <c r="F1689" s="2"/>
      <c r="G1689" s="2">
        <v>0</v>
      </c>
      <c r="H1689" s="2"/>
      <c r="I1689" s="2">
        <v>0</v>
      </c>
      <c r="J1689" s="2"/>
      <c r="K1689" s="2">
        <v>0</v>
      </c>
      <c r="L1689" s="2"/>
      <c r="M1689" s="2">
        <v>0</v>
      </c>
      <c r="N1689" s="2"/>
      <c r="O1689" s="2">
        <v>0</v>
      </c>
      <c r="P1689" s="2"/>
      <c r="Q1689" s="2">
        <f t="shared" ref="Q1689:Q1700" si="58">M1689+O1689</f>
        <v>0</v>
      </c>
      <c r="T1689" s="14"/>
    </row>
    <row r="1690" spans="1:21" ht="11.85" customHeight="1" x14ac:dyDescent="0.3">
      <c r="A1690" s="3" t="s">
        <v>825</v>
      </c>
      <c r="C1690" s="2">
        <v>247.49</v>
      </c>
      <c r="D1690" s="2"/>
      <c r="E1690" s="2">
        <v>1415.91</v>
      </c>
      <c r="F1690" s="2"/>
      <c r="G1690" s="2">
        <v>2155.59</v>
      </c>
      <c r="H1690" s="2"/>
      <c r="I1690" s="2">
        <v>0</v>
      </c>
      <c r="J1690" s="2"/>
      <c r="K1690" s="2">
        <v>3600</v>
      </c>
      <c r="L1690" s="2"/>
      <c r="M1690" s="2">
        <v>3700</v>
      </c>
      <c r="N1690" s="2"/>
      <c r="O1690" s="2">
        <v>0</v>
      </c>
      <c r="P1690" s="2"/>
      <c r="Q1690" s="2">
        <f t="shared" si="58"/>
        <v>3700</v>
      </c>
      <c r="T1690" s="14"/>
    </row>
    <row r="1691" spans="1:21" ht="11.85" customHeight="1" x14ac:dyDescent="0.3">
      <c r="A1691" s="3" t="s">
        <v>826</v>
      </c>
      <c r="C1691" s="2">
        <v>0</v>
      </c>
      <c r="D1691" s="2"/>
      <c r="E1691" s="2">
        <v>0</v>
      </c>
      <c r="F1691" s="2"/>
      <c r="G1691" s="2">
        <v>0</v>
      </c>
      <c r="H1691" s="2"/>
      <c r="I1691" s="2">
        <v>0</v>
      </c>
      <c r="J1691" s="2"/>
      <c r="K1691" s="2">
        <v>0</v>
      </c>
      <c r="L1691" s="2"/>
      <c r="M1691" s="2">
        <v>0</v>
      </c>
      <c r="N1691" s="2"/>
      <c r="O1691" s="2">
        <v>0</v>
      </c>
      <c r="P1691" s="2"/>
      <c r="Q1691" s="2">
        <f t="shared" si="58"/>
        <v>0</v>
      </c>
      <c r="T1691" s="14"/>
    </row>
    <row r="1692" spans="1:21" ht="11.85" customHeight="1" x14ac:dyDescent="0.3">
      <c r="A1692" s="3" t="s">
        <v>827</v>
      </c>
      <c r="C1692" s="2">
        <v>0</v>
      </c>
      <c r="D1692" s="2"/>
      <c r="E1692" s="2">
        <v>0</v>
      </c>
      <c r="F1692" s="2"/>
      <c r="G1692" s="2">
        <v>0</v>
      </c>
      <c r="H1692" s="2"/>
      <c r="I1692" s="2">
        <v>0</v>
      </c>
      <c r="J1692" s="2"/>
      <c r="K1692" s="2">
        <v>0</v>
      </c>
      <c r="L1692" s="2"/>
      <c r="M1692" s="2">
        <v>0</v>
      </c>
      <c r="N1692" s="2"/>
      <c r="O1692" s="2">
        <v>0</v>
      </c>
      <c r="P1692" s="2"/>
      <c r="Q1692" s="2">
        <f t="shared" si="58"/>
        <v>0</v>
      </c>
      <c r="T1692" s="14"/>
    </row>
    <row r="1693" spans="1:21" ht="11.85" customHeight="1" x14ac:dyDescent="0.3">
      <c r="A1693" s="3" t="s">
        <v>828</v>
      </c>
      <c r="C1693" s="2">
        <v>0</v>
      </c>
      <c r="D1693" s="2"/>
      <c r="E1693" s="2">
        <v>0</v>
      </c>
      <c r="F1693" s="2"/>
      <c r="G1693" s="2">
        <v>0</v>
      </c>
      <c r="H1693" s="2"/>
      <c r="I1693" s="2">
        <v>0</v>
      </c>
      <c r="J1693" s="2"/>
      <c r="K1693" s="2">
        <v>0</v>
      </c>
      <c r="L1693" s="2"/>
      <c r="M1693" s="2">
        <v>0</v>
      </c>
      <c r="N1693" s="2"/>
      <c r="O1693" s="2">
        <v>0</v>
      </c>
      <c r="P1693" s="2"/>
      <c r="Q1693" s="2">
        <f t="shared" si="58"/>
        <v>0</v>
      </c>
      <c r="T1693" s="14"/>
    </row>
    <row r="1694" spans="1:21" ht="11.85" customHeight="1" x14ac:dyDescent="0.3">
      <c r="A1694" s="3" t="s">
        <v>829</v>
      </c>
      <c r="C1694" s="2">
        <v>0</v>
      </c>
      <c r="D1694" s="2"/>
      <c r="E1694" s="2">
        <v>0</v>
      </c>
      <c r="F1694" s="2"/>
      <c r="G1694" s="2">
        <v>0</v>
      </c>
      <c r="H1694" s="2"/>
      <c r="I1694" s="2">
        <v>0</v>
      </c>
      <c r="J1694" s="2"/>
      <c r="K1694" s="2">
        <v>0</v>
      </c>
      <c r="L1694" s="2"/>
      <c r="M1694" s="2">
        <v>0</v>
      </c>
      <c r="N1694" s="2"/>
      <c r="O1694" s="2">
        <v>0</v>
      </c>
      <c r="P1694" s="2"/>
      <c r="Q1694" s="2">
        <f t="shared" si="58"/>
        <v>0</v>
      </c>
      <c r="T1694" s="14"/>
    </row>
    <row r="1695" spans="1:21" ht="11.85" customHeight="1" x14ac:dyDescent="0.3">
      <c r="A1695" s="3" t="s">
        <v>830</v>
      </c>
      <c r="C1695" s="2">
        <v>0</v>
      </c>
      <c r="D1695" s="2"/>
      <c r="E1695" s="2">
        <v>0</v>
      </c>
      <c r="F1695" s="2"/>
      <c r="G1695" s="2">
        <v>0</v>
      </c>
      <c r="H1695" s="2"/>
      <c r="I1695" s="2">
        <v>0</v>
      </c>
      <c r="J1695" s="2"/>
      <c r="K1695" s="2">
        <v>0</v>
      </c>
      <c r="L1695" s="2"/>
      <c r="M1695" s="2">
        <v>0</v>
      </c>
      <c r="N1695" s="2"/>
      <c r="O1695" s="2">
        <v>0</v>
      </c>
      <c r="P1695" s="2"/>
      <c r="Q1695" s="2">
        <f t="shared" si="58"/>
        <v>0</v>
      </c>
      <c r="T1695" s="14"/>
    </row>
    <row r="1696" spans="1:21" ht="11.85" customHeight="1" x14ac:dyDescent="0.3">
      <c r="A1696" s="3" t="s">
        <v>831</v>
      </c>
      <c r="C1696" s="2">
        <v>0</v>
      </c>
      <c r="D1696" s="2"/>
      <c r="E1696" s="2">
        <v>0</v>
      </c>
      <c r="F1696" s="2"/>
      <c r="G1696" s="2">
        <v>9916.68</v>
      </c>
      <c r="H1696" s="2"/>
      <c r="I1696" s="2">
        <v>35000</v>
      </c>
      <c r="J1696" s="2"/>
      <c r="K1696" s="2">
        <v>40000</v>
      </c>
      <c r="L1696" s="2"/>
      <c r="M1696" s="2">
        <v>40000</v>
      </c>
      <c r="N1696" s="2"/>
      <c r="O1696" s="2">
        <v>0</v>
      </c>
      <c r="P1696" s="2"/>
      <c r="Q1696" s="2">
        <f t="shared" si="58"/>
        <v>40000</v>
      </c>
      <c r="T1696" s="14"/>
    </row>
    <row r="1697" spans="1:20" ht="11.85" customHeight="1" x14ac:dyDescent="0.3">
      <c r="A1697" s="3" t="s">
        <v>832</v>
      </c>
      <c r="C1697" s="2">
        <v>0</v>
      </c>
      <c r="D1697" s="2"/>
      <c r="E1697" s="2">
        <v>0</v>
      </c>
      <c r="F1697" s="2"/>
      <c r="G1697" s="2">
        <v>0</v>
      </c>
      <c r="H1697" s="2"/>
      <c r="I1697" s="2">
        <v>0</v>
      </c>
      <c r="J1697" s="2"/>
      <c r="K1697" s="2">
        <v>0</v>
      </c>
      <c r="L1697" s="2"/>
      <c r="M1697" s="2">
        <v>0</v>
      </c>
      <c r="N1697" s="2"/>
      <c r="O1697" s="2">
        <v>0</v>
      </c>
      <c r="P1697" s="2"/>
      <c r="Q1697" s="2">
        <f t="shared" si="58"/>
        <v>0</v>
      </c>
      <c r="T1697" s="14"/>
    </row>
    <row r="1698" spans="1:20" ht="11.85" customHeight="1" x14ac:dyDescent="0.3">
      <c r="A1698" s="3" t="s">
        <v>833</v>
      </c>
      <c r="C1698" s="2">
        <v>1089</v>
      </c>
      <c r="D1698" s="2"/>
      <c r="E1698" s="2">
        <v>1454.74</v>
      </c>
      <c r="F1698" s="2"/>
      <c r="G1698" s="2">
        <v>460.29</v>
      </c>
      <c r="H1698" s="2"/>
      <c r="I1698" s="2">
        <v>2000</v>
      </c>
      <c r="J1698" s="2"/>
      <c r="K1698" s="2">
        <v>2000</v>
      </c>
      <c r="L1698" s="2"/>
      <c r="M1698" s="2">
        <v>1000</v>
      </c>
      <c r="N1698" s="2"/>
      <c r="O1698" s="2">
        <v>0</v>
      </c>
      <c r="P1698" s="2"/>
      <c r="Q1698" s="2">
        <f t="shared" si="58"/>
        <v>1000</v>
      </c>
      <c r="T1698" s="14"/>
    </row>
    <row r="1699" spans="1:20" ht="11.85" customHeight="1" x14ac:dyDescent="0.3">
      <c r="A1699" s="3" t="s">
        <v>834</v>
      </c>
      <c r="C1699" s="2">
        <v>0</v>
      </c>
      <c r="D1699" s="2"/>
      <c r="E1699" s="2">
        <v>0</v>
      </c>
      <c r="F1699" s="2"/>
      <c r="G1699" s="2">
        <v>0</v>
      </c>
      <c r="H1699" s="2"/>
      <c r="I1699" s="2">
        <v>0</v>
      </c>
      <c r="J1699" s="2"/>
      <c r="K1699" s="2">
        <v>0</v>
      </c>
      <c r="L1699" s="2"/>
      <c r="M1699" s="2">
        <v>0</v>
      </c>
      <c r="N1699" s="2"/>
      <c r="O1699" s="2">
        <v>0</v>
      </c>
      <c r="P1699" s="2"/>
      <c r="Q1699" s="2">
        <f t="shared" si="58"/>
        <v>0</v>
      </c>
      <c r="T1699" s="14"/>
    </row>
    <row r="1700" spans="1:20" ht="11.85" customHeight="1" x14ac:dyDescent="0.3">
      <c r="A1700" s="3" t="s">
        <v>835</v>
      </c>
      <c r="C1700" s="15">
        <v>0</v>
      </c>
      <c r="D1700" s="2"/>
      <c r="E1700" s="15">
        <v>0</v>
      </c>
      <c r="F1700" s="2"/>
      <c r="G1700" s="15">
        <v>0</v>
      </c>
      <c r="H1700" s="2"/>
      <c r="I1700" s="15">
        <v>1100</v>
      </c>
      <c r="J1700" s="2"/>
      <c r="K1700" s="15">
        <v>1100</v>
      </c>
      <c r="L1700" s="2"/>
      <c r="M1700" s="15">
        <v>1100</v>
      </c>
      <c r="N1700" s="2"/>
      <c r="O1700" s="15">
        <v>0</v>
      </c>
      <c r="P1700" s="2"/>
      <c r="Q1700" s="15">
        <f t="shared" si="58"/>
        <v>1100</v>
      </c>
      <c r="T1700" s="14"/>
    </row>
    <row r="1701" spans="1:20" ht="11.85" customHeight="1" x14ac:dyDescent="0.3">
      <c r="A1701" s="3" t="s">
        <v>272</v>
      </c>
      <c r="C1701" s="2">
        <f>SUM(C1689:C1700)</f>
        <v>1336.49</v>
      </c>
      <c r="D1701" s="2"/>
      <c r="E1701" s="2">
        <f>SUM(E1689:E1700)</f>
        <v>2870.65</v>
      </c>
      <c r="F1701" s="2"/>
      <c r="G1701" s="2">
        <f>SUM(G1689:G1700)</f>
        <v>12532.560000000001</v>
      </c>
      <c r="H1701" s="2"/>
      <c r="I1701" s="2">
        <f>SUM(I1689:I1700)</f>
        <v>38100</v>
      </c>
      <c r="J1701" s="2"/>
      <c r="K1701" s="2">
        <f>SUM(K1689:K1700)</f>
        <v>46700</v>
      </c>
      <c r="L1701" s="2"/>
      <c r="M1701" s="2">
        <f>SUM(M1689:M1700)</f>
        <v>45800</v>
      </c>
      <c r="N1701" s="2"/>
      <c r="O1701" s="2">
        <f>SUM(O1689:O1700)</f>
        <v>0</v>
      </c>
      <c r="P1701" s="2"/>
      <c r="Q1701" s="2">
        <f>SUM(Q1689:Q1700)</f>
        <v>45800</v>
      </c>
    </row>
    <row r="1702" spans="1:20" ht="11.85" customHeight="1" x14ac:dyDescent="0.3">
      <c r="D1702" s="2"/>
      <c r="F1702" s="2"/>
      <c r="H1702" s="2"/>
      <c r="J1702" s="2"/>
      <c r="K1702" s="2"/>
      <c r="L1702" s="2"/>
      <c r="M1702" s="2"/>
      <c r="N1702" s="2"/>
      <c r="O1702" s="2"/>
      <c r="P1702" s="2"/>
      <c r="Q1702" s="2"/>
    </row>
    <row r="1703" spans="1:20" ht="11.85" customHeight="1" x14ac:dyDescent="0.3">
      <c r="A1703" s="13" t="s">
        <v>273</v>
      </c>
      <c r="D1703" s="2"/>
      <c r="F1703" s="2"/>
      <c r="H1703" s="2"/>
      <c r="J1703" s="2"/>
      <c r="K1703" s="2"/>
      <c r="L1703" s="2"/>
      <c r="M1703" s="2"/>
      <c r="N1703" s="2"/>
      <c r="O1703" s="2"/>
      <c r="P1703" s="2"/>
      <c r="Q1703" s="2"/>
    </row>
    <row r="1704" spans="1:20" ht="11.85" customHeight="1" x14ac:dyDescent="0.3">
      <c r="A1704" s="3" t="s">
        <v>836</v>
      </c>
      <c r="C1704" s="2">
        <v>50</v>
      </c>
      <c r="D1704" s="2"/>
      <c r="E1704" s="2">
        <v>0</v>
      </c>
      <c r="F1704" s="2"/>
      <c r="G1704" s="2">
        <v>481.25</v>
      </c>
      <c r="H1704" s="2"/>
      <c r="I1704" s="2">
        <v>50</v>
      </c>
      <c r="J1704" s="2"/>
      <c r="K1704" s="2">
        <v>800</v>
      </c>
      <c r="L1704" s="2"/>
      <c r="M1704" s="2">
        <v>200</v>
      </c>
      <c r="N1704" s="2"/>
      <c r="O1704" s="2">
        <v>0</v>
      </c>
      <c r="P1704" s="2"/>
      <c r="Q1704" s="2">
        <f t="shared" ref="Q1704:Q1717" si="59">M1704+O1704</f>
        <v>200</v>
      </c>
      <c r="T1704" s="14"/>
    </row>
    <row r="1705" spans="1:20" ht="11.85" customHeight="1" x14ac:dyDescent="0.3">
      <c r="A1705" s="3" t="s">
        <v>837</v>
      </c>
      <c r="C1705" s="2">
        <v>0</v>
      </c>
      <c r="D1705" s="2"/>
      <c r="E1705" s="2">
        <v>12.4</v>
      </c>
      <c r="F1705" s="2"/>
      <c r="G1705" s="2">
        <v>910.79</v>
      </c>
      <c r="H1705" s="2"/>
      <c r="I1705" s="2">
        <v>1000</v>
      </c>
      <c r="J1705" s="2"/>
      <c r="K1705" s="2">
        <v>1000</v>
      </c>
      <c r="L1705" s="2"/>
      <c r="M1705" s="2">
        <v>1000</v>
      </c>
      <c r="N1705" s="2"/>
      <c r="O1705" s="2">
        <v>0</v>
      </c>
      <c r="P1705" s="2"/>
      <c r="Q1705" s="2">
        <f t="shared" si="59"/>
        <v>1000</v>
      </c>
      <c r="T1705" s="14"/>
    </row>
    <row r="1706" spans="1:20" ht="11.85" customHeight="1" x14ac:dyDescent="0.3">
      <c r="A1706" s="3" t="s">
        <v>838</v>
      </c>
      <c r="C1706" s="2">
        <v>722.73</v>
      </c>
      <c r="D1706" s="2"/>
      <c r="E1706" s="2">
        <v>261.29000000000002</v>
      </c>
      <c r="F1706" s="2"/>
      <c r="G1706" s="2">
        <v>716.96</v>
      </c>
      <c r="H1706" s="2"/>
      <c r="I1706" s="2">
        <v>500</v>
      </c>
      <c r="J1706" s="2"/>
      <c r="K1706" s="2">
        <v>600</v>
      </c>
      <c r="L1706" s="2"/>
      <c r="M1706" s="2">
        <v>500</v>
      </c>
      <c r="N1706" s="2"/>
      <c r="O1706" s="2">
        <v>0</v>
      </c>
      <c r="P1706" s="2"/>
      <c r="Q1706" s="2">
        <f t="shared" si="59"/>
        <v>500</v>
      </c>
      <c r="T1706" s="14"/>
    </row>
    <row r="1707" spans="1:20" ht="11.85" customHeight="1" x14ac:dyDescent="0.3">
      <c r="A1707" s="3" t="s">
        <v>839</v>
      </c>
      <c r="C1707" s="2">
        <v>6397.81</v>
      </c>
      <c r="D1707" s="2"/>
      <c r="E1707" s="2">
        <v>3891.52</v>
      </c>
      <c r="F1707" s="2"/>
      <c r="G1707" s="2">
        <v>1783.27</v>
      </c>
      <c r="H1707" s="2"/>
      <c r="I1707" s="2">
        <v>5700</v>
      </c>
      <c r="J1707" s="2"/>
      <c r="K1707" s="2">
        <v>3500</v>
      </c>
      <c r="L1707" s="2"/>
      <c r="M1707" s="2">
        <v>4000</v>
      </c>
      <c r="N1707" s="2"/>
      <c r="O1707" s="2">
        <v>0</v>
      </c>
      <c r="P1707" s="2"/>
      <c r="Q1707" s="2">
        <f t="shared" si="59"/>
        <v>4000</v>
      </c>
      <c r="T1707" s="14"/>
    </row>
    <row r="1708" spans="1:20" ht="11.85" customHeight="1" x14ac:dyDescent="0.3">
      <c r="A1708" s="3" t="s">
        <v>840</v>
      </c>
      <c r="C1708" s="2">
        <v>1259.3</v>
      </c>
      <c r="D1708" s="2"/>
      <c r="E1708" s="2">
        <v>89</v>
      </c>
      <c r="F1708" s="2"/>
      <c r="G1708" s="2">
        <v>975.32</v>
      </c>
      <c r="H1708" s="2"/>
      <c r="I1708" s="2">
        <v>1000</v>
      </c>
      <c r="J1708" s="2"/>
      <c r="K1708" s="2">
        <v>1500</v>
      </c>
      <c r="L1708" s="2"/>
      <c r="M1708" s="2">
        <v>1000</v>
      </c>
      <c r="N1708" s="2"/>
      <c r="O1708" s="2">
        <v>0</v>
      </c>
      <c r="P1708" s="2"/>
      <c r="Q1708" s="2">
        <f t="shared" si="59"/>
        <v>1000</v>
      </c>
      <c r="T1708" s="14"/>
    </row>
    <row r="1709" spans="1:20" ht="11.85" customHeight="1" x14ac:dyDescent="0.3">
      <c r="A1709" s="3" t="s">
        <v>841</v>
      </c>
      <c r="C1709" s="2">
        <v>169.89</v>
      </c>
      <c r="D1709" s="2"/>
      <c r="E1709" s="2">
        <v>0</v>
      </c>
      <c r="F1709" s="2"/>
      <c r="G1709" s="2">
        <v>0</v>
      </c>
      <c r="H1709" s="2"/>
      <c r="I1709" s="2">
        <v>200</v>
      </c>
      <c r="J1709" s="2"/>
      <c r="K1709" s="2">
        <v>160</v>
      </c>
      <c r="L1709" s="2"/>
      <c r="M1709" s="2">
        <v>200</v>
      </c>
      <c r="N1709" s="2"/>
      <c r="O1709" s="2">
        <v>0</v>
      </c>
      <c r="P1709" s="2"/>
      <c r="Q1709" s="2">
        <f t="shared" si="59"/>
        <v>200</v>
      </c>
      <c r="T1709" s="14"/>
    </row>
    <row r="1710" spans="1:20" ht="11.85" hidden="1" customHeight="1" x14ac:dyDescent="0.3">
      <c r="A1710" s="3" t="s">
        <v>842</v>
      </c>
      <c r="C1710" s="2">
        <v>0</v>
      </c>
      <c r="D1710" s="2"/>
      <c r="E1710" s="2">
        <v>0</v>
      </c>
      <c r="F1710" s="2"/>
      <c r="G1710" s="2">
        <v>0</v>
      </c>
      <c r="H1710" s="2"/>
      <c r="I1710" s="2">
        <v>0</v>
      </c>
      <c r="J1710" s="2"/>
      <c r="K1710" s="2">
        <v>0</v>
      </c>
      <c r="L1710" s="2"/>
      <c r="M1710" s="2">
        <v>0</v>
      </c>
      <c r="N1710" s="2"/>
      <c r="O1710" s="2">
        <v>0</v>
      </c>
      <c r="P1710" s="2"/>
      <c r="Q1710" s="2">
        <f t="shared" si="59"/>
        <v>0</v>
      </c>
      <c r="T1710" s="14"/>
    </row>
    <row r="1711" spans="1:20" ht="11.85" customHeight="1" x14ac:dyDescent="0.3">
      <c r="A1711" s="3" t="s">
        <v>843</v>
      </c>
      <c r="C1711" s="2">
        <v>1497.84</v>
      </c>
      <c r="D1711" s="2"/>
      <c r="E1711" s="2">
        <v>941.94</v>
      </c>
      <c r="F1711" s="2"/>
      <c r="G1711" s="2">
        <v>0</v>
      </c>
      <c r="H1711" s="2"/>
      <c r="I1711" s="2">
        <v>1000</v>
      </c>
      <c r="J1711" s="2"/>
      <c r="K1711" s="2">
        <v>1000</v>
      </c>
      <c r="L1711" s="2"/>
      <c r="M1711" s="2">
        <v>1000</v>
      </c>
      <c r="N1711" s="2"/>
      <c r="O1711" s="2">
        <v>0</v>
      </c>
      <c r="P1711" s="2"/>
      <c r="Q1711" s="2">
        <f t="shared" si="59"/>
        <v>1000</v>
      </c>
      <c r="T1711" s="14"/>
    </row>
    <row r="1712" spans="1:20" ht="11.85" customHeight="1" x14ac:dyDescent="0.3">
      <c r="A1712" s="3" t="s">
        <v>844</v>
      </c>
      <c r="C1712" s="2">
        <v>0</v>
      </c>
      <c r="D1712" s="2"/>
      <c r="E1712" s="2">
        <v>0</v>
      </c>
      <c r="F1712" s="2"/>
      <c r="G1712" s="2">
        <v>0</v>
      </c>
      <c r="H1712" s="2"/>
      <c r="I1712" s="2">
        <v>0</v>
      </c>
      <c r="J1712" s="2"/>
      <c r="K1712" s="2">
        <v>0</v>
      </c>
      <c r="L1712" s="2"/>
      <c r="M1712" s="2">
        <v>0</v>
      </c>
      <c r="N1712" s="2"/>
      <c r="O1712" s="2">
        <v>0</v>
      </c>
      <c r="P1712" s="2"/>
      <c r="Q1712" s="2">
        <f t="shared" si="59"/>
        <v>0</v>
      </c>
      <c r="T1712" s="14"/>
    </row>
    <row r="1713" spans="1:20" ht="11.85" customHeight="1" x14ac:dyDescent="0.3">
      <c r="A1713" s="3" t="s">
        <v>845</v>
      </c>
      <c r="C1713" s="2">
        <v>557.04</v>
      </c>
      <c r="D1713" s="2"/>
      <c r="E1713" s="2">
        <v>509.64</v>
      </c>
      <c r="F1713" s="2"/>
      <c r="G1713" s="2">
        <v>509.64</v>
      </c>
      <c r="H1713" s="2"/>
      <c r="I1713" s="2">
        <v>555</v>
      </c>
      <c r="J1713" s="2"/>
      <c r="K1713" s="2">
        <v>555</v>
      </c>
      <c r="L1713" s="2"/>
      <c r="M1713" s="2">
        <v>555</v>
      </c>
      <c r="N1713" s="2"/>
      <c r="O1713" s="2">
        <v>0</v>
      </c>
      <c r="P1713" s="2"/>
      <c r="Q1713" s="2">
        <f t="shared" si="59"/>
        <v>555</v>
      </c>
      <c r="T1713" s="14"/>
    </row>
    <row r="1714" spans="1:20" ht="11.85" customHeight="1" x14ac:dyDescent="0.3">
      <c r="A1714" s="3" t="s">
        <v>846</v>
      </c>
      <c r="C1714" s="2">
        <v>150</v>
      </c>
      <c r="D1714" s="2"/>
      <c r="E1714" s="2">
        <v>0</v>
      </c>
      <c r="F1714" s="2"/>
      <c r="G1714" s="2">
        <v>110</v>
      </c>
      <c r="H1714" s="2"/>
      <c r="I1714" s="2">
        <v>200</v>
      </c>
      <c r="J1714" s="2"/>
      <c r="K1714" s="2">
        <v>200</v>
      </c>
      <c r="L1714" s="2"/>
      <c r="M1714" s="2">
        <v>200</v>
      </c>
      <c r="N1714" s="2"/>
      <c r="O1714" s="2">
        <v>0</v>
      </c>
      <c r="P1714" s="2"/>
      <c r="Q1714" s="2">
        <f t="shared" si="59"/>
        <v>200</v>
      </c>
      <c r="T1714" s="14"/>
    </row>
    <row r="1715" spans="1:20" ht="11.85" hidden="1" customHeight="1" x14ac:dyDescent="0.3">
      <c r="A1715" s="3" t="s">
        <v>847</v>
      </c>
      <c r="C1715" s="2">
        <v>0</v>
      </c>
      <c r="D1715" s="2"/>
      <c r="E1715" s="2">
        <v>0</v>
      </c>
      <c r="F1715" s="2"/>
      <c r="G1715" s="2">
        <v>0</v>
      </c>
      <c r="H1715" s="2"/>
      <c r="I1715" s="2">
        <v>0</v>
      </c>
      <c r="J1715" s="2"/>
      <c r="K1715" s="2">
        <v>0</v>
      </c>
      <c r="L1715" s="2"/>
      <c r="M1715" s="2">
        <v>0</v>
      </c>
      <c r="N1715" s="2"/>
      <c r="O1715" s="2">
        <v>0</v>
      </c>
      <c r="P1715" s="2"/>
      <c r="Q1715" s="2">
        <f t="shared" si="59"/>
        <v>0</v>
      </c>
      <c r="T1715" s="14"/>
    </row>
    <row r="1716" spans="1:20" ht="11.85" hidden="1" customHeight="1" x14ac:dyDescent="0.3">
      <c r="A1716" s="3" t="s">
        <v>848</v>
      </c>
      <c r="C1716" s="2">
        <v>0</v>
      </c>
      <c r="D1716" s="2"/>
      <c r="E1716" s="2">
        <v>0</v>
      </c>
      <c r="F1716" s="2"/>
      <c r="G1716" s="2">
        <v>0</v>
      </c>
      <c r="H1716" s="2"/>
      <c r="I1716" s="2">
        <v>0</v>
      </c>
      <c r="J1716" s="2"/>
      <c r="K1716" s="2">
        <v>0</v>
      </c>
      <c r="L1716" s="2"/>
      <c r="M1716" s="2">
        <v>0</v>
      </c>
      <c r="N1716" s="2"/>
      <c r="O1716" s="2">
        <v>0</v>
      </c>
      <c r="P1716" s="2"/>
      <c r="Q1716" s="2">
        <f t="shared" si="59"/>
        <v>0</v>
      </c>
      <c r="T1716" s="14"/>
    </row>
    <row r="1717" spans="1:20" ht="11.85" customHeight="1" x14ac:dyDescent="0.3">
      <c r="A1717" s="3" t="s">
        <v>849</v>
      </c>
      <c r="C1717" s="15">
        <v>111</v>
      </c>
      <c r="D1717" s="2"/>
      <c r="E1717" s="15">
        <v>197.95</v>
      </c>
      <c r="F1717" s="2"/>
      <c r="G1717" s="15">
        <v>129.41</v>
      </c>
      <c r="H1717" s="2"/>
      <c r="I1717" s="15">
        <v>300</v>
      </c>
      <c r="J1717" s="2"/>
      <c r="K1717" s="15">
        <v>300</v>
      </c>
      <c r="L1717" s="2"/>
      <c r="M1717" s="15">
        <v>300</v>
      </c>
      <c r="N1717" s="2"/>
      <c r="O1717" s="15">
        <v>0</v>
      </c>
      <c r="P1717" s="2"/>
      <c r="Q1717" s="15">
        <f t="shared" si="59"/>
        <v>300</v>
      </c>
      <c r="T1717" s="14"/>
    </row>
    <row r="1718" spans="1:20" ht="11.85" customHeight="1" x14ac:dyDescent="0.3">
      <c r="A1718" s="3" t="s">
        <v>295</v>
      </c>
      <c r="C1718" s="2">
        <f>SUM(C1704:C1717)</f>
        <v>10915.61</v>
      </c>
      <c r="D1718" s="2"/>
      <c r="E1718" s="2">
        <f>SUM(E1704:E1717)</f>
        <v>5903.74</v>
      </c>
      <c r="F1718" s="2"/>
      <c r="G1718" s="2">
        <f>SUM(G1704:G1717)</f>
        <v>5616.64</v>
      </c>
      <c r="H1718" s="2"/>
      <c r="I1718" s="2">
        <f>SUM(I1704:I1717)</f>
        <v>10505</v>
      </c>
      <c r="J1718" s="2"/>
      <c r="K1718" s="2">
        <f>SUM(K1704:K1717)</f>
        <v>9615</v>
      </c>
      <c r="L1718" s="2"/>
      <c r="M1718" s="2">
        <f>SUM(M1704:M1717)</f>
        <v>8955</v>
      </c>
      <c r="N1718" s="2"/>
      <c r="O1718" s="2">
        <f>SUM(O1704:O1717)</f>
        <v>0</v>
      </c>
      <c r="P1718" s="2"/>
      <c r="Q1718" s="2">
        <f>SUM(Q1704:Q1717)</f>
        <v>8955</v>
      </c>
      <c r="R1718" s="20"/>
    </row>
    <row r="1719" spans="1:20" ht="11.85" customHeight="1" x14ac:dyDescent="0.3"/>
    <row r="1720" spans="1:20" ht="11.85" customHeight="1" x14ac:dyDescent="0.3">
      <c r="A1720" s="3" t="s">
        <v>850</v>
      </c>
      <c r="C1720" s="19">
        <v>22272.5</v>
      </c>
      <c r="D1720" s="2"/>
      <c r="E1720" s="19">
        <v>0</v>
      </c>
      <c r="F1720" s="2"/>
      <c r="G1720" s="19">
        <v>0</v>
      </c>
      <c r="H1720" s="2"/>
      <c r="I1720" s="19">
        <v>0</v>
      </c>
      <c r="J1720" s="2"/>
      <c r="K1720" s="19">
        <v>0</v>
      </c>
      <c r="L1720" s="2"/>
      <c r="M1720" s="19">
        <v>0</v>
      </c>
      <c r="N1720" s="2"/>
      <c r="O1720" s="19">
        <v>0</v>
      </c>
      <c r="P1720" s="2"/>
      <c r="Q1720" s="19">
        <f>M1720+O1720</f>
        <v>0</v>
      </c>
      <c r="T1720" s="14"/>
    </row>
    <row r="1721" spans="1:20" ht="11.85" customHeight="1" x14ac:dyDescent="0.3">
      <c r="A1721" s="3" t="s">
        <v>851</v>
      </c>
      <c r="C1721" s="15">
        <v>0</v>
      </c>
      <c r="D1721" s="2"/>
      <c r="E1721" s="15">
        <v>0</v>
      </c>
      <c r="F1721" s="2"/>
      <c r="G1721" s="15">
        <v>0</v>
      </c>
      <c r="H1721" s="2"/>
      <c r="I1721" s="15">
        <v>0</v>
      </c>
      <c r="J1721" s="2"/>
      <c r="K1721" s="15">
        <v>0</v>
      </c>
      <c r="L1721" s="2"/>
      <c r="M1721" s="15">
        <v>0</v>
      </c>
      <c r="N1721" s="2"/>
      <c r="O1721" s="15">
        <v>0</v>
      </c>
      <c r="P1721" s="2"/>
      <c r="Q1721" s="15">
        <v>0</v>
      </c>
      <c r="T1721" s="14"/>
    </row>
    <row r="1722" spans="1:20" ht="11.85" customHeight="1" x14ac:dyDescent="0.3">
      <c r="A1722" s="3" t="s">
        <v>298</v>
      </c>
      <c r="C1722" s="2">
        <f>SUM(C1720)</f>
        <v>22272.5</v>
      </c>
      <c r="D1722" s="2"/>
      <c r="E1722" s="2">
        <f>SUM(E1720)</f>
        <v>0</v>
      </c>
      <c r="F1722" s="2"/>
      <c r="G1722" s="2">
        <f>SUM(G1720)</f>
        <v>0</v>
      </c>
      <c r="H1722" s="2"/>
      <c r="I1722" s="2">
        <f>SUM(I1720)</f>
        <v>0</v>
      </c>
      <c r="J1722" s="2"/>
      <c r="K1722" s="2">
        <f>SUM(K1720)</f>
        <v>0</v>
      </c>
      <c r="L1722" s="2"/>
      <c r="M1722" s="2">
        <f>SUM(M1720)</f>
        <v>0</v>
      </c>
      <c r="N1722" s="2"/>
      <c r="O1722" s="2">
        <f>SUM(O1720)</f>
        <v>0</v>
      </c>
      <c r="P1722" s="2"/>
      <c r="Q1722" s="2">
        <f>SUM(Q1720)</f>
        <v>0</v>
      </c>
    </row>
    <row r="1723" spans="1:20" ht="11.85" customHeight="1" x14ac:dyDescent="0.3">
      <c r="D1723" s="2"/>
      <c r="F1723" s="2"/>
      <c r="H1723" s="2"/>
      <c r="J1723" s="2"/>
      <c r="K1723" s="2"/>
      <c r="L1723" s="2"/>
      <c r="M1723" s="2"/>
      <c r="N1723" s="2"/>
      <c r="O1723" s="2"/>
      <c r="P1723" s="2"/>
      <c r="Q1723" s="2"/>
    </row>
    <row r="1724" spans="1:20" ht="11.85" customHeight="1" x14ac:dyDescent="0.3">
      <c r="A1724" s="3" t="s">
        <v>852</v>
      </c>
      <c r="C1724" s="2">
        <f>C1686+C1701+C1718+C1722</f>
        <v>76391.360000000001</v>
      </c>
      <c r="D1724" s="2"/>
      <c r="E1724" s="2">
        <f>E1686+E1701+E1718+E1722</f>
        <v>51017.32</v>
      </c>
      <c r="F1724" s="2"/>
      <c r="G1724" s="2">
        <f>G1686+G1701+G1718+G1722</f>
        <v>47606.100000000006</v>
      </c>
      <c r="H1724" s="2"/>
      <c r="I1724" s="2">
        <f>I1686+I1701+I1718+I1722</f>
        <v>87626</v>
      </c>
      <c r="J1724" s="2"/>
      <c r="K1724" s="2">
        <f>K1686+K1701+K1718+K1722</f>
        <v>103636</v>
      </c>
      <c r="L1724" s="2"/>
      <c r="M1724" s="2">
        <f>M1686+M1701+M1718+M1722</f>
        <v>107845</v>
      </c>
      <c r="N1724" s="2"/>
      <c r="O1724" s="2">
        <f>O1686+O1701+O1718+O1722</f>
        <v>0</v>
      </c>
      <c r="P1724" s="2"/>
      <c r="Q1724" s="2">
        <f>Q1686+Q1701+Q1718+Q1722</f>
        <v>107845</v>
      </c>
      <c r="R1724" s="20"/>
      <c r="T1724" s="14"/>
    </row>
    <row r="1725" spans="1:20" ht="11.85" customHeight="1" x14ac:dyDescent="0.3">
      <c r="D1725" s="2"/>
      <c r="F1725" s="2"/>
      <c r="H1725" s="2"/>
      <c r="J1725" s="2"/>
      <c r="K1725" s="2"/>
      <c r="L1725" s="2"/>
      <c r="M1725" s="2"/>
      <c r="N1725" s="2"/>
      <c r="O1725" s="2"/>
      <c r="P1725" s="2"/>
      <c r="Q1725" s="2"/>
    </row>
    <row r="1726" spans="1:20" ht="11.85" customHeight="1" x14ac:dyDescent="0.3">
      <c r="D1726" s="2"/>
      <c r="F1726" s="2"/>
      <c r="H1726" s="2"/>
      <c r="J1726" s="2"/>
      <c r="K1726" s="2"/>
      <c r="L1726" s="2"/>
      <c r="M1726" s="2"/>
      <c r="N1726" s="2"/>
      <c r="O1726" s="2"/>
      <c r="P1726" s="2"/>
      <c r="Q1726" s="2"/>
    </row>
    <row r="1727" spans="1:20" ht="11.85" customHeight="1" x14ac:dyDescent="0.3">
      <c r="D1727" s="2"/>
      <c r="F1727" s="2"/>
      <c r="H1727" s="2"/>
      <c r="J1727" s="2"/>
      <c r="K1727" s="2"/>
      <c r="L1727" s="2"/>
      <c r="M1727" s="2"/>
      <c r="N1727" s="2"/>
      <c r="O1727" s="2"/>
      <c r="P1727" s="2"/>
      <c r="Q1727" s="2"/>
    </row>
    <row r="1728" spans="1:20" ht="11.85" customHeight="1" x14ac:dyDescent="0.3">
      <c r="D1728" s="2"/>
      <c r="F1728" s="2"/>
      <c r="H1728" s="2"/>
      <c r="J1728" s="2"/>
      <c r="K1728" s="2"/>
      <c r="L1728" s="2"/>
      <c r="M1728" s="2"/>
      <c r="N1728" s="2"/>
      <c r="O1728" s="2"/>
      <c r="P1728" s="2"/>
      <c r="Q1728" s="2"/>
    </row>
    <row r="1729" spans="1:20" ht="11.85" customHeight="1" x14ac:dyDescent="0.3">
      <c r="D1729" s="2"/>
      <c r="F1729" s="2"/>
      <c r="H1729" s="2"/>
      <c r="J1729" s="2"/>
      <c r="K1729" s="2"/>
      <c r="L1729" s="2"/>
      <c r="M1729" s="2"/>
      <c r="N1729" s="2"/>
      <c r="O1729" s="2"/>
      <c r="P1729" s="2"/>
      <c r="Q1729" s="2"/>
    </row>
    <row r="1730" spans="1:20" ht="11.85" customHeight="1" x14ac:dyDescent="0.3">
      <c r="D1730" s="2"/>
      <c r="F1730" s="2"/>
      <c r="H1730" s="2"/>
      <c r="J1730" s="2"/>
      <c r="K1730" s="2"/>
      <c r="L1730" s="2"/>
      <c r="M1730" s="2"/>
      <c r="N1730" s="2"/>
      <c r="O1730" s="2"/>
      <c r="P1730" s="2"/>
      <c r="Q1730" s="2"/>
    </row>
    <row r="1731" spans="1:20" ht="11.85" customHeight="1" x14ac:dyDescent="0.3">
      <c r="D1731" s="2"/>
      <c r="F1731" s="2"/>
      <c r="H1731" s="2"/>
      <c r="J1731" s="2"/>
      <c r="K1731" s="2"/>
      <c r="L1731" s="2"/>
      <c r="M1731" s="2"/>
      <c r="N1731" s="2"/>
      <c r="O1731" s="2"/>
      <c r="P1731" s="2"/>
      <c r="Q1731" s="2"/>
    </row>
    <row r="1732" spans="1:20" ht="11.85" customHeight="1" x14ac:dyDescent="0.3">
      <c r="D1732" s="2"/>
      <c r="F1732" s="2"/>
      <c r="H1732" s="2"/>
      <c r="J1732" s="2"/>
      <c r="K1732" s="2"/>
      <c r="L1732" s="2"/>
      <c r="M1732" s="2"/>
      <c r="N1732" s="2"/>
      <c r="O1732" s="2"/>
      <c r="P1732" s="2"/>
      <c r="Q1732" s="2"/>
    </row>
    <row r="1733" spans="1:20" ht="11.85" customHeight="1" x14ac:dyDescent="0.3">
      <c r="A1733" s="1"/>
      <c r="B1733" s="1"/>
      <c r="E1733" s="2" t="str">
        <f>$E$1</f>
        <v>CITY OF BRADY</v>
      </c>
    </row>
    <row r="1734" spans="1:20" ht="11.85" customHeight="1" x14ac:dyDescent="0.3">
      <c r="E1734" s="2" t="str">
        <f>$E$2</f>
        <v>BUDGET REPORT</v>
      </c>
    </row>
    <row r="1735" spans="1:20" ht="11.85" customHeight="1" x14ac:dyDescent="0.3">
      <c r="E1735" s="2" t="str">
        <f>$E$3</f>
        <v>FISCAL YEAR 2016 - 2017</v>
      </c>
    </row>
    <row r="1736" spans="1:20" ht="11.85" customHeight="1" x14ac:dyDescent="0.3">
      <c r="A1736" s="3" t="s">
        <v>3</v>
      </c>
    </row>
    <row r="1737" spans="1:20" ht="11.85" customHeight="1" x14ac:dyDescent="0.3">
      <c r="A1737" s="3" t="s">
        <v>853</v>
      </c>
    </row>
    <row r="1738" spans="1:20" ht="11.85" customHeight="1" x14ac:dyDescent="0.3">
      <c r="I1738" s="7" t="str">
        <f>$I$6</f>
        <v>(----- 2015-2016 ------)</v>
      </c>
      <c r="J1738" s="7"/>
      <c r="K1738" s="7"/>
      <c r="L1738" s="8"/>
      <c r="M1738" s="7" t="str">
        <f>$M$6</f>
        <v>2016-2017</v>
      </c>
      <c r="N1738" s="7"/>
      <c r="O1738" s="7"/>
      <c r="P1738" s="7"/>
      <c r="Q1738" s="7"/>
    </row>
    <row r="1739" spans="1:20" ht="11.85" customHeight="1" x14ac:dyDescent="0.3">
      <c r="C1739" s="9" t="str">
        <f>$C$7</f>
        <v>2012-2013</v>
      </c>
      <c r="D1739" s="8"/>
      <c r="E1739" s="9" t="str">
        <f>$E$7</f>
        <v>2013-2014</v>
      </c>
      <c r="F1739" s="8"/>
      <c r="G1739" s="9" t="str">
        <f>$G$7</f>
        <v>2014- 2015</v>
      </c>
      <c r="H1739" s="8"/>
      <c r="I1739" s="9" t="s">
        <v>9</v>
      </c>
      <c r="J1739" s="8"/>
      <c r="K1739" s="8" t="str">
        <f>+$K$7</f>
        <v>PROJECTED</v>
      </c>
      <c r="L1739" s="8"/>
      <c r="M1739" s="8" t="str">
        <f>$M$7</f>
        <v>2016-2017</v>
      </c>
      <c r="N1739" s="8"/>
      <c r="O1739" s="8" t="str">
        <f>$O$7</f>
        <v>2016-2017</v>
      </c>
      <c r="P1739" s="8"/>
      <c r="Q1739" s="8" t="str">
        <f>$Q$7</f>
        <v>APPROVED</v>
      </c>
    </row>
    <row r="1740" spans="1:20" ht="11.85" customHeight="1" x14ac:dyDescent="0.3">
      <c r="A1740" s="10" t="s">
        <v>242</v>
      </c>
      <c r="C1740" s="11" t="s">
        <v>12</v>
      </c>
      <c r="D1740" s="8"/>
      <c r="E1740" s="11" t="s">
        <v>12</v>
      </c>
      <c r="F1740" s="8"/>
      <c r="G1740" s="11" t="s">
        <v>12</v>
      </c>
      <c r="H1740" s="8"/>
      <c r="I1740" s="11" t="s">
        <v>13</v>
      </c>
      <c r="J1740" s="8"/>
      <c r="K1740" s="12" t="s">
        <v>13</v>
      </c>
      <c r="L1740" s="8"/>
      <c r="M1740" s="12" t="str">
        <f>$M$8</f>
        <v>BASE</v>
      </c>
      <c r="N1740" s="8"/>
      <c r="O1740" s="12" t="str">
        <f>$O$8</f>
        <v>SUPPLEMENTAL</v>
      </c>
      <c r="P1740" s="8"/>
      <c r="Q1740" s="12" t="str">
        <f>$Q$8</f>
        <v>BUDGET</v>
      </c>
    </row>
    <row r="1741" spans="1:20" ht="11.85" customHeight="1" x14ac:dyDescent="0.3"/>
    <row r="1742" spans="1:20" ht="11.85" customHeight="1" x14ac:dyDescent="0.3">
      <c r="A1742" s="13" t="s">
        <v>243</v>
      </c>
    </row>
    <row r="1743" spans="1:20" ht="11.85" customHeight="1" x14ac:dyDescent="0.3">
      <c r="A1743" s="3" t="s">
        <v>854</v>
      </c>
      <c r="C1743" s="2">
        <v>352756.82</v>
      </c>
      <c r="D1743" s="2"/>
      <c r="E1743" s="2">
        <v>339217.32</v>
      </c>
      <c r="F1743" s="2"/>
      <c r="G1743" s="2">
        <v>353190.47</v>
      </c>
      <c r="H1743" s="2"/>
      <c r="I1743" s="2">
        <v>365000</v>
      </c>
      <c r="J1743" s="2"/>
      <c r="K1743" s="2">
        <v>300000</v>
      </c>
      <c r="L1743" s="2"/>
      <c r="M1743" s="2">
        <v>680032</v>
      </c>
      <c r="N1743" s="2"/>
      <c r="O1743" s="2">
        <v>0</v>
      </c>
      <c r="P1743" s="2"/>
      <c r="Q1743" s="2">
        <f t="shared" ref="Q1743:Q1752" si="60">M1743+O1743</f>
        <v>680032</v>
      </c>
      <c r="T1743" s="14"/>
    </row>
    <row r="1744" spans="1:20" ht="11.85" customHeight="1" x14ac:dyDescent="0.3">
      <c r="A1744" s="3" t="s">
        <v>855</v>
      </c>
      <c r="C1744" s="2">
        <v>15792.62</v>
      </c>
      <c r="D1744" s="2"/>
      <c r="E1744" s="2">
        <v>19940.939999999999</v>
      </c>
      <c r="F1744" s="2"/>
      <c r="G1744" s="2">
        <v>19809.29</v>
      </c>
      <c r="H1744" s="2"/>
      <c r="I1744" s="2">
        <v>16000</v>
      </c>
      <c r="J1744" s="2"/>
      <c r="K1744" s="2">
        <v>50000</v>
      </c>
      <c r="L1744" s="2"/>
      <c r="M1744" s="2">
        <v>68000</v>
      </c>
      <c r="N1744" s="2"/>
      <c r="O1744" s="2">
        <v>0</v>
      </c>
      <c r="P1744" s="2"/>
      <c r="Q1744" s="2">
        <f t="shared" si="60"/>
        <v>68000</v>
      </c>
      <c r="T1744" s="14"/>
    </row>
    <row r="1745" spans="1:21" ht="11.85" customHeight="1" x14ac:dyDescent="0.3">
      <c r="A1745" s="3" t="s">
        <v>856</v>
      </c>
      <c r="C1745" s="2">
        <v>0</v>
      </c>
      <c r="D1745" s="2"/>
      <c r="E1745" s="2">
        <v>0</v>
      </c>
      <c r="F1745" s="2"/>
      <c r="G1745" s="2">
        <v>10025</v>
      </c>
      <c r="H1745" s="2"/>
      <c r="I1745" s="2">
        <v>10900</v>
      </c>
      <c r="J1745" s="2"/>
      <c r="K1745" s="2">
        <v>10900</v>
      </c>
      <c r="L1745" s="2"/>
      <c r="M1745" s="2">
        <v>18100</v>
      </c>
      <c r="N1745" s="2"/>
      <c r="O1745" s="2">
        <v>0</v>
      </c>
      <c r="P1745" s="2"/>
      <c r="Q1745" s="2">
        <f t="shared" si="60"/>
        <v>18100</v>
      </c>
      <c r="T1745" s="14"/>
    </row>
    <row r="1746" spans="1:21" ht="11.85" customHeight="1" x14ac:dyDescent="0.3">
      <c r="A1746" s="3" t="s">
        <v>857</v>
      </c>
      <c r="C1746" s="2">
        <v>982.98</v>
      </c>
      <c r="D1746" s="2"/>
      <c r="E1746" s="2">
        <v>445</v>
      </c>
      <c r="F1746" s="2"/>
      <c r="G1746" s="2">
        <v>0</v>
      </c>
      <c r="H1746" s="2"/>
      <c r="I1746" s="2">
        <v>2000</v>
      </c>
      <c r="J1746" s="2"/>
      <c r="K1746" s="2">
        <v>2000</v>
      </c>
      <c r="L1746" s="2"/>
      <c r="M1746" s="2">
        <v>0</v>
      </c>
      <c r="N1746" s="2"/>
      <c r="O1746" s="2">
        <v>0</v>
      </c>
      <c r="P1746" s="2"/>
      <c r="Q1746" s="2">
        <f t="shared" si="60"/>
        <v>0</v>
      </c>
      <c r="T1746" s="14"/>
    </row>
    <row r="1747" spans="1:21" ht="11.85" customHeight="1" x14ac:dyDescent="0.3">
      <c r="A1747" s="3" t="s">
        <v>858</v>
      </c>
      <c r="C1747" s="2">
        <v>0</v>
      </c>
      <c r="D1747" s="2"/>
      <c r="E1747" s="2">
        <v>0</v>
      </c>
      <c r="F1747" s="2"/>
      <c r="G1747" s="2">
        <v>0</v>
      </c>
      <c r="H1747" s="2"/>
      <c r="I1747" s="2">
        <v>0</v>
      </c>
      <c r="J1747" s="2"/>
      <c r="K1747" s="2">
        <v>0</v>
      </c>
      <c r="L1747" s="2"/>
      <c r="M1747" s="2">
        <v>0</v>
      </c>
      <c r="N1747" s="2"/>
      <c r="O1747" s="2">
        <v>0</v>
      </c>
      <c r="P1747" s="2"/>
      <c r="Q1747" s="2">
        <f t="shared" si="60"/>
        <v>0</v>
      </c>
      <c r="T1747" s="14"/>
    </row>
    <row r="1748" spans="1:21" ht="11.85" customHeight="1" x14ac:dyDescent="0.3">
      <c r="A1748" s="3" t="s">
        <v>859</v>
      </c>
      <c r="C1748" s="2">
        <v>45800.88</v>
      </c>
      <c r="D1748" s="2"/>
      <c r="E1748" s="2">
        <v>48321.46</v>
      </c>
      <c r="F1748" s="2"/>
      <c r="G1748" s="2">
        <v>53688.05</v>
      </c>
      <c r="H1748" s="2"/>
      <c r="I1748" s="2">
        <v>65641</v>
      </c>
      <c r="J1748" s="2"/>
      <c r="K1748" s="2">
        <v>65641</v>
      </c>
      <c r="L1748" s="2"/>
      <c r="M1748" s="2">
        <v>147672</v>
      </c>
      <c r="N1748" s="2"/>
      <c r="O1748" s="2">
        <v>0</v>
      </c>
      <c r="P1748" s="2"/>
      <c r="Q1748" s="2">
        <f t="shared" si="60"/>
        <v>147672</v>
      </c>
      <c r="T1748" s="14"/>
    </row>
    <row r="1749" spans="1:21" ht="11.85" customHeight="1" x14ac:dyDescent="0.3">
      <c r="A1749" s="3" t="s">
        <v>860</v>
      </c>
      <c r="C1749" s="2">
        <v>36243.660000000003</v>
      </c>
      <c r="D1749" s="2"/>
      <c r="E1749" s="2">
        <v>36282.01</v>
      </c>
      <c r="F1749" s="2"/>
      <c r="G1749" s="2">
        <v>37689.81</v>
      </c>
      <c r="H1749" s="2"/>
      <c r="I1749" s="2">
        <v>32484</v>
      </c>
      <c r="J1749" s="2"/>
      <c r="K1749" s="2">
        <v>32484</v>
      </c>
      <c r="L1749" s="2"/>
      <c r="M1749" s="2">
        <v>75637</v>
      </c>
      <c r="N1749" s="2"/>
      <c r="O1749" s="2">
        <v>0</v>
      </c>
      <c r="P1749" s="2"/>
      <c r="Q1749" s="2">
        <f t="shared" si="60"/>
        <v>75637</v>
      </c>
      <c r="T1749" s="14"/>
    </row>
    <row r="1750" spans="1:21" ht="11.85" customHeight="1" x14ac:dyDescent="0.3">
      <c r="A1750" s="3" t="s">
        <v>861</v>
      </c>
      <c r="C1750" s="2">
        <v>11390.33</v>
      </c>
      <c r="D1750" s="2"/>
      <c r="E1750" s="2">
        <v>12624.97</v>
      </c>
      <c r="F1750" s="2"/>
      <c r="G1750" s="2">
        <v>13107.92</v>
      </c>
      <c r="H1750" s="2"/>
      <c r="I1750" s="2">
        <v>13975</v>
      </c>
      <c r="J1750" s="2"/>
      <c r="K1750" s="2">
        <v>13975</v>
      </c>
      <c r="L1750" s="2"/>
      <c r="M1750" s="2">
        <v>21168</v>
      </c>
      <c r="N1750" s="2"/>
      <c r="O1750" s="2">
        <v>0</v>
      </c>
      <c r="P1750" s="2"/>
      <c r="Q1750" s="2">
        <f t="shared" si="60"/>
        <v>21168</v>
      </c>
      <c r="T1750" s="14"/>
    </row>
    <row r="1751" spans="1:21" ht="11.85" customHeight="1" x14ac:dyDescent="0.3">
      <c r="A1751" s="3" t="s">
        <v>862</v>
      </c>
      <c r="C1751" s="2">
        <v>21.89</v>
      </c>
      <c r="D1751" s="2"/>
      <c r="E1751" s="2">
        <v>1941.78</v>
      </c>
      <c r="F1751" s="2"/>
      <c r="G1751" s="2">
        <v>190.93</v>
      </c>
      <c r="H1751" s="2"/>
      <c r="I1751" s="2">
        <v>990</v>
      </c>
      <c r="J1751" s="2"/>
      <c r="K1751" s="2">
        <v>1100</v>
      </c>
      <c r="L1751" s="2"/>
      <c r="M1751" s="2">
        <v>1980</v>
      </c>
      <c r="N1751" s="2"/>
      <c r="O1751" s="2">
        <v>0</v>
      </c>
      <c r="P1751" s="2"/>
      <c r="Q1751" s="2">
        <f t="shared" si="60"/>
        <v>1980</v>
      </c>
      <c r="T1751" s="14"/>
    </row>
    <row r="1752" spans="1:21" ht="11.85" customHeight="1" x14ac:dyDescent="0.3">
      <c r="A1752" s="3" t="s">
        <v>863</v>
      </c>
      <c r="C1752" s="15">
        <v>28031.91</v>
      </c>
      <c r="D1752" s="2"/>
      <c r="E1752" s="15">
        <v>27224.65</v>
      </c>
      <c r="F1752" s="2"/>
      <c r="G1752" s="15">
        <v>29046.17</v>
      </c>
      <c r="H1752" s="2"/>
      <c r="I1752" s="15">
        <v>29718</v>
      </c>
      <c r="J1752" s="2"/>
      <c r="K1752" s="15">
        <v>29718</v>
      </c>
      <c r="L1752" s="2"/>
      <c r="M1752" s="15">
        <v>58346</v>
      </c>
      <c r="N1752" s="2"/>
      <c r="O1752" s="15">
        <v>0</v>
      </c>
      <c r="P1752" s="2"/>
      <c r="Q1752" s="15">
        <f t="shared" si="60"/>
        <v>58346</v>
      </c>
      <c r="T1752" s="14"/>
    </row>
    <row r="1753" spans="1:21" ht="11.85" customHeight="1" x14ac:dyDescent="0.3">
      <c r="A1753" s="3" t="s">
        <v>254</v>
      </c>
      <c r="C1753" s="2">
        <f>SUM(C1743:C1752)</f>
        <v>491021.08999999997</v>
      </c>
      <c r="D1753" s="2"/>
      <c r="E1753" s="2">
        <f>SUM(E1743:E1752)</f>
        <v>485998.13000000006</v>
      </c>
      <c r="F1753" s="2"/>
      <c r="G1753" s="2">
        <f>SUM(G1743:G1752)</f>
        <v>516747.6399999999</v>
      </c>
      <c r="H1753" s="2"/>
      <c r="I1753" s="2">
        <f>SUM(I1743:I1752)</f>
        <v>536708</v>
      </c>
      <c r="J1753" s="2"/>
      <c r="K1753" s="2">
        <f>SUM(K1743:K1752)</f>
        <v>505818</v>
      </c>
      <c r="L1753" s="2"/>
      <c r="M1753" s="2">
        <f>SUM(M1743:M1752)</f>
        <v>1070935</v>
      </c>
      <c r="N1753" s="2"/>
      <c r="O1753" s="2">
        <f>SUM(O1743:O1752)</f>
        <v>0</v>
      </c>
      <c r="P1753" s="2"/>
      <c r="Q1753" s="2">
        <f>SUM(Q1743:Q1752)</f>
        <v>1070935</v>
      </c>
      <c r="R1753" s="20"/>
      <c r="U1753" s="2"/>
    </row>
    <row r="1754" spans="1:21" ht="11.85" customHeight="1" x14ac:dyDescent="0.3">
      <c r="D1754" s="2"/>
      <c r="F1754" s="2"/>
      <c r="H1754" s="2"/>
      <c r="J1754" s="2"/>
      <c r="K1754" s="2"/>
      <c r="L1754" s="2"/>
      <c r="M1754" s="2"/>
      <c r="N1754" s="2"/>
      <c r="O1754" s="2"/>
      <c r="P1754" s="2"/>
      <c r="Q1754" s="2"/>
    </row>
    <row r="1755" spans="1:21" ht="11.85" customHeight="1" x14ac:dyDescent="0.3">
      <c r="A1755" s="13" t="s">
        <v>255</v>
      </c>
      <c r="D1755" s="2"/>
      <c r="F1755" s="2"/>
      <c r="H1755" s="2"/>
      <c r="J1755" s="2"/>
      <c r="K1755" s="2"/>
      <c r="L1755" s="2"/>
      <c r="M1755" s="2"/>
      <c r="N1755" s="2"/>
      <c r="O1755" s="2"/>
      <c r="P1755" s="2"/>
      <c r="Q1755" s="2"/>
    </row>
    <row r="1756" spans="1:21" ht="11.85" customHeight="1" x14ac:dyDescent="0.3">
      <c r="A1756" s="3" t="s">
        <v>864</v>
      </c>
      <c r="C1756" s="2">
        <v>0</v>
      </c>
      <c r="D1756" s="2"/>
      <c r="E1756" s="2">
        <v>150</v>
      </c>
      <c r="F1756" s="2"/>
      <c r="G1756" s="2">
        <v>0</v>
      </c>
      <c r="H1756" s="2"/>
      <c r="I1756" s="2">
        <v>300</v>
      </c>
      <c r="J1756" s="2"/>
      <c r="K1756" s="2">
        <v>300</v>
      </c>
      <c r="L1756" s="2"/>
      <c r="M1756" s="2">
        <v>300</v>
      </c>
      <c r="N1756" s="2"/>
      <c r="O1756" s="2">
        <v>0</v>
      </c>
      <c r="P1756" s="2"/>
      <c r="Q1756" s="2">
        <f t="shared" ref="Q1756:Q1768" si="61">M1756+O1756</f>
        <v>300</v>
      </c>
      <c r="T1756" s="14"/>
    </row>
    <row r="1757" spans="1:21" ht="11.85" customHeight="1" x14ac:dyDescent="0.3">
      <c r="A1757" s="3" t="s">
        <v>865</v>
      </c>
      <c r="C1757" s="2">
        <v>8109.47</v>
      </c>
      <c r="D1757" s="2"/>
      <c r="E1757" s="2">
        <v>12025.11</v>
      </c>
      <c r="F1757" s="2"/>
      <c r="G1757" s="2">
        <v>10383.09</v>
      </c>
      <c r="H1757" s="2"/>
      <c r="I1757" s="2">
        <v>10000</v>
      </c>
      <c r="J1757" s="2"/>
      <c r="K1757" s="2">
        <v>10000</v>
      </c>
      <c r="L1757" s="2"/>
      <c r="M1757" s="2">
        <v>10000</v>
      </c>
      <c r="N1757" s="2"/>
      <c r="O1757" s="2">
        <v>0</v>
      </c>
      <c r="P1757" s="2"/>
      <c r="Q1757" s="2">
        <f t="shared" si="61"/>
        <v>10000</v>
      </c>
      <c r="T1757" s="14"/>
    </row>
    <row r="1758" spans="1:21" ht="11.85" customHeight="1" x14ac:dyDescent="0.3">
      <c r="A1758" s="3" t="s">
        <v>866</v>
      </c>
      <c r="C1758" s="2">
        <v>15000</v>
      </c>
      <c r="D1758" s="2"/>
      <c r="E1758" s="2">
        <v>15000</v>
      </c>
      <c r="F1758" s="2"/>
      <c r="G1758" s="2">
        <v>15000</v>
      </c>
      <c r="H1758" s="2"/>
      <c r="I1758" s="2">
        <v>15000</v>
      </c>
      <c r="J1758" s="2"/>
      <c r="K1758" s="2">
        <v>15000</v>
      </c>
      <c r="L1758" s="2"/>
      <c r="M1758" s="2">
        <v>15000</v>
      </c>
      <c r="N1758" s="2"/>
      <c r="O1758" s="2">
        <v>0</v>
      </c>
      <c r="P1758" s="2"/>
      <c r="Q1758" s="2">
        <f t="shared" si="61"/>
        <v>15000</v>
      </c>
      <c r="T1758" s="14"/>
    </row>
    <row r="1759" spans="1:21" ht="11.85" customHeight="1" x14ac:dyDescent="0.3">
      <c r="A1759" s="3" t="s">
        <v>867</v>
      </c>
      <c r="C1759" s="2">
        <v>0</v>
      </c>
      <c r="D1759" s="2"/>
      <c r="E1759" s="2">
        <v>1762</v>
      </c>
      <c r="F1759" s="2"/>
      <c r="G1759" s="2">
        <v>0</v>
      </c>
      <c r="H1759" s="2"/>
      <c r="I1759" s="2">
        <v>2000</v>
      </c>
      <c r="J1759" s="2"/>
      <c r="K1759" s="2">
        <v>2000</v>
      </c>
      <c r="L1759" s="2"/>
      <c r="M1759" s="2">
        <v>2000</v>
      </c>
      <c r="N1759" s="2"/>
      <c r="O1759" s="2">
        <v>0</v>
      </c>
      <c r="P1759" s="2"/>
      <c r="Q1759" s="2">
        <f t="shared" si="61"/>
        <v>2000</v>
      </c>
      <c r="T1759" s="14"/>
    </row>
    <row r="1760" spans="1:21" ht="11.85" customHeight="1" x14ac:dyDescent="0.3">
      <c r="A1760" s="3" t="s">
        <v>868</v>
      </c>
      <c r="C1760" s="2">
        <v>12639.85</v>
      </c>
      <c r="D1760" s="2"/>
      <c r="E1760" s="2">
        <v>12945.16</v>
      </c>
      <c r="F1760" s="2"/>
      <c r="G1760" s="2">
        <v>14400.99</v>
      </c>
      <c r="H1760" s="2"/>
      <c r="I1760" s="2">
        <v>13700</v>
      </c>
      <c r="J1760" s="2"/>
      <c r="K1760" s="2">
        <v>15700</v>
      </c>
      <c r="L1760" s="2"/>
      <c r="M1760" s="2">
        <v>15900</v>
      </c>
      <c r="N1760" s="2"/>
      <c r="O1760" s="2">
        <v>0</v>
      </c>
      <c r="P1760" s="2"/>
      <c r="Q1760" s="2">
        <f t="shared" si="61"/>
        <v>15900</v>
      </c>
      <c r="T1760" s="14"/>
    </row>
    <row r="1761" spans="1:20" ht="11.85" customHeight="1" x14ac:dyDescent="0.3">
      <c r="A1761" s="3" t="s">
        <v>869</v>
      </c>
      <c r="C1761" s="2">
        <v>65723.5</v>
      </c>
      <c r="D1761" s="2"/>
      <c r="E1761" s="2">
        <v>60336.79</v>
      </c>
      <c r="F1761" s="2"/>
      <c r="G1761" s="2">
        <v>62839.94</v>
      </c>
      <c r="H1761" s="2"/>
      <c r="I1761" s="2">
        <v>65400</v>
      </c>
      <c r="J1761" s="2"/>
      <c r="K1761" s="2">
        <v>47000</v>
      </c>
      <c r="L1761" s="2"/>
      <c r="M1761" s="2">
        <v>47000</v>
      </c>
      <c r="N1761" s="2"/>
      <c r="O1761" s="2">
        <v>0</v>
      </c>
      <c r="P1761" s="2"/>
      <c r="Q1761" s="2">
        <f t="shared" si="61"/>
        <v>47000</v>
      </c>
      <c r="T1761" s="14"/>
    </row>
    <row r="1762" spans="1:20" ht="11.85" customHeight="1" x14ac:dyDescent="0.3">
      <c r="A1762" s="3" t="s">
        <v>870</v>
      </c>
      <c r="C1762" s="2">
        <v>0</v>
      </c>
      <c r="D1762" s="2"/>
      <c r="E1762" s="2">
        <v>0</v>
      </c>
      <c r="F1762" s="2"/>
      <c r="G1762" s="2">
        <v>0</v>
      </c>
      <c r="H1762" s="2"/>
      <c r="I1762" s="2">
        <v>0</v>
      </c>
      <c r="J1762" s="2"/>
      <c r="K1762" s="2">
        <v>0</v>
      </c>
      <c r="L1762" s="2"/>
      <c r="M1762" s="2">
        <v>0</v>
      </c>
      <c r="N1762" s="2"/>
      <c r="O1762" s="2">
        <v>0</v>
      </c>
      <c r="P1762" s="2"/>
      <c r="Q1762" s="2">
        <f t="shared" si="61"/>
        <v>0</v>
      </c>
      <c r="T1762" s="14"/>
    </row>
    <row r="1763" spans="1:20" ht="11.85" customHeight="1" x14ac:dyDescent="0.3">
      <c r="A1763" s="3" t="s">
        <v>871</v>
      </c>
      <c r="C1763" s="2">
        <v>0</v>
      </c>
      <c r="D1763" s="2"/>
      <c r="E1763" s="2">
        <v>0</v>
      </c>
      <c r="F1763" s="2"/>
      <c r="G1763" s="2">
        <v>0</v>
      </c>
      <c r="H1763" s="2"/>
      <c r="I1763" s="2">
        <v>0</v>
      </c>
      <c r="J1763" s="2"/>
      <c r="K1763" s="2">
        <v>0</v>
      </c>
      <c r="L1763" s="2"/>
      <c r="M1763" s="2">
        <v>0</v>
      </c>
      <c r="N1763" s="2"/>
      <c r="O1763" s="2">
        <v>0</v>
      </c>
      <c r="P1763" s="2"/>
      <c r="Q1763" s="2">
        <f t="shared" si="61"/>
        <v>0</v>
      </c>
      <c r="T1763" s="14"/>
    </row>
    <row r="1764" spans="1:20" ht="11.85" customHeight="1" x14ac:dyDescent="0.3">
      <c r="A1764" s="3" t="s">
        <v>872</v>
      </c>
      <c r="C1764" s="2">
        <v>1741.3</v>
      </c>
      <c r="D1764" s="2"/>
      <c r="E1764" s="2">
        <v>2004.21</v>
      </c>
      <c r="F1764" s="2"/>
      <c r="G1764" s="2">
        <v>2414.37</v>
      </c>
      <c r="H1764" s="2"/>
      <c r="I1764" s="2">
        <v>2700</v>
      </c>
      <c r="J1764" s="2"/>
      <c r="K1764" s="2">
        <v>2700</v>
      </c>
      <c r="L1764" s="2"/>
      <c r="M1764" s="2">
        <v>2700</v>
      </c>
      <c r="N1764" s="2"/>
      <c r="O1764" s="2">
        <v>0</v>
      </c>
      <c r="P1764" s="2"/>
      <c r="Q1764" s="2">
        <f t="shared" si="61"/>
        <v>2700</v>
      </c>
      <c r="T1764" s="14"/>
    </row>
    <row r="1765" spans="1:20" ht="11.85" customHeight="1" x14ac:dyDescent="0.3">
      <c r="A1765" s="3" t="s">
        <v>873</v>
      </c>
      <c r="C1765" s="2">
        <v>0</v>
      </c>
      <c r="D1765" s="2"/>
      <c r="E1765" s="2">
        <v>0</v>
      </c>
      <c r="F1765" s="2"/>
      <c r="G1765" s="2">
        <v>0</v>
      </c>
      <c r="H1765" s="2"/>
      <c r="I1765" s="2">
        <v>0</v>
      </c>
      <c r="J1765" s="2"/>
      <c r="K1765" s="2">
        <v>0</v>
      </c>
      <c r="L1765" s="2"/>
      <c r="M1765" s="2">
        <v>0</v>
      </c>
      <c r="N1765" s="2"/>
      <c r="O1765" s="2">
        <v>0</v>
      </c>
      <c r="P1765" s="2"/>
      <c r="Q1765" s="2">
        <f t="shared" si="61"/>
        <v>0</v>
      </c>
      <c r="T1765" s="14"/>
    </row>
    <row r="1766" spans="1:20" ht="11.85" customHeight="1" x14ac:dyDescent="0.3">
      <c r="A1766" s="3" t="s">
        <v>874</v>
      </c>
      <c r="C1766" s="2">
        <v>0</v>
      </c>
      <c r="D1766" s="2"/>
      <c r="E1766" s="2">
        <v>0</v>
      </c>
      <c r="F1766" s="2"/>
      <c r="G1766" s="2">
        <v>190.18</v>
      </c>
      <c r="H1766" s="2"/>
      <c r="I1766" s="2">
        <v>300</v>
      </c>
      <c r="J1766" s="2"/>
      <c r="K1766" s="2">
        <v>500</v>
      </c>
      <c r="L1766" s="2"/>
      <c r="M1766" s="2">
        <v>500</v>
      </c>
      <c r="N1766" s="2"/>
      <c r="O1766" s="2">
        <v>0</v>
      </c>
      <c r="P1766" s="2"/>
      <c r="Q1766" s="2">
        <f t="shared" si="61"/>
        <v>500</v>
      </c>
      <c r="T1766" s="14"/>
    </row>
    <row r="1767" spans="1:20" ht="11.85" customHeight="1" x14ac:dyDescent="0.3">
      <c r="A1767" s="3" t="s">
        <v>875</v>
      </c>
      <c r="C1767" s="2">
        <v>1194.5</v>
      </c>
      <c r="D1767" s="2"/>
      <c r="E1767" s="2">
        <v>1361.5</v>
      </c>
      <c r="F1767" s="2"/>
      <c r="G1767" s="2">
        <v>1391.5</v>
      </c>
      <c r="H1767" s="2"/>
      <c r="I1767" s="2">
        <v>2000</v>
      </c>
      <c r="J1767" s="2"/>
      <c r="K1767" s="2">
        <v>2000</v>
      </c>
      <c r="L1767" s="2"/>
      <c r="M1767" s="2">
        <v>2000</v>
      </c>
      <c r="N1767" s="2"/>
      <c r="O1767" s="2">
        <v>0</v>
      </c>
      <c r="P1767" s="2"/>
      <c r="Q1767" s="2">
        <f t="shared" si="61"/>
        <v>2000</v>
      </c>
      <c r="T1767" s="14"/>
    </row>
    <row r="1768" spans="1:20" ht="11.85" customHeight="1" x14ac:dyDescent="0.3">
      <c r="A1768" s="3" t="s">
        <v>876</v>
      </c>
      <c r="C1768" s="15">
        <v>75</v>
      </c>
      <c r="D1768" s="2"/>
      <c r="E1768" s="15">
        <v>0</v>
      </c>
      <c r="F1768" s="2"/>
      <c r="G1768" s="15">
        <v>0</v>
      </c>
      <c r="H1768" s="2"/>
      <c r="I1768" s="15">
        <v>1700</v>
      </c>
      <c r="J1768" s="2"/>
      <c r="K1768" s="15">
        <v>1700</v>
      </c>
      <c r="L1768" s="2"/>
      <c r="M1768" s="15">
        <v>3000</v>
      </c>
      <c r="N1768" s="2"/>
      <c r="O1768" s="15">
        <v>0</v>
      </c>
      <c r="P1768" s="2"/>
      <c r="Q1768" s="15">
        <f t="shared" si="61"/>
        <v>3000</v>
      </c>
      <c r="T1768" s="14"/>
    </row>
    <row r="1769" spans="1:20" ht="11.85" customHeight="1" x14ac:dyDescent="0.3">
      <c r="A1769" s="3" t="s">
        <v>272</v>
      </c>
      <c r="C1769" s="2">
        <f>SUM(C1756:C1768)</f>
        <v>104483.62000000001</v>
      </c>
      <c r="D1769" s="2"/>
      <c r="E1769" s="2">
        <f>SUM(E1756:E1768)</f>
        <v>105584.77</v>
      </c>
      <c r="F1769" s="2"/>
      <c r="G1769" s="2">
        <f>SUM(G1756:G1768)</f>
        <v>106620.06999999999</v>
      </c>
      <c r="H1769" s="2"/>
      <c r="I1769" s="2">
        <f>SUM(I1756:I1768)</f>
        <v>113100</v>
      </c>
      <c r="J1769" s="2"/>
      <c r="K1769" s="2">
        <f>SUM(K1756:K1768)</f>
        <v>96900</v>
      </c>
      <c r="L1769" s="2"/>
      <c r="M1769" s="2">
        <f>SUM(M1756:M1768)</f>
        <v>98400</v>
      </c>
      <c r="N1769" s="2"/>
      <c r="O1769" s="2">
        <f>SUM(O1756:O1768)</f>
        <v>0</v>
      </c>
      <c r="P1769" s="2"/>
      <c r="Q1769" s="2">
        <f>SUM(Q1756:Q1768)</f>
        <v>98400</v>
      </c>
    </row>
    <row r="1770" spans="1:20" ht="11.85" customHeight="1" x14ac:dyDescent="0.3">
      <c r="D1770" s="2"/>
      <c r="F1770" s="2"/>
      <c r="H1770" s="2"/>
      <c r="J1770" s="2"/>
      <c r="K1770" s="2"/>
      <c r="L1770" s="2"/>
      <c r="M1770" s="2"/>
      <c r="N1770" s="2"/>
      <c r="O1770" s="2"/>
      <c r="P1770" s="2"/>
      <c r="Q1770" s="2"/>
    </row>
    <row r="1771" spans="1:20" ht="11.85" customHeight="1" x14ac:dyDescent="0.3">
      <c r="A1771" s="13" t="s">
        <v>273</v>
      </c>
      <c r="D1771" s="2"/>
      <c r="F1771" s="2"/>
      <c r="H1771" s="2"/>
      <c r="J1771" s="2"/>
      <c r="K1771" s="2"/>
      <c r="L1771" s="2"/>
      <c r="M1771" s="2"/>
      <c r="N1771" s="2"/>
      <c r="O1771" s="2"/>
      <c r="P1771" s="2"/>
      <c r="Q1771" s="2"/>
    </row>
    <row r="1772" spans="1:20" ht="11.85" customHeight="1" x14ac:dyDescent="0.3">
      <c r="A1772" s="3" t="s">
        <v>877</v>
      </c>
      <c r="C1772" s="2">
        <v>1844.85</v>
      </c>
      <c r="D1772" s="2"/>
      <c r="E1772" s="2">
        <v>954.62</v>
      </c>
      <c r="F1772" s="2"/>
      <c r="G1772" s="2">
        <v>1137.71</v>
      </c>
      <c r="H1772" s="2"/>
      <c r="I1772" s="2">
        <v>2000</v>
      </c>
      <c r="J1772" s="2"/>
      <c r="K1772" s="2">
        <v>2000</v>
      </c>
      <c r="L1772" s="2"/>
      <c r="M1772" s="2">
        <v>2000</v>
      </c>
      <c r="N1772" s="2"/>
      <c r="O1772" s="2">
        <v>0</v>
      </c>
      <c r="P1772" s="2"/>
      <c r="Q1772" s="2">
        <f t="shared" ref="Q1772:Q1790" si="62">M1772+O1772</f>
        <v>2000</v>
      </c>
      <c r="T1772" s="14"/>
    </row>
    <row r="1773" spans="1:20" ht="11.85" customHeight="1" x14ac:dyDescent="0.3">
      <c r="A1773" s="3" t="s">
        <v>878</v>
      </c>
      <c r="C1773" s="2">
        <v>630</v>
      </c>
      <c r="D1773" s="2"/>
      <c r="E1773" s="2">
        <v>572.62</v>
      </c>
      <c r="F1773" s="2"/>
      <c r="G1773" s="2">
        <v>358</v>
      </c>
      <c r="H1773" s="2"/>
      <c r="I1773" s="2">
        <v>2000</v>
      </c>
      <c r="J1773" s="2"/>
      <c r="K1773" s="2">
        <v>2000</v>
      </c>
      <c r="L1773" s="2"/>
      <c r="M1773" s="2">
        <v>4000</v>
      </c>
      <c r="N1773" s="2"/>
      <c r="O1773" s="2">
        <v>0</v>
      </c>
      <c r="P1773" s="2"/>
      <c r="Q1773" s="2">
        <f t="shared" si="62"/>
        <v>4000</v>
      </c>
      <c r="T1773" s="14"/>
    </row>
    <row r="1774" spans="1:20" ht="11.85" customHeight="1" x14ac:dyDescent="0.3">
      <c r="A1774" s="3" t="s">
        <v>879</v>
      </c>
      <c r="C1774" s="2">
        <v>3577.55</v>
      </c>
      <c r="D1774" s="2"/>
      <c r="E1774" s="2">
        <v>4373.3999999999996</v>
      </c>
      <c r="F1774" s="2"/>
      <c r="G1774" s="2">
        <v>3453.77</v>
      </c>
      <c r="H1774" s="2"/>
      <c r="I1774" s="2">
        <v>6000</v>
      </c>
      <c r="J1774" s="2"/>
      <c r="K1774" s="2">
        <v>6000</v>
      </c>
      <c r="L1774" s="2"/>
      <c r="M1774" s="2">
        <v>6000</v>
      </c>
      <c r="N1774" s="2"/>
      <c r="O1774" s="2">
        <v>0</v>
      </c>
      <c r="P1774" s="2"/>
      <c r="Q1774" s="2">
        <f t="shared" si="62"/>
        <v>6000</v>
      </c>
      <c r="T1774" s="14"/>
    </row>
    <row r="1775" spans="1:20" ht="11.85" customHeight="1" x14ac:dyDescent="0.3">
      <c r="A1775" s="3" t="s">
        <v>880</v>
      </c>
      <c r="C1775" s="2">
        <v>19719.689999999999</v>
      </c>
      <c r="D1775" s="2"/>
      <c r="E1775" s="2">
        <v>20685.689999999999</v>
      </c>
      <c r="F1775" s="2"/>
      <c r="G1775" s="2">
        <v>8821.89</v>
      </c>
      <c r="H1775" s="2"/>
      <c r="I1775" s="2">
        <v>11000</v>
      </c>
      <c r="J1775" s="2"/>
      <c r="K1775" s="2">
        <v>9000</v>
      </c>
      <c r="L1775" s="2"/>
      <c r="M1775" s="2">
        <v>11000</v>
      </c>
      <c r="N1775" s="2"/>
      <c r="O1775" s="2">
        <v>0</v>
      </c>
      <c r="P1775" s="2"/>
      <c r="Q1775" s="2">
        <f t="shared" si="62"/>
        <v>11000</v>
      </c>
      <c r="T1775" s="14"/>
    </row>
    <row r="1776" spans="1:20" ht="11.85" customHeight="1" x14ac:dyDescent="0.3">
      <c r="A1776" s="3" t="s">
        <v>881</v>
      </c>
      <c r="C1776" s="2">
        <v>6328.58</v>
      </c>
      <c r="D1776" s="2"/>
      <c r="E1776" s="2">
        <v>8433.1299999999992</v>
      </c>
      <c r="F1776" s="2"/>
      <c r="G1776" s="2">
        <v>10272.870000000001</v>
      </c>
      <c r="H1776" s="2"/>
      <c r="I1776" s="2">
        <v>10000</v>
      </c>
      <c r="J1776" s="2"/>
      <c r="K1776" s="2">
        <v>10000</v>
      </c>
      <c r="L1776" s="2"/>
      <c r="M1776" s="2">
        <v>10000</v>
      </c>
      <c r="N1776" s="2"/>
      <c r="O1776" s="2">
        <v>0</v>
      </c>
      <c r="P1776" s="2"/>
      <c r="Q1776" s="2">
        <f t="shared" si="62"/>
        <v>10000</v>
      </c>
      <c r="T1776" s="14"/>
    </row>
    <row r="1777" spans="1:21" ht="11.85" customHeight="1" x14ac:dyDescent="0.3">
      <c r="A1777" s="3" t="s">
        <v>882</v>
      </c>
      <c r="C1777" s="2">
        <v>706.45</v>
      </c>
      <c r="D1777" s="2"/>
      <c r="E1777" s="2">
        <v>1437.48</v>
      </c>
      <c r="F1777" s="2"/>
      <c r="G1777" s="2">
        <v>524.52</v>
      </c>
      <c r="H1777" s="2"/>
      <c r="I1777" s="2">
        <v>2000</v>
      </c>
      <c r="J1777" s="2"/>
      <c r="K1777" s="2">
        <v>6000</v>
      </c>
      <c r="L1777" s="2"/>
      <c r="M1777" s="2">
        <v>2000</v>
      </c>
      <c r="N1777" s="2"/>
      <c r="O1777" s="2">
        <v>0</v>
      </c>
      <c r="P1777" s="2"/>
      <c r="Q1777" s="2">
        <f t="shared" si="62"/>
        <v>2000</v>
      </c>
      <c r="T1777" s="14"/>
    </row>
    <row r="1778" spans="1:21" ht="11.85" customHeight="1" x14ac:dyDescent="0.3">
      <c r="A1778" s="3" t="s">
        <v>883</v>
      </c>
      <c r="C1778" s="2">
        <v>3323.56</v>
      </c>
      <c r="D1778" s="2"/>
      <c r="E1778" s="2">
        <v>882.26</v>
      </c>
      <c r="F1778" s="2"/>
      <c r="G1778" s="2">
        <v>0</v>
      </c>
      <c r="H1778" s="2"/>
      <c r="I1778" s="2">
        <v>3200</v>
      </c>
      <c r="J1778" s="2"/>
      <c r="K1778" s="2">
        <v>3200</v>
      </c>
      <c r="L1778" s="2"/>
      <c r="M1778" s="2">
        <v>3200</v>
      </c>
      <c r="N1778" s="2"/>
      <c r="O1778" s="2">
        <v>0</v>
      </c>
      <c r="P1778" s="2"/>
      <c r="Q1778" s="2">
        <f t="shared" si="62"/>
        <v>3200</v>
      </c>
      <c r="T1778" s="14"/>
    </row>
    <row r="1779" spans="1:21" ht="11.85" customHeight="1" x14ac:dyDescent="0.3">
      <c r="A1779" s="3" t="s">
        <v>884</v>
      </c>
      <c r="C1779" s="2">
        <v>0</v>
      </c>
      <c r="D1779" s="2"/>
      <c r="E1779" s="2">
        <v>0</v>
      </c>
      <c r="F1779" s="2"/>
      <c r="G1779" s="2">
        <v>0</v>
      </c>
      <c r="H1779" s="2"/>
      <c r="I1779" s="2">
        <v>0</v>
      </c>
      <c r="J1779" s="2"/>
      <c r="K1779" s="2">
        <v>0</v>
      </c>
      <c r="L1779" s="2"/>
      <c r="M1779" s="2">
        <v>0</v>
      </c>
      <c r="N1779" s="2"/>
      <c r="O1779" s="2">
        <v>0</v>
      </c>
      <c r="P1779" s="2"/>
      <c r="Q1779" s="2">
        <f t="shared" si="62"/>
        <v>0</v>
      </c>
      <c r="T1779" s="14"/>
    </row>
    <row r="1780" spans="1:21" ht="11.85" customHeight="1" x14ac:dyDescent="0.3">
      <c r="A1780" s="3" t="s">
        <v>885</v>
      </c>
      <c r="C1780" s="2">
        <v>126</v>
      </c>
      <c r="D1780" s="2"/>
      <c r="E1780" s="2">
        <v>0</v>
      </c>
      <c r="F1780" s="2"/>
      <c r="G1780" s="2">
        <v>0</v>
      </c>
      <c r="H1780" s="2"/>
      <c r="I1780" s="2">
        <v>200</v>
      </c>
      <c r="J1780" s="2"/>
      <c r="K1780" s="2">
        <v>200</v>
      </c>
      <c r="L1780" s="2"/>
      <c r="M1780" s="2">
        <v>3200</v>
      </c>
      <c r="N1780" s="2"/>
      <c r="O1780" s="2">
        <v>0</v>
      </c>
      <c r="P1780" s="2"/>
      <c r="Q1780" s="2">
        <f t="shared" si="62"/>
        <v>3200</v>
      </c>
      <c r="T1780" s="14"/>
    </row>
    <row r="1781" spans="1:21" ht="11.85" customHeight="1" x14ac:dyDescent="0.3">
      <c r="A1781" s="3" t="s">
        <v>886</v>
      </c>
      <c r="C1781" s="2">
        <v>0</v>
      </c>
      <c r="D1781" s="2"/>
      <c r="E1781" s="2">
        <v>0</v>
      </c>
      <c r="F1781" s="2"/>
      <c r="G1781" s="2">
        <v>0</v>
      </c>
      <c r="H1781" s="2"/>
      <c r="I1781" s="2">
        <v>0</v>
      </c>
      <c r="J1781" s="2"/>
      <c r="K1781" s="2">
        <v>0</v>
      </c>
      <c r="L1781" s="2"/>
      <c r="M1781" s="2">
        <v>0</v>
      </c>
      <c r="N1781" s="2"/>
      <c r="O1781" s="2">
        <v>0</v>
      </c>
      <c r="P1781" s="2"/>
      <c r="Q1781" s="2">
        <f t="shared" si="62"/>
        <v>0</v>
      </c>
      <c r="T1781" s="14"/>
    </row>
    <row r="1782" spans="1:21" ht="11.85" customHeight="1" x14ac:dyDescent="0.3">
      <c r="A1782" s="3" t="s">
        <v>887</v>
      </c>
      <c r="C1782" s="2">
        <v>4223.63</v>
      </c>
      <c r="D1782" s="2"/>
      <c r="E1782" s="2">
        <v>6064.16</v>
      </c>
      <c r="F1782" s="2"/>
      <c r="G1782" s="2">
        <v>6261.47</v>
      </c>
      <c r="H1782" s="2"/>
      <c r="I1782" s="2">
        <v>8500</v>
      </c>
      <c r="J1782" s="2"/>
      <c r="K1782" s="2">
        <v>8500</v>
      </c>
      <c r="L1782" s="2"/>
      <c r="M1782" s="2">
        <v>8500</v>
      </c>
      <c r="N1782" s="2"/>
      <c r="O1782" s="2">
        <v>0</v>
      </c>
      <c r="P1782" s="2"/>
      <c r="Q1782" s="2">
        <f t="shared" si="62"/>
        <v>8500</v>
      </c>
      <c r="T1782" s="14"/>
    </row>
    <row r="1783" spans="1:21" ht="11.85" customHeight="1" x14ac:dyDescent="0.3">
      <c r="A1783" s="3" t="s">
        <v>888</v>
      </c>
      <c r="C1783" s="2">
        <v>1021</v>
      </c>
      <c r="D1783" s="2"/>
      <c r="E1783" s="2">
        <v>390</v>
      </c>
      <c r="F1783" s="2"/>
      <c r="G1783" s="2">
        <v>430</v>
      </c>
      <c r="H1783" s="2"/>
      <c r="I1783" s="2">
        <v>500</v>
      </c>
      <c r="J1783" s="2"/>
      <c r="K1783" s="2">
        <v>500</v>
      </c>
      <c r="L1783" s="2"/>
      <c r="M1783" s="2">
        <v>500</v>
      </c>
      <c r="N1783" s="2"/>
      <c r="O1783" s="2">
        <v>0</v>
      </c>
      <c r="P1783" s="2"/>
      <c r="Q1783" s="2">
        <f t="shared" si="62"/>
        <v>500</v>
      </c>
      <c r="T1783" s="14"/>
    </row>
    <row r="1784" spans="1:21" ht="11.85" customHeight="1" x14ac:dyDescent="0.3">
      <c r="A1784" s="3" t="s">
        <v>889</v>
      </c>
      <c r="C1784" s="2">
        <v>0</v>
      </c>
      <c r="D1784" s="2"/>
      <c r="E1784" s="2">
        <v>0</v>
      </c>
      <c r="F1784" s="2"/>
      <c r="G1784" s="2">
        <v>0</v>
      </c>
      <c r="H1784" s="2"/>
      <c r="I1784" s="2">
        <v>0</v>
      </c>
      <c r="J1784" s="2"/>
      <c r="K1784" s="2">
        <v>0</v>
      </c>
      <c r="L1784" s="2"/>
      <c r="M1784" s="2">
        <v>0</v>
      </c>
      <c r="N1784" s="2"/>
      <c r="O1784" s="2">
        <v>0</v>
      </c>
      <c r="P1784" s="2"/>
      <c r="Q1784" s="2">
        <f t="shared" si="62"/>
        <v>0</v>
      </c>
      <c r="T1784" s="14"/>
    </row>
    <row r="1785" spans="1:21" ht="11.85" customHeight="1" x14ac:dyDescent="0.3">
      <c r="A1785" s="3" t="s">
        <v>890</v>
      </c>
      <c r="C1785" s="2">
        <v>2811.76</v>
      </c>
      <c r="D1785" s="2"/>
      <c r="E1785" s="2">
        <v>3907.35</v>
      </c>
      <c r="F1785" s="2"/>
      <c r="G1785" s="2">
        <v>3914.35</v>
      </c>
      <c r="H1785" s="2"/>
      <c r="I1785" s="2">
        <v>4500</v>
      </c>
      <c r="J1785" s="2"/>
      <c r="K1785" s="2">
        <v>4500</v>
      </c>
      <c r="L1785" s="2"/>
      <c r="M1785" s="2">
        <v>4500</v>
      </c>
      <c r="N1785" s="2"/>
      <c r="O1785" s="2">
        <v>0</v>
      </c>
      <c r="P1785" s="2"/>
      <c r="Q1785" s="2">
        <f t="shared" si="62"/>
        <v>4500</v>
      </c>
      <c r="T1785" s="14"/>
    </row>
    <row r="1786" spans="1:21" ht="11.85" customHeight="1" x14ac:dyDescent="0.3">
      <c r="A1786" s="3" t="s">
        <v>891</v>
      </c>
      <c r="C1786" s="2">
        <v>32654.69</v>
      </c>
      <c r="D1786" s="2"/>
      <c r="E1786" s="2">
        <v>34550.57</v>
      </c>
      <c r="F1786" s="2"/>
      <c r="G1786" s="2">
        <v>29486.31</v>
      </c>
      <c r="H1786" s="2"/>
      <c r="I1786" s="2">
        <v>32000</v>
      </c>
      <c r="J1786" s="2"/>
      <c r="K1786" s="2">
        <v>32000</v>
      </c>
      <c r="L1786" s="2"/>
      <c r="M1786" s="2">
        <v>37000</v>
      </c>
      <c r="N1786" s="2"/>
      <c r="O1786" s="2">
        <v>0</v>
      </c>
      <c r="P1786" s="2"/>
      <c r="Q1786" s="2">
        <f t="shared" si="62"/>
        <v>37000</v>
      </c>
      <c r="T1786" s="14"/>
    </row>
    <row r="1787" spans="1:21" ht="11.85" customHeight="1" x14ac:dyDescent="0.3">
      <c r="A1787" s="3" t="s">
        <v>892</v>
      </c>
      <c r="C1787" s="2">
        <v>0</v>
      </c>
      <c r="D1787" s="2"/>
      <c r="E1787" s="2">
        <v>0</v>
      </c>
      <c r="F1787" s="2"/>
      <c r="G1787" s="2">
        <v>10</v>
      </c>
      <c r="H1787" s="2"/>
      <c r="I1787" s="2">
        <v>0</v>
      </c>
      <c r="J1787" s="2"/>
      <c r="K1787" s="2">
        <v>0</v>
      </c>
      <c r="L1787" s="2"/>
      <c r="M1787" s="2">
        <v>0</v>
      </c>
      <c r="N1787" s="2"/>
      <c r="O1787" s="2">
        <v>0</v>
      </c>
      <c r="P1787" s="2"/>
      <c r="Q1787" s="2">
        <f t="shared" si="62"/>
        <v>0</v>
      </c>
      <c r="T1787" s="14"/>
    </row>
    <row r="1788" spans="1:21" ht="11.85" customHeight="1" x14ac:dyDescent="0.3">
      <c r="A1788" s="3" t="s">
        <v>893</v>
      </c>
      <c r="C1788" s="2">
        <v>0</v>
      </c>
      <c r="D1788" s="2"/>
      <c r="E1788" s="2">
        <v>0</v>
      </c>
      <c r="F1788" s="2"/>
      <c r="G1788" s="2">
        <v>0</v>
      </c>
      <c r="H1788" s="2"/>
      <c r="I1788" s="2">
        <v>0</v>
      </c>
      <c r="J1788" s="2"/>
      <c r="K1788" s="2">
        <v>0</v>
      </c>
      <c r="L1788" s="2"/>
      <c r="M1788" s="2">
        <v>0</v>
      </c>
      <c r="N1788" s="2"/>
      <c r="O1788" s="2">
        <v>0</v>
      </c>
      <c r="P1788" s="2"/>
      <c r="Q1788" s="2">
        <f t="shared" si="62"/>
        <v>0</v>
      </c>
      <c r="T1788" s="14"/>
    </row>
    <row r="1789" spans="1:21" ht="11.85" customHeight="1" x14ac:dyDescent="0.3">
      <c r="A1789" s="3" t="s">
        <v>894</v>
      </c>
      <c r="C1789" s="2">
        <v>6803.41</v>
      </c>
      <c r="D1789" s="2"/>
      <c r="E1789" s="2">
        <v>3974.45</v>
      </c>
      <c r="F1789" s="2"/>
      <c r="G1789" s="2">
        <v>3049.22</v>
      </c>
      <c r="H1789" s="2"/>
      <c r="I1789" s="2">
        <v>2950</v>
      </c>
      <c r="J1789" s="2"/>
      <c r="K1789" s="2">
        <v>2950</v>
      </c>
      <c r="L1789" s="2"/>
      <c r="M1789" s="2">
        <v>6268</v>
      </c>
      <c r="N1789" s="2"/>
      <c r="O1789" s="2">
        <v>0</v>
      </c>
      <c r="P1789" s="2"/>
      <c r="Q1789" s="2">
        <f t="shared" si="62"/>
        <v>6268</v>
      </c>
      <c r="T1789" s="14"/>
    </row>
    <row r="1790" spans="1:21" ht="11.85" customHeight="1" x14ac:dyDescent="0.3">
      <c r="A1790" s="3" t="s">
        <v>895</v>
      </c>
      <c r="C1790" s="15">
        <v>65936.399999999994</v>
      </c>
      <c r="D1790" s="2"/>
      <c r="E1790" s="15">
        <v>61337</v>
      </c>
      <c r="F1790" s="2"/>
      <c r="G1790" s="15">
        <v>31954.28</v>
      </c>
      <c r="H1790" s="2"/>
      <c r="I1790" s="15">
        <v>69600</v>
      </c>
      <c r="J1790" s="2"/>
      <c r="K1790" s="15">
        <v>69600</v>
      </c>
      <c r="L1790" s="2"/>
      <c r="M1790" s="15">
        <v>47728</v>
      </c>
      <c r="N1790" s="2"/>
      <c r="O1790" s="15">
        <v>0</v>
      </c>
      <c r="P1790" s="2"/>
      <c r="Q1790" s="15">
        <f t="shared" si="62"/>
        <v>47728</v>
      </c>
      <c r="T1790" s="14"/>
    </row>
    <row r="1791" spans="1:21" ht="11.85" customHeight="1" x14ac:dyDescent="0.3">
      <c r="A1791" s="3" t="s">
        <v>295</v>
      </c>
      <c r="C1791" s="2">
        <f>SUM(C1772:C1776)+SUM(C1777:C1790)</f>
        <v>149707.57</v>
      </c>
      <c r="D1791" s="2"/>
      <c r="E1791" s="2">
        <f>SUM(E1772:E1776)+SUM(E1777:E1790)</f>
        <v>147562.72999999998</v>
      </c>
      <c r="F1791" s="2"/>
      <c r="G1791" s="2">
        <f>SUM(G1772:G1776)+SUM(G1777:G1790)</f>
        <v>99674.389999999985</v>
      </c>
      <c r="H1791" s="2"/>
      <c r="I1791" s="2">
        <f>SUM(I1772:I1776)+SUM(I1777:I1790)</f>
        <v>154450</v>
      </c>
      <c r="J1791" s="2"/>
      <c r="K1791" s="2">
        <f>SUM(K1772:K1776)+SUM(K1777:K1790)</f>
        <v>156450</v>
      </c>
      <c r="L1791" s="2"/>
      <c r="M1791" s="2">
        <f>SUM(M1772:M1776)+SUM(M1777:M1790)</f>
        <v>145896</v>
      </c>
      <c r="N1791" s="2"/>
      <c r="O1791" s="2">
        <f>SUM(O1772:O1776)+SUM(O1777:O1790)</f>
        <v>0</v>
      </c>
      <c r="P1791" s="2"/>
      <c r="Q1791" s="2">
        <f>SUM(Q1772:Q1776)+SUM(Q1777:Q1790)</f>
        <v>145896</v>
      </c>
      <c r="R1791" s="20"/>
      <c r="U1791" s="2"/>
    </row>
    <row r="1792" spans="1:21" ht="11.85" customHeight="1" x14ac:dyDescent="0.3">
      <c r="D1792" s="2"/>
      <c r="F1792" s="2"/>
      <c r="H1792" s="2"/>
      <c r="J1792" s="2"/>
      <c r="K1792" s="2"/>
      <c r="L1792" s="2"/>
      <c r="M1792" s="2"/>
      <c r="N1792" s="2"/>
      <c r="O1792" s="2"/>
      <c r="P1792" s="2"/>
      <c r="Q1792" s="2"/>
    </row>
    <row r="1793" spans="1:20" ht="11.85" customHeight="1" x14ac:dyDescent="0.3">
      <c r="D1793" s="2"/>
      <c r="F1793" s="2"/>
      <c r="H1793" s="2"/>
      <c r="J1793" s="2"/>
      <c r="K1793" s="2"/>
      <c r="L1793" s="2"/>
      <c r="M1793" s="2"/>
      <c r="N1793" s="2"/>
      <c r="O1793" s="2"/>
      <c r="P1793" s="2"/>
      <c r="Q1793" s="2"/>
    </row>
    <row r="1794" spans="1:20" ht="11.85" customHeight="1" x14ac:dyDescent="0.3">
      <c r="D1794" s="2"/>
      <c r="F1794" s="2"/>
      <c r="H1794" s="2"/>
      <c r="J1794" s="2"/>
      <c r="K1794" s="2"/>
      <c r="L1794" s="2"/>
      <c r="M1794" s="2"/>
      <c r="N1794" s="2"/>
      <c r="O1794" s="2"/>
      <c r="P1794" s="2"/>
      <c r="Q1794" s="2"/>
    </row>
    <row r="1795" spans="1:20" ht="11.85" customHeight="1" x14ac:dyDescent="0.3">
      <c r="D1795" s="2"/>
      <c r="F1795" s="2"/>
      <c r="H1795" s="2"/>
      <c r="J1795" s="2"/>
      <c r="K1795" s="2"/>
      <c r="L1795" s="2"/>
      <c r="M1795" s="2"/>
      <c r="N1795" s="2"/>
      <c r="O1795" s="2"/>
      <c r="P1795" s="2"/>
      <c r="Q1795" s="2"/>
    </row>
    <row r="1796" spans="1:20" ht="11.85" customHeight="1" x14ac:dyDescent="0.3">
      <c r="A1796" s="1"/>
      <c r="B1796" s="1"/>
      <c r="E1796" s="2" t="str">
        <f>$E$1</f>
        <v>CITY OF BRADY</v>
      </c>
    </row>
    <row r="1797" spans="1:20" ht="11.85" customHeight="1" x14ac:dyDescent="0.3">
      <c r="E1797" s="2" t="str">
        <f>$E$2</f>
        <v>BUDGET REPORT</v>
      </c>
    </row>
    <row r="1798" spans="1:20" ht="11.85" customHeight="1" x14ac:dyDescent="0.3">
      <c r="E1798" s="2" t="str">
        <f>$E$3</f>
        <v>FISCAL YEAR 2016 - 2017</v>
      </c>
    </row>
    <row r="1799" spans="1:20" ht="11.85" customHeight="1" x14ac:dyDescent="0.3">
      <c r="A1799" s="3" t="s">
        <v>3</v>
      </c>
    </row>
    <row r="1800" spans="1:20" ht="11.85" customHeight="1" x14ac:dyDescent="0.3">
      <c r="A1800" s="3" t="s">
        <v>853</v>
      </c>
    </row>
    <row r="1801" spans="1:20" ht="11.85" customHeight="1" x14ac:dyDescent="0.3">
      <c r="I1801" s="7" t="str">
        <f>$I$6</f>
        <v>(----- 2015-2016 ------)</v>
      </c>
      <c r="J1801" s="7"/>
      <c r="K1801" s="7"/>
      <c r="L1801" s="8"/>
      <c r="M1801" s="7" t="str">
        <f>$M$6</f>
        <v>2016-2017</v>
      </c>
      <c r="N1801" s="7"/>
      <c r="O1801" s="7"/>
      <c r="P1801" s="7"/>
      <c r="Q1801" s="7"/>
    </row>
    <row r="1802" spans="1:20" ht="11.85" customHeight="1" x14ac:dyDescent="0.3">
      <c r="C1802" s="9" t="str">
        <f>$C$7</f>
        <v>2012-2013</v>
      </c>
      <c r="D1802" s="8"/>
      <c r="E1802" s="9" t="str">
        <f>$E$7</f>
        <v>2013-2014</v>
      </c>
      <c r="F1802" s="8"/>
      <c r="G1802" s="9" t="str">
        <f>$G$7</f>
        <v>2014- 2015</v>
      </c>
      <c r="H1802" s="8"/>
      <c r="I1802" s="9" t="s">
        <v>9</v>
      </c>
      <c r="J1802" s="8"/>
      <c r="K1802" s="8" t="str">
        <f>+$K$7</f>
        <v>PROJECTED</v>
      </c>
      <c r="L1802" s="8"/>
      <c r="M1802" s="8" t="str">
        <f>$M$7</f>
        <v>2016-2017</v>
      </c>
      <c r="N1802" s="8"/>
      <c r="O1802" s="8" t="str">
        <f>$O$7</f>
        <v>2016-2017</v>
      </c>
      <c r="P1802" s="8"/>
      <c r="Q1802" s="8" t="str">
        <f>$Q$7</f>
        <v>APPROVED</v>
      </c>
    </row>
    <row r="1803" spans="1:20" ht="11.85" customHeight="1" x14ac:dyDescent="0.3">
      <c r="A1803" s="10" t="s">
        <v>242</v>
      </c>
      <c r="C1803" s="11" t="s">
        <v>12</v>
      </c>
      <c r="D1803" s="8"/>
      <c r="E1803" s="11" t="s">
        <v>12</v>
      </c>
      <c r="F1803" s="8"/>
      <c r="G1803" s="11" t="s">
        <v>12</v>
      </c>
      <c r="H1803" s="8"/>
      <c r="I1803" s="11" t="s">
        <v>13</v>
      </c>
      <c r="J1803" s="8"/>
      <c r="K1803" s="12" t="s">
        <v>13</v>
      </c>
      <c r="L1803" s="8"/>
      <c r="M1803" s="12" t="str">
        <f>$M$8</f>
        <v>BASE</v>
      </c>
      <c r="N1803" s="8"/>
      <c r="O1803" s="12" t="str">
        <f>$O$8</f>
        <v>SUPPLEMENTAL</v>
      </c>
      <c r="P1803" s="8"/>
      <c r="Q1803" s="12" t="str">
        <f>$Q$8</f>
        <v>BUDGET</v>
      </c>
    </row>
    <row r="1804" spans="1:20" ht="11.85" customHeight="1" x14ac:dyDescent="0.3">
      <c r="D1804" s="2"/>
      <c r="F1804" s="2"/>
      <c r="H1804" s="2"/>
      <c r="J1804" s="2"/>
      <c r="K1804" s="2"/>
      <c r="L1804" s="2"/>
      <c r="M1804" s="2"/>
      <c r="N1804" s="2"/>
      <c r="O1804" s="2"/>
      <c r="P1804" s="2"/>
      <c r="Q1804" s="2"/>
    </row>
    <row r="1805" spans="1:20" ht="11.85" customHeight="1" x14ac:dyDescent="0.3">
      <c r="A1805" s="3" t="s">
        <v>896</v>
      </c>
      <c r="C1805" s="19">
        <v>0</v>
      </c>
      <c r="D1805" s="2"/>
      <c r="E1805" s="19">
        <v>0</v>
      </c>
      <c r="F1805" s="2"/>
      <c r="G1805" s="19">
        <v>0</v>
      </c>
      <c r="H1805" s="2"/>
      <c r="I1805" s="19">
        <v>0</v>
      </c>
      <c r="J1805" s="2"/>
      <c r="K1805" s="19">
        <v>0</v>
      </c>
      <c r="L1805" s="2"/>
      <c r="M1805" s="19">
        <v>0</v>
      </c>
      <c r="N1805" s="2"/>
      <c r="O1805" s="19">
        <v>0</v>
      </c>
      <c r="P1805" s="2"/>
      <c r="Q1805" s="19">
        <f>M1805+O1805</f>
        <v>0</v>
      </c>
      <c r="T1805" s="14"/>
    </row>
    <row r="1806" spans="1:20" ht="11.85" customHeight="1" x14ac:dyDescent="0.3">
      <c r="A1806" s="3" t="s">
        <v>897</v>
      </c>
      <c r="C1806" s="15">
        <v>0</v>
      </c>
      <c r="D1806" s="2"/>
      <c r="E1806" s="15">
        <v>0</v>
      </c>
      <c r="F1806" s="2"/>
      <c r="G1806" s="15">
        <v>41812.720000000001</v>
      </c>
      <c r="H1806" s="2"/>
      <c r="I1806" s="15">
        <v>179000</v>
      </c>
      <c r="J1806" s="2"/>
      <c r="K1806" s="15">
        <v>180675</v>
      </c>
      <c r="L1806" s="2"/>
      <c r="M1806" s="15">
        <v>0</v>
      </c>
      <c r="N1806" s="2"/>
      <c r="O1806" s="15">
        <v>0</v>
      </c>
      <c r="P1806" s="2"/>
      <c r="Q1806" s="15">
        <f>M1806+O1806</f>
        <v>0</v>
      </c>
      <c r="T1806" s="14"/>
    </row>
    <row r="1807" spans="1:20" ht="11.85" customHeight="1" x14ac:dyDescent="0.3">
      <c r="A1807" s="3" t="s">
        <v>298</v>
      </c>
      <c r="C1807" s="2">
        <f>SUM(C1805:C1806)</f>
        <v>0</v>
      </c>
      <c r="D1807" s="2"/>
      <c r="E1807" s="2">
        <f>SUM(E1805:E1806)</f>
        <v>0</v>
      </c>
      <c r="F1807" s="2"/>
      <c r="G1807" s="2">
        <f>SUM(G1805:G1806)</f>
        <v>41812.720000000001</v>
      </c>
      <c r="H1807" s="2"/>
      <c r="I1807" s="2">
        <f>SUM(I1805:I1806)</f>
        <v>179000</v>
      </c>
      <c r="J1807" s="2"/>
      <c r="K1807" s="2">
        <f>SUM(K1805:K1806)</f>
        <v>180675</v>
      </c>
      <c r="L1807" s="2"/>
      <c r="M1807" s="2">
        <f>SUM(M1805:M1806)</f>
        <v>0</v>
      </c>
      <c r="N1807" s="2"/>
      <c r="O1807" s="2">
        <f>SUM(O1805:O1806)</f>
        <v>0</v>
      </c>
      <c r="P1807" s="2"/>
      <c r="Q1807" s="2">
        <f>SUM(Q1805:Q1806)</f>
        <v>0</v>
      </c>
    </row>
    <row r="1808" spans="1:20" ht="11.85" customHeight="1" x14ac:dyDescent="0.3">
      <c r="D1808" s="2"/>
      <c r="F1808" s="2"/>
      <c r="H1808" s="2"/>
      <c r="J1808" s="2"/>
      <c r="K1808" s="2"/>
      <c r="L1808" s="2"/>
      <c r="M1808" s="2"/>
      <c r="N1808" s="2"/>
      <c r="O1808" s="2"/>
      <c r="P1808" s="2"/>
      <c r="Q1808" s="2"/>
    </row>
    <row r="1809" spans="1:21" ht="11.85" customHeight="1" x14ac:dyDescent="0.3">
      <c r="A1809" s="3" t="s">
        <v>898</v>
      </c>
      <c r="C1809" s="2">
        <f>C1753+C1769+C1791+C1807</f>
        <v>745212.28</v>
      </c>
      <c r="D1809" s="2"/>
      <c r="E1809" s="2">
        <f>E1753+E1769+E1791+E1807</f>
        <v>739145.63</v>
      </c>
      <c r="F1809" s="2"/>
      <c r="G1809" s="2">
        <f>G1753+G1769+G1791+G1807</f>
        <v>764854.81999999983</v>
      </c>
      <c r="H1809" s="2"/>
      <c r="I1809" s="2">
        <f>I1753+I1769+I1791+I1807</f>
        <v>983258</v>
      </c>
      <c r="J1809" s="2"/>
      <c r="K1809" s="2">
        <f>K1753+K1769+K1791+K1807</f>
        <v>939843</v>
      </c>
      <c r="L1809" s="2"/>
      <c r="M1809" s="2">
        <f>M1753+M1769+M1791+M1807</f>
        <v>1315231</v>
      </c>
      <c r="N1809" s="2"/>
      <c r="O1809" s="2">
        <f>O1753+O1769+O1791+O1807</f>
        <v>0</v>
      </c>
      <c r="P1809" s="2"/>
      <c r="Q1809" s="2">
        <f>Q1753+Q1769+Q1791+Q1807</f>
        <v>1315231</v>
      </c>
      <c r="R1809" s="20"/>
      <c r="T1809" s="14"/>
      <c r="U1809" s="2"/>
    </row>
    <row r="1810" spans="1:21" ht="11.85" customHeight="1" x14ac:dyDescent="0.3"/>
    <row r="1811" spans="1:21" ht="11.85" customHeight="1" x14ac:dyDescent="0.3"/>
    <row r="1812" spans="1:21" ht="11.85" customHeight="1" x14ac:dyDescent="0.3"/>
    <row r="1813" spans="1:21" ht="11.85" customHeight="1" x14ac:dyDescent="0.3"/>
    <row r="1814" spans="1:21" ht="11.85" customHeight="1" x14ac:dyDescent="0.3"/>
    <row r="1815" spans="1:21" ht="11.85" customHeight="1" x14ac:dyDescent="0.3"/>
    <row r="1816" spans="1:21" ht="11.85" customHeight="1" x14ac:dyDescent="0.3"/>
    <row r="1817" spans="1:21" ht="11.85" customHeight="1" x14ac:dyDescent="0.3"/>
    <row r="1818" spans="1:21" ht="11.85" customHeight="1" x14ac:dyDescent="0.3"/>
    <row r="1819" spans="1:21" ht="11.85" customHeight="1" x14ac:dyDescent="0.3"/>
    <row r="1820" spans="1:21" ht="11.85" customHeight="1" x14ac:dyDescent="0.3"/>
    <row r="1821" spans="1:21" ht="11.85" customHeight="1" x14ac:dyDescent="0.3"/>
    <row r="1822" spans="1:21" ht="11.85" customHeight="1" x14ac:dyDescent="0.3"/>
    <row r="1823" spans="1:21" ht="11.85" customHeight="1" x14ac:dyDescent="0.3"/>
    <row r="1824" spans="1:21" ht="11.85" customHeight="1" x14ac:dyDescent="0.3"/>
    <row r="1825" ht="11.85" customHeight="1" x14ac:dyDescent="0.3"/>
    <row r="1826" ht="11.85" customHeight="1" x14ac:dyDescent="0.3"/>
    <row r="1827" ht="11.85" customHeight="1" x14ac:dyDescent="0.3"/>
    <row r="1828" ht="11.85" customHeight="1" x14ac:dyDescent="0.3"/>
    <row r="1829" ht="11.85" customHeight="1" x14ac:dyDescent="0.3"/>
    <row r="1830" ht="11.85" customHeight="1" x14ac:dyDescent="0.3"/>
    <row r="1831" ht="11.85" customHeight="1" x14ac:dyDescent="0.3"/>
    <row r="1832" ht="11.85" customHeight="1" x14ac:dyDescent="0.3"/>
    <row r="1833" ht="11.85" customHeight="1" x14ac:dyDescent="0.3"/>
    <row r="1834" ht="11.85" customHeight="1" x14ac:dyDescent="0.3"/>
    <row r="1835" ht="11.85" customHeight="1" x14ac:dyDescent="0.3"/>
    <row r="1836" ht="11.85" customHeight="1" x14ac:dyDescent="0.3"/>
    <row r="1837" ht="11.85" customHeight="1" x14ac:dyDescent="0.3"/>
    <row r="1838" ht="11.85" customHeight="1" x14ac:dyDescent="0.3"/>
    <row r="1839" ht="11.85" customHeight="1" x14ac:dyDescent="0.3"/>
    <row r="1840" ht="11.85" customHeight="1" x14ac:dyDescent="0.3"/>
    <row r="1841" ht="11.85" customHeight="1" x14ac:dyDescent="0.3"/>
    <row r="1842" ht="11.85" customHeight="1" x14ac:dyDescent="0.3"/>
    <row r="1843" ht="11.85" customHeight="1" x14ac:dyDescent="0.3"/>
    <row r="1844" ht="11.85" customHeight="1" x14ac:dyDescent="0.3"/>
    <row r="1845" ht="11.85" customHeight="1" x14ac:dyDescent="0.3"/>
    <row r="1846" ht="11.85" customHeight="1" x14ac:dyDescent="0.3"/>
    <row r="1847" ht="11.85" customHeight="1" x14ac:dyDescent="0.3"/>
    <row r="1848" ht="11.85" customHeight="1" x14ac:dyDescent="0.3"/>
    <row r="1849" ht="11.85" customHeight="1" x14ac:dyDescent="0.3"/>
    <row r="1850" ht="11.85" customHeight="1" x14ac:dyDescent="0.3"/>
    <row r="1851" ht="11.85" customHeight="1" x14ac:dyDescent="0.3"/>
    <row r="1852" ht="11.85" customHeight="1" x14ac:dyDescent="0.3"/>
    <row r="1853" ht="11.85" customHeight="1" x14ac:dyDescent="0.3"/>
    <row r="1854" ht="11.85" customHeight="1" x14ac:dyDescent="0.3"/>
    <row r="1855" ht="11.85" customHeight="1" x14ac:dyDescent="0.3"/>
    <row r="1856" ht="11.85" customHeight="1" x14ac:dyDescent="0.3"/>
    <row r="1857" spans="1:20" ht="11.85" customHeight="1" x14ac:dyDescent="0.3"/>
    <row r="1858" spans="1:20" ht="11.85" customHeight="1" x14ac:dyDescent="0.3"/>
    <row r="1859" spans="1:20" ht="11.85" customHeight="1" x14ac:dyDescent="0.3">
      <c r="A1859" s="1"/>
      <c r="B1859" s="1"/>
      <c r="E1859" s="2" t="str">
        <f>$E$1</f>
        <v>CITY OF BRADY</v>
      </c>
    </row>
    <row r="1860" spans="1:20" ht="11.85" customHeight="1" x14ac:dyDescent="0.3">
      <c r="E1860" s="2" t="str">
        <f>$E$2</f>
        <v>BUDGET REPORT</v>
      </c>
    </row>
    <row r="1861" spans="1:20" ht="11.85" customHeight="1" x14ac:dyDescent="0.3">
      <c r="E1861" s="2" t="str">
        <f>$E$3</f>
        <v>FISCAL YEAR 2016 - 2017</v>
      </c>
    </row>
    <row r="1862" spans="1:20" ht="11.85" customHeight="1" x14ac:dyDescent="0.3">
      <c r="A1862" s="3" t="s">
        <v>3</v>
      </c>
    </row>
    <row r="1863" spans="1:20" ht="11.85" customHeight="1" x14ac:dyDescent="0.3">
      <c r="A1863" s="3" t="s">
        <v>899</v>
      </c>
    </row>
    <row r="1864" spans="1:20" ht="11.85" customHeight="1" x14ac:dyDescent="0.3">
      <c r="I1864" s="7" t="str">
        <f>$I$6</f>
        <v>(----- 2015-2016 ------)</v>
      </c>
      <c r="J1864" s="7"/>
      <c r="K1864" s="7"/>
      <c r="L1864" s="8"/>
      <c r="M1864" s="7" t="str">
        <f>$M$6</f>
        <v>2016-2017</v>
      </c>
      <c r="N1864" s="7"/>
      <c r="O1864" s="7"/>
      <c r="P1864" s="7"/>
      <c r="Q1864" s="7"/>
    </row>
    <row r="1865" spans="1:20" ht="11.85" customHeight="1" x14ac:dyDescent="0.3">
      <c r="C1865" s="9" t="str">
        <f>$C$7</f>
        <v>2012-2013</v>
      </c>
      <c r="D1865" s="8"/>
      <c r="E1865" s="9" t="str">
        <f>$E$7</f>
        <v>2013-2014</v>
      </c>
      <c r="F1865" s="8"/>
      <c r="G1865" s="9" t="str">
        <f>$G$7</f>
        <v>2014- 2015</v>
      </c>
      <c r="H1865" s="8"/>
      <c r="I1865" s="9" t="s">
        <v>9</v>
      </c>
      <c r="J1865" s="8"/>
      <c r="K1865" s="8" t="str">
        <f>+$K$7</f>
        <v>PROJECTED</v>
      </c>
      <c r="L1865" s="8"/>
      <c r="M1865" s="8" t="str">
        <f>$M$7</f>
        <v>2016-2017</v>
      </c>
      <c r="N1865" s="8"/>
      <c r="O1865" s="8" t="str">
        <f>$O$7</f>
        <v>2016-2017</v>
      </c>
      <c r="P1865" s="8"/>
      <c r="Q1865" s="8" t="str">
        <f>$Q$7</f>
        <v>APPROVED</v>
      </c>
    </row>
    <row r="1866" spans="1:20" ht="11.85" customHeight="1" x14ac:dyDescent="0.3">
      <c r="A1866" s="10" t="s">
        <v>242</v>
      </c>
      <c r="C1866" s="11" t="s">
        <v>12</v>
      </c>
      <c r="D1866" s="8"/>
      <c r="E1866" s="11" t="s">
        <v>12</v>
      </c>
      <c r="F1866" s="8"/>
      <c r="G1866" s="11" t="s">
        <v>12</v>
      </c>
      <c r="H1866" s="8"/>
      <c r="I1866" s="11" t="s">
        <v>13</v>
      </c>
      <c r="J1866" s="8"/>
      <c r="K1866" s="12" t="s">
        <v>13</v>
      </c>
      <c r="L1866" s="8"/>
      <c r="M1866" s="12" t="str">
        <f>$M$8</f>
        <v>BASE</v>
      </c>
      <c r="N1866" s="8"/>
      <c r="O1866" s="12" t="str">
        <f>$O$8</f>
        <v>SUPPLEMENTAL</v>
      </c>
      <c r="P1866" s="8"/>
      <c r="Q1866" s="12" t="str">
        <f>$Q$8</f>
        <v>BUDGET</v>
      </c>
    </row>
    <row r="1867" spans="1:20" ht="11.85" customHeight="1" x14ac:dyDescent="0.3"/>
    <row r="1868" spans="1:20" ht="11.85" customHeight="1" x14ac:dyDescent="0.3">
      <c r="A1868" s="13" t="s">
        <v>243</v>
      </c>
    </row>
    <row r="1869" spans="1:20" ht="11.85" customHeight="1" x14ac:dyDescent="0.3">
      <c r="A1869" s="3" t="s">
        <v>900</v>
      </c>
      <c r="C1869" s="2">
        <v>75957.509999999995</v>
      </c>
      <c r="D1869" s="2"/>
      <c r="E1869" s="2">
        <v>57015.17</v>
      </c>
      <c r="F1869" s="2"/>
      <c r="G1869" s="2">
        <v>63378.97</v>
      </c>
      <c r="H1869" s="2"/>
      <c r="I1869" s="2">
        <v>69000</v>
      </c>
      <c r="J1869" s="2"/>
      <c r="K1869" s="2">
        <v>69000</v>
      </c>
      <c r="L1869" s="2"/>
      <c r="M1869" s="2">
        <v>60959</v>
      </c>
      <c r="N1869" s="2"/>
      <c r="O1869" s="2">
        <v>0</v>
      </c>
      <c r="P1869" s="2"/>
      <c r="Q1869" s="2">
        <f t="shared" ref="Q1869:Q1877" si="63">M1869+O1869</f>
        <v>60959</v>
      </c>
      <c r="T1869" s="14"/>
    </row>
    <row r="1870" spans="1:20" ht="11.85" customHeight="1" x14ac:dyDescent="0.3">
      <c r="A1870" s="3" t="s">
        <v>901</v>
      </c>
      <c r="C1870" s="2">
        <v>792</v>
      </c>
      <c r="D1870" s="2"/>
      <c r="E1870" s="2">
        <v>2012.86</v>
      </c>
      <c r="F1870" s="2"/>
      <c r="G1870" s="2">
        <v>121.5</v>
      </c>
      <c r="H1870" s="2"/>
      <c r="I1870" s="2">
        <v>1000</v>
      </c>
      <c r="J1870" s="2"/>
      <c r="K1870" s="2">
        <v>1000</v>
      </c>
      <c r="L1870" s="2"/>
      <c r="M1870" s="2">
        <v>1000</v>
      </c>
      <c r="N1870" s="2"/>
      <c r="O1870" s="2">
        <v>0</v>
      </c>
      <c r="P1870" s="2"/>
      <c r="Q1870" s="2">
        <f t="shared" si="63"/>
        <v>1000</v>
      </c>
      <c r="T1870" s="14"/>
    </row>
    <row r="1871" spans="1:20" ht="11.85" customHeight="1" x14ac:dyDescent="0.3">
      <c r="A1871" s="3" t="s">
        <v>902</v>
      </c>
      <c r="C1871" s="2">
        <v>0</v>
      </c>
      <c r="D1871" s="2"/>
      <c r="E1871" s="2">
        <v>0</v>
      </c>
      <c r="F1871" s="2"/>
      <c r="G1871" s="2">
        <v>600</v>
      </c>
      <c r="H1871" s="2"/>
      <c r="I1871" s="2">
        <v>600</v>
      </c>
      <c r="J1871" s="2"/>
      <c r="K1871" s="2">
        <v>600</v>
      </c>
      <c r="L1871" s="2"/>
      <c r="M1871" s="2">
        <v>0</v>
      </c>
      <c r="N1871" s="2"/>
      <c r="O1871" s="2">
        <v>0</v>
      </c>
      <c r="P1871" s="2"/>
      <c r="Q1871" s="2">
        <f>M1871+O1871</f>
        <v>0</v>
      </c>
      <c r="T1871" s="14"/>
    </row>
    <row r="1872" spans="1:20" ht="11.85" customHeight="1" x14ac:dyDescent="0.3">
      <c r="A1872" s="3" t="s">
        <v>903</v>
      </c>
      <c r="C1872" s="2">
        <v>4400</v>
      </c>
      <c r="D1872" s="2"/>
      <c r="E1872" s="2">
        <v>800</v>
      </c>
      <c r="F1872" s="2"/>
      <c r="G1872" s="2">
        <v>0</v>
      </c>
      <c r="H1872" s="2"/>
      <c r="I1872" s="2">
        <v>0</v>
      </c>
      <c r="J1872" s="2"/>
      <c r="K1872" s="2">
        <v>0</v>
      </c>
      <c r="L1872" s="2"/>
      <c r="M1872" s="2">
        <v>0</v>
      </c>
      <c r="N1872" s="2"/>
      <c r="O1872" s="2">
        <v>0</v>
      </c>
      <c r="P1872" s="2"/>
      <c r="Q1872" s="2">
        <f t="shared" si="63"/>
        <v>0</v>
      </c>
      <c r="T1872" s="14"/>
    </row>
    <row r="1873" spans="1:21" ht="11.85" customHeight="1" x14ac:dyDescent="0.3">
      <c r="A1873" s="3" t="s">
        <v>904</v>
      </c>
      <c r="C1873" s="2">
        <v>13686.27</v>
      </c>
      <c r="D1873" s="2"/>
      <c r="E1873" s="2">
        <v>10418.25</v>
      </c>
      <c r="F1873" s="2"/>
      <c r="G1873" s="2">
        <v>13651.75</v>
      </c>
      <c r="H1873" s="2"/>
      <c r="I1873" s="2">
        <v>18755</v>
      </c>
      <c r="J1873" s="2"/>
      <c r="K1873" s="2">
        <v>18755</v>
      </c>
      <c r="L1873" s="2"/>
      <c r="M1873" s="2">
        <v>19690</v>
      </c>
      <c r="N1873" s="2"/>
      <c r="O1873" s="2">
        <v>0</v>
      </c>
      <c r="P1873" s="2"/>
      <c r="Q1873" s="2">
        <f t="shared" si="63"/>
        <v>19690</v>
      </c>
      <c r="T1873" s="14"/>
    </row>
    <row r="1874" spans="1:21" ht="11.85" customHeight="1" x14ac:dyDescent="0.3">
      <c r="A1874" s="3" t="s">
        <v>905</v>
      </c>
      <c r="C1874" s="2">
        <v>7712.88</v>
      </c>
      <c r="D1874" s="2"/>
      <c r="E1874" s="2">
        <v>6033.82</v>
      </c>
      <c r="F1874" s="2"/>
      <c r="G1874" s="2">
        <v>6016.29</v>
      </c>
      <c r="H1874" s="2"/>
      <c r="I1874" s="2">
        <v>6303</v>
      </c>
      <c r="J1874" s="2"/>
      <c r="K1874" s="2">
        <v>6303</v>
      </c>
      <c r="L1874" s="2"/>
      <c r="M1874" s="2">
        <v>4713</v>
      </c>
      <c r="N1874" s="2"/>
      <c r="O1874" s="2">
        <v>0</v>
      </c>
      <c r="P1874" s="2"/>
      <c r="Q1874" s="2">
        <f t="shared" si="63"/>
        <v>4713</v>
      </c>
      <c r="T1874" s="14"/>
    </row>
    <row r="1875" spans="1:21" ht="11.85" customHeight="1" x14ac:dyDescent="0.3">
      <c r="A1875" s="3" t="s">
        <v>906</v>
      </c>
      <c r="C1875" s="2">
        <v>2352.09</v>
      </c>
      <c r="D1875" s="2"/>
      <c r="E1875" s="2">
        <v>1822.7</v>
      </c>
      <c r="F1875" s="2"/>
      <c r="G1875" s="2">
        <v>2174.94</v>
      </c>
      <c r="H1875" s="2"/>
      <c r="I1875" s="2">
        <v>2017</v>
      </c>
      <c r="J1875" s="2"/>
      <c r="K1875" s="2">
        <v>2017</v>
      </c>
      <c r="L1875" s="2"/>
      <c r="M1875" s="2">
        <v>2920</v>
      </c>
      <c r="N1875" s="2"/>
      <c r="O1875" s="2">
        <v>0</v>
      </c>
      <c r="P1875" s="2"/>
      <c r="Q1875" s="2">
        <f t="shared" si="63"/>
        <v>2920</v>
      </c>
      <c r="T1875" s="14"/>
    </row>
    <row r="1876" spans="1:21" ht="11.85" customHeight="1" x14ac:dyDescent="0.3">
      <c r="A1876" s="3" t="s">
        <v>907</v>
      </c>
      <c r="C1876" s="2">
        <v>73.650000000000006</v>
      </c>
      <c r="D1876" s="2"/>
      <c r="E1876" s="2">
        <v>479.18</v>
      </c>
      <c r="F1876" s="2"/>
      <c r="G1876" s="2">
        <v>119.39</v>
      </c>
      <c r="H1876" s="2"/>
      <c r="I1876" s="2">
        <v>270</v>
      </c>
      <c r="J1876" s="2"/>
      <c r="K1876" s="2">
        <v>270</v>
      </c>
      <c r="L1876" s="2"/>
      <c r="M1876" s="2">
        <v>396</v>
      </c>
      <c r="N1876" s="2"/>
      <c r="O1876" s="2">
        <v>0</v>
      </c>
      <c r="P1876" s="2"/>
      <c r="Q1876" s="2">
        <f t="shared" si="63"/>
        <v>396</v>
      </c>
      <c r="T1876" s="14"/>
    </row>
    <row r="1877" spans="1:21" ht="11.85" customHeight="1" x14ac:dyDescent="0.3">
      <c r="A1877" s="3" t="s">
        <v>908</v>
      </c>
      <c r="C1877" s="15">
        <v>6087.71</v>
      </c>
      <c r="D1877" s="2"/>
      <c r="E1877" s="15">
        <v>4576.87</v>
      </c>
      <c r="F1877" s="2"/>
      <c r="G1877" s="15">
        <v>4903.72</v>
      </c>
      <c r="H1877" s="2"/>
      <c r="I1877" s="15">
        <v>5460</v>
      </c>
      <c r="J1877" s="2"/>
      <c r="K1877" s="15">
        <v>5460</v>
      </c>
      <c r="L1877" s="2"/>
      <c r="M1877" s="15">
        <v>4833</v>
      </c>
      <c r="N1877" s="2"/>
      <c r="O1877" s="15">
        <v>0</v>
      </c>
      <c r="P1877" s="2"/>
      <c r="Q1877" s="15">
        <f t="shared" si="63"/>
        <v>4833</v>
      </c>
      <c r="T1877" s="14"/>
    </row>
    <row r="1878" spans="1:21" ht="11.85" customHeight="1" x14ac:dyDescent="0.3">
      <c r="A1878" s="3" t="s">
        <v>254</v>
      </c>
      <c r="C1878" s="2">
        <f>SUM(C1869:C1877)</f>
        <v>111062.11</v>
      </c>
      <c r="D1878" s="2"/>
      <c r="E1878" s="2">
        <f>SUM(E1869:E1877)</f>
        <v>83158.849999999991</v>
      </c>
      <c r="F1878" s="2"/>
      <c r="G1878" s="2">
        <f>SUM(G1869:G1877)</f>
        <v>90966.56</v>
      </c>
      <c r="H1878" s="2"/>
      <c r="I1878" s="2">
        <f>SUM(I1869:I1877)</f>
        <v>103405</v>
      </c>
      <c r="J1878" s="2"/>
      <c r="K1878" s="2">
        <f>SUM(K1869:K1877)</f>
        <v>103405</v>
      </c>
      <c r="L1878" s="2"/>
      <c r="M1878" s="2">
        <f>SUM(M1869:M1877)</f>
        <v>94511</v>
      </c>
      <c r="N1878" s="2"/>
      <c r="O1878" s="2">
        <f>SUM(O1869:O1877)</f>
        <v>0</v>
      </c>
      <c r="P1878" s="2"/>
      <c r="Q1878" s="2">
        <f>SUM(Q1869:Q1877)</f>
        <v>94511</v>
      </c>
      <c r="R1878" s="20"/>
      <c r="U1878" s="2"/>
    </row>
    <row r="1879" spans="1:21" ht="11.85" customHeight="1" x14ac:dyDescent="0.3">
      <c r="D1879" s="2"/>
      <c r="F1879" s="2"/>
      <c r="H1879" s="2"/>
      <c r="J1879" s="2"/>
      <c r="K1879" s="2"/>
      <c r="L1879" s="2"/>
      <c r="M1879" s="2"/>
      <c r="N1879" s="2"/>
      <c r="O1879" s="2"/>
      <c r="P1879" s="2"/>
      <c r="Q1879" s="2"/>
    </row>
    <row r="1880" spans="1:21" ht="11.85" customHeight="1" x14ac:dyDescent="0.3">
      <c r="A1880" s="13" t="s">
        <v>255</v>
      </c>
      <c r="D1880" s="2"/>
      <c r="F1880" s="2"/>
      <c r="H1880" s="2"/>
      <c r="J1880" s="2"/>
      <c r="K1880" s="2"/>
      <c r="L1880" s="2"/>
      <c r="M1880" s="2"/>
      <c r="N1880" s="2"/>
      <c r="O1880" s="2"/>
      <c r="P1880" s="2"/>
      <c r="Q1880" s="2"/>
    </row>
    <row r="1881" spans="1:21" ht="11.85" customHeight="1" x14ac:dyDescent="0.3">
      <c r="A1881" s="3" t="s">
        <v>909</v>
      </c>
      <c r="C1881" s="2">
        <v>0</v>
      </c>
      <c r="D1881" s="2"/>
      <c r="E1881" s="2">
        <v>0</v>
      </c>
      <c r="F1881" s="2"/>
      <c r="G1881" s="2">
        <v>0</v>
      </c>
      <c r="H1881" s="2"/>
      <c r="I1881" s="2">
        <v>0</v>
      </c>
      <c r="J1881" s="2"/>
      <c r="K1881" s="2">
        <v>0</v>
      </c>
      <c r="L1881" s="2"/>
      <c r="M1881" s="2">
        <v>0</v>
      </c>
      <c r="N1881" s="2"/>
      <c r="O1881" s="2">
        <v>0</v>
      </c>
      <c r="P1881" s="2"/>
      <c r="Q1881" s="2">
        <f t="shared" ref="Q1881:Q1895" si="64">M1881+O1881</f>
        <v>0</v>
      </c>
      <c r="T1881" s="14"/>
    </row>
    <row r="1882" spans="1:21" ht="11.85" customHeight="1" x14ac:dyDescent="0.3">
      <c r="A1882" s="3" t="s">
        <v>910</v>
      </c>
      <c r="C1882" s="2">
        <v>29725.119999999999</v>
      </c>
      <c r="D1882" s="2"/>
      <c r="E1882" s="2">
        <v>29624.28</v>
      </c>
      <c r="F1882" s="2"/>
      <c r="G1882" s="2">
        <v>35748.99</v>
      </c>
      <c r="H1882" s="2"/>
      <c r="I1882" s="2">
        <v>35000</v>
      </c>
      <c r="J1882" s="2"/>
      <c r="K1882" s="2">
        <v>35000</v>
      </c>
      <c r="L1882" s="2"/>
      <c r="M1882" s="2">
        <v>35000</v>
      </c>
      <c r="N1882" s="2"/>
      <c r="O1882" s="2">
        <v>0</v>
      </c>
      <c r="P1882" s="2"/>
      <c r="Q1882" s="2">
        <f t="shared" si="64"/>
        <v>35000</v>
      </c>
      <c r="T1882" s="14"/>
    </row>
    <row r="1883" spans="1:21" ht="11.85" customHeight="1" x14ac:dyDescent="0.3">
      <c r="A1883" s="3" t="s">
        <v>911</v>
      </c>
      <c r="C1883" s="2">
        <v>410</v>
      </c>
      <c r="D1883" s="2"/>
      <c r="E1883" s="2">
        <v>5961.63</v>
      </c>
      <c r="F1883" s="2"/>
      <c r="G1883" s="2">
        <v>0</v>
      </c>
      <c r="H1883" s="2"/>
      <c r="I1883" s="2">
        <v>0</v>
      </c>
      <c r="J1883" s="2"/>
      <c r="K1883" s="2">
        <v>0</v>
      </c>
      <c r="L1883" s="2"/>
      <c r="M1883" s="2">
        <v>0</v>
      </c>
      <c r="N1883" s="2"/>
      <c r="O1883" s="2">
        <v>0</v>
      </c>
      <c r="P1883" s="2"/>
      <c r="Q1883" s="2">
        <f t="shared" si="64"/>
        <v>0</v>
      </c>
      <c r="T1883" s="14"/>
    </row>
    <row r="1884" spans="1:21" ht="11.85" hidden="1" customHeight="1" x14ac:dyDescent="0.3">
      <c r="A1884" s="3" t="s">
        <v>912</v>
      </c>
      <c r="C1884" s="2">
        <v>0</v>
      </c>
      <c r="D1884" s="2"/>
      <c r="E1884" s="2">
        <v>0</v>
      </c>
      <c r="F1884" s="2"/>
      <c r="G1884" s="2">
        <v>0</v>
      </c>
      <c r="H1884" s="2"/>
      <c r="I1884" s="2">
        <v>0</v>
      </c>
      <c r="J1884" s="2"/>
      <c r="K1884" s="2">
        <v>0</v>
      </c>
      <c r="L1884" s="2"/>
      <c r="M1884" s="2">
        <v>0</v>
      </c>
      <c r="N1884" s="2"/>
      <c r="O1884" s="2">
        <v>0</v>
      </c>
      <c r="P1884" s="2"/>
      <c r="Q1884" s="2">
        <f t="shared" si="64"/>
        <v>0</v>
      </c>
      <c r="T1884" s="14"/>
    </row>
    <row r="1885" spans="1:21" ht="11.85" customHeight="1" x14ac:dyDescent="0.3">
      <c r="A1885" s="3" t="s">
        <v>913</v>
      </c>
      <c r="C1885" s="2">
        <v>0</v>
      </c>
      <c r="D1885" s="2"/>
      <c r="E1885" s="2">
        <v>0</v>
      </c>
      <c r="F1885" s="2"/>
      <c r="G1885" s="2">
        <v>0</v>
      </c>
      <c r="H1885" s="2"/>
      <c r="I1885" s="2">
        <v>0</v>
      </c>
      <c r="J1885" s="2"/>
      <c r="K1885" s="2">
        <v>0</v>
      </c>
      <c r="L1885" s="2"/>
      <c r="M1885" s="2">
        <v>0</v>
      </c>
      <c r="N1885" s="2"/>
      <c r="O1885" s="2">
        <v>0</v>
      </c>
      <c r="P1885" s="2"/>
      <c r="Q1885" s="2">
        <f t="shared" si="64"/>
        <v>0</v>
      </c>
      <c r="T1885" s="14"/>
    </row>
    <row r="1886" spans="1:21" ht="11.85" customHeight="1" x14ac:dyDescent="0.3">
      <c r="A1886" s="3" t="s">
        <v>914</v>
      </c>
      <c r="C1886" s="2">
        <v>825</v>
      </c>
      <c r="D1886" s="2"/>
      <c r="E1886" s="2">
        <v>550</v>
      </c>
      <c r="F1886" s="2"/>
      <c r="G1886" s="2">
        <v>446.6</v>
      </c>
      <c r="H1886" s="2"/>
      <c r="I1886" s="2">
        <v>660</v>
      </c>
      <c r="J1886" s="2"/>
      <c r="K1886" s="2">
        <v>660</v>
      </c>
      <c r="L1886" s="2"/>
      <c r="M1886" s="2">
        <v>660</v>
      </c>
      <c r="N1886" s="2"/>
      <c r="O1886" s="2">
        <v>0</v>
      </c>
      <c r="P1886" s="2"/>
      <c r="Q1886" s="2">
        <f t="shared" si="64"/>
        <v>660</v>
      </c>
      <c r="T1886" s="14"/>
    </row>
    <row r="1887" spans="1:21" ht="11.85" customHeight="1" x14ac:dyDescent="0.3">
      <c r="A1887" s="3" t="s">
        <v>915</v>
      </c>
      <c r="C1887" s="2">
        <v>0</v>
      </c>
      <c r="D1887" s="2"/>
      <c r="E1887" s="2">
        <v>0</v>
      </c>
      <c r="F1887" s="2"/>
      <c r="G1887" s="2">
        <v>0</v>
      </c>
      <c r="H1887" s="2"/>
      <c r="I1887" s="2">
        <v>0</v>
      </c>
      <c r="J1887" s="2"/>
      <c r="K1887" s="2">
        <v>0</v>
      </c>
      <c r="L1887" s="2"/>
      <c r="M1887" s="2">
        <v>0</v>
      </c>
      <c r="N1887" s="2"/>
      <c r="O1887" s="2">
        <v>0</v>
      </c>
      <c r="P1887" s="2"/>
      <c r="Q1887" s="2">
        <f t="shared" si="64"/>
        <v>0</v>
      </c>
      <c r="T1887" s="14"/>
    </row>
    <row r="1888" spans="1:21" ht="11.85" customHeight="1" x14ac:dyDescent="0.3">
      <c r="A1888" s="3" t="s">
        <v>916</v>
      </c>
      <c r="C1888" s="2">
        <v>0</v>
      </c>
      <c r="D1888" s="2"/>
      <c r="E1888" s="2">
        <v>0</v>
      </c>
      <c r="F1888" s="2"/>
      <c r="G1888" s="2">
        <v>0</v>
      </c>
      <c r="H1888" s="2"/>
      <c r="I1888" s="2">
        <v>0</v>
      </c>
      <c r="J1888" s="2"/>
      <c r="K1888" s="2">
        <v>0</v>
      </c>
      <c r="L1888" s="2"/>
      <c r="M1888" s="2">
        <v>0</v>
      </c>
      <c r="N1888" s="2"/>
      <c r="O1888" s="2">
        <v>0</v>
      </c>
      <c r="P1888" s="2"/>
      <c r="Q1888" s="2">
        <f t="shared" si="64"/>
        <v>0</v>
      </c>
      <c r="T1888" s="14"/>
    </row>
    <row r="1889" spans="1:20" ht="11.85" customHeight="1" x14ac:dyDescent="0.3">
      <c r="A1889" s="3" t="s">
        <v>917</v>
      </c>
      <c r="C1889" s="2">
        <v>0</v>
      </c>
      <c r="D1889" s="2"/>
      <c r="E1889" s="2">
        <v>0</v>
      </c>
      <c r="F1889" s="2"/>
      <c r="G1889" s="2">
        <v>0</v>
      </c>
      <c r="H1889" s="2"/>
      <c r="I1889" s="2">
        <v>0</v>
      </c>
      <c r="J1889" s="2"/>
      <c r="K1889" s="2">
        <v>0</v>
      </c>
      <c r="L1889" s="2"/>
      <c r="M1889" s="2">
        <v>0</v>
      </c>
      <c r="N1889" s="2"/>
      <c r="O1889" s="2">
        <v>0</v>
      </c>
      <c r="P1889" s="2"/>
      <c r="Q1889" s="2">
        <f t="shared" si="64"/>
        <v>0</v>
      </c>
      <c r="T1889" s="14"/>
    </row>
    <row r="1890" spans="1:20" ht="11.85" customHeight="1" x14ac:dyDescent="0.3">
      <c r="A1890" s="3" t="s">
        <v>918</v>
      </c>
      <c r="C1890" s="2">
        <v>168.35</v>
      </c>
      <c r="D1890" s="2"/>
      <c r="E1890" s="2">
        <v>51.8</v>
      </c>
      <c r="F1890" s="2"/>
      <c r="G1890" s="2">
        <v>0</v>
      </c>
      <c r="H1890" s="2"/>
      <c r="I1890" s="2">
        <v>160</v>
      </c>
      <c r="J1890" s="2"/>
      <c r="K1890" s="2">
        <v>0</v>
      </c>
      <c r="L1890" s="2"/>
      <c r="M1890" s="2">
        <v>0</v>
      </c>
      <c r="N1890" s="2"/>
      <c r="O1890" s="2">
        <v>0</v>
      </c>
      <c r="P1890" s="2"/>
      <c r="Q1890" s="2">
        <f t="shared" si="64"/>
        <v>0</v>
      </c>
      <c r="T1890" s="14"/>
    </row>
    <row r="1891" spans="1:20" ht="11.85" customHeight="1" x14ac:dyDescent="0.3">
      <c r="A1891" s="3" t="s">
        <v>919</v>
      </c>
      <c r="C1891" s="2">
        <v>395</v>
      </c>
      <c r="D1891" s="2"/>
      <c r="E1891" s="2">
        <v>778</v>
      </c>
      <c r="F1891" s="2"/>
      <c r="G1891" s="2">
        <v>655</v>
      </c>
      <c r="H1891" s="2"/>
      <c r="I1891" s="2">
        <v>800</v>
      </c>
      <c r="J1891" s="2"/>
      <c r="K1891" s="2">
        <v>800</v>
      </c>
      <c r="L1891" s="2"/>
      <c r="M1891" s="2">
        <v>800</v>
      </c>
      <c r="N1891" s="2"/>
      <c r="O1891" s="2">
        <v>0</v>
      </c>
      <c r="P1891" s="2"/>
      <c r="Q1891" s="2">
        <f t="shared" si="64"/>
        <v>800</v>
      </c>
      <c r="T1891" s="14"/>
    </row>
    <row r="1892" spans="1:20" ht="11.85" customHeight="1" x14ac:dyDescent="0.3">
      <c r="A1892" s="3" t="s">
        <v>920</v>
      </c>
      <c r="C1892" s="2">
        <v>0</v>
      </c>
      <c r="D1892" s="2"/>
      <c r="E1892" s="2">
        <v>0</v>
      </c>
      <c r="F1892" s="2"/>
      <c r="G1892" s="2">
        <v>0</v>
      </c>
      <c r="H1892" s="2"/>
      <c r="I1892" s="2">
        <v>500</v>
      </c>
      <c r="J1892" s="2"/>
      <c r="K1892" s="2">
        <v>0</v>
      </c>
      <c r="L1892" s="2"/>
      <c r="M1892" s="2">
        <v>0</v>
      </c>
      <c r="N1892" s="2"/>
      <c r="O1892" s="2">
        <v>0</v>
      </c>
      <c r="P1892" s="2"/>
      <c r="Q1892" s="2">
        <f t="shared" si="64"/>
        <v>0</v>
      </c>
      <c r="T1892" s="14"/>
    </row>
    <row r="1893" spans="1:20" ht="11.85" customHeight="1" x14ac:dyDescent="0.3">
      <c r="A1893" s="3" t="s">
        <v>921</v>
      </c>
      <c r="C1893" s="2">
        <v>0</v>
      </c>
      <c r="D1893" s="2"/>
      <c r="E1893" s="2">
        <v>0</v>
      </c>
      <c r="F1893" s="2"/>
      <c r="G1893" s="2">
        <v>0</v>
      </c>
      <c r="H1893" s="2"/>
      <c r="I1893" s="2">
        <v>0</v>
      </c>
      <c r="J1893" s="2"/>
      <c r="K1893" s="2">
        <v>0</v>
      </c>
      <c r="L1893" s="2"/>
      <c r="M1893" s="2">
        <v>3900</v>
      </c>
      <c r="N1893" s="2"/>
      <c r="O1893" s="2">
        <v>0</v>
      </c>
      <c r="P1893" s="2"/>
      <c r="Q1893" s="2">
        <f t="shared" si="64"/>
        <v>3900</v>
      </c>
      <c r="T1893" s="14"/>
    </row>
    <row r="1894" spans="1:20" ht="11.85" customHeight="1" x14ac:dyDescent="0.3">
      <c r="A1894" s="3" t="s">
        <v>922</v>
      </c>
      <c r="C1894" s="15">
        <v>0</v>
      </c>
      <c r="D1894" s="19"/>
      <c r="E1894" s="15">
        <v>720</v>
      </c>
      <c r="F1894" s="19"/>
      <c r="G1894" s="15">
        <v>1000</v>
      </c>
      <c r="H1894" s="19"/>
      <c r="I1894" s="15">
        <v>1000</v>
      </c>
      <c r="J1894" s="19"/>
      <c r="K1894" s="15">
        <v>1000</v>
      </c>
      <c r="L1894" s="19"/>
      <c r="M1894" s="15">
        <v>3000</v>
      </c>
      <c r="N1894" s="19"/>
      <c r="O1894" s="15">
        <v>0</v>
      </c>
      <c r="P1894" s="19"/>
      <c r="Q1894" s="15">
        <f t="shared" si="64"/>
        <v>3000</v>
      </c>
      <c r="T1894" s="14"/>
    </row>
    <row r="1895" spans="1:20" ht="11.85" hidden="1" customHeight="1" x14ac:dyDescent="0.3">
      <c r="A1895" s="3" t="s">
        <v>923</v>
      </c>
      <c r="C1895" s="15">
        <v>0</v>
      </c>
      <c r="D1895" s="2"/>
      <c r="E1895" s="15">
        <v>0</v>
      </c>
      <c r="F1895" s="2"/>
      <c r="G1895" s="15">
        <v>0</v>
      </c>
      <c r="H1895" s="2"/>
      <c r="I1895" s="15">
        <v>0</v>
      </c>
      <c r="J1895" s="2"/>
      <c r="K1895" s="15">
        <v>0</v>
      </c>
      <c r="L1895" s="2"/>
      <c r="M1895" s="15">
        <v>0</v>
      </c>
      <c r="N1895" s="2"/>
      <c r="O1895" s="15">
        <v>0</v>
      </c>
      <c r="P1895" s="2"/>
      <c r="Q1895" s="15">
        <f t="shared" si="64"/>
        <v>0</v>
      </c>
      <c r="R1895" s="3"/>
      <c r="T1895" s="14"/>
    </row>
    <row r="1896" spans="1:20" ht="11.85" customHeight="1" x14ac:dyDescent="0.3">
      <c r="A1896" s="3" t="s">
        <v>272</v>
      </c>
      <c r="C1896" s="2">
        <f>SUM(C1881:C1895)</f>
        <v>31523.469999999998</v>
      </c>
      <c r="D1896" s="2"/>
      <c r="E1896" s="2">
        <f>SUM(E1881:E1895)</f>
        <v>37685.71</v>
      </c>
      <c r="F1896" s="2"/>
      <c r="G1896" s="2">
        <f>SUM(G1881:G1895)</f>
        <v>37850.589999999997</v>
      </c>
      <c r="H1896" s="2"/>
      <c r="I1896" s="2">
        <f>SUM(I1881:I1895)</f>
        <v>38120</v>
      </c>
      <c r="J1896" s="2"/>
      <c r="K1896" s="2">
        <f>SUM(K1881:K1895)</f>
        <v>37460</v>
      </c>
      <c r="L1896" s="2"/>
      <c r="M1896" s="2">
        <f>SUM(M1881:M1895)</f>
        <v>43360</v>
      </c>
      <c r="N1896" s="2"/>
      <c r="O1896" s="2">
        <f>SUM(O1881:O1895)</f>
        <v>0</v>
      </c>
      <c r="P1896" s="2"/>
      <c r="Q1896" s="2">
        <f>SUM(Q1881:Q1895)</f>
        <v>43360</v>
      </c>
    </row>
    <row r="1897" spans="1:20" ht="11.85" customHeight="1" x14ac:dyDescent="0.3">
      <c r="D1897" s="2"/>
      <c r="F1897" s="2"/>
      <c r="H1897" s="2"/>
      <c r="J1897" s="2"/>
      <c r="K1897" s="2"/>
      <c r="L1897" s="2"/>
      <c r="M1897" s="2"/>
      <c r="N1897" s="2"/>
      <c r="O1897" s="2"/>
      <c r="P1897" s="2"/>
      <c r="Q1897" s="2"/>
    </row>
    <row r="1898" spans="1:20" ht="11.85" customHeight="1" x14ac:dyDescent="0.3">
      <c r="A1898" s="13" t="s">
        <v>273</v>
      </c>
      <c r="D1898" s="2"/>
      <c r="F1898" s="2"/>
      <c r="H1898" s="2"/>
      <c r="J1898" s="2"/>
      <c r="K1898" s="2"/>
      <c r="L1898" s="2"/>
      <c r="M1898" s="2"/>
      <c r="N1898" s="2"/>
      <c r="O1898" s="2"/>
      <c r="P1898" s="2"/>
      <c r="Q1898" s="2"/>
    </row>
    <row r="1899" spans="1:20" ht="11.85" customHeight="1" x14ac:dyDescent="0.3">
      <c r="A1899" s="3" t="s">
        <v>924</v>
      </c>
      <c r="C1899" s="2">
        <v>195</v>
      </c>
      <c r="D1899" s="2"/>
      <c r="E1899" s="2">
        <v>430</v>
      </c>
      <c r="F1899" s="2"/>
      <c r="G1899" s="2">
        <v>477.4</v>
      </c>
      <c r="H1899" s="2"/>
      <c r="I1899" s="2">
        <v>350</v>
      </c>
      <c r="J1899" s="2"/>
      <c r="K1899" s="2">
        <v>350</v>
      </c>
      <c r="L1899" s="2"/>
      <c r="M1899" s="2">
        <v>350</v>
      </c>
      <c r="N1899" s="2"/>
      <c r="O1899" s="2">
        <v>0</v>
      </c>
      <c r="P1899" s="2"/>
      <c r="Q1899" s="2">
        <f t="shared" ref="Q1899:Q1921" si="65">M1899+O1899</f>
        <v>350</v>
      </c>
      <c r="T1899" s="14"/>
    </row>
    <row r="1900" spans="1:20" ht="11.85" customHeight="1" x14ac:dyDescent="0.3">
      <c r="A1900" s="3" t="s">
        <v>925</v>
      </c>
      <c r="C1900" s="2">
        <v>0</v>
      </c>
      <c r="D1900" s="2"/>
      <c r="E1900" s="2">
        <v>12.4</v>
      </c>
      <c r="F1900" s="2"/>
      <c r="G1900" s="2">
        <v>0</v>
      </c>
      <c r="H1900" s="2"/>
      <c r="I1900" s="2">
        <v>500</v>
      </c>
      <c r="J1900" s="2"/>
      <c r="K1900" s="2">
        <v>500</v>
      </c>
      <c r="L1900" s="2"/>
      <c r="M1900" s="2">
        <v>0</v>
      </c>
      <c r="N1900" s="2"/>
      <c r="O1900" s="2">
        <v>0</v>
      </c>
      <c r="P1900" s="2"/>
      <c r="Q1900" s="2">
        <f t="shared" si="65"/>
        <v>0</v>
      </c>
      <c r="T1900" s="14"/>
    </row>
    <row r="1901" spans="1:20" ht="11.85" customHeight="1" x14ac:dyDescent="0.3">
      <c r="A1901" s="3" t="s">
        <v>926</v>
      </c>
      <c r="C1901" s="2">
        <v>5555.38</v>
      </c>
      <c r="D1901" s="2"/>
      <c r="E1901" s="2">
        <v>3715.46</v>
      </c>
      <c r="F1901" s="2"/>
      <c r="G1901" s="2">
        <v>4069.75</v>
      </c>
      <c r="H1901" s="2"/>
      <c r="I1901" s="2">
        <v>4000</v>
      </c>
      <c r="J1901" s="2"/>
      <c r="K1901" s="2">
        <v>4000</v>
      </c>
      <c r="L1901" s="2"/>
      <c r="M1901" s="2">
        <v>4000</v>
      </c>
      <c r="N1901" s="2"/>
      <c r="O1901" s="2">
        <v>0</v>
      </c>
      <c r="P1901" s="2"/>
      <c r="Q1901" s="2">
        <f t="shared" si="65"/>
        <v>4000</v>
      </c>
      <c r="T1901" s="14"/>
    </row>
    <row r="1902" spans="1:20" ht="11.85" customHeight="1" x14ac:dyDescent="0.3">
      <c r="A1902" s="3" t="s">
        <v>927</v>
      </c>
      <c r="C1902" s="2">
        <v>3069.07</v>
      </c>
      <c r="D1902" s="2"/>
      <c r="E1902" s="2">
        <v>4990.1000000000004</v>
      </c>
      <c r="F1902" s="2"/>
      <c r="G1902" s="2">
        <v>3486.17</v>
      </c>
      <c r="H1902" s="2"/>
      <c r="I1902" s="2">
        <v>5000</v>
      </c>
      <c r="J1902" s="2"/>
      <c r="K1902" s="2">
        <v>5000</v>
      </c>
      <c r="L1902" s="2"/>
      <c r="M1902" s="2">
        <v>5000</v>
      </c>
      <c r="N1902" s="2"/>
      <c r="O1902" s="2">
        <v>0</v>
      </c>
      <c r="P1902" s="2"/>
      <c r="Q1902" s="2">
        <f t="shared" si="65"/>
        <v>5000</v>
      </c>
      <c r="T1902" s="14"/>
    </row>
    <row r="1903" spans="1:20" ht="11.85" customHeight="1" x14ac:dyDescent="0.3">
      <c r="A1903" s="3" t="s">
        <v>928</v>
      </c>
      <c r="C1903" s="2">
        <v>458.95</v>
      </c>
      <c r="D1903" s="2"/>
      <c r="E1903" s="2">
        <v>656.66</v>
      </c>
      <c r="F1903" s="2"/>
      <c r="G1903" s="2">
        <v>1640.57</v>
      </c>
      <c r="H1903" s="2"/>
      <c r="I1903" s="2">
        <v>1000</v>
      </c>
      <c r="J1903" s="2"/>
      <c r="K1903" s="2">
        <v>1000</v>
      </c>
      <c r="L1903" s="2"/>
      <c r="M1903" s="2">
        <v>1000</v>
      </c>
      <c r="N1903" s="2"/>
      <c r="O1903" s="2">
        <v>0</v>
      </c>
      <c r="P1903" s="2"/>
      <c r="Q1903" s="2">
        <f t="shared" si="65"/>
        <v>1000</v>
      </c>
      <c r="T1903" s="14"/>
    </row>
    <row r="1904" spans="1:20" ht="11.85" hidden="1" customHeight="1" x14ac:dyDescent="0.3">
      <c r="A1904" s="3" t="s">
        <v>929</v>
      </c>
      <c r="C1904" s="2">
        <v>0</v>
      </c>
      <c r="D1904" s="2"/>
      <c r="E1904" s="2">
        <v>0</v>
      </c>
      <c r="F1904" s="2"/>
      <c r="G1904" s="2">
        <v>0</v>
      </c>
      <c r="H1904" s="2"/>
      <c r="I1904" s="2">
        <v>0</v>
      </c>
      <c r="J1904" s="2"/>
      <c r="K1904" s="2">
        <v>0</v>
      </c>
      <c r="L1904" s="2"/>
      <c r="M1904" s="2">
        <v>0</v>
      </c>
      <c r="N1904" s="2"/>
      <c r="O1904" s="2">
        <v>0</v>
      </c>
      <c r="P1904" s="2"/>
      <c r="Q1904" s="2">
        <f t="shared" si="65"/>
        <v>0</v>
      </c>
      <c r="T1904" s="14"/>
    </row>
    <row r="1905" spans="1:20" ht="11.85" customHeight="1" x14ac:dyDescent="0.3">
      <c r="A1905" s="3" t="s">
        <v>930</v>
      </c>
      <c r="C1905" s="2">
        <v>4913.26</v>
      </c>
      <c r="D1905" s="2"/>
      <c r="E1905" s="2">
        <v>955.64</v>
      </c>
      <c r="F1905" s="2"/>
      <c r="G1905" s="2">
        <v>10242.61</v>
      </c>
      <c r="H1905" s="2"/>
      <c r="I1905" s="2">
        <v>16800</v>
      </c>
      <c r="J1905" s="2"/>
      <c r="K1905" s="2">
        <v>11800</v>
      </c>
      <c r="L1905" s="2"/>
      <c r="M1905" s="2">
        <v>16800</v>
      </c>
      <c r="N1905" s="2"/>
      <c r="O1905" s="2">
        <v>0</v>
      </c>
      <c r="P1905" s="2"/>
      <c r="Q1905" s="2">
        <f t="shared" si="65"/>
        <v>16800</v>
      </c>
      <c r="T1905" s="14"/>
    </row>
    <row r="1906" spans="1:20" ht="11.85" customHeight="1" x14ac:dyDescent="0.3">
      <c r="A1906" s="3" t="s">
        <v>931</v>
      </c>
      <c r="C1906" s="2">
        <v>0</v>
      </c>
      <c r="D1906" s="2"/>
      <c r="E1906" s="2">
        <v>0</v>
      </c>
      <c r="F1906" s="2"/>
      <c r="G1906" s="2">
        <v>2000</v>
      </c>
      <c r="H1906" s="2"/>
      <c r="I1906" s="2">
        <v>0</v>
      </c>
      <c r="J1906" s="2"/>
      <c r="K1906" s="2">
        <v>0</v>
      </c>
      <c r="L1906" s="2"/>
      <c r="M1906" s="2">
        <v>0</v>
      </c>
      <c r="N1906" s="2"/>
      <c r="O1906" s="2">
        <v>0</v>
      </c>
      <c r="P1906" s="2"/>
      <c r="Q1906" s="2">
        <f t="shared" si="65"/>
        <v>0</v>
      </c>
      <c r="T1906" s="14"/>
    </row>
    <row r="1907" spans="1:20" ht="11.85" customHeight="1" x14ac:dyDescent="0.3">
      <c r="A1907" s="3" t="s">
        <v>932</v>
      </c>
      <c r="C1907" s="2">
        <v>1424.58</v>
      </c>
      <c r="D1907" s="2"/>
      <c r="E1907" s="2">
        <v>390.97</v>
      </c>
      <c r="F1907" s="2"/>
      <c r="G1907" s="2">
        <v>562.07000000000005</v>
      </c>
      <c r="H1907" s="2"/>
      <c r="I1907" s="2">
        <v>2000</v>
      </c>
      <c r="J1907" s="2"/>
      <c r="K1907" s="2">
        <v>2000</v>
      </c>
      <c r="L1907" s="2"/>
      <c r="M1907" s="2">
        <v>2000</v>
      </c>
      <c r="N1907" s="2"/>
      <c r="O1907" s="2">
        <v>0</v>
      </c>
      <c r="P1907" s="2"/>
      <c r="Q1907" s="2">
        <f t="shared" si="65"/>
        <v>2000</v>
      </c>
      <c r="T1907" s="14"/>
    </row>
    <row r="1908" spans="1:20" ht="11.85" customHeight="1" x14ac:dyDescent="0.3">
      <c r="A1908" s="3" t="s">
        <v>933</v>
      </c>
      <c r="C1908" s="2">
        <v>3213.97</v>
      </c>
      <c r="D1908" s="2"/>
      <c r="E1908" s="2">
        <v>6257.86</v>
      </c>
      <c r="F1908" s="2"/>
      <c r="G1908" s="2">
        <v>6940.41</v>
      </c>
      <c r="H1908" s="2"/>
      <c r="I1908" s="2">
        <v>38645</v>
      </c>
      <c r="J1908" s="2"/>
      <c r="K1908" s="2">
        <v>43645</v>
      </c>
      <c r="L1908" s="2"/>
      <c r="M1908" s="2">
        <v>6645</v>
      </c>
      <c r="N1908" s="2"/>
      <c r="O1908" s="2">
        <v>0</v>
      </c>
      <c r="P1908" s="2"/>
      <c r="Q1908" s="2">
        <f t="shared" si="65"/>
        <v>6645</v>
      </c>
      <c r="T1908" s="14"/>
    </row>
    <row r="1909" spans="1:20" ht="11.85" customHeight="1" x14ac:dyDescent="0.3">
      <c r="A1909" s="3" t="s">
        <v>934</v>
      </c>
      <c r="C1909" s="2">
        <v>1284.3399999999999</v>
      </c>
      <c r="D1909" s="2"/>
      <c r="E1909" s="2">
        <v>1016.79</v>
      </c>
      <c r="F1909" s="2"/>
      <c r="G1909" s="2">
        <v>1011.32</v>
      </c>
      <c r="H1909" s="2"/>
      <c r="I1909" s="2">
        <v>1200</v>
      </c>
      <c r="J1909" s="2"/>
      <c r="K1909" s="2">
        <v>1200</v>
      </c>
      <c r="L1909" s="2"/>
      <c r="M1909" s="2">
        <v>1200</v>
      </c>
      <c r="N1909" s="2"/>
      <c r="O1909" s="2">
        <v>0</v>
      </c>
      <c r="P1909" s="2"/>
      <c r="Q1909" s="2">
        <f t="shared" si="65"/>
        <v>1200</v>
      </c>
      <c r="T1909" s="14"/>
    </row>
    <row r="1910" spans="1:20" ht="11.85" customHeight="1" x14ac:dyDescent="0.3">
      <c r="A1910" s="3" t="s">
        <v>935</v>
      </c>
      <c r="C1910" s="2">
        <v>548</v>
      </c>
      <c r="D1910" s="2"/>
      <c r="E1910" s="2">
        <v>520</v>
      </c>
      <c r="F1910" s="2"/>
      <c r="G1910" s="2">
        <v>545</v>
      </c>
      <c r="H1910" s="2"/>
      <c r="I1910" s="2">
        <v>500</v>
      </c>
      <c r="J1910" s="2"/>
      <c r="K1910" s="2">
        <v>500</v>
      </c>
      <c r="L1910" s="2"/>
      <c r="M1910" s="2">
        <v>500</v>
      </c>
      <c r="N1910" s="2"/>
      <c r="O1910" s="2">
        <v>0</v>
      </c>
      <c r="P1910" s="2"/>
      <c r="Q1910" s="2">
        <f t="shared" si="65"/>
        <v>500</v>
      </c>
      <c r="T1910" s="14"/>
    </row>
    <row r="1911" spans="1:20" ht="11.85" hidden="1" customHeight="1" x14ac:dyDescent="0.3">
      <c r="A1911" s="3" t="s">
        <v>936</v>
      </c>
      <c r="C1911" s="2">
        <v>0</v>
      </c>
      <c r="D1911" s="2"/>
      <c r="E1911" s="2">
        <v>0</v>
      </c>
      <c r="F1911" s="2"/>
      <c r="G1911" s="2">
        <v>0</v>
      </c>
      <c r="H1911" s="2"/>
      <c r="I1911" s="2">
        <v>0</v>
      </c>
      <c r="J1911" s="2"/>
      <c r="K1911" s="2">
        <v>0</v>
      </c>
      <c r="L1911" s="2"/>
      <c r="M1911" s="2">
        <v>0</v>
      </c>
      <c r="N1911" s="2"/>
      <c r="O1911" s="2">
        <v>0</v>
      </c>
      <c r="P1911" s="2"/>
      <c r="Q1911" s="2">
        <f t="shared" si="65"/>
        <v>0</v>
      </c>
      <c r="T1911" s="14"/>
    </row>
    <row r="1912" spans="1:20" ht="11.85" customHeight="1" x14ac:dyDescent="0.3">
      <c r="A1912" s="3" t="s">
        <v>937</v>
      </c>
      <c r="C1912" s="2">
        <v>165.42</v>
      </c>
      <c r="D1912" s="2"/>
      <c r="E1912" s="2">
        <v>0</v>
      </c>
      <c r="F1912" s="2"/>
      <c r="G1912" s="2">
        <v>99.74</v>
      </c>
      <c r="H1912" s="2"/>
      <c r="I1912" s="2">
        <v>200</v>
      </c>
      <c r="J1912" s="2"/>
      <c r="K1912" s="2">
        <v>200</v>
      </c>
      <c r="L1912" s="2"/>
      <c r="M1912" s="2">
        <v>200</v>
      </c>
      <c r="N1912" s="2"/>
      <c r="O1912" s="2">
        <v>0</v>
      </c>
      <c r="P1912" s="2"/>
      <c r="Q1912" s="2">
        <f t="shared" si="65"/>
        <v>200</v>
      </c>
      <c r="T1912" s="14"/>
    </row>
    <row r="1913" spans="1:20" ht="11.85" customHeight="1" x14ac:dyDescent="0.3">
      <c r="A1913" s="3" t="s">
        <v>938</v>
      </c>
      <c r="C1913" s="2">
        <v>0</v>
      </c>
      <c r="D1913" s="2"/>
      <c r="E1913" s="2">
        <v>0</v>
      </c>
      <c r="F1913" s="2"/>
      <c r="G1913" s="2">
        <v>346.5</v>
      </c>
      <c r="H1913" s="2"/>
      <c r="I1913" s="2">
        <v>350</v>
      </c>
      <c r="J1913" s="2"/>
      <c r="K1913" s="2">
        <v>350</v>
      </c>
      <c r="L1913" s="2"/>
      <c r="M1913" s="2">
        <v>350</v>
      </c>
      <c r="N1913" s="2"/>
      <c r="O1913" s="2">
        <v>0</v>
      </c>
      <c r="P1913" s="2"/>
      <c r="Q1913" s="2">
        <f t="shared" si="65"/>
        <v>350</v>
      </c>
      <c r="T1913" s="14"/>
    </row>
    <row r="1914" spans="1:20" ht="11.85" customHeight="1" x14ac:dyDescent="0.3">
      <c r="A1914" s="3" t="s">
        <v>939</v>
      </c>
      <c r="C1914" s="2">
        <v>0</v>
      </c>
      <c r="D1914" s="2"/>
      <c r="E1914" s="2">
        <v>0</v>
      </c>
      <c r="F1914" s="2"/>
      <c r="G1914" s="2">
        <v>0</v>
      </c>
      <c r="H1914" s="2"/>
      <c r="I1914" s="2">
        <v>0</v>
      </c>
      <c r="J1914" s="2"/>
      <c r="K1914" s="2">
        <v>0</v>
      </c>
      <c r="L1914" s="2"/>
      <c r="M1914" s="2">
        <v>0</v>
      </c>
      <c r="N1914" s="2"/>
      <c r="O1914" s="2">
        <v>0</v>
      </c>
      <c r="P1914" s="2"/>
      <c r="Q1914" s="2">
        <f t="shared" si="65"/>
        <v>0</v>
      </c>
      <c r="T1914" s="14"/>
    </row>
    <row r="1915" spans="1:20" ht="11.85" customHeight="1" x14ac:dyDescent="0.3">
      <c r="A1915" s="3" t="s">
        <v>940</v>
      </c>
      <c r="C1915" s="2">
        <v>2023.95</v>
      </c>
      <c r="D1915" s="2"/>
      <c r="E1915" s="2">
        <v>2151.38</v>
      </c>
      <c r="F1915" s="2"/>
      <c r="G1915" s="2">
        <v>1899.15</v>
      </c>
      <c r="H1915" s="2"/>
      <c r="I1915" s="2">
        <v>2000</v>
      </c>
      <c r="J1915" s="2"/>
      <c r="K1915" s="2">
        <v>2500</v>
      </c>
      <c r="L1915" s="2"/>
      <c r="M1915" s="2">
        <v>2200</v>
      </c>
      <c r="N1915" s="2"/>
      <c r="O1915" s="2">
        <v>0</v>
      </c>
      <c r="P1915" s="2"/>
      <c r="Q1915" s="2">
        <f t="shared" si="65"/>
        <v>2200</v>
      </c>
      <c r="T1915" s="14"/>
    </row>
    <row r="1916" spans="1:20" ht="11.85" customHeight="1" x14ac:dyDescent="0.3">
      <c r="A1916" s="3" t="s">
        <v>941</v>
      </c>
      <c r="C1916" s="2">
        <v>12523.12</v>
      </c>
      <c r="D1916" s="2"/>
      <c r="E1916" s="2">
        <v>13075.58</v>
      </c>
      <c r="F1916" s="2"/>
      <c r="G1916" s="2">
        <v>9442.6</v>
      </c>
      <c r="H1916" s="2"/>
      <c r="I1916" s="2">
        <v>12000</v>
      </c>
      <c r="J1916" s="2"/>
      <c r="K1916" s="2">
        <v>12000</v>
      </c>
      <c r="L1916" s="2"/>
      <c r="M1916" s="2">
        <v>12000</v>
      </c>
      <c r="N1916" s="2"/>
      <c r="O1916" s="2">
        <v>0</v>
      </c>
      <c r="P1916" s="2"/>
      <c r="Q1916" s="2">
        <f t="shared" si="65"/>
        <v>12000</v>
      </c>
      <c r="T1916" s="14"/>
    </row>
    <row r="1917" spans="1:20" ht="11.85" customHeight="1" x14ac:dyDescent="0.3">
      <c r="A1917" s="3" t="s">
        <v>942</v>
      </c>
      <c r="C1917" s="2">
        <v>0</v>
      </c>
      <c r="D1917" s="2"/>
      <c r="E1917" s="2">
        <v>0</v>
      </c>
      <c r="F1917" s="2"/>
      <c r="G1917" s="2">
        <v>0</v>
      </c>
      <c r="H1917" s="2"/>
      <c r="I1917" s="2">
        <v>0</v>
      </c>
      <c r="J1917" s="2"/>
      <c r="K1917" s="2">
        <v>0</v>
      </c>
      <c r="L1917" s="2"/>
      <c r="M1917" s="2">
        <v>0</v>
      </c>
      <c r="N1917" s="2"/>
      <c r="O1917" s="2">
        <v>0</v>
      </c>
      <c r="P1917" s="2"/>
      <c r="Q1917" s="2">
        <f t="shared" si="65"/>
        <v>0</v>
      </c>
      <c r="T1917" s="14"/>
    </row>
    <row r="1918" spans="1:20" ht="11.85" customHeight="1" x14ac:dyDescent="0.3">
      <c r="A1918" s="3" t="s">
        <v>943</v>
      </c>
      <c r="C1918" s="2">
        <v>0</v>
      </c>
      <c r="D1918" s="2"/>
      <c r="E1918" s="2">
        <v>0</v>
      </c>
      <c r="F1918" s="2"/>
      <c r="G1918" s="2">
        <v>0</v>
      </c>
      <c r="H1918" s="2"/>
      <c r="I1918" s="2">
        <v>0</v>
      </c>
      <c r="J1918" s="2"/>
      <c r="K1918" s="2">
        <v>0</v>
      </c>
      <c r="L1918" s="2"/>
      <c r="M1918" s="2">
        <v>0</v>
      </c>
      <c r="N1918" s="2"/>
      <c r="O1918" s="2">
        <v>0</v>
      </c>
      <c r="P1918" s="2"/>
      <c r="Q1918" s="2">
        <f t="shared" si="65"/>
        <v>0</v>
      </c>
      <c r="T1918" s="14"/>
    </row>
    <row r="1919" spans="1:20" ht="11.85" customHeight="1" x14ac:dyDescent="0.3">
      <c r="A1919" s="3" t="s">
        <v>944</v>
      </c>
      <c r="C1919" s="2">
        <v>610</v>
      </c>
      <c r="D1919" s="2"/>
      <c r="E1919" s="2">
        <v>1050</v>
      </c>
      <c r="F1919" s="2"/>
      <c r="G1919" s="2">
        <v>13157.99</v>
      </c>
      <c r="H1919" s="2"/>
      <c r="I1919" s="2">
        <v>350</v>
      </c>
      <c r="J1919" s="2"/>
      <c r="K1919" s="2">
        <v>350</v>
      </c>
      <c r="L1919" s="2"/>
      <c r="M1919" s="2">
        <v>350</v>
      </c>
      <c r="N1919" s="2"/>
      <c r="O1919" s="2">
        <v>0</v>
      </c>
      <c r="P1919" s="2"/>
      <c r="Q1919" s="2">
        <f t="shared" si="65"/>
        <v>350</v>
      </c>
      <c r="T1919" s="14"/>
    </row>
    <row r="1920" spans="1:20" ht="11.85" customHeight="1" x14ac:dyDescent="0.3">
      <c r="A1920" s="3" t="s">
        <v>945</v>
      </c>
      <c r="C1920" s="2">
        <v>345.96</v>
      </c>
      <c r="D1920" s="2"/>
      <c r="E1920" s="2">
        <v>245.88</v>
      </c>
      <c r="F1920" s="2"/>
      <c r="G1920" s="2">
        <v>141.47999999999999</v>
      </c>
      <c r="H1920" s="2"/>
      <c r="I1920" s="2">
        <v>35</v>
      </c>
      <c r="J1920" s="2"/>
      <c r="K1920" s="2">
        <v>35</v>
      </c>
      <c r="L1920" s="2"/>
      <c r="M1920" s="2">
        <v>0</v>
      </c>
      <c r="N1920" s="2"/>
      <c r="O1920" s="2">
        <v>0</v>
      </c>
      <c r="P1920" s="2"/>
      <c r="Q1920" s="2">
        <f t="shared" si="65"/>
        <v>0</v>
      </c>
      <c r="T1920" s="14"/>
    </row>
    <row r="1921" spans="1:21" ht="11.85" customHeight="1" x14ac:dyDescent="0.3">
      <c r="A1921" s="3" t="s">
        <v>946</v>
      </c>
      <c r="C1921" s="15">
        <v>2288.04</v>
      </c>
      <c r="D1921" s="2"/>
      <c r="E1921" s="15">
        <v>2396.52</v>
      </c>
      <c r="F1921" s="2"/>
      <c r="G1921" s="15">
        <v>2492.64</v>
      </c>
      <c r="H1921" s="2"/>
      <c r="I1921" s="15">
        <v>1941</v>
      </c>
      <c r="J1921" s="2"/>
      <c r="K1921" s="15">
        <v>1941</v>
      </c>
      <c r="L1921" s="2"/>
      <c r="M1921" s="15">
        <v>0</v>
      </c>
      <c r="N1921" s="2"/>
      <c r="O1921" s="15">
        <v>0</v>
      </c>
      <c r="P1921" s="2"/>
      <c r="Q1921" s="15">
        <f t="shared" si="65"/>
        <v>0</v>
      </c>
      <c r="T1921" s="14"/>
    </row>
    <row r="1922" spans="1:21" ht="11.85" customHeight="1" x14ac:dyDescent="0.3">
      <c r="A1922" s="3" t="s">
        <v>295</v>
      </c>
      <c r="C1922" s="2">
        <f>SUM(C1899:C1905)+SUM(C1906:C1921)</f>
        <v>38619.040000000001</v>
      </c>
      <c r="D1922" s="2"/>
      <c r="E1922" s="2">
        <f>SUM(E1899:E1905)+SUM(E1906:E1921)</f>
        <v>37865.240000000005</v>
      </c>
      <c r="F1922" s="2"/>
      <c r="G1922" s="2">
        <f>SUM(G1899:G1905)+SUM(G1906:G1921)</f>
        <v>58555.4</v>
      </c>
      <c r="H1922" s="2"/>
      <c r="I1922" s="2">
        <f>SUM(I1899:I1905)+SUM(I1906:I1921)</f>
        <v>86871</v>
      </c>
      <c r="J1922" s="2"/>
      <c r="K1922" s="2">
        <f>SUM(K1899:K1905)+SUM(K1906:K1921)</f>
        <v>87371</v>
      </c>
      <c r="L1922" s="2"/>
      <c r="M1922" s="2">
        <f>SUM(M1899:M1905)+SUM(M1906:M1921)</f>
        <v>52595</v>
      </c>
      <c r="N1922" s="2"/>
      <c r="O1922" s="2">
        <f>SUM(O1899:O1905)+SUM(O1906:O1921)</f>
        <v>0</v>
      </c>
      <c r="P1922" s="2"/>
      <c r="Q1922" s="2">
        <f>SUM(Q1899:Q1905)+SUM(Q1906:Q1921)</f>
        <v>52595</v>
      </c>
      <c r="U1922" s="2"/>
    </row>
    <row r="1923" spans="1:21" ht="11.85" customHeight="1" x14ac:dyDescent="0.3">
      <c r="A1923" s="1"/>
      <c r="B1923" s="1"/>
      <c r="E1923" s="2" t="str">
        <f>$E$1</f>
        <v>CITY OF BRADY</v>
      </c>
    </row>
    <row r="1924" spans="1:21" ht="11.85" customHeight="1" x14ac:dyDescent="0.3">
      <c r="E1924" s="2" t="str">
        <f>$E$2</f>
        <v>BUDGET REPORT</v>
      </c>
    </row>
    <row r="1925" spans="1:21" ht="11.85" customHeight="1" x14ac:dyDescent="0.3">
      <c r="E1925" s="2" t="str">
        <f>$E$3</f>
        <v>FISCAL YEAR 2016 - 2017</v>
      </c>
    </row>
    <row r="1926" spans="1:21" ht="11.85" customHeight="1" x14ac:dyDescent="0.3">
      <c r="A1926" s="3" t="s">
        <v>3</v>
      </c>
    </row>
    <row r="1927" spans="1:21" ht="11.85" customHeight="1" x14ac:dyDescent="0.3">
      <c r="A1927" s="3" t="s">
        <v>899</v>
      </c>
    </row>
    <row r="1928" spans="1:21" ht="11.85" customHeight="1" x14ac:dyDescent="0.3">
      <c r="I1928" s="7" t="str">
        <f>$I$6</f>
        <v>(----- 2015-2016 ------)</v>
      </c>
      <c r="J1928" s="7"/>
      <c r="K1928" s="7"/>
      <c r="L1928" s="8"/>
      <c r="M1928" s="7" t="str">
        <f>$M$6</f>
        <v>2016-2017</v>
      </c>
      <c r="N1928" s="7"/>
      <c r="O1928" s="7"/>
      <c r="P1928" s="7"/>
      <c r="Q1928" s="7"/>
    </row>
    <row r="1929" spans="1:21" ht="11.85" customHeight="1" x14ac:dyDescent="0.3">
      <c r="C1929" s="9" t="str">
        <f>$C$7</f>
        <v>2012-2013</v>
      </c>
      <c r="D1929" s="8"/>
      <c r="E1929" s="9" t="str">
        <f>$E$7</f>
        <v>2013-2014</v>
      </c>
      <c r="F1929" s="8"/>
      <c r="G1929" s="9" t="str">
        <f>$G$7</f>
        <v>2014- 2015</v>
      </c>
      <c r="H1929" s="8"/>
      <c r="I1929" s="9" t="s">
        <v>9</v>
      </c>
      <c r="J1929" s="8"/>
      <c r="K1929" s="8" t="str">
        <f>+$K$7</f>
        <v>PROJECTED</v>
      </c>
      <c r="L1929" s="8"/>
      <c r="M1929" s="8" t="str">
        <f>$M$7</f>
        <v>2016-2017</v>
      </c>
      <c r="N1929" s="8"/>
      <c r="O1929" s="8" t="str">
        <f>$O$7</f>
        <v>2016-2017</v>
      </c>
      <c r="P1929" s="8"/>
      <c r="Q1929" s="8" t="str">
        <f>$Q$7</f>
        <v>APPROVED</v>
      </c>
    </row>
    <row r="1930" spans="1:21" ht="11.85" customHeight="1" x14ac:dyDescent="0.3">
      <c r="A1930" s="10" t="s">
        <v>242</v>
      </c>
      <c r="C1930" s="11" t="s">
        <v>12</v>
      </c>
      <c r="D1930" s="8"/>
      <c r="E1930" s="11" t="s">
        <v>12</v>
      </c>
      <c r="F1930" s="8"/>
      <c r="G1930" s="11" t="s">
        <v>12</v>
      </c>
      <c r="H1930" s="8"/>
      <c r="I1930" s="11" t="s">
        <v>13</v>
      </c>
      <c r="J1930" s="8"/>
      <c r="K1930" s="12" t="s">
        <v>13</v>
      </c>
      <c r="L1930" s="8"/>
      <c r="M1930" s="12" t="str">
        <f>$M$8</f>
        <v>BASE</v>
      </c>
      <c r="N1930" s="8"/>
      <c r="O1930" s="12" t="str">
        <f>$O$8</f>
        <v>SUPPLEMENTAL</v>
      </c>
      <c r="P1930" s="8"/>
      <c r="Q1930" s="12" t="str">
        <f>$Q$8</f>
        <v>BUDGET</v>
      </c>
    </row>
    <row r="1931" spans="1:21" ht="11.85" customHeight="1" x14ac:dyDescent="0.3">
      <c r="D1931" s="2"/>
      <c r="F1931" s="2"/>
      <c r="H1931" s="2"/>
      <c r="J1931" s="2"/>
      <c r="K1931" s="2"/>
      <c r="L1931" s="2"/>
      <c r="M1931" s="2"/>
      <c r="N1931" s="2"/>
      <c r="O1931" s="2"/>
      <c r="P1931" s="2"/>
      <c r="Q1931" s="2"/>
    </row>
    <row r="1932" spans="1:21" ht="11.85" customHeight="1" x14ac:dyDescent="0.3">
      <c r="A1932" s="3" t="s">
        <v>947</v>
      </c>
      <c r="C1932" s="19">
        <v>5452.71</v>
      </c>
      <c r="D1932" s="2"/>
      <c r="E1932" s="19">
        <v>0</v>
      </c>
      <c r="F1932" s="2"/>
      <c r="G1932" s="19">
        <v>0</v>
      </c>
      <c r="H1932" s="2"/>
      <c r="I1932" s="19">
        <v>0</v>
      </c>
      <c r="J1932" s="2"/>
      <c r="K1932" s="19">
        <v>0</v>
      </c>
      <c r="L1932" s="2"/>
      <c r="M1932" s="19">
        <v>0</v>
      </c>
      <c r="N1932" s="2"/>
      <c r="O1932" s="19">
        <v>0</v>
      </c>
      <c r="P1932" s="2"/>
      <c r="Q1932" s="19">
        <f>M1932+O1932</f>
        <v>0</v>
      </c>
    </row>
    <row r="1933" spans="1:21" ht="11.85" customHeight="1" x14ac:dyDescent="0.3">
      <c r="A1933" s="3" t="s">
        <v>948</v>
      </c>
      <c r="C1933" s="15">
        <v>0</v>
      </c>
      <c r="D1933" s="2"/>
      <c r="E1933" s="15">
        <v>0</v>
      </c>
      <c r="F1933" s="2"/>
      <c r="G1933" s="15">
        <v>0</v>
      </c>
      <c r="H1933" s="2"/>
      <c r="I1933" s="15">
        <v>0</v>
      </c>
      <c r="J1933" s="2"/>
      <c r="K1933" s="15">
        <v>0</v>
      </c>
      <c r="L1933" s="2"/>
      <c r="M1933" s="15">
        <v>0</v>
      </c>
      <c r="N1933" s="2"/>
      <c r="O1933" s="15">
        <v>0</v>
      </c>
      <c r="P1933" s="2"/>
      <c r="Q1933" s="15">
        <f>M1933+O1933</f>
        <v>0</v>
      </c>
    </row>
    <row r="1934" spans="1:21" ht="11.85" customHeight="1" x14ac:dyDescent="0.3">
      <c r="A1934" s="3" t="s">
        <v>298</v>
      </c>
      <c r="C1934" s="2">
        <f>SUM(C1932:C1933)</f>
        <v>5452.71</v>
      </c>
      <c r="D1934" s="2"/>
      <c r="E1934" s="2">
        <f>SUM(E1932:E1933)</f>
        <v>0</v>
      </c>
      <c r="F1934" s="2"/>
      <c r="G1934" s="2">
        <f>SUM(G1932:G1933)</f>
        <v>0</v>
      </c>
      <c r="H1934" s="2"/>
      <c r="I1934" s="2">
        <f>SUM(I1932:I1933)</f>
        <v>0</v>
      </c>
      <c r="J1934" s="2"/>
      <c r="K1934" s="2">
        <f>SUM(K1932:K1933)</f>
        <v>0</v>
      </c>
      <c r="L1934" s="2"/>
      <c r="M1934" s="2">
        <f>SUM(M1932:M1933)</f>
        <v>0</v>
      </c>
      <c r="N1934" s="2"/>
      <c r="O1934" s="2">
        <f>SUM(O1932:O1933)</f>
        <v>0</v>
      </c>
      <c r="P1934" s="2"/>
      <c r="Q1934" s="2">
        <f>SUM(Q1932:Q1933)</f>
        <v>0</v>
      </c>
    </row>
    <row r="1935" spans="1:21" ht="11.85" customHeight="1" x14ac:dyDescent="0.3">
      <c r="D1935" s="2"/>
      <c r="F1935" s="2"/>
      <c r="H1935" s="2"/>
      <c r="J1935" s="2"/>
      <c r="K1935" s="2"/>
      <c r="L1935" s="2"/>
      <c r="M1935" s="2"/>
      <c r="N1935" s="2"/>
      <c r="O1935" s="2"/>
      <c r="P1935" s="2"/>
      <c r="Q1935" s="2"/>
    </row>
    <row r="1936" spans="1:21" ht="11.85" customHeight="1" x14ac:dyDescent="0.3">
      <c r="A1936" s="13" t="s">
        <v>949</v>
      </c>
      <c r="D1936" s="2"/>
      <c r="F1936" s="2"/>
      <c r="H1936" s="2"/>
      <c r="J1936" s="2"/>
      <c r="K1936" s="2"/>
      <c r="L1936" s="2"/>
      <c r="M1936" s="2"/>
      <c r="N1936" s="2"/>
      <c r="O1936" s="2"/>
      <c r="P1936" s="2"/>
      <c r="Q1936" s="2"/>
    </row>
    <row r="1937" spans="1:21" ht="11.85" customHeight="1" x14ac:dyDescent="0.3">
      <c r="A1937" s="3" t="s">
        <v>950</v>
      </c>
      <c r="C1937" s="15">
        <v>0</v>
      </c>
      <c r="D1937" s="2"/>
      <c r="E1937" s="15">
        <v>0</v>
      </c>
      <c r="F1937" s="2"/>
      <c r="G1937" s="15">
        <v>0</v>
      </c>
      <c r="H1937" s="2"/>
      <c r="I1937" s="15">
        <v>0</v>
      </c>
      <c r="J1937" s="2"/>
      <c r="K1937" s="15">
        <v>0</v>
      </c>
      <c r="L1937" s="2"/>
      <c r="M1937" s="15">
        <v>0</v>
      </c>
      <c r="N1937" s="2"/>
      <c r="O1937" s="15">
        <v>0</v>
      </c>
      <c r="P1937" s="2"/>
      <c r="Q1937" s="15">
        <f>M1937+O1937</f>
        <v>0</v>
      </c>
    </row>
    <row r="1938" spans="1:21" ht="11.85" customHeight="1" x14ac:dyDescent="0.3">
      <c r="A1938" s="3" t="s">
        <v>951</v>
      </c>
      <c r="C1938" s="2">
        <f>SUM(C1937)</f>
        <v>0</v>
      </c>
      <c r="D1938" s="2"/>
      <c r="E1938" s="2">
        <f>SUM(E1937)</f>
        <v>0</v>
      </c>
      <c r="F1938" s="2"/>
      <c r="G1938" s="2">
        <f>SUM(G1937)</f>
        <v>0</v>
      </c>
      <c r="H1938" s="2"/>
      <c r="I1938" s="2">
        <f>SUM(I1937)</f>
        <v>0</v>
      </c>
      <c r="J1938" s="2"/>
      <c r="K1938" s="2">
        <f>SUM(K1937)</f>
        <v>0</v>
      </c>
      <c r="L1938" s="2"/>
      <c r="M1938" s="2">
        <f>SUM(M1937)</f>
        <v>0</v>
      </c>
      <c r="N1938" s="2"/>
      <c r="O1938" s="2">
        <f>SUM(O1937)</f>
        <v>0</v>
      </c>
      <c r="P1938" s="2"/>
      <c r="Q1938" s="2">
        <f>SUM(Q1937)</f>
        <v>0</v>
      </c>
    </row>
    <row r="1939" spans="1:21" ht="11.85" customHeight="1" x14ac:dyDescent="0.3">
      <c r="D1939" s="2"/>
      <c r="F1939" s="2"/>
      <c r="H1939" s="2"/>
      <c r="J1939" s="2"/>
      <c r="K1939" s="2"/>
      <c r="L1939" s="2"/>
      <c r="M1939" s="2"/>
      <c r="N1939" s="2"/>
      <c r="O1939" s="2"/>
      <c r="P1939" s="2"/>
      <c r="Q1939" s="2"/>
    </row>
    <row r="1940" spans="1:21" ht="11.85" customHeight="1" x14ac:dyDescent="0.3">
      <c r="A1940" s="13" t="s">
        <v>299</v>
      </c>
      <c r="D1940" s="2"/>
      <c r="F1940" s="2"/>
      <c r="H1940" s="2"/>
      <c r="J1940" s="2"/>
      <c r="K1940" s="2"/>
      <c r="L1940" s="2"/>
      <c r="M1940" s="2"/>
      <c r="N1940" s="2"/>
      <c r="O1940" s="2"/>
      <c r="P1940" s="2"/>
      <c r="Q1940" s="2"/>
    </row>
    <row r="1941" spans="1:21" ht="11.85" customHeight="1" x14ac:dyDescent="0.3">
      <c r="A1941" s="3" t="s">
        <v>952</v>
      </c>
      <c r="C1941" s="15">
        <v>0</v>
      </c>
      <c r="D1941" s="2"/>
      <c r="E1941" s="15">
        <v>0</v>
      </c>
      <c r="F1941" s="2"/>
      <c r="G1941" s="15">
        <v>0</v>
      </c>
      <c r="H1941" s="2"/>
      <c r="I1941" s="15">
        <v>0</v>
      </c>
      <c r="J1941" s="2"/>
      <c r="K1941" s="15">
        <v>0</v>
      </c>
      <c r="L1941" s="2"/>
      <c r="M1941" s="15">
        <v>0</v>
      </c>
      <c r="N1941" s="2"/>
      <c r="O1941" s="15">
        <v>0</v>
      </c>
      <c r="P1941" s="2"/>
      <c r="Q1941" s="15">
        <f>M1941+O1941</f>
        <v>0</v>
      </c>
    </row>
    <row r="1942" spans="1:21" ht="11.85" customHeight="1" x14ac:dyDescent="0.3">
      <c r="A1942" s="3" t="s">
        <v>301</v>
      </c>
      <c r="C1942" s="2">
        <f>SUM(C1941)</f>
        <v>0</v>
      </c>
      <c r="D1942" s="2"/>
      <c r="E1942" s="2">
        <f>SUM(E1941)</f>
        <v>0</v>
      </c>
      <c r="F1942" s="2"/>
      <c r="G1942" s="2">
        <f>SUM(G1941)</f>
        <v>0</v>
      </c>
      <c r="H1942" s="2"/>
      <c r="I1942" s="2">
        <f>SUM(I1941)</f>
        <v>0</v>
      </c>
      <c r="J1942" s="2"/>
      <c r="K1942" s="2">
        <f>SUM(K1941)</f>
        <v>0</v>
      </c>
      <c r="L1942" s="2"/>
      <c r="M1942" s="2">
        <f>SUM(M1941)</f>
        <v>0</v>
      </c>
      <c r="N1942" s="2"/>
      <c r="O1942" s="2">
        <f>SUM(O1941)</f>
        <v>0</v>
      </c>
      <c r="P1942" s="2"/>
      <c r="Q1942" s="2">
        <f>SUM(Q1941)</f>
        <v>0</v>
      </c>
    </row>
    <row r="1943" spans="1:21" ht="11.85" customHeight="1" x14ac:dyDescent="0.3">
      <c r="D1943" s="2"/>
      <c r="F1943" s="2"/>
      <c r="H1943" s="2"/>
      <c r="J1943" s="2"/>
      <c r="K1943" s="2"/>
      <c r="L1943" s="2"/>
      <c r="M1943" s="2"/>
      <c r="N1943" s="2"/>
      <c r="O1943" s="2"/>
      <c r="P1943" s="2"/>
      <c r="Q1943" s="2"/>
    </row>
    <row r="1944" spans="1:21" ht="11.85" customHeight="1" x14ac:dyDescent="0.3">
      <c r="D1944" s="2"/>
      <c r="F1944" s="2"/>
      <c r="H1944" s="2"/>
      <c r="J1944" s="2"/>
      <c r="K1944" s="2"/>
      <c r="L1944" s="2"/>
      <c r="M1944" s="2"/>
      <c r="N1944" s="2"/>
      <c r="O1944" s="2"/>
      <c r="P1944" s="2"/>
      <c r="Q1944" s="2"/>
    </row>
    <row r="1945" spans="1:21" ht="11.85" customHeight="1" x14ac:dyDescent="0.3">
      <c r="A1945" s="3" t="s">
        <v>953</v>
      </c>
      <c r="C1945" s="2">
        <f>C1878+C1896+C1922+C1934+C1938+C1942</f>
        <v>186657.33</v>
      </c>
      <c r="D1945" s="2"/>
      <c r="E1945" s="2">
        <f>E1878+E1896+E1922+E1934+E1938+E1942</f>
        <v>158709.79999999999</v>
      </c>
      <c r="F1945" s="2"/>
      <c r="G1945" s="2">
        <f>G1878+G1896+G1922+G1934+G1938+G1942</f>
        <v>187372.55</v>
      </c>
      <c r="H1945" s="2"/>
      <c r="I1945" s="2">
        <f>I1878+I1896+I1922+I1934+I1938+I1942</f>
        <v>228396</v>
      </c>
      <c r="J1945" s="2"/>
      <c r="K1945" s="2">
        <f>K1878+K1896+K1922+K1934+K1938+K1942</f>
        <v>228236</v>
      </c>
      <c r="L1945" s="2"/>
      <c r="M1945" s="2">
        <f>M1878+M1896+M1922+M1934+M1938+M1942</f>
        <v>190466</v>
      </c>
      <c r="N1945" s="2"/>
      <c r="O1945" s="2">
        <f>O1878+O1896+O1922+O1934+O1938+O1942</f>
        <v>0</v>
      </c>
      <c r="P1945" s="2"/>
      <c r="Q1945" s="2">
        <f>Q1878+Q1896+Q1922+Q1934+Q1938+Q1942</f>
        <v>190466</v>
      </c>
      <c r="T1945" s="14"/>
      <c r="U1945" s="2"/>
    </row>
    <row r="1946" spans="1:21" ht="11.85" customHeight="1" x14ac:dyDescent="0.3"/>
    <row r="1947" spans="1:21" ht="11.85" customHeight="1" x14ac:dyDescent="0.3"/>
    <row r="1948" spans="1:21" ht="11.85" customHeight="1" x14ac:dyDescent="0.3"/>
    <row r="1949" spans="1:21" ht="11.85" customHeight="1" x14ac:dyDescent="0.3">
      <c r="K1949" s="2"/>
    </row>
    <row r="1950" spans="1:21" ht="11.85" customHeight="1" x14ac:dyDescent="0.3"/>
    <row r="1951" spans="1:21" ht="11.85" customHeight="1" x14ac:dyDescent="0.3"/>
    <row r="1952" spans="1:21" ht="11.85" customHeight="1" x14ac:dyDescent="0.3"/>
    <row r="1953" ht="11.85" customHeight="1" x14ac:dyDescent="0.3"/>
    <row r="1954" ht="11.85" customHeight="1" x14ac:dyDescent="0.3"/>
    <row r="1955" ht="11.85" customHeight="1" x14ac:dyDescent="0.3"/>
    <row r="1956" ht="11.85" customHeight="1" x14ac:dyDescent="0.3"/>
    <row r="1957" ht="11.85" customHeight="1" x14ac:dyDescent="0.3"/>
    <row r="1958" ht="11.85" customHeight="1" x14ac:dyDescent="0.3"/>
    <row r="1959" ht="11.85" customHeight="1" x14ac:dyDescent="0.3"/>
    <row r="1960" ht="11.85" customHeight="1" x14ac:dyDescent="0.3"/>
    <row r="1961" ht="11.85" customHeight="1" x14ac:dyDescent="0.3"/>
    <row r="1962" ht="11.85" customHeight="1" x14ac:dyDescent="0.3"/>
    <row r="1963" ht="11.85" customHeight="1" x14ac:dyDescent="0.3"/>
    <row r="1964" ht="11.85" customHeight="1" x14ac:dyDescent="0.3"/>
    <row r="1965" ht="11.85" customHeight="1" x14ac:dyDescent="0.3"/>
    <row r="1966" ht="11.85" customHeight="1" x14ac:dyDescent="0.3"/>
    <row r="1967" ht="11.85" customHeight="1" x14ac:dyDescent="0.3"/>
    <row r="1968" ht="11.85" customHeight="1" x14ac:dyDescent="0.3"/>
    <row r="1969" ht="11.85" customHeight="1" x14ac:dyDescent="0.3"/>
    <row r="1970" ht="11.85" customHeight="1" x14ac:dyDescent="0.3"/>
    <row r="1971" ht="11.85" customHeight="1" x14ac:dyDescent="0.3"/>
    <row r="1972" ht="11.85" customHeight="1" x14ac:dyDescent="0.3"/>
    <row r="1973" ht="11.85" customHeight="1" x14ac:dyDescent="0.3"/>
    <row r="1974" ht="11.85" customHeight="1" x14ac:dyDescent="0.3"/>
    <row r="1975" ht="11.85" customHeight="1" x14ac:dyDescent="0.3"/>
    <row r="1976" ht="11.85" customHeight="1" x14ac:dyDescent="0.3"/>
    <row r="1977" ht="11.85" customHeight="1" x14ac:dyDescent="0.3"/>
    <row r="1978" ht="11.85" customHeight="1" x14ac:dyDescent="0.3"/>
    <row r="1979" ht="11.85" customHeight="1" x14ac:dyDescent="0.3"/>
    <row r="1980" ht="11.85" customHeight="1" x14ac:dyDescent="0.3"/>
    <row r="1981" ht="11.85" customHeight="1" x14ac:dyDescent="0.3"/>
    <row r="1982" ht="11.85" customHeight="1" x14ac:dyDescent="0.3"/>
    <row r="1983" ht="11.85" customHeight="1" x14ac:dyDescent="0.3"/>
    <row r="1984" ht="11.85" customHeight="1" x14ac:dyDescent="0.3"/>
    <row r="1985" spans="1:20" ht="11.85" customHeight="1" x14ac:dyDescent="0.3"/>
    <row r="1986" spans="1:20" ht="11.85" customHeight="1" x14ac:dyDescent="0.3">
      <c r="A1986" s="1"/>
      <c r="B1986" s="1"/>
      <c r="E1986" s="2" t="str">
        <f>$E$1</f>
        <v>CITY OF BRADY</v>
      </c>
    </row>
    <row r="1987" spans="1:20" ht="11.85" customHeight="1" x14ac:dyDescent="0.3">
      <c r="E1987" s="2" t="str">
        <f>$E$2</f>
        <v>BUDGET REPORT</v>
      </c>
    </row>
    <row r="1988" spans="1:20" ht="11.85" customHeight="1" x14ac:dyDescent="0.3">
      <c r="E1988" s="2" t="str">
        <f>$E$3</f>
        <v>FISCAL YEAR 2016 - 2017</v>
      </c>
    </row>
    <row r="1989" spans="1:20" ht="11.85" customHeight="1" x14ac:dyDescent="0.3">
      <c r="A1989" s="3" t="s">
        <v>3</v>
      </c>
    </row>
    <row r="1990" spans="1:20" ht="11.85" customHeight="1" x14ac:dyDescent="0.3">
      <c r="A1990" s="3" t="s">
        <v>954</v>
      </c>
    </row>
    <row r="1991" spans="1:20" ht="11.85" customHeight="1" x14ac:dyDescent="0.3">
      <c r="I1991" s="7" t="str">
        <f>$I$6</f>
        <v>(----- 2015-2016 ------)</v>
      </c>
      <c r="J1991" s="7"/>
      <c r="K1991" s="7"/>
      <c r="L1991" s="8"/>
      <c r="M1991" s="7" t="str">
        <f>$M$6</f>
        <v>2016-2017</v>
      </c>
      <c r="N1991" s="7"/>
      <c r="O1991" s="7"/>
      <c r="P1991" s="7"/>
      <c r="Q1991" s="7"/>
    </row>
    <row r="1992" spans="1:20" ht="11.85" customHeight="1" x14ac:dyDescent="0.3">
      <c r="C1992" s="9" t="str">
        <f>$C$7</f>
        <v>2012-2013</v>
      </c>
      <c r="D1992" s="8"/>
      <c r="E1992" s="9" t="str">
        <f>$E$7</f>
        <v>2013-2014</v>
      </c>
      <c r="F1992" s="8"/>
      <c r="G1992" s="9" t="str">
        <f>$G$7</f>
        <v>2014- 2015</v>
      </c>
      <c r="H1992" s="8"/>
      <c r="I1992" s="9" t="s">
        <v>9</v>
      </c>
      <c r="J1992" s="8"/>
      <c r="K1992" s="8" t="str">
        <f>+$K$7</f>
        <v>PROJECTED</v>
      </c>
      <c r="L1992" s="8"/>
      <c r="M1992" s="8" t="str">
        <f>$M$7</f>
        <v>2016-2017</v>
      </c>
      <c r="N1992" s="8"/>
      <c r="O1992" s="8" t="str">
        <f>$O$7</f>
        <v>2016-2017</v>
      </c>
      <c r="P1992" s="8"/>
      <c r="Q1992" s="8" t="str">
        <f>$Q$7</f>
        <v>APPROVED</v>
      </c>
    </row>
    <row r="1993" spans="1:20" ht="11.85" customHeight="1" x14ac:dyDescent="0.3">
      <c r="A1993" s="10" t="s">
        <v>242</v>
      </c>
      <c r="C1993" s="11" t="s">
        <v>12</v>
      </c>
      <c r="D1993" s="8"/>
      <c r="E1993" s="11" t="s">
        <v>12</v>
      </c>
      <c r="F1993" s="8"/>
      <c r="G1993" s="11" t="s">
        <v>12</v>
      </c>
      <c r="H1993" s="8"/>
      <c r="I1993" s="11" t="s">
        <v>13</v>
      </c>
      <c r="J1993" s="8"/>
      <c r="K1993" s="12" t="s">
        <v>13</v>
      </c>
      <c r="L1993" s="8"/>
      <c r="M1993" s="12" t="str">
        <f>$M$8</f>
        <v>BASE</v>
      </c>
      <c r="N1993" s="8"/>
      <c r="O1993" s="12" t="str">
        <f>$O$8</f>
        <v>SUPPLEMENTAL</v>
      </c>
      <c r="P1993" s="8"/>
      <c r="Q1993" s="12" t="str">
        <f>$Q$8</f>
        <v>BUDGET</v>
      </c>
    </row>
    <row r="1994" spans="1:20" ht="11.85" customHeight="1" x14ac:dyDescent="0.3"/>
    <row r="1995" spans="1:20" ht="11.85" customHeight="1" x14ac:dyDescent="0.3">
      <c r="A1995" s="13" t="s">
        <v>255</v>
      </c>
      <c r="D1995" s="2"/>
      <c r="F1995" s="2"/>
      <c r="H1995" s="2"/>
      <c r="J1995" s="2"/>
      <c r="K1995" s="2"/>
      <c r="L1995" s="2"/>
      <c r="M1995" s="2"/>
      <c r="N1995" s="2"/>
      <c r="O1995" s="2"/>
      <c r="P1995" s="2"/>
      <c r="Q1995" s="2"/>
    </row>
    <row r="1996" spans="1:20" ht="11.85" customHeight="1" x14ac:dyDescent="0.3">
      <c r="A1996" s="3" t="s">
        <v>955</v>
      </c>
      <c r="C1996" s="2">
        <v>6230.16</v>
      </c>
      <c r="D1996" s="2"/>
      <c r="E1996" s="2">
        <v>8681.6</v>
      </c>
      <c r="F1996" s="2"/>
      <c r="G1996" s="2">
        <v>7162.24</v>
      </c>
      <c r="H1996" s="2"/>
      <c r="I1996" s="2">
        <v>7500</v>
      </c>
      <c r="J1996" s="2"/>
      <c r="K1996" s="2">
        <v>7500</v>
      </c>
      <c r="L1996" s="2"/>
      <c r="M1996" s="2">
        <v>7500</v>
      </c>
      <c r="N1996" s="2"/>
      <c r="O1996" s="2">
        <v>0</v>
      </c>
      <c r="P1996" s="2"/>
      <c r="Q1996" s="2">
        <f t="shared" ref="Q1996:Q2002" si="66">M1996+O1996</f>
        <v>7500</v>
      </c>
      <c r="T1996" s="14"/>
    </row>
    <row r="1997" spans="1:20" ht="11.85" customHeight="1" x14ac:dyDescent="0.3">
      <c r="A1997" s="3" t="s">
        <v>956</v>
      </c>
      <c r="C1997" s="2">
        <v>0</v>
      </c>
      <c r="D1997" s="2"/>
      <c r="E1997" s="2">
        <v>0</v>
      </c>
      <c r="F1997" s="2"/>
      <c r="G1997" s="2">
        <v>0</v>
      </c>
      <c r="H1997" s="2"/>
      <c r="I1997" s="2">
        <v>0</v>
      </c>
      <c r="J1997" s="2"/>
      <c r="K1997" s="2">
        <v>0</v>
      </c>
      <c r="L1997" s="2"/>
      <c r="M1997" s="2">
        <v>0</v>
      </c>
      <c r="N1997" s="2"/>
      <c r="O1997" s="2">
        <v>0</v>
      </c>
      <c r="P1997" s="2"/>
      <c r="Q1997" s="2">
        <f t="shared" si="66"/>
        <v>0</v>
      </c>
      <c r="T1997" s="14"/>
    </row>
    <row r="1998" spans="1:20" ht="11.85" customHeight="1" x14ac:dyDescent="0.3">
      <c r="A1998" s="3" t="s">
        <v>957</v>
      </c>
      <c r="C1998" s="2">
        <v>0</v>
      </c>
      <c r="D1998" s="2"/>
      <c r="E1998" s="2">
        <v>0</v>
      </c>
      <c r="F1998" s="2"/>
      <c r="G1998" s="2">
        <v>0</v>
      </c>
      <c r="H1998" s="2"/>
      <c r="I1998" s="2">
        <v>0</v>
      </c>
      <c r="J1998" s="2"/>
      <c r="K1998" s="2">
        <v>0</v>
      </c>
      <c r="L1998" s="2"/>
      <c r="M1998" s="2">
        <v>0</v>
      </c>
      <c r="N1998" s="2"/>
      <c r="O1998" s="2">
        <v>0</v>
      </c>
      <c r="P1998" s="2"/>
      <c r="Q1998" s="2">
        <f t="shared" si="66"/>
        <v>0</v>
      </c>
      <c r="T1998" s="14"/>
    </row>
    <row r="1999" spans="1:20" ht="11.85" customHeight="1" x14ac:dyDescent="0.3">
      <c r="A1999" s="3" t="s">
        <v>958</v>
      </c>
      <c r="C1999" s="2">
        <v>0</v>
      </c>
      <c r="D1999" s="2"/>
      <c r="E1999" s="2">
        <v>0</v>
      </c>
      <c r="F1999" s="2"/>
      <c r="G1999" s="2">
        <v>0</v>
      </c>
      <c r="H1999" s="2"/>
      <c r="I1999" s="2">
        <v>0</v>
      </c>
      <c r="J1999" s="2"/>
      <c r="K1999" s="2">
        <v>0</v>
      </c>
      <c r="L1999" s="2"/>
      <c r="M1999" s="2">
        <v>0</v>
      </c>
      <c r="N1999" s="2"/>
      <c r="O1999" s="2">
        <v>0</v>
      </c>
      <c r="P1999" s="2"/>
      <c r="Q1999" s="2">
        <f t="shared" si="66"/>
        <v>0</v>
      </c>
      <c r="T1999" s="14"/>
    </row>
    <row r="2000" spans="1:20" ht="11.85" customHeight="1" x14ac:dyDescent="0.3">
      <c r="A2000" s="3" t="s">
        <v>959</v>
      </c>
      <c r="C2000" s="2">
        <v>653.88</v>
      </c>
      <c r="D2000" s="2"/>
      <c r="E2000" s="2">
        <v>0</v>
      </c>
      <c r="F2000" s="2"/>
      <c r="G2000" s="2">
        <v>0</v>
      </c>
      <c r="H2000" s="2"/>
      <c r="I2000" s="2">
        <v>400</v>
      </c>
      <c r="J2000" s="2"/>
      <c r="K2000" s="2">
        <v>400</v>
      </c>
      <c r="L2000" s="2"/>
      <c r="M2000" s="2">
        <v>400</v>
      </c>
      <c r="N2000" s="2"/>
      <c r="O2000" s="2">
        <v>0</v>
      </c>
      <c r="P2000" s="2"/>
      <c r="Q2000" s="2">
        <f t="shared" si="66"/>
        <v>400</v>
      </c>
      <c r="T2000" s="14"/>
    </row>
    <row r="2001" spans="1:20" ht="11.85" customHeight="1" x14ac:dyDescent="0.3">
      <c r="A2001" s="3" t="s">
        <v>960</v>
      </c>
      <c r="C2001" s="2">
        <v>150</v>
      </c>
      <c r="D2001" s="2"/>
      <c r="E2001" s="2">
        <v>0</v>
      </c>
      <c r="F2001" s="2"/>
      <c r="G2001" s="2">
        <v>0</v>
      </c>
      <c r="H2001" s="2"/>
      <c r="I2001" s="2">
        <v>0</v>
      </c>
      <c r="J2001" s="2"/>
      <c r="K2001" s="2">
        <v>0</v>
      </c>
      <c r="L2001" s="2"/>
      <c r="M2001" s="2">
        <v>0</v>
      </c>
      <c r="N2001" s="2"/>
      <c r="O2001" s="2">
        <v>0</v>
      </c>
      <c r="P2001" s="2"/>
      <c r="Q2001" s="2">
        <f t="shared" si="66"/>
        <v>0</v>
      </c>
      <c r="T2001" s="14"/>
    </row>
    <row r="2002" spans="1:20" ht="11.85" customHeight="1" x14ac:dyDescent="0.3">
      <c r="A2002" s="3" t="s">
        <v>961</v>
      </c>
      <c r="C2002" s="15">
        <v>0</v>
      </c>
      <c r="D2002" s="2"/>
      <c r="E2002" s="15">
        <v>0</v>
      </c>
      <c r="F2002" s="2"/>
      <c r="G2002" s="15">
        <v>0</v>
      </c>
      <c r="H2002" s="2"/>
      <c r="I2002" s="15">
        <v>0</v>
      </c>
      <c r="J2002" s="2"/>
      <c r="K2002" s="15">
        <v>0</v>
      </c>
      <c r="L2002" s="2"/>
      <c r="M2002" s="15">
        <v>0</v>
      </c>
      <c r="N2002" s="2"/>
      <c r="O2002" s="15">
        <v>0</v>
      </c>
      <c r="P2002" s="2"/>
      <c r="Q2002" s="15">
        <f t="shared" si="66"/>
        <v>0</v>
      </c>
      <c r="T2002" s="14"/>
    </row>
    <row r="2003" spans="1:20" ht="11.85" customHeight="1" x14ac:dyDescent="0.3">
      <c r="A2003" s="3" t="s">
        <v>272</v>
      </c>
      <c r="C2003" s="2">
        <f>SUM(C1996:C2002)</f>
        <v>7034.04</v>
      </c>
      <c r="D2003" s="2"/>
      <c r="E2003" s="2">
        <f>SUM(E1996:E2002)</f>
        <v>8681.6</v>
      </c>
      <c r="F2003" s="2"/>
      <c r="G2003" s="2">
        <f>SUM(G1996:G2002)</f>
        <v>7162.24</v>
      </c>
      <c r="H2003" s="2"/>
      <c r="I2003" s="2">
        <f>SUM(I1996:I2002)</f>
        <v>7900</v>
      </c>
      <c r="J2003" s="2"/>
      <c r="K2003" s="2">
        <f>SUM(K1996:K2002)</f>
        <v>7900</v>
      </c>
      <c r="L2003" s="2"/>
      <c r="M2003" s="2">
        <f>SUM(M1996:M2002)</f>
        <v>7900</v>
      </c>
      <c r="N2003" s="2"/>
      <c r="O2003" s="2">
        <f>SUM(O1996:O2002)</f>
        <v>0</v>
      </c>
      <c r="P2003" s="2"/>
      <c r="Q2003" s="2">
        <f>SUM(Q1996:Q2002)</f>
        <v>7900</v>
      </c>
    </row>
    <row r="2004" spans="1:20" ht="11.85" customHeight="1" x14ac:dyDescent="0.3">
      <c r="D2004" s="2"/>
      <c r="F2004" s="2"/>
      <c r="H2004" s="2"/>
      <c r="J2004" s="2"/>
      <c r="K2004" s="2"/>
      <c r="L2004" s="2"/>
      <c r="M2004" s="2"/>
      <c r="N2004" s="2"/>
      <c r="O2004" s="2"/>
      <c r="P2004" s="2"/>
      <c r="Q2004" s="2"/>
    </row>
    <row r="2005" spans="1:20" ht="11.85" customHeight="1" x14ac:dyDescent="0.3">
      <c r="A2005" s="13" t="s">
        <v>273</v>
      </c>
      <c r="D2005" s="2"/>
      <c r="F2005" s="2"/>
      <c r="H2005" s="2"/>
      <c r="J2005" s="2"/>
      <c r="K2005" s="2"/>
      <c r="L2005" s="2"/>
      <c r="M2005" s="2"/>
      <c r="N2005" s="2"/>
      <c r="O2005" s="2"/>
      <c r="P2005" s="2"/>
      <c r="Q2005" s="2"/>
    </row>
    <row r="2006" spans="1:20" ht="11.85" customHeight="1" x14ac:dyDescent="0.3">
      <c r="A2006" s="3" t="s">
        <v>962</v>
      </c>
      <c r="C2006" s="2">
        <v>219.34</v>
      </c>
      <c r="D2006" s="2"/>
      <c r="E2006" s="2">
        <v>28.23</v>
      </c>
      <c r="F2006" s="2"/>
      <c r="G2006" s="2">
        <v>19.829999999999998</v>
      </c>
      <c r="H2006" s="2"/>
      <c r="I2006" s="2">
        <v>100</v>
      </c>
      <c r="J2006" s="2"/>
      <c r="K2006" s="2">
        <v>100</v>
      </c>
      <c r="L2006" s="2"/>
      <c r="M2006" s="2">
        <v>100</v>
      </c>
      <c r="N2006" s="2"/>
      <c r="O2006" s="2">
        <v>0</v>
      </c>
      <c r="P2006" s="2"/>
      <c r="Q2006" s="2">
        <f>M2006+O2006</f>
        <v>100</v>
      </c>
      <c r="T2006" s="14"/>
    </row>
    <row r="2007" spans="1:20" ht="11.85" customHeight="1" x14ac:dyDescent="0.3">
      <c r="A2007" s="3" t="s">
        <v>963</v>
      </c>
      <c r="C2007" s="2">
        <v>0</v>
      </c>
      <c r="D2007" s="2"/>
      <c r="E2007" s="2">
        <v>0</v>
      </c>
      <c r="F2007" s="2"/>
      <c r="G2007" s="2">
        <v>0</v>
      </c>
      <c r="H2007" s="2"/>
      <c r="I2007" s="2">
        <v>0</v>
      </c>
      <c r="J2007" s="2"/>
      <c r="K2007" s="2">
        <v>0</v>
      </c>
      <c r="L2007" s="2"/>
      <c r="M2007" s="2">
        <v>0</v>
      </c>
      <c r="N2007" s="2"/>
      <c r="O2007" s="2">
        <v>0</v>
      </c>
      <c r="P2007" s="2"/>
      <c r="Q2007" s="2">
        <f>M2007+O2007</f>
        <v>0</v>
      </c>
      <c r="T2007" s="14"/>
    </row>
    <row r="2008" spans="1:20" ht="11.85" customHeight="1" x14ac:dyDescent="0.3">
      <c r="A2008" s="3" t="s">
        <v>964</v>
      </c>
      <c r="C2008" s="2">
        <v>4882</v>
      </c>
      <c r="D2008" s="2"/>
      <c r="E2008" s="2">
        <v>14145.58</v>
      </c>
      <c r="F2008" s="2"/>
      <c r="G2008" s="2">
        <v>18892.64</v>
      </c>
      <c r="H2008" s="2"/>
      <c r="I2008" s="2">
        <v>50000</v>
      </c>
      <c r="J2008" s="2"/>
      <c r="K2008" s="2">
        <v>82000</v>
      </c>
      <c r="L2008" s="2"/>
      <c r="M2008" s="2">
        <v>18000</v>
      </c>
      <c r="N2008" s="2"/>
      <c r="O2008" s="2">
        <v>0</v>
      </c>
      <c r="P2008" s="2"/>
      <c r="Q2008" s="2">
        <f>M2008+O2008</f>
        <v>18000</v>
      </c>
      <c r="T2008" s="14"/>
    </row>
    <row r="2009" spans="1:20" ht="11.85" customHeight="1" x14ac:dyDescent="0.3">
      <c r="A2009" s="3" t="s">
        <v>965</v>
      </c>
      <c r="C2009" s="2">
        <v>0</v>
      </c>
      <c r="D2009" s="2"/>
      <c r="E2009" s="2">
        <v>0</v>
      </c>
      <c r="F2009" s="2"/>
      <c r="G2009" s="2">
        <v>0</v>
      </c>
      <c r="H2009" s="2"/>
      <c r="I2009" s="2">
        <v>0</v>
      </c>
      <c r="J2009" s="2"/>
      <c r="K2009" s="2">
        <v>0</v>
      </c>
      <c r="L2009" s="2"/>
      <c r="M2009" s="2">
        <v>0</v>
      </c>
      <c r="N2009" s="2"/>
      <c r="O2009" s="2">
        <v>0</v>
      </c>
      <c r="P2009" s="2"/>
      <c r="Q2009" s="2">
        <f>M2009+O2009</f>
        <v>0</v>
      </c>
      <c r="T2009" s="14"/>
    </row>
    <row r="2010" spans="1:20" ht="11.85" customHeight="1" x14ac:dyDescent="0.3">
      <c r="A2010" s="3" t="s">
        <v>966</v>
      </c>
      <c r="C2010" s="15">
        <v>0</v>
      </c>
      <c r="D2010" s="2"/>
      <c r="E2010" s="15">
        <v>0</v>
      </c>
      <c r="F2010" s="2"/>
      <c r="G2010" s="15">
        <v>0</v>
      </c>
      <c r="H2010" s="2"/>
      <c r="I2010" s="15">
        <v>0</v>
      </c>
      <c r="J2010" s="2"/>
      <c r="K2010" s="15">
        <v>0</v>
      </c>
      <c r="L2010" s="2"/>
      <c r="M2010" s="15">
        <v>0</v>
      </c>
      <c r="N2010" s="2"/>
      <c r="O2010" s="15">
        <v>0</v>
      </c>
      <c r="P2010" s="2"/>
      <c r="Q2010" s="15">
        <f>M2010+O2010</f>
        <v>0</v>
      </c>
      <c r="T2010" s="14"/>
    </row>
    <row r="2011" spans="1:20" ht="11.85" customHeight="1" x14ac:dyDescent="0.3">
      <c r="A2011" s="3" t="s">
        <v>295</v>
      </c>
      <c r="C2011" s="2">
        <f>SUM(C2006:C2010)</f>
        <v>5101.34</v>
      </c>
      <c r="D2011" s="2"/>
      <c r="E2011" s="2">
        <f>SUM(E2006:E2010)</f>
        <v>14173.81</v>
      </c>
      <c r="F2011" s="2"/>
      <c r="G2011" s="2">
        <f>SUM(G2006:G2010)</f>
        <v>18912.47</v>
      </c>
      <c r="H2011" s="2"/>
      <c r="I2011" s="2">
        <f>SUM(I2006:I2010)</f>
        <v>50100</v>
      </c>
      <c r="J2011" s="2"/>
      <c r="K2011" s="2">
        <f>SUM(K2006:K2010)</f>
        <v>82100</v>
      </c>
      <c r="L2011" s="2"/>
      <c r="M2011" s="2">
        <f>SUM(M2006:M2010)</f>
        <v>18100</v>
      </c>
      <c r="N2011" s="2"/>
      <c r="O2011" s="2">
        <f>SUM(O2006:O2010)</f>
        <v>0</v>
      </c>
      <c r="P2011" s="2"/>
      <c r="Q2011" s="2">
        <f>SUM(Q2006:Q2010)</f>
        <v>18100</v>
      </c>
    </row>
    <row r="2012" spans="1:20" ht="11.85" customHeight="1" x14ac:dyDescent="0.3">
      <c r="D2012" s="2"/>
      <c r="F2012" s="2"/>
      <c r="H2012" s="2"/>
      <c r="J2012" s="2"/>
      <c r="K2012" s="2"/>
      <c r="L2012" s="2"/>
      <c r="M2012" s="2"/>
      <c r="N2012" s="2"/>
      <c r="O2012" s="2"/>
      <c r="P2012" s="2"/>
      <c r="Q2012" s="2"/>
    </row>
    <row r="2013" spans="1:20" ht="11.85" customHeight="1" x14ac:dyDescent="0.3">
      <c r="A2013" s="3" t="s">
        <v>967</v>
      </c>
      <c r="C2013" s="19">
        <v>0</v>
      </c>
      <c r="D2013" s="2"/>
      <c r="E2013" s="19">
        <v>0</v>
      </c>
      <c r="F2013" s="2"/>
      <c r="G2013" s="19">
        <v>0</v>
      </c>
      <c r="H2013" s="2"/>
      <c r="I2013" s="19">
        <v>0</v>
      </c>
      <c r="J2013" s="2"/>
      <c r="K2013" s="19">
        <v>0</v>
      </c>
      <c r="L2013" s="2"/>
      <c r="M2013" s="19">
        <v>0</v>
      </c>
      <c r="N2013" s="2"/>
      <c r="O2013" s="19">
        <v>0</v>
      </c>
      <c r="P2013" s="2"/>
      <c r="Q2013" s="19">
        <f>M2013+O2013</f>
        <v>0</v>
      </c>
      <c r="T2013" s="14"/>
    </row>
    <row r="2014" spans="1:20" ht="11.85" customHeight="1" x14ac:dyDescent="0.3">
      <c r="A2014" s="3" t="s">
        <v>968</v>
      </c>
      <c r="C2014" s="15">
        <v>0</v>
      </c>
      <c r="D2014" s="2"/>
      <c r="E2014" s="15">
        <v>0</v>
      </c>
      <c r="F2014" s="2"/>
      <c r="G2014" s="15">
        <v>0</v>
      </c>
      <c r="H2014" s="2"/>
      <c r="I2014" s="15">
        <v>0</v>
      </c>
      <c r="J2014" s="2"/>
      <c r="K2014" s="15">
        <v>0</v>
      </c>
      <c r="L2014" s="2"/>
      <c r="M2014" s="15">
        <v>0</v>
      </c>
      <c r="N2014" s="2"/>
      <c r="O2014" s="15">
        <v>0</v>
      </c>
      <c r="P2014" s="2"/>
      <c r="Q2014" s="15">
        <f>M2014+O2014</f>
        <v>0</v>
      </c>
      <c r="T2014" s="14"/>
    </row>
    <row r="2015" spans="1:20" ht="11.85" customHeight="1" x14ac:dyDescent="0.3">
      <c r="A2015" s="3" t="s">
        <v>298</v>
      </c>
      <c r="C2015" s="2">
        <f>SUM(C2013:C2014)</f>
        <v>0</v>
      </c>
      <c r="D2015" s="2"/>
      <c r="E2015" s="2">
        <f>SUM(E2013:E2014)</f>
        <v>0</v>
      </c>
      <c r="F2015" s="2"/>
      <c r="G2015" s="2">
        <f>SUM(G2013:G2014)</f>
        <v>0</v>
      </c>
      <c r="H2015" s="2"/>
      <c r="I2015" s="2">
        <f>SUM(I2013:I2014)</f>
        <v>0</v>
      </c>
      <c r="J2015" s="2"/>
      <c r="K2015" s="2">
        <f>SUM(K2013:K2014)</f>
        <v>0</v>
      </c>
      <c r="L2015" s="2"/>
      <c r="M2015" s="2">
        <f>SUM(M2013:M2014)</f>
        <v>0</v>
      </c>
      <c r="N2015" s="2"/>
      <c r="O2015" s="2">
        <f>SUM(O2013:O2014)</f>
        <v>0</v>
      </c>
      <c r="P2015" s="2"/>
      <c r="Q2015" s="2">
        <f>SUM(Q2013:Q2014)</f>
        <v>0</v>
      </c>
    </row>
    <row r="2016" spans="1:20" ht="11.85" customHeight="1" x14ac:dyDescent="0.3">
      <c r="D2016" s="2"/>
      <c r="F2016" s="2"/>
      <c r="H2016" s="2"/>
      <c r="J2016" s="2"/>
      <c r="K2016" s="2"/>
      <c r="L2016" s="2"/>
      <c r="M2016" s="2"/>
      <c r="N2016" s="2"/>
      <c r="O2016" s="2"/>
      <c r="P2016" s="2"/>
      <c r="Q2016" s="2"/>
    </row>
    <row r="2017" spans="1:20" ht="11.85" customHeight="1" x14ac:dyDescent="0.3">
      <c r="A2017" s="3" t="s">
        <v>969</v>
      </c>
      <c r="C2017" s="2">
        <f>+C2003+C2011+C2015</f>
        <v>12135.380000000001</v>
      </c>
      <c r="D2017" s="2"/>
      <c r="E2017" s="2">
        <f>+E2003+E2011+E2015</f>
        <v>22855.41</v>
      </c>
      <c r="F2017" s="2"/>
      <c r="G2017" s="2">
        <f>+G2003+G2011+G2015</f>
        <v>26074.71</v>
      </c>
      <c r="H2017" s="2"/>
      <c r="I2017" s="2">
        <f>+I2003+I2011+I2015</f>
        <v>58000</v>
      </c>
      <c r="J2017" s="2"/>
      <c r="K2017" s="2">
        <f>+K2003+K2011+K2015</f>
        <v>90000</v>
      </c>
      <c r="L2017" s="2"/>
      <c r="M2017" s="2">
        <f>+M2003+M2011+M2015</f>
        <v>26000</v>
      </c>
      <c r="N2017" s="2"/>
      <c r="O2017" s="2">
        <f>+O2003+O2011+O2015</f>
        <v>0</v>
      </c>
      <c r="P2017" s="2"/>
      <c r="Q2017" s="2">
        <f>+Q2003+Q2011+Q2015</f>
        <v>26000</v>
      </c>
      <c r="T2017" s="14"/>
    </row>
    <row r="2018" spans="1:20" ht="11.85" customHeight="1" x14ac:dyDescent="0.3">
      <c r="D2018" s="2"/>
      <c r="F2018" s="2"/>
      <c r="H2018" s="2"/>
      <c r="J2018" s="2"/>
      <c r="K2018" s="2"/>
      <c r="L2018" s="2"/>
      <c r="M2018" s="2"/>
      <c r="N2018" s="2"/>
      <c r="O2018" s="2"/>
      <c r="P2018" s="2"/>
      <c r="Q2018" s="2"/>
    </row>
    <row r="2019" spans="1:20" ht="11.85" customHeight="1" x14ac:dyDescent="0.3">
      <c r="D2019" s="2"/>
      <c r="F2019" s="2"/>
      <c r="H2019" s="2"/>
      <c r="J2019" s="2"/>
      <c r="K2019" s="2"/>
      <c r="L2019" s="2"/>
      <c r="M2019" s="2"/>
      <c r="N2019" s="2"/>
      <c r="O2019" s="2"/>
      <c r="P2019" s="2"/>
      <c r="Q2019" s="2"/>
    </row>
    <row r="2020" spans="1:20" ht="11.85" customHeight="1" x14ac:dyDescent="0.3">
      <c r="D2020" s="2"/>
      <c r="F2020" s="2"/>
      <c r="H2020" s="2"/>
      <c r="J2020" s="2"/>
      <c r="K2020" s="2"/>
      <c r="L2020" s="2"/>
      <c r="M2020" s="2"/>
      <c r="N2020" s="2"/>
      <c r="O2020" s="2"/>
      <c r="P2020" s="2"/>
      <c r="Q2020" s="2"/>
    </row>
    <row r="2021" spans="1:20" ht="11.85" customHeight="1" x14ac:dyDescent="0.3">
      <c r="D2021" s="2"/>
      <c r="F2021" s="2"/>
      <c r="H2021" s="2"/>
      <c r="J2021" s="2"/>
      <c r="K2021" s="2"/>
      <c r="L2021" s="2"/>
      <c r="M2021" s="2"/>
      <c r="N2021" s="2"/>
      <c r="O2021" s="2"/>
      <c r="P2021" s="2"/>
      <c r="Q2021" s="2"/>
    </row>
    <row r="2022" spans="1:20" ht="11.85" customHeight="1" x14ac:dyDescent="0.3">
      <c r="D2022" s="2"/>
      <c r="F2022" s="2"/>
      <c r="H2022" s="2"/>
      <c r="J2022" s="2"/>
      <c r="K2022" s="2"/>
      <c r="L2022" s="2"/>
      <c r="M2022" s="2"/>
      <c r="N2022" s="2"/>
      <c r="O2022" s="2"/>
      <c r="P2022" s="2"/>
      <c r="Q2022" s="2"/>
    </row>
    <row r="2023" spans="1:20" ht="11.85" customHeight="1" x14ac:dyDescent="0.3">
      <c r="D2023" s="2"/>
      <c r="F2023" s="2"/>
      <c r="H2023" s="2"/>
      <c r="J2023" s="2"/>
      <c r="K2023" s="2"/>
      <c r="L2023" s="2"/>
      <c r="M2023" s="2"/>
      <c r="N2023" s="2"/>
      <c r="O2023" s="2"/>
      <c r="P2023" s="2"/>
      <c r="Q2023" s="2"/>
    </row>
    <row r="2024" spans="1:20" ht="11.85" customHeight="1" x14ac:dyDescent="0.3">
      <c r="D2024" s="2"/>
      <c r="F2024" s="2"/>
      <c r="H2024" s="2"/>
      <c r="J2024" s="2"/>
      <c r="K2024" s="2"/>
      <c r="L2024" s="2"/>
      <c r="M2024" s="2"/>
      <c r="N2024" s="2"/>
      <c r="O2024" s="2"/>
      <c r="P2024" s="2"/>
      <c r="Q2024" s="2"/>
    </row>
    <row r="2025" spans="1:20" ht="11.85" customHeight="1" x14ac:dyDescent="0.3">
      <c r="D2025" s="2"/>
      <c r="F2025" s="2"/>
      <c r="H2025" s="2"/>
      <c r="J2025" s="2"/>
      <c r="K2025" s="2"/>
      <c r="L2025" s="2"/>
      <c r="M2025" s="2"/>
      <c r="N2025" s="2"/>
      <c r="O2025" s="2"/>
      <c r="P2025" s="2"/>
      <c r="Q2025" s="2"/>
    </row>
    <row r="2026" spans="1:20" ht="11.85" customHeight="1" x14ac:dyDescent="0.3">
      <c r="D2026" s="2"/>
      <c r="F2026" s="2"/>
      <c r="H2026" s="2"/>
      <c r="J2026" s="2"/>
      <c r="K2026" s="2"/>
      <c r="L2026" s="2"/>
      <c r="M2026" s="2"/>
      <c r="N2026" s="2"/>
      <c r="O2026" s="2"/>
      <c r="P2026" s="2"/>
      <c r="Q2026" s="2"/>
    </row>
    <row r="2027" spans="1:20" ht="11.85" customHeight="1" x14ac:dyDescent="0.3">
      <c r="D2027" s="2"/>
      <c r="F2027" s="2"/>
      <c r="H2027" s="2"/>
      <c r="J2027" s="2"/>
      <c r="K2027" s="2"/>
      <c r="L2027" s="2"/>
      <c r="M2027" s="2"/>
      <c r="N2027" s="2"/>
      <c r="O2027" s="2"/>
      <c r="P2027" s="2"/>
      <c r="Q2027" s="2"/>
    </row>
    <row r="2028" spans="1:20" ht="11.85" customHeight="1" x14ac:dyDescent="0.3">
      <c r="D2028" s="2"/>
      <c r="F2028" s="2"/>
      <c r="H2028" s="2"/>
      <c r="J2028" s="2"/>
      <c r="K2028" s="2"/>
      <c r="L2028" s="2"/>
      <c r="M2028" s="2"/>
      <c r="N2028" s="2"/>
      <c r="O2028" s="2"/>
      <c r="P2028" s="2"/>
      <c r="Q2028" s="2"/>
    </row>
    <row r="2029" spans="1:20" ht="11.85" customHeight="1" x14ac:dyDescent="0.3">
      <c r="D2029" s="2"/>
      <c r="F2029" s="2"/>
      <c r="H2029" s="2"/>
      <c r="J2029" s="2"/>
      <c r="K2029" s="2"/>
      <c r="L2029" s="2"/>
      <c r="M2029" s="2"/>
      <c r="N2029" s="2"/>
      <c r="O2029" s="2"/>
      <c r="P2029" s="2"/>
      <c r="Q2029" s="2"/>
    </row>
    <row r="2030" spans="1:20" ht="11.85" customHeight="1" x14ac:dyDescent="0.3">
      <c r="D2030" s="2"/>
      <c r="F2030" s="2"/>
      <c r="H2030" s="2"/>
      <c r="J2030" s="2"/>
      <c r="K2030" s="2"/>
      <c r="L2030" s="2"/>
      <c r="M2030" s="2"/>
      <c r="N2030" s="2"/>
      <c r="O2030" s="2"/>
      <c r="P2030" s="2"/>
      <c r="Q2030" s="2"/>
    </row>
    <row r="2031" spans="1:20" ht="11.85" customHeight="1" x14ac:dyDescent="0.3">
      <c r="D2031" s="2"/>
      <c r="F2031" s="2"/>
      <c r="H2031" s="2"/>
      <c r="J2031" s="2"/>
      <c r="K2031" s="2"/>
      <c r="L2031" s="2"/>
      <c r="M2031" s="2"/>
      <c r="N2031" s="2"/>
      <c r="O2031" s="2"/>
      <c r="P2031" s="2"/>
      <c r="Q2031" s="2"/>
    </row>
    <row r="2032" spans="1:20" ht="11.85" customHeight="1" x14ac:dyDescent="0.3">
      <c r="D2032" s="2"/>
      <c r="F2032" s="2"/>
      <c r="H2032" s="2"/>
      <c r="J2032" s="2"/>
      <c r="K2032" s="2"/>
      <c r="L2032" s="2"/>
      <c r="M2032" s="2"/>
      <c r="N2032" s="2"/>
      <c r="O2032" s="2"/>
      <c r="P2032" s="2"/>
      <c r="Q2032" s="2"/>
    </row>
    <row r="2033" ht="11.85" customHeight="1" x14ac:dyDescent="0.3"/>
    <row r="2034" ht="11.85" customHeight="1" x14ac:dyDescent="0.3"/>
    <row r="2035" ht="11.85" customHeight="1" x14ac:dyDescent="0.3"/>
    <row r="2036" ht="11.85" customHeight="1" x14ac:dyDescent="0.3"/>
    <row r="2037" ht="11.85" customHeight="1" x14ac:dyDescent="0.3"/>
    <row r="2038" ht="11.85" customHeight="1" x14ac:dyDescent="0.3"/>
    <row r="2039" ht="11.85" customHeight="1" x14ac:dyDescent="0.3"/>
    <row r="2040" ht="11.85" customHeight="1" x14ac:dyDescent="0.3"/>
    <row r="2041" ht="11.85" customHeight="1" x14ac:dyDescent="0.3"/>
    <row r="2042" ht="11.85" customHeight="1" x14ac:dyDescent="0.3"/>
    <row r="2043" ht="11.85" customHeight="1" x14ac:dyDescent="0.3"/>
    <row r="2044" ht="11.85" customHeight="1" x14ac:dyDescent="0.3"/>
    <row r="2045" ht="11.85" customHeight="1" x14ac:dyDescent="0.3"/>
    <row r="2046" ht="11.85" customHeight="1" x14ac:dyDescent="0.3"/>
    <row r="2047" ht="11.85" customHeight="1" x14ac:dyDescent="0.3"/>
    <row r="2048" ht="11.85" customHeight="1" x14ac:dyDescent="0.3"/>
    <row r="2049" spans="1:20" ht="11.85" customHeight="1" x14ac:dyDescent="0.3">
      <c r="A2049" s="1"/>
      <c r="B2049" s="1"/>
      <c r="E2049" s="2" t="str">
        <f>$E$1</f>
        <v>CITY OF BRADY</v>
      </c>
    </row>
    <row r="2050" spans="1:20" ht="11.85" customHeight="1" x14ac:dyDescent="0.3">
      <c r="E2050" s="2" t="str">
        <f>$E$2</f>
        <v>BUDGET REPORT</v>
      </c>
    </row>
    <row r="2051" spans="1:20" ht="11.85" customHeight="1" x14ac:dyDescent="0.3">
      <c r="E2051" s="2" t="str">
        <f>$E$3</f>
        <v>FISCAL YEAR 2016 - 2017</v>
      </c>
    </row>
    <row r="2052" spans="1:20" ht="11.85" customHeight="1" x14ac:dyDescent="0.3">
      <c r="A2052" s="3" t="s">
        <v>3</v>
      </c>
    </row>
    <row r="2053" spans="1:20" ht="11.85" customHeight="1" x14ac:dyDescent="0.3">
      <c r="A2053" s="3" t="s">
        <v>970</v>
      </c>
    </row>
    <row r="2054" spans="1:20" ht="11.85" customHeight="1" x14ac:dyDescent="0.3">
      <c r="I2054" s="7" t="str">
        <f>$I$6</f>
        <v>(----- 2015-2016 ------)</v>
      </c>
      <c r="J2054" s="7"/>
      <c r="K2054" s="7"/>
      <c r="L2054" s="8"/>
      <c r="M2054" s="7" t="str">
        <f>$M$6</f>
        <v>2016-2017</v>
      </c>
      <c r="N2054" s="7"/>
      <c r="O2054" s="7"/>
      <c r="P2054" s="7"/>
      <c r="Q2054" s="7"/>
    </row>
    <row r="2055" spans="1:20" ht="11.85" customHeight="1" x14ac:dyDescent="0.3">
      <c r="C2055" s="9" t="str">
        <f>$C$7</f>
        <v>2012-2013</v>
      </c>
      <c r="D2055" s="8"/>
      <c r="E2055" s="9" t="str">
        <f>$E$7</f>
        <v>2013-2014</v>
      </c>
      <c r="F2055" s="8"/>
      <c r="G2055" s="9" t="str">
        <f>$G$7</f>
        <v>2014- 2015</v>
      </c>
      <c r="H2055" s="8"/>
      <c r="I2055" s="9" t="s">
        <v>9</v>
      </c>
      <c r="J2055" s="8"/>
      <c r="K2055" s="8" t="str">
        <f>+$K$7</f>
        <v>PROJECTED</v>
      </c>
      <c r="L2055" s="8"/>
      <c r="M2055" s="8" t="str">
        <f>$M$7</f>
        <v>2016-2017</v>
      </c>
      <c r="N2055" s="8"/>
      <c r="O2055" s="8" t="str">
        <f>$O$7</f>
        <v>2016-2017</v>
      </c>
      <c r="P2055" s="8"/>
      <c r="Q2055" s="8" t="str">
        <f>$Q$7</f>
        <v>APPROVED</v>
      </c>
    </row>
    <row r="2056" spans="1:20" ht="11.85" customHeight="1" x14ac:dyDescent="0.3">
      <c r="A2056" s="10" t="s">
        <v>242</v>
      </c>
      <c r="C2056" s="11" t="s">
        <v>12</v>
      </c>
      <c r="D2056" s="8"/>
      <c r="E2056" s="11" t="s">
        <v>12</v>
      </c>
      <c r="F2056" s="8"/>
      <c r="G2056" s="11" t="s">
        <v>12</v>
      </c>
      <c r="H2056" s="8"/>
      <c r="I2056" s="11" t="s">
        <v>13</v>
      </c>
      <c r="J2056" s="8"/>
      <c r="K2056" s="12" t="s">
        <v>13</v>
      </c>
      <c r="L2056" s="8"/>
      <c r="M2056" s="12" t="str">
        <f>$M$8</f>
        <v>BASE</v>
      </c>
      <c r="N2056" s="8"/>
      <c r="O2056" s="12" t="str">
        <f>$O$8</f>
        <v>SUPPLEMENTAL</v>
      </c>
      <c r="P2056" s="8"/>
      <c r="Q2056" s="12" t="str">
        <f>$Q$8</f>
        <v>BUDGET</v>
      </c>
    </row>
    <row r="2057" spans="1:20" ht="11.85" customHeight="1" x14ac:dyDescent="0.3"/>
    <row r="2058" spans="1:20" ht="11.85" customHeight="1" x14ac:dyDescent="0.3">
      <c r="A2058" s="3" t="s">
        <v>243</v>
      </c>
    </row>
    <row r="2059" spans="1:20" ht="11.85" customHeight="1" x14ac:dyDescent="0.3">
      <c r="A2059" s="3" t="s">
        <v>971</v>
      </c>
      <c r="C2059" s="2">
        <v>0</v>
      </c>
      <c r="D2059" s="2"/>
      <c r="E2059" s="2">
        <v>30649.24</v>
      </c>
      <c r="F2059" s="2"/>
      <c r="G2059" s="2">
        <v>36191.68</v>
      </c>
      <c r="H2059" s="2"/>
      <c r="I2059" s="2">
        <v>39100</v>
      </c>
      <c r="J2059" s="2"/>
      <c r="K2059" s="2">
        <v>39100</v>
      </c>
      <c r="L2059" s="2"/>
      <c r="M2059" s="2">
        <v>40183</v>
      </c>
      <c r="N2059" s="2"/>
      <c r="O2059" s="2">
        <v>0</v>
      </c>
      <c r="P2059" s="2"/>
      <c r="Q2059" s="2">
        <f t="shared" ref="Q2059:Q2066" si="67">M2059+O2059</f>
        <v>40183</v>
      </c>
      <c r="T2059" s="14"/>
    </row>
    <row r="2060" spans="1:20" ht="11.85" customHeight="1" x14ac:dyDescent="0.3">
      <c r="A2060" s="3" t="s">
        <v>972</v>
      </c>
      <c r="C2060" s="2">
        <v>0</v>
      </c>
      <c r="D2060" s="2"/>
      <c r="E2060" s="2">
        <v>317.61</v>
      </c>
      <c r="F2060" s="2"/>
      <c r="G2060" s="2">
        <v>0</v>
      </c>
      <c r="H2060" s="2"/>
      <c r="I2060" s="2">
        <v>200</v>
      </c>
      <c r="J2060" s="2"/>
      <c r="K2060" s="2">
        <v>200</v>
      </c>
      <c r="L2060" s="2"/>
      <c r="M2060" s="2">
        <v>200</v>
      </c>
      <c r="N2060" s="2"/>
      <c r="O2060" s="2">
        <v>0</v>
      </c>
      <c r="P2060" s="2"/>
      <c r="Q2060" s="2">
        <f t="shared" si="67"/>
        <v>200</v>
      </c>
      <c r="T2060" s="14"/>
    </row>
    <row r="2061" spans="1:20" ht="11.85" customHeight="1" x14ac:dyDescent="0.3">
      <c r="A2061" s="3" t="s">
        <v>973</v>
      </c>
      <c r="C2061" s="2">
        <v>0</v>
      </c>
      <c r="D2061" s="2"/>
      <c r="E2061" s="2">
        <v>0</v>
      </c>
      <c r="F2061" s="2"/>
      <c r="G2061" s="2">
        <v>0</v>
      </c>
      <c r="H2061" s="2"/>
      <c r="I2061" s="2">
        <v>0</v>
      </c>
      <c r="J2061" s="2"/>
      <c r="K2061" s="2">
        <v>120</v>
      </c>
      <c r="L2061" s="2"/>
      <c r="M2061" s="2">
        <v>240</v>
      </c>
      <c r="N2061" s="2"/>
      <c r="O2061" s="2">
        <v>0</v>
      </c>
      <c r="P2061" s="2"/>
      <c r="Q2061" s="2">
        <f t="shared" si="67"/>
        <v>240</v>
      </c>
      <c r="T2061" s="14"/>
    </row>
    <row r="2062" spans="1:20" ht="11.85" customHeight="1" x14ac:dyDescent="0.3">
      <c r="A2062" s="3" t="s">
        <v>974</v>
      </c>
      <c r="C2062" s="2">
        <v>0</v>
      </c>
      <c r="D2062" s="2"/>
      <c r="E2062" s="2">
        <v>5796.82</v>
      </c>
      <c r="F2062" s="2"/>
      <c r="G2062" s="2">
        <v>7986</v>
      </c>
      <c r="H2062" s="2"/>
      <c r="I2062" s="2">
        <v>9377</v>
      </c>
      <c r="J2062" s="2"/>
      <c r="K2062" s="2">
        <v>9377</v>
      </c>
      <c r="L2062" s="2"/>
      <c r="M2062" s="2">
        <v>9845</v>
      </c>
      <c r="N2062" s="2"/>
      <c r="O2062" s="2">
        <v>0</v>
      </c>
      <c r="P2062" s="2"/>
      <c r="Q2062" s="2">
        <f t="shared" si="67"/>
        <v>9845</v>
      </c>
      <c r="T2062" s="14"/>
    </row>
    <row r="2063" spans="1:20" ht="11.85" customHeight="1" x14ac:dyDescent="0.3">
      <c r="A2063" s="3" t="s">
        <v>975</v>
      </c>
      <c r="C2063" s="2">
        <v>0</v>
      </c>
      <c r="D2063" s="2"/>
      <c r="E2063" s="2">
        <v>3390.86</v>
      </c>
      <c r="F2063" s="2"/>
      <c r="G2063" s="2">
        <v>3910.24</v>
      </c>
      <c r="H2063" s="2"/>
      <c r="I2063" s="2">
        <v>4061</v>
      </c>
      <c r="J2063" s="2"/>
      <c r="K2063" s="2">
        <v>4061</v>
      </c>
      <c r="L2063" s="2"/>
      <c r="M2063" s="2">
        <v>4328</v>
      </c>
      <c r="N2063" s="2"/>
      <c r="O2063" s="2">
        <v>0</v>
      </c>
      <c r="P2063" s="2"/>
      <c r="Q2063" s="2">
        <f t="shared" si="67"/>
        <v>4328</v>
      </c>
      <c r="T2063" s="14"/>
    </row>
    <row r="2064" spans="1:20" ht="11.85" customHeight="1" x14ac:dyDescent="0.3">
      <c r="A2064" s="3" t="s">
        <v>976</v>
      </c>
      <c r="C2064" s="2">
        <v>0</v>
      </c>
      <c r="D2064" s="2"/>
      <c r="E2064" s="2">
        <v>103.65</v>
      </c>
      <c r="F2064" s="2"/>
      <c r="G2064" s="2">
        <v>116.01</v>
      </c>
      <c r="H2064" s="2"/>
      <c r="I2064" s="2">
        <v>118</v>
      </c>
      <c r="J2064" s="2"/>
      <c r="K2064" s="2">
        <v>118</v>
      </c>
      <c r="L2064" s="2"/>
      <c r="M2064" s="2">
        <v>121</v>
      </c>
      <c r="N2064" s="2"/>
      <c r="O2064" s="2">
        <v>0</v>
      </c>
      <c r="P2064" s="2"/>
      <c r="Q2064" s="2">
        <f t="shared" si="67"/>
        <v>121</v>
      </c>
      <c r="T2064" s="14"/>
    </row>
    <row r="2065" spans="1:32" ht="11.85" customHeight="1" x14ac:dyDescent="0.3">
      <c r="A2065" s="3" t="s">
        <v>977</v>
      </c>
      <c r="C2065" s="2">
        <v>0</v>
      </c>
      <c r="D2065" s="2"/>
      <c r="E2065" s="2">
        <v>207</v>
      </c>
      <c r="F2065" s="2"/>
      <c r="G2065" s="2">
        <v>9</v>
      </c>
      <c r="H2065" s="2"/>
      <c r="I2065" s="2">
        <v>90</v>
      </c>
      <c r="J2065" s="2"/>
      <c r="K2065" s="2">
        <v>200</v>
      </c>
      <c r="L2065" s="2"/>
      <c r="M2065" s="2">
        <v>99</v>
      </c>
      <c r="N2065" s="2"/>
      <c r="O2065" s="2">
        <v>0</v>
      </c>
      <c r="P2065" s="2"/>
      <c r="Q2065" s="2">
        <f t="shared" si="67"/>
        <v>99</v>
      </c>
      <c r="T2065" s="14"/>
    </row>
    <row r="2066" spans="1:32" ht="11.85" customHeight="1" x14ac:dyDescent="0.3">
      <c r="A2066" s="3" t="s">
        <v>978</v>
      </c>
      <c r="C2066" s="15">
        <v>0</v>
      </c>
      <c r="D2066" s="2"/>
      <c r="E2066" s="15">
        <v>2346.63</v>
      </c>
      <c r="F2066" s="2"/>
      <c r="G2066" s="15">
        <v>2765.84</v>
      </c>
      <c r="H2066" s="2"/>
      <c r="I2066" s="15">
        <v>3065</v>
      </c>
      <c r="J2066" s="2"/>
      <c r="K2066" s="15">
        <v>3065</v>
      </c>
      <c r="L2066" s="2"/>
      <c r="M2066" s="15">
        <v>3150</v>
      </c>
      <c r="N2066" s="2"/>
      <c r="O2066" s="15">
        <v>0</v>
      </c>
      <c r="P2066" s="2"/>
      <c r="Q2066" s="15">
        <f t="shared" si="67"/>
        <v>3150</v>
      </c>
      <c r="T2066" s="14"/>
    </row>
    <row r="2067" spans="1:32" ht="11.85" customHeight="1" x14ac:dyDescent="0.3">
      <c r="A2067" s="3" t="s">
        <v>254</v>
      </c>
      <c r="C2067" s="2">
        <f>SUM(C2059:C2066)</f>
        <v>0</v>
      </c>
      <c r="D2067" s="2"/>
      <c r="E2067" s="2">
        <f>SUM(E2059:E2066)</f>
        <v>42811.81</v>
      </c>
      <c r="F2067" s="2"/>
      <c r="G2067" s="2">
        <f>SUM(G2059:G2066)</f>
        <v>50978.770000000004</v>
      </c>
      <c r="H2067" s="2"/>
      <c r="I2067" s="2">
        <f>SUM(I2059:I2066)</f>
        <v>56011</v>
      </c>
      <c r="J2067" s="2"/>
      <c r="K2067" s="2">
        <f>SUM(K2059:K2066)</f>
        <v>56241</v>
      </c>
      <c r="L2067" s="2"/>
      <c r="M2067" s="2">
        <f>SUM(M2059:M2066)</f>
        <v>58166</v>
      </c>
      <c r="N2067" s="2"/>
      <c r="O2067" s="2">
        <f>SUM(O2059:O2066)</f>
        <v>0</v>
      </c>
      <c r="P2067" s="2"/>
      <c r="Q2067" s="2">
        <f>SUM(Q2059:Q2066)</f>
        <v>58166</v>
      </c>
      <c r="R2067" s="20"/>
      <c r="U2067" s="2"/>
    </row>
    <row r="2068" spans="1:32" ht="11.85" customHeight="1" x14ac:dyDescent="0.3">
      <c r="D2068" s="2"/>
      <c r="F2068" s="2"/>
      <c r="H2068" s="2"/>
      <c r="J2068" s="2"/>
      <c r="K2068" s="2"/>
      <c r="L2068" s="2"/>
      <c r="M2068" s="2"/>
      <c r="N2068" s="2"/>
      <c r="O2068" s="2"/>
      <c r="P2068" s="2"/>
      <c r="Q2068" s="2"/>
    </row>
    <row r="2069" spans="1:32" ht="11.85" customHeight="1" x14ac:dyDescent="0.3">
      <c r="A2069" s="3" t="s">
        <v>255</v>
      </c>
      <c r="D2069" s="2"/>
      <c r="F2069" s="2"/>
      <c r="H2069" s="2"/>
      <c r="J2069" s="2"/>
      <c r="K2069" s="2"/>
      <c r="L2069" s="2"/>
      <c r="M2069" s="2"/>
      <c r="N2069" s="2"/>
      <c r="O2069" s="2"/>
      <c r="P2069" s="2"/>
      <c r="Q2069" s="2"/>
    </row>
    <row r="2070" spans="1:32" s="33" customFormat="1" ht="11.85" customHeight="1" x14ac:dyDescent="0.3">
      <c r="A2070" s="3" t="s">
        <v>979</v>
      </c>
      <c r="B2070" s="13"/>
      <c r="C2070" s="2">
        <v>0</v>
      </c>
      <c r="D2070" s="32"/>
      <c r="E2070" s="2">
        <v>100</v>
      </c>
      <c r="F2070" s="32"/>
      <c r="G2070" s="2">
        <v>100</v>
      </c>
      <c r="H2070" s="32"/>
      <c r="I2070" s="2">
        <v>100</v>
      </c>
      <c r="J2070" s="32"/>
      <c r="K2070" s="2">
        <v>290</v>
      </c>
      <c r="L2070" s="32"/>
      <c r="M2070" s="2">
        <v>290</v>
      </c>
      <c r="N2070" s="32"/>
      <c r="O2070" s="2">
        <v>0</v>
      </c>
      <c r="P2070" s="32"/>
      <c r="Q2070" s="2">
        <f>M2070+O2070</f>
        <v>290</v>
      </c>
      <c r="S2070" s="34"/>
      <c r="T2070" s="14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F2070" s="13"/>
    </row>
    <row r="2071" spans="1:32" ht="11.85" hidden="1" customHeight="1" x14ac:dyDescent="0.3">
      <c r="A2071" s="3" t="s">
        <v>980</v>
      </c>
      <c r="C2071" s="2">
        <v>0</v>
      </c>
      <c r="D2071" s="2"/>
      <c r="E2071" s="2">
        <v>0</v>
      </c>
      <c r="F2071" s="2"/>
      <c r="G2071" s="2">
        <v>0</v>
      </c>
      <c r="H2071" s="2"/>
      <c r="I2071" s="2">
        <v>0</v>
      </c>
      <c r="J2071" s="2"/>
      <c r="K2071" s="2">
        <v>0</v>
      </c>
      <c r="L2071" s="2"/>
      <c r="M2071" s="2">
        <v>0</v>
      </c>
      <c r="N2071" s="2"/>
      <c r="O2071" s="2">
        <v>0</v>
      </c>
      <c r="P2071" s="2"/>
      <c r="Q2071" s="2">
        <f>M2071+O2071</f>
        <v>0</v>
      </c>
      <c r="T2071" s="14"/>
    </row>
    <row r="2072" spans="1:32" ht="11.85" customHeight="1" x14ac:dyDescent="0.3">
      <c r="A2072" s="3" t="s">
        <v>981</v>
      </c>
      <c r="C2072" s="2">
        <v>0</v>
      </c>
      <c r="D2072" s="2"/>
      <c r="E2072" s="2">
        <v>0</v>
      </c>
      <c r="F2072" s="2"/>
      <c r="G2072" s="2">
        <v>0</v>
      </c>
      <c r="H2072" s="2"/>
      <c r="I2072" s="2">
        <v>0</v>
      </c>
      <c r="J2072" s="2"/>
      <c r="K2072" s="2">
        <v>0</v>
      </c>
      <c r="L2072" s="2"/>
      <c r="M2072" s="2">
        <v>0</v>
      </c>
      <c r="N2072" s="2"/>
      <c r="O2072" s="2">
        <v>0</v>
      </c>
      <c r="P2072" s="2"/>
      <c r="Q2072" s="2">
        <f>M2072+O2072</f>
        <v>0</v>
      </c>
      <c r="T2072" s="14"/>
    </row>
    <row r="2073" spans="1:32" ht="11.85" customHeight="1" x14ac:dyDescent="0.3">
      <c r="A2073" s="3" t="s">
        <v>982</v>
      </c>
      <c r="C2073" s="15">
        <v>0</v>
      </c>
      <c r="D2073" s="2"/>
      <c r="E2073" s="15">
        <v>1023.11</v>
      </c>
      <c r="F2073" s="2"/>
      <c r="G2073" s="15">
        <v>0</v>
      </c>
      <c r="H2073" s="2"/>
      <c r="I2073" s="15">
        <v>300</v>
      </c>
      <c r="J2073" s="2"/>
      <c r="K2073" s="15">
        <v>190</v>
      </c>
      <c r="L2073" s="2"/>
      <c r="M2073" s="15">
        <v>0</v>
      </c>
      <c r="N2073" s="2"/>
      <c r="O2073" s="15">
        <v>0</v>
      </c>
      <c r="P2073" s="2"/>
      <c r="Q2073" s="15">
        <f>M2073+O2073</f>
        <v>0</v>
      </c>
      <c r="T2073" s="14"/>
    </row>
    <row r="2074" spans="1:32" ht="11.85" customHeight="1" x14ac:dyDescent="0.3">
      <c r="A2074" s="3" t="s">
        <v>272</v>
      </c>
      <c r="C2074" s="2">
        <f>SUM(C2070:C2073)</f>
        <v>0</v>
      </c>
      <c r="D2074" s="2"/>
      <c r="E2074" s="2">
        <f>SUM(E2070:E2073)</f>
        <v>1123.1100000000001</v>
      </c>
      <c r="F2074" s="2"/>
      <c r="G2074" s="2">
        <f>SUM(G2070:G2073)</f>
        <v>100</v>
      </c>
      <c r="H2074" s="2"/>
      <c r="I2074" s="2">
        <f>SUM(I2070:I2073)</f>
        <v>400</v>
      </c>
      <c r="J2074" s="2"/>
      <c r="K2074" s="2">
        <f>SUM(K2070:K2073)</f>
        <v>480</v>
      </c>
      <c r="L2074" s="2"/>
      <c r="M2074" s="2">
        <f>SUM(M2070:M2073)</f>
        <v>290</v>
      </c>
      <c r="N2074" s="2"/>
      <c r="O2074" s="2">
        <f>SUM(O2070:O2073)</f>
        <v>0</v>
      </c>
      <c r="P2074" s="2"/>
      <c r="Q2074" s="2">
        <f>SUM(Q2070:Q2073)</f>
        <v>290</v>
      </c>
    </row>
    <row r="2075" spans="1:32" ht="11.85" customHeight="1" x14ac:dyDescent="0.3">
      <c r="D2075" s="2"/>
      <c r="F2075" s="2"/>
      <c r="H2075" s="2"/>
      <c r="J2075" s="2"/>
      <c r="K2075" s="2"/>
      <c r="L2075" s="2"/>
      <c r="M2075" s="2"/>
      <c r="N2075" s="2"/>
      <c r="O2075" s="2"/>
      <c r="P2075" s="2"/>
      <c r="Q2075" s="2"/>
    </row>
    <row r="2076" spans="1:32" ht="11.85" customHeight="1" x14ac:dyDescent="0.3">
      <c r="A2076" s="13" t="s">
        <v>273</v>
      </c>
      <c r="D2076" s="2"/>
      <c r="F2076" s="2"/>
      <c r="H2076" s="2"/>
      <c r="J2076" s="2"/>
      <c r="K2076" s="2"/>
      <c r="L2076" s="2"/>
      <c r="M2076" s="2"/>
      <c r="N2076" s="2"/>
      <c r="O2076" s="2"/>
      <c r="P2076" s="2"/>
      <c r="Q2076" s="2"/>
    </row>
    <row r="2077" spans="1:32" ht="11.85" customHeight="1" x14ac:dyDescent="0.3">
      <c r="A2077" s="3" t="s">
        <v>983</v>
      </c>
      <c r="C2077" s="2">
        <v>0</v>
      </c>
      <c r="D2077" s="2"/>
      <c r="E2077" s="2">
        <v>140.6</v>
      </c>
      <c r="F2077" s="2"/>
      <c r="G2077" s="2">
        <v>0</v>
      </c>
      <c r="H2077" s="2"/>
      <c r="I2077" s="2">
        <v>0</v>
      </c>
      <c r="J2077" s="2"/>
      <c r="K2077" s="2">
        <v>0</v>
      </c>
      <c r="L2077" s="2"/>
      <c r="M2077" s="2">
        <v>0</v>
      </c>
      <c r="N2077" s="2"/>
      <c r="O2077" s="2">
        <v>0</v>
      </c>
      <c r="P2077" s="2"/>
      <c r="Q2077" s="2">
        <f>M2077+O2077</f>
        <v>0</v>
      </c>
      <c r="T2077" s="14"/>
    </row>
    <row r="2078" spans="1:32" ht="11.85" customHeight="1" x14ac:dyDescent="0.3">
      <c r="A2078" s="3" t="s">
        <v>984</v>
      </c>
      <c r="C2078" s="2">
        <v>0</v>
      </c>
      <c r="D2078" s="2"/>
      <c r="E2078" s="2">
        <v>53.74</v>
      </c>
      <c r="F2078" s="2"/>
      <c r="G2078" s="2">
        <v>953.09</v>
      </c>
      <c r="H2078" s="2"/>
      <c r="I2078" s="2">
        <v>1480</v>
      </c>
      <c r="J2078" s="2"/>
      <c r="K2078" s="2">
        <v>1290</v>
      </c>
      <c r="L2078" s="2"/>
      <c r="M2078" s="2">
        <v>780</v>
      </c>
      <c r="N2078" s="2"/>
      <c r="O2078" s="2">
        <v>0</v>
      </c>
      <c r="P2078" s="2"/>
      <c r="Q2078" s="2">
        <f>M2078+O2078</f>
        <v>780</v>
      </c>
      <c r="T2078" s="14"/>
    </row>
    <row r="2079" spans="1:32" ht="11.85" customHeight="1" x14ac:dyDescent="0.3">
      <c r="A2079" s="3" t="s">
        <v>985</v>
      </c>
      <c r="C2079" s="2">
        <v>0</v>
      </c>
      <c r="D2079" s="2"/>
      <c r="E2079" s="2">
        <v>1050.6500000000001</v>
      </c>
      <c r="F2079" s="2"/>
      <c r="G2079" s="2">
        <v>899.11</v>
      </c>
      <c r="H2079" s="2"/>
      <c r="I2079" s="2">
        <v>1000</v>
      </c>
      <c r="J2079" s="2"/>
      <c r="K2079" s="2">
        <v>1000</v>
      </c>
      <c r="L2079" s="2"/>
      <c r="M2079" s="2">
        <v>1000</v>
      </c>
      <c r="N2079" s="2"/>
      <c r="O2079" s="2">
        <v>0</v>
      </c>
      <c r="P2079" s="2"/>
      <c r="Q2079" s="2">
        <f>M2079+O2079</f>
        <v>1000</v>
      </c>
      <c r="T2079" s="14"/>
    </row>
    <row r="2080" spans="1:32" ht="11.85" customHeight="1" x14ac:dyDescent="0.3">
      <c r="A2080" s="3" t="s">
        <v>986</v>
      </c>
      <c r="C2080" s="2">
        <v>0</v>
      </c>
      <c r="D2080" s="2"/>
      <c r="E2080" s="2">
        <v>928.92</v>
      </c>
      <c r="F2080" s="2"/>
      <c r="G2080" s="2">
        <v>513.63</v>
      </c>
      <c r="H2080" s="2"/>
      <c r="I2080" s="2">
        <v>1000</v>
      </c>
      <c r="J2080" s="2"/>
      <c r="K2080" s="2">
        <v>880</v>
      </c>
      <c r="L2080" s="2"/>
      <c r="M2080" s="2">
        <v>1000</v>
      </c>
      <c r="N2080" s="2"/>
      <c r="O2080" s="2">
        <v>0</v>
      </c>
      <c r="P2080" s="2"/>
      <c r="Q2080" s="2">
        <f>M2080+O2080</f>
        <v>1000</v>
      </c>
      <c r="T2080" s="14"/>
    </row>
    <row r="2081" spans="1:20" ht="11.85" customHeight="1" x14ac:dyDescent="0.3">
      <c r="A2081" s="3" t="s">
        <v>987</v>
      </c>
      <c r="C2081" s="15">
        <v>0</v>
      </c>
      <c r="D2081" s="2"/>
      <c r="E2081" s="15">
        <v>60</v>
      </c>
      <c r="F2081" s="2"/>
      <c r="G2081" s="15">
        <v>0</v>
      </c>
      <c r="H2081" s="2"/>
      <c r="I2081" s="15">
        <v>60</v>
      </c>
      <c r="J2081" s="2"/>
      <c r="K2081" s="15">
        <v>60</v>
      </c>
      <c r="L2081" s="2"/>
      <c r="M2081" s="15">
        <v>60</v>
      </c>
      <c r="N2081" s="2"/>
      <c r="O2081" s="15">
        <v>0</v>
      </c>
      <c r="P2081" s="2"/>
      <c r="Q2081" s="15">
        <f>M2081+O2081</f>
        <v>60</v>
      </c>
      <c r="T2081" s="14"/>
    </row>
    <row r="2082" spans="1:20" ht="11.85" customHeight="1" x14ac:dyDescent="0.3">
      <c r="A2082" s="3" t="s">
        <v>295</v>
      </c>
      <c r="C2082" s="2">
        <f>SUM(C2077:C2081)</f>
        <v>0</v>
      </c>
      <c r="D2082" s="2"/>
      <c r="E2082" s="2">
        <f>SUM(E2077:E2081)</f>
        <v>2233.91</v>
      </c>
      <c r="F2082" s="2"/>
      <c r="G2082" s="2">
        <f>SUM(G2077:G2081)</f>
        <v>2365.83</v>
      </c>
      <c r="H2082" s="2"/>
      <c r="I2082" s="2">
        <f>SUM(I2077:I2081)</f>
        <v>3540</v>
      </c>
      <c r="J2082" s="2"/>
      <c r="K2082" s="2">
        <f>SUM(K2077:K2081)</f>
        <v>3230</v>
      </c>
      <c r="L2082" s="2"/>
      <c r="M2082" s="2">
        <f>SUM(M2077:M2081)</f>
        <v>2840</v>
      </c>
      <c r="N2082" s="2"/>
      <c r="O2082" s="2">
        <f>SUM(O2077:O2081)</f>
        <v>0</v>
      </c>
      <c r="P2082" s="2"/>
      <c r="Q2082" s="2">
        <f>SUM(Q2077:Q2081)</f>
        <v>2840</v>
      </c>
    </row>
    <row r="2083" spans="1:20" ht="11.85" customHeight="1" x14ac:dyDescent="0.3">
      <c r="D2083" s="2"/>
      <c r="F2083" s="2"/>
      <c r="H2083" s="2"/>
      <c r="J2083" s="2"/>
      <c r="K2083" s="2"/>
      <c r="L2083" s="2"/>
      <c r="M2083" s="2"/>
      <c r="N2083" s="2"/>
      <c r="O2083" s="2"/>
      <c r="P2083" s="2"/>
      <c r="Q2083" s="2"/>
    </row>
    <row r="2084" spans="1:20" ht="11.85" customHeight="1" x14ac:dyDescent="0.3">
      <c r="A2084" s="3" t="s">
        <v>988</v>
      </c>
      <c r="C2084" s="2">
        <f>C2067+C2074+C2082</f>
        <v>0</v>
      </c>
      <c r="D2084" s="2"/>
      <c r="E2084" s="2">
        <f>E2067+E2074+E2082</f>
        <v>46168.83</v>
      </c>
      <c r="F2084" s="2"/>
      <c r="G2084" s="2">
        <f>G2067+G2074+G2082</f>
        <v>53444.600000000006</v>
      </c>
      <c r="H2084" s="2"/>
      <c r="I2084" s="2">
        <f>I2067+I2074+I2082</f>
        <v>59951</v>
      </c>
      <c r="J2084" s="2"/>
      <c r="K2084" s="2">
        <f>K2067+K2074+K2082</f>
        <v>59951</v>
      </c>
      <c r="L2084" s="2"/>
      <c r="M2084" s="2">
        <f>M2067+M2074+M2082</f>
        <v>61296</v>
      </c>
      <c r="N2084" s="2"/>
      <c r="O2084" s="2">
        <f>O2067+O2074+O2082</f>
        <v>0</v>
      </c>
      <c r="P2084" s="2"/>
      <c r="Q2084" s="2">
        <f>Q2067+Q2074+Q2082</f>
        <v>61296</v>
      </c>
      <c r="R2084" s="20"/>
      <c r="T2084" s="14"/>
    </row>
    <row r="2085" spans="1:20" ht="11.85" customHeight="1" x14ac:dyDescent="0.3"/>
    <row r="2086" spans="1:20" ht="11.85" customHeight="1" x14ac:dyDescent="0.3"/>
    <row r="2087" spans="1:20" ht="11.85" customHeight="1" x14ac:dyDescent="0.3"/>
    <row r="2088" spans="1:20" ht="11.85" customHeight="1" x14ac:dyDescent="0.3"/>
    <row r="2089" spans="1:20" ht="11.85" customHeight="1" x14ac:dyDescent="0.3"/>
    <row r="2090" spans="1:20" ht="11.85" customHeight="1" x14ac:dyDescent="0.3"/>
    <row r="2091" spans="1:20" ht="11.85" customHeight="1" x14ac:dyDescent="0.3"/>
    <row r="2092" spans="1:20" ht="11.85" customHeight="1" x14ac:dyDescent="0.3"/>
    <row r="2093" spans="1:20" ht="11.85" customHeight="1" x14ac:dyDescent="0.3"/>
    <row r="2094" spans="1:20" ht="11.85" customHeight="1" x14ac:dyDescent="0.3"/>
    <row r="2095" spans="1:20" ht="11.85" customHeight="1" x14ac:dyDescent="0.3"/>
    <row r="2096" spans="1:20" ht="11.85" customHeight="1" x14ac:dyDescent="0.3"/>
    <row r="2097" spans="1:5" ht="11.85" customHeight="1" x14ac:dyDescent="0.3"/>
    <row r="2098" spans="1:5" ht="11.85" customHeight="1" x14ac:dyDescent="0.3"/>
    <row r="2099" spans="1:5" ht="11.85" customHeight="1" x14ac:dyDescent="0.3"/>
    <row r="2100" spans="1:5" ht="11.85" customHeight="1" x14ac:dyDescent="0.3"/>
    <row r="2101" spans="1:5" ht="11.85" customHeight="1" x14ac:dyDescent="0.3"/>
    <row r="2102" spans="1:5" ht="11.85" customHeight="1" x14ac:dyDescent="0.3"/>
    <row r="2103" spans="1:5" ht="11.85" customHeight="1" x14ac:dyDescent="0.3"/>
    <row r="2104" spans="1:5" ht="11.85" customHeight="1" x14ac:dyDescent="0.3"/>
    <row r="2105" spans="1:5" ht="11.85" customHeight="1" x14ac:dyDescent="0.3"/>
    <row r="2106" spans="1:5" ht="11.85" customHeight="1" x14ac:dyDescent="0.3"/>
    <row r="2107" spans="1:5" ht="11.85" customHeight="1" x14ac:dyDescent="0.3"/>
    <row r="2108" spans="1:5" ht="11.85" customHeight="1" x14ac:dyDescent="0.3"/>
    <row r="2109" spans="1:5" ht="11.85" customHeight="1" x14ac:dyDescent="0.3"/>
    <row r="2110" spans="1:5" ht="11.85" customHeight="1" x14ac:dyDescent="0.3"/>
    <row r="2111" spans="1:5" ht="11.85" customHeight="1" x14ac:dyDescent="0.3"/>
    <row r="2112" spans="1:5" ht="11.85" customHeight="1" x14ac:dyDescent="0.3">
      <c r="A2112" s="1"/>
      <c r="B2112" s="1"/>
      <c r="E2112" s="2" t="str">
        <f>$E$1</f>
        <v>CITY OF BRADY</v>
      </c>
    </row>
    <row r="2113" spans="1:20" ht="11.85" customHeight="1" x14ac:dyDescent="0.3">
      <c r="E2113" s="2" t="str">
        <f>$E$2</f>
        <v>BUDGET REPORT</v>
      </c>
    </row>
    <row r="2114" spans="1:20" ht="11.85" customHeight="1" x14ac:dyDescent="0.3">
      <c r="E2114" s="2" t="str">
        <f>$E$3</f>
        <v>FISCAL YEAR 2016 - 2017</v>
      </c>
    </row>
    <row r="2115" spans="1:20" ht="11.85" customHeight="1" x14ac:dyDescent="0.3">
      <c r="A2115" s="3" t="s">
        <v>3</v>
      </c>
    </row>
    <row r="2116" spans="1:20" ht="11.85" customHeight="1" x14ac:dyDescent="0.3">
      <c r="A2116" s="3" t="s">
        <v>989</v>
      </c>
    </row>
    <row r="2117" spans="1:20" ht="11.85" customHeight="1" x14ac:dyDescent="0.3">
      <c r="I2117" s="7" t="str">
        <f>$I$6</f>
        <v>(----- 2015-2016 ------)</v>
      </c>
      <c r="J2117" s="7"/>
      <c r="K2117" s="7"/>
      <c r="L2117" s="8"/>
      <c r="M2117" s="7" t="str">
        <f>$M$6</f>
        <v>2016-2017</v>
      </c>
      <c r="N2117" s="7"/>
      <c r="O2117" s="7"/>
      <c r="P2117" s="7"/>
      <c r="Q2117" s="7"/>
    </row>
    <row r="2118" spans="1:20" ht="11.85" customHeight="1" x14ac:dyDescent="0.3">
      <c r="C2118" s="9" t="str">
        <f>$C$7</f>
        <v>2012-2013</v>
      </c>
      <c r="D2118" s="8"/>
      <c r="E2118" s="9" t="str">
        <f>$E$7</f>
        <v>2013-2014</v>
      </c>
      <c r="F2118" s="8"/>
      <c r="G2118" s="9" t="str">
        <f>$G$7</f>
        <v>2014- 2015</v>
      </c>
      <c r="H2118" s="8"/>
      <c r="I2118" s="9" t="s">
        <v>9</v>
      </c>
      <c r="J2118" s="8"/>
      <c r="K2118" s="8" t="str">
        <f>+$K$7</f>
        <v>PROJECTED</v>
      </c>
      <c r="L2118" s="8"/>
      <c r="M2118" s="8" t="str">
        <f>$M$7</f>
        <v>2016-2017</v>
      </c>
      <c r="N2118" s="8"/>
      <c r="O2118" s="8" t="str">
        <f>$O$7</f>
        <v>2016-2017</v>
      </c>
      <c r="P2118" s="8"/>
      <c r="Q2118" s="8" t="str">
        <f>$Q$7</f>
        <v>APPROVED</v>
      </c>
    </row>
    <row r="2119" spans="1:20" ht="11.85" customHeight="1" x14ac:dyDescent="0.3">
      <c r="A2119" s="10" t="s">
        <v>242</v>
      </c>
      <c r="C2119" s="11" t="s">
        <v>12</v>
      </c>
      <c r="D2119" s="8"/>
      <c r="E2119" s="11" t="s">
        <v>12</v>
      </c>
      <c r="F2119" s="8"/>
      <c r="G2119" s="11" t="s">
        <v>12</v>
      </c>
      <c r="H2119" s="8"/>
      <c r="I2119" s="11" t="s">
        <v>13</v>
      </c>
      <c r="J2119" s="8"/>
      <c r="K2119" s="12" t="s">
        <v>13</v>
      </c>
      <c r="L2119" s="8"/>
      <c r="M2119" s="12" t="str">
        <f>$M$8</f>
        <v>BASE</v>
      </c>
      <c r="N2119" s="8"/>
      <c r="O2119" s="12" t="str">
        <f>$O$8</f>
        <v>SUPPLEMENTAL</v>
      </c>
      <c r="P2119" s="8"/>
      <c r="Q2119" s="12" t="str">
        <f>$Q$8</f>
        <v>BUDGET</v>
      </c>
    </row>
    <row r="2120" spans="1:20" ht="11.85" customHeight="1" x14ac:dyDescent="0.3"/>
    <row r="2121" spans="1:20" ht="11.85" customHeight="1" x14ac:dyDescent="0.3">
      <c r="A2121" s="13" t="s">
        <v>243</v>
      </c>
    </row>
    <row r="2122" spans="1:20" ht="11.85" customHeight="1" x14ac:dyDescent="0.3">
      <c r="A2122" s="3" t="s">
        <v>990</v>
      </c>
      <c r="C2122" s="2">
        <v>125489.49</v>
      </c>
      <c r="D2122" s="2"/>
      <c r="E2122" s="2">
        <v>124642.02</v>
      </c>
      <c r="F2122" s="2"/>
      <c r="G2122" s="2">
        <v>135632.56</v>
      </c>
      <c r="H2122" s="2"/>
      <c r="I2122" s="2">
        <v>149200</v>
      </c>
      <c r="J2122" s="2"/>
      <c r="K2122" s="2">
        <v>156040</v>
      </c>
      <c r="L2122" s="2"/>
      <c r="M2122" s="2">
        <v>152899</v>
      </c>
      <c r="N2122" s="2"/>
      <c r="O2122" s="2">
        <v>0</v>
      </c>
      <c r="P2122" s="2"/>
      <c r="Q2122" s="2">
        <f t="shared" ref="Q2122:Q2129" si="68">M2122+O2122</f>
        <v>152899</v>
      </c>
      <c r="T2122" s="14"/>
    </row>
    <row r="2123" spans="1:20" ht="11.85" customHeight="1" x14ac:dyDescent="0.3">
      <c r="A2123" s="3" t="s">
        <v>991</v>
      </c>
      <c r="C2123" s="2">
        <v>3464.59</v>
      </c>
      <c r="D2123" s="2"/>
      <c r="E2123" s="2">
        <v>1063.0999999999999</v>
      </c>
      <c r="F2123" s="2"/>
      <c r="G2123" s="2">
        <v>494.52</v>
      </c>
      <c r="H2123" s="2"/>
      <c r="I2123" s="2">
        <v>500</v>
      </c>
      <c r="J2123" s="2"/>
      <c r="K2123" s="2">
        <v>400</v>
      </c>
      <c r="L2123" s="2"/>
      <c r="M2123" s="2">
        <v>500</v>
      </c>
      <c r="N2123" s="2"/>
      <c r="O2123" s="2">
        <v>0</v>
      </c>
      <c r="P2123" s="2"/>
      <c r="Q2123" s="2">
        <f t="shared" si="68"/>
        <v>500</v>
      </c>
      <c r="T2123" s="14"/>
    </row>
    <row r="2124" spans="1:20" ht="11.85" customHeight="1" x14ac:dyDescent="0.3">
      <c r="A2124" s="3" t="s">
        <v>992</v>
      </c>
      <c r="C2124" s="2">
        <v>180</v>
      </c>
      <c r="D2124" s="2"/>
      <c r="E2124" s="2">
        <v>150</v>
      </c>
      <c r="F2124" s="2"/>
      <c r="G2124" s="2">
        <v>180</v>
      </c>
      <c r="H2124" s="2"/>
      <c r="I2124" s="2">
        <v>180</v>
      </c>
      <c r="J2124" s="2"/>
      <c r="K2124" s="2">
        <v>180</v>
      </c>
      <c r="L2124" s="2"/>
      <c r="M2124" s="2">
        <v>180</v>
      </c>
      <c r="N2124" s="2"/>
      <c r="O2124" s="2">
        <v>0</v>
      </c>
      <c r="P2124" s="2"/>
      <c r="Q2124" s="2">
        <f t="shared" si="68"/>
        <v>180</v>
      </c>
      <c r="T2124" s="14"/>
    </row>
    <row r="2125" spans="1:20" ht="11.85" customHeight="1" x14ac:dyDescent="0.3">
      <c r="A2125" s="3" t="s">
        <v>993</v>
      </c>
      <c r="C2125" s="2">
        <v>17837.39</v>
      </c>
      <c r="D2125" s="2"/>
      <c r="E2125" s="2">
        <v>19380.419999999998</v>
      </c>
      <c r="F2125" s="2"/>
      <c r="G2125" s="2">
        <v>21498.28</v>
      </c>
      <c r="H2125" s="2"/>
      <c r="I2125" s="2">
        <v>28132</v>
      </c>
      <c r="J2125" s="2"/>
      <c r="K2125" s="2">
        <v>28132</v>
      </c>
      <c r="L2125" s="2"/>
      <c r="M2125" s="2">
        <v>29534</v>
      </c>
      <c r="N2125" s="2"/>
      <c r="O2125" s="2">
        <v>0</v>
      </c>
      <c r="P2125" s="2"/>
      <c r="Q2125" s="2">
        <f t="shared" si="68"/>
        <v>29534</v>
      </c>
      <c r="T2125" s="14"/>
    </row>
    <row r="2126" spans="1:20" ht="11.85" customHeight="1" x14ac:dyDescent="0.3">
      <c r="A2126" s="3" t="s">
        <v>994</v>
      </c>
      <c r="C2126" s="2">
        <v>13795.6</v>
      </c>
      <c r="D2126" s="2"/>
      <c r="E2126" s="2">
        <v>13845.23</v>
      </c>
      <c r="F2126" s="2"/>
      <c r="G2126" s="2">
        <v>14724.65</v>
      </c>
      <c r="H2126" s="2"/>
      <c r="I2126" s="2">
        <v>15468</v>
      </c>
      <c r="J2126" s="2"/>
      <c r="K2126" s="2">
        <v>15468</v>
      </c>
      <c r="L2126" s="2"/>
      <c r="M2126" s="2">
        <v>16441</v>
      </c>
      <c r="N2126" s="2"/>
      <c r="O2126" s="2">
        <v>0</v>
      </c>
      <c r="P2126" s="2"/>
      <c r="Q2126" s="2">
        <f>M2126+O2126</f>
        <v>16441</v>
      </c>
      <c r="T2126" s="14"/>
    </row>
    <row r="2127" spans="1:20" ht="11.85" customHeight="1" x14ac:dyDescent="0.3">
      <c r="A2127" s="3" t="s">
        <v>995</v>
      </c>
      <c r="C2127" s="2">
        <v>484.56</v>
      </c>
      <c r="D2127" s="2"/>
      <c r="E2127" s="2">
        <v>635.85</v>
      </c>
      <c r="F2127" s="2"/>
      <c r="G2127" s="2">
        <v>436.66</v>
      </c>
      <c r="H2127" s="2"/>
      <c r="I2127" s="2">
        <v>440</v>
      </c>
      <c r="J2127" s="2"/>
      <c r="K2127" s="2">
        <v>440</v>
      </c>
      <c r="L2127" s="2"/>
      <c r="M2127" s="2">
        <v>462</v>
      </c>
      <c r="N2127" s="2"/>
      <c r="O2127" s="2">
        <v>0</v>
      </c>
      <c r="P2127" s="2"/>
      <c r="Q2127" s="2">
        <f t="shared" si="68"/>
        <v>462</v>
      </c>
      <c r="T2127" s="14"/>
    </row>
    <row r="2128" spans="1:20" ht="11.85" customHeight="1" x14ac:dyDescent="0.3">
      <c r="A2128" s="3" t="s">
        <v>996</v>
      </c>
      <c r="C2128" s="2">
        <v>4.05</v>
      </c>
      <c r="D2128" s="2"/>
      <c r="E2128" s="2">
        <v>623.39</v>
      </c>
      <c r="F2128" s="2"/>
      <c r="G2128" s="2">
        <v>27</v>
      </c>
      <c r="H2128" s="2"/>
      <c r="I2128" s="2">
        <v>270</v>
      </c>
      <c r="J2128" s="2"/>
      <c r="K2128" s="2">
        <v>270</v>
      </c>
      <c r="L2128" s="2"/>
      <c r="M2128" s="2">
        <v>297</v>
      </c>
      <c r="N2128" s="2"/>
      <c r="O2128" s="2">
        <v>0</v>
      </c>
      <c r="P2128" s="2"/>
      <c r="Q2128" s="2">
        <f t="shared" si="68"/>
        <v>297</v>
      </c>
      <c r="T2128" s="14"/>
    </row>
    <row r="2129" spans="1:21" ht="11.85" customHeight="1" x14ac:dyDescent="0.3">
      <c r="A2129" s="3" t="s">
        <v>997</v>
      </c>
      <c r="C2129" s="15">
        <v>9416.83</v>
      </c>
      <c r="D2129" s="2"/>
      <c r="E2129" s="15">
        <v>9046.24</v>
      </c>
      <c r="F2129" s="2"/>
      <c r="G2129" s="15">
        <v>9625.6200000000008</v>
      </c>
      <c r="H2129" s="2"/>
      <c r="I2129" s="15">
        <v>11677</v>
      </c>
      <c r="J2129" s="2"/>
      <c r="K2129" s="15">
        <v>12212</v>
      </c>
      <c r="L2129" s="2"/>
      <c r="M2129" s="15">
        <v>11965</v>
      </c>
      <c r="N2129" s="2"/>
      <c r="O2129" s="15">
        <v>0</v>
      </c>
      <c r="P2129" s="2"/>
      <c r="Q2129" s="15">
        <f t="shared" si="68"/>
        <v>11965</v>
      </c>
      <c r="T2129" s="14"/>
    </row>
    <row r="2130" spans="1:21" ht="11.85" customHeight="1" x14ac:dyDescent="0.3">
      <c r="A2130" s="3" t="s">
        <v>254</v>
      </c>
      <c r="C2130" s="2">
        <f>SUM(C2122:C2129)</f>
        <v>170672.50999999998</v>
      </c>
      <c r="D2130" s="2"/>
      <c r="E2130" s="2">
        <f>SUM(E2122:E2129)</f>
        <v>169386.25000000003</v>
      </c>
      <c r="F2130" s="2"/>
      <c r="G2130" s="2">
        <f>SUM(G2122:G2129)</f>
        <v>182619.28999999998</v>
      </c>
      <c r="H2130" s="2"/>
      <c r="I2130" s="2">
        <f>SUM(I2122:I2129)</f>
        <v>205867</v>
      </c>
      <c r="J2130" s="2"/>
      <c r="K2130" s="2">
        <f>SUM(K2122:K2129)</f>
        <v>213142</v>
      </c>
      <c r="L2130" s="2"/>
      <c r="M2130" s="2">
        <f>SUM(M2122:M2129)</f>
        <v>212278</v>
      </c>
      <c r="N2130" s="2"/>
      <c r="O2130" s="2">
        <f>SUM(O2122:O2129)</f>
        <v>0</v>
      </c>
      <c r="P2130" s="2"/>
      <c r="Q2130" s="2">
        <f>SUM(Q2122:Q2129)</f>
        <v>212278</v>
      </c>
      <c r="R2130" s="20"/>
      <c r="U2130" s="2"/>
    </row>
    <row r="2131" spans="1:21" ht="11.85" customHeight="1" x14ac:dyDescent="0.3">
      <c r="D2131" s="2"/>
      <c r="F2131" s="2"/>
      <c r="H2131" s="2"/>
      <c r="J2131" s="2"/>
      <c r="K2131" s="2"/>
      <c r="L2131" s="2"/>
      <c r="M2131" s="2"/>
      <c r="N2131" s="2"/>
      <c r="O2131" s="2"/>
      <c r="P2131" s="2"/>
      <c r="Q2131" s="2"/>
    </row>
    <row r="2132" spans="1:21" ht="11.85" customHeight="1" x14ac:dyDescent="0.3">
      <c r="A2132" s="13" t="s">
        <v>255</v>
      </c>
      <c r="D2132" s="2"/>
      <c r="F2132" s="2"/>
      <c r="H2132" s="2"/>
      <c r="J2132" s="2"/>
      <c r="K2132" s="2"/>
      <c r="L2132" s="2"/>
      <c r="M2132" s="2"/>
      <c r="N2132" s="2"/>
      <c r="O2132" s="2"/>
      <c r="P2132" s="2"/>
      <c r="Q2132" s="2"/>
    </row>
    <row r="2133" spans="1:21" ht="11.85" customHeight="1" x14ac:dyDescent="0.3">
      <c r="A2133" s="3" t="s">
        <v>998</v>
      </c>
      <c r="C2133" s="2">
        <v>620</v>
      </c>
      <c r="D2133" s="2"/>
      <c r="E2133" s="2">
        <v>620</v>
      </c>
      <c r="F2133" s="2"/>
      <c r="G2133" s="2">
        <v>680</v>
      </c>
      <c r="H2133" s="2"/>
      <c r="I2133" s="2">
        <v>700</v>
      </c>
      <c r="J2133" s="2"/>
      <c r="K2133" s="2">
        <v>700</v>
      </c>
      <c r="L2133" s="2"/>
      <c r="M2133" s="2">
        <v>700</v>
      </c>
      <c r="N2133" s="2"/>
      <c r="O2133" s="2">
        <v>0</v>
      </c>
      <c r="P2133" s="2"/>
      <c r="Q2133" s="2">
        <f t="shared" ref="Q2133:Q2139" si="69">M2133+O2133</f>
        <v>700</v>
      </c>
      <c r="T2133" s="14"/>
    </row>
    <row r="2134" spans="1:21" ht="11.85" customHeight="1" x14ac:dyDescent="0.3">
      <c r="A2134" s="3" t="s">
        <v>999</v>
      </c>
      <c r="C2134" s="2">
        <v>945</v>
      </c>
      <c r="D2134" s="2"/>
      <c r="E2134" s="2">
        <v>60</v>
      </c>
      <c r="F2134" s="2"/>
      <c r="G2134" s="2">
        <v>807</v>
      </c>
      <c r="H2134" s="2"/>
      <c r="I2134" s="2">
        <v>1000</v>
      </c>
      <c r="J2134" s="2"/>
      <c r="K2134" s="2">
        <v>1000</v>
      </c>
      <c r="L2134" s="2"/>
      <c r="M2134" s="2">
        <v>1000</v>
      </c>
      <c r="N2134" s="2"/>
      <c r="O2134" s="2">
        <v>0</v>
      </c>
      <c r="P2134" s="2"/>
      <c r="Q2134" s="2">
        <f t="shared" si="69"/>
        <v>1000</v>
      </c>
      <c r="T2134" s="14"/>
    </row>
    <row r="2135" spans="1:21" ht="11.85" hidden="1" customHeight="1" x14ac:dyDescent="0.3">
      <c r="A2135" s="3" t="s">
        <v>1000</v>
      </c>
      <c r="C2135" s="2">
        <v>0</v>
      </c>
      <c r="D2135" s="2"/>
      <c r="E2135" s="2">
        <v>0</v>
      </c>
      <c r="F2135" s="2"/>
      <c r="G2135" s="2">
        <v>0</v>
      </c>
      <c r="H2135" s="2"/>
      <c r="I2135" s="2">
        <v>0</v>
      </c>
      <c r="J2135" s="2"/>
      <c r="K2135" s="2">
        <v>0</v>
      </c>
      <c r="L2135" s="2"/>
      <c r="M2135" s="2">
        <v>0</v>
      </c>
      <c r="N2135" s="2"/>
      <c r="O2135" s="2">
        <v>0</v>
      </c>
      <c r="P2135" s="2"/>
      <c r="Q2135" s="2">
        <f t="shared" si="69"/>
        <v>0</v>
      </c>
      <c r="T2135" s="14"/>
    </row>
    <row r="2136" spans="1:21" ht="11.85" customHeight="1" x14ac:dyDescent="0.3">
      <c r="A2136" s="3" t="s">
        <v>1001</v>
      </c>
      <c r="C2136" s="2">
        <v>0</v>
      </c>
      <c r="D2136" s="2"/>
      <c r="E2136" s="2">
        <v>0</v>
      </c>
      <c r="F2136" s="2"/>
      <c r="G2136" s="2">
        <v>0</v>
      </c>
      <c r="H2136" s="2"/>
      <c r="I2136" s="2">
        <v>0</v>
      </c>
      <c r="J2136" s="2"/>
      <c r="K2136" s="2">
        <v>0</v>
      </c>
      <c r="L2136" s="2"/>
      <c r="M2136" s="2">
        <v>0</v>
      </c>
      <c r="N2136" s="2"/>
      <c r="O2136" s="2">
        <v>0</v>
      </c>
      <c r="P2136" s="2"/>
      <c r="Q2136" s="2">
        <f t="shared" si="69"/>
        <v>0</v>
      </c>
      <c r="T2136" s="14"/>
    </row>
    <row r="2137" spans="1:21" ht="11.85" customHeight="1" x14ac:dyDescent="0.3">
      <c r="A2137" s="3" t="s">
        <v>1002</v>
      </c>
      <c r="C2137" s="2">
        <v>0</v>
      </c>
      <c r="D2137" s="2"/>
      <c r="E2137" s="2">
        <v>8419</v>
      </c>
      <c r="F2137" s="2"/>
      <c r="G2137" s="2">
        <v>347</v>
      </c>
      <c r="H2137" s="2"/>
      <c r="I2137" s="2">
        <v>1000</v>
      </c>
      <c r="J2137" s="2"/>
      <c r="K2137" s="2">
        <v>1000</v>
      </c>
      <c r="L2137" s="2"/>
      <c r="M2137" s="2">
        <v>1000</v>
      </c>
      <c r="N2137" s="2"/>
      <c r="O2137" s="2">
        <v>0</v>
      </c>
      <c r="P2137" s="2"/>
      <c r="Q2137" s="2">
        <f>M2137+O2137</f>
        <v>1000</v>
      </c>
      <c r="T2137" s="14"/>
    </row>
    <row r="2138" spans="1:21" ht="11.85" customHeight="1" x14ac:dyDescent="0.3">
      <c r="A2138" s="3" t="s">
        <v>1003</v>
      </c>
      <c r="C2138" s="2">
        <v>2296.4699999999998</v>
      </c>
      <c r="D2138" s="2"/>
      <c r="E2138" s="2">
        <v>189.88</v>
      </c>
      <c r="F2138" s="2"/>
      <c r="G2138" s="2">
        <v>2788.23</v>
      </c>
      <c r="H2138" s="2"/>
      <c r="I2138" s="2">
        <v>500</v>
      </c>
      <c r="J2138" s="2"/>
      <c r="K2138" s="2">
        <v>500</v>
      </c>
      <c r="L2138" s="2"/>
      <c r="M2138" s="2">
        <v>500</v>
      </c>
      <c r="N2138" s="2"/>
      <c r="O2138" s="2">
        <v>0</v>
      </c>
      <c r="P2138" s="2"/>
      <c r="Q2138" s="2">
        <f t="shared" si="69"/>
        <v>500</v>
      </c>
      <c r="T2138" s="14"/>
    </row>
    <row r="2139" spans="1:21" ht="11.85" customHeight="1" x14ac:dyDescent="0.3">
      <c r="A2139" s="3" t="s">
        <v>1004</v>
      </c>
      <c r="C2139" s="15">
        <v>42605.77</v>
      </c>
      <c r="D2139" s="2"/>
      <c r="E2139" s="15">
        <v>40390.160000000003</v>
      </c>
      <c r="F2139" s="2"/>
      <c r="G2139" s="15">
        <v>50331.66</v>
      </c>
      <c r="H2139" s="2"/>
      <c r="I2139" s="15">
        <v>51000</v>
      </c>
      <c r="J2139" s="2"/>
      <c r="K2139" s="15">
        <v>53200</v>
      </c>
      <c r="L2139" s="2"/>
      <c r="M2139" s="15">
        <v>56000</v>
      </c>
      <c r="N2139" s="2"/>
      <c r="O2139" s="15">
        <v>0</v>
      </c>
      <c r="P2139" s="2"/>
      <c r="Q2139" s="15">
        <f t="shared" si="69"/>
        <v>56000</v>
      </c>
      <c r="T2139" s="14"/>
    </row>
    <row r="2140" spans="1:21" ht="11.85" customHeight="1" x14ac:dyDescent="0.3">
      <c r="A2140" s="3" t="s">
        <v>272</v>
      </c>
      <c r="C2140" s="2">
        <f>SUM(C2133:C2139)</f>
        <v>46467.24</v>
      </c>
      <c r="D2140" s="2"/>
      <c r="E2140" s="2">
        <f>SUM(E2133:E2139)</f>
        <v>49679.040000000001</v>
      </c>
      <c r="F2140" s="2"/>
      <c r="G2140" s="2">
        <f>SUM(G2133:G2139)</f>
        <v>54953.89</v>
      </c>
      <c r="H2140" s="2"/>
      <c r="I2140" s="2">
        <f>SUM(I2133:I2139)</f>
        <v>54200</v>
      </c>
      <c r="J2140" s="2"/>
      <c r="K2140" s="2">
        <f>SUM(K2133:K2139)</f>
        <v>56400</v>
      </c>
      <c r="L2140" s="2"/>
      <c r="M2140" s="2">
        <f>SUM(M2133:M2139)</f>
        <v>59200</v>
      </c>
      <c r="N2140" s="2"/>
      <c r="O2140" s="2">
        <f>SUM(O2133:O2139)</f>
        <v>0</v>
      </c>
      <c r="P2140" s="2"/>
      <c r="Q2140" s="2">
        <f>SUM(Q2133:Q2139)</f>
        <v>59200</v>
      </c>
      <c r="U2140" s="2"/>
    </row>
    <row r="2141" spans="1:21" ht="11.85" customHeight="1" x14ac:dyDescent="0.3">
      <c r="D2141" s="2"/>
      <c r="F2141" s="2"/>
      <c r="H2141" s="2"/>
      <c r="J2141" s="2"/>
      <c r="K2141" s="2"/>
      <c r="L2141" s="2"/>
      <c r="M2141" s="2"/>
      <c r="N2141" s="2"/>
      <c r="O2141" s="2"/>
      <c r="P2141" s="2"/>
      <c r="Q2141" s="2"/>
    </row>
    <row r="2142" spans="1:21" ht="11.85" customHeight="1" x14ac:dyDescent="0.3">
      <c r="A2142" s="13" t="s">
        <v>273</v>
      </c>
      <c r="D2142" s="2"/>
      <c r="F2142" s="2"/>
      <c r="H2142" s="2"/>
      <c r="J2142" s="2"/>
      <c r="K2142" s="2"/>
      <c r="L2142" s="2"/>
      <c r="M2142" s="2"/>
      <c r="N2142" s="2"/>
      <c r="O2142" s="2"/>
      <c r="P2142" s="2"/>
      <c r="Q2142" s="2"/>
    </row>
    <row r="2143" spans="1:21" ht="11.85" customHeight="1" x14ac:dyDescent="0.3">
      <c r="A2143" s="3" t="s">
        <v>1005</v>
      </c>
      <c r="C2143" s="2">
        <v>824.3</v>
      </c>
      <c r="D2143" s="2"/>
      <c r="E2143" s="2">
        <v>564.64</v>
      </c>
      <c r="F2143" s="2"/>
      <c r="G2143" s="2">
        <v>205</v>
      </c>
      <c r="H2143" s="2"/>
      <c r="I2143" s="2">
        <v>900</v>
      </c>
      <c r="J2143" s="2"/>
      <c r="K2143" s="2">
        <v>900</v>
      </c>
      <c r="L2143" s="2"/>
      <c r="M2143" s="2">
        <v>900</v>
      </c>
      <c r="N2143" s="2"/>
      <c r="O2143" s="2">
        <v>0</v>
      </c>
      <c r="P2143" s="2"/>
      <c r="Q2143" s="2">
        <f t="shared" ref="Q2143:Q2152" si="70">M2143+O2143</f>
        <v>900</v>
      </c>
      <c r="T2143" s="14"/>
    </row>
    <row r="2144" spans="1:21" ht="11.85" customHeight="1" x14ac:dyDescent="0.3">
      <c r="A2144" s="3" t="s">
        <v>1006</v>
      </c>
      <c r="C2144" s="2">
        <v>685.52</v>
      </c>
      <c r="D2144" s="2"/>
      <c r="E2144" s="2">
        <v>948.08</v>
      </c>
      <c r="F2144" s="2"/>
      <c r="G2144" s="2">
        <v>2018.79</v>
      </c>
      <c r="H2144" s="2"/>
      <c r="I2144" s="2">
        <v>2000</v>
      </c>
      <c r="J2144" s="2"/>
      <c r="K2144" s="2">
        <v>2000</v>
      </c>
      <c r="L2144" s="2"/>
      <c r="M2144" s="2">
        <v>2000</v>
      </c>
      <c r="N2144" s="2"/>
      <c r="O2144" s="2">
        <v>0</v>
      </c>
      <c r="P2144" s="2"/>
      <c r="Q2144" s="2">
        <f t="shared" si="70"/>
        <v>2000</v>
      </c>
      <c r="T2144" s="14"/>
    </row>
    <row r="2145" spans="1:21" ht="11.85" customHeight="1" x14ac:dyDescent="0.3">
      <c r="A2145" s="3" t="s">
        <v>1007</v>
      </c>
      <c r="C2145" s="2">
        <v>2356.8000000000002</v>
      </c>
      <c r="D2145" s="2"/>
      <c r="E2145" s="2">
        <v>5379.81</v>
      </c>
      <c r="F2145" s="2"/>
      <c r="G2145" s="2">
        <v>5799.97</v>
      </c>
      <c r="H2145" s="2"/>
      <c r="I2145" s="2">
        <v>6000</v>
      </c>
      <c r="J2145" s="2"/>
      <c r="K2145" s="2">
        <v>6000</v>
      </c>
      <c r="L2145" s="2"/>
      <c r="M2145" s="2">
        <v>6000</v>
      </c>
      <c r="N2145" s="2"/>
      <c r="O2145" s="2">
        <v>0</v>
      </c>
      <c r="P2145" s="2"/>
      <c r="Q2145" s="2">
        <f t="shared" si="70"/>
        <v>6000</v>
      </c>
      <c r="T2145" s="14"/>
    </row>
    <row r="2146" spans="1:21" ht="11.85" customHeight="1" x14ac:dyDescent="0.3">
      <c r="A2146" s="3" t="s">
        <v>1008</v>
      </c>
      <c r="C2146" s="2">
        <v>1068.3399999999999</v>
      </c>
      <c r="D2146" s="2"/>
      <c r="E2146" s="2">
        <v>249.96</v>
      </c>
      <c r="F2146" s="2"/>
      <c r="G2146" s="2">
        <v>1005.96</v>
      </c>
      <c r="H2146" s="2"/>
      <c r="I2146" s="2">
        <v>1000</v>
      </c>
      <c r="J2146" s="2"/>
      <c r="K2146" s="2">
        <v>1000</v>
      </c>
      <c r="L2146" s="2"/>
      <c r="M2146" s="2">
        <v>1500</v>
      </c>
      <c r="N2146" s="2"/>
      <c r="O2146" s="2">
        <v>0</v>
      </c>
      <c r="P2146" s="2"/>
      <c r="Q2146" s="2">
        <f t="shared" si="70"/>
        <v>1500</v>
      </c>
      <c r="T2146" s="14"/>
    </row>
    <row r="2147" spans="1:21" ht="11.85" customHeight="1" x14ac:dyDescent="0.3">
      <c r="A2147" s="3" t="s">
        <v>1009</v>
      </c>
      <c r="C2147" s="2">
        <v>0</v>
      </c>
      <c r="D2147" s="2"/>
      <c r="E2147" s="2">
        <v>0</v>
      </c>
      <c r="F2147" s="2"/>
      <c r="G2147" s="2">
        <v>0</v>
      </c>
      <c r="H2147" s="2"/>
      <c r="I2147" s="2">
        <v>0</v>
      </c>
      <c r="J2147" s="2"/>
      <c r="K2147" s="2">
        <v>0</v>
      </c>
      <c r="L2147" s="2"/>
      <c r="M2147" s="2">
        <v>0</v>
      </c>
      <c r="N2147" s="2"/>
      <c r="O2147" s="2">
        <v>0</v>
      </c>
      <c r="P2147" s="2"/>
      <c r="Q2147" s="2">
        <f t="shared" si="70"/>
        <v>0</v>
      </c>
      <c r="T2147" s="14"/>
    </row>
    <row r="2148" spans="1:21" ht="11.85" customHeight="1" x14ac:dyDescent="0.3">
      <c r="A2148" s="3" t="s">
        <v>1010</v>
      </c>
      <c r="C2148" s="2">
        <v>0</v>
      </c>
      <c r="D2148" s="2"/>
      <c r="E2148" s="2">
        <v>0</v>
      </c>
      <c r="F2148" s="2"/>
      <c r="G2148" s="2">
        <v>0</v>
      </c>
      <c r="H2148" s="2"/>
      <c r="I2148" s="2">
        <v>0</v>
      </c>
      <c r="J2148" s="2"/>
      <c r="K2148" s="2">
        <v>0</v>
      </c>
      <c r="L2148" s="2"/>
      <c r="M2148" s="2">
        <v>0</v>
      </c>
      <c r="N2148" s="2"/>
      <c r="O2148" s="2">
        <v>0</v>
      </c>
      <c r="P2148" s="2"/>
      <c r="Q2148" s="2">
        <f t="shared" si="70"/>
        <v>0</v>
      </c>
      <c r="T2148" s="14"/>
    </row>
    <row r="2149" spans="1:21" ht="11.85" customHeight="1" x14ac:dyDescent="0.3">
      <c r="A2149" s="3" t="s">
        <v>1011</v>
      </c>
      <c r="C2149" s="2">
        <v>161</v>
      </c>
      <c r="D2149" s="2"/>
      <c r="E2149" s="2">
        <v>190</v>
      </c>
      <c r="F2149" s="2"/>
      <c r="G2149" s="2">
        <v>55</v>
      </c>
      <c r="H2149" s="2"/>
      <c r="I2149" s="2">
        <v>110</v>
      </c>
      <c r="J2149" s="2"/>
      <c r="K2149" s="2">
        <v>110</v>
      </c>
      <c r="L2149" s="2"/>
      <c r="M2149" s="2">
        <v>150</v>
      </c>
      <c r="N2149" s="2"/>
      <c r="O2149" s="2">
        <v>0</v>
      </c>
      <c r="P2149" s="2"/>
      <c r="Q2149" s="2">
        <f t="shared" si="70"/>
        <v>150</v>
      </c>
      <c r="T2149" s="14"/>
    </row>
    <row r="2150" spans="1:21" ht="11.85" hidden="1" customHeight="1" x14ac:dyDescent="0.3">
      <c r="A2150" s="3" t="s">
        <v>1012</v>
      </c>
      <c r="C2150" s="2">
        <v>0</v>
      </c>
      <c r="D2150" s="2"/>
      <c r="E2150" s="2">
        <v>0</v>
      </c>
      <c r="F2150" s="2"/>
      <c r="G2150" s="2">
        <v>0</v>
      </c>
      <c r="H2150" s="2"/>
      <c r="I2150" s="2">
        <v>0</v>
      </c>
      <c r="J2150" s="2"/>
      <c r="K2150" s="2">
        <v>0</v>
      </c>
      <c r="L2150" s="2"/>
      <c r="M2150" s="2">
        <v>0</v>
      </c>
      <c r="N2150" s="2"/>
      <c r="O2150" s="2">
        <v>0</v>
      </c>
      <c r="P2150" s="2"/>
      <c r="Q2150" s="2">
        <f t="shared" si="70"/>
        <v>0</v>
      </c>
      <c r="T2150" s="14"/>
    </row>
    <row r="2151" spans="1:21" ht="11.85" customHeight="1" x14ac:dyDescent="0.3">
      <c r="A2151" s="3" t="s">
        <v>1013</v>
      </c>
      <c r="C2151" s="15">
        <v>0</v>
      </c>
      <c r="D2151" s="2"/>
      <c r="E2151" s="15">
        <v>0</v>
      </c>
      <c r="F2151" s="2"/>
      <c r="G2151" s="15">
        <v>0</v>
      </c>
      <c r="H2151" s="2"/>
      <c r="I2151" s="15">
        <v>0</v>
      </c>
      <c r="J2151" s="2"/>
      <c r="K2151" s="15">
        <v>0</v>
      </c>
      <c r="L2151" s="2"/>
      <c r="M2151" s="15">
        <v>0</v>
      </c>
      <c r="N2151" s="2"/>
      <c r="O2151" s="15">
        <v>0</v>
      </c>
      <c r="P2151" s="2"/>
      <c r="Q2151" s="15">
        <f t="shared" si="70"/>
        <v>0</v>
      </c>
      <c r="T2151" s="14"/>
    </row>
    <row r="2152" spans="1:21" ht="11.85" hidden="1" customHeight="1" x14ac:dyDescent="0.3">
      <c r="A2152" s="3" t="s">
        <v>1014</v>
      </c>
      <c r="C2152" s="15">
        <v>0</v>
      </c>
      <c r="D2152" s="2"/>
      <c r="E2152" s="15">
        <v>0</v>
      </c>
      <c r="F2152" s="2"/>
      <c r="G2152" s="15">
        <v>0</v>
      </c>
      <c r="H2152" s="2"/>
      <c r="I2152" s="15">
        <v>0</v>
      </c>
      <c r="J2152" s="2"/>
      <c r="K2152" s="15">
        <v>0</v>
      </c>
      <c r="L2152" s="2"/>
      <c r="M2152" s="15">
        <v>0</v>
      </c>
      <c r="N2152" s="2"/>
      <c r="O2152" s="15">
        <v>0</v>
      </c>
      <c r="P2152" s="2"/>
      <c r="Q2152" s="15">
        <f t="shared" si="70"/>
        <v>0</v>
      </c>
      <c r="T2152" s="14"/>
    </row>
    <row r="2153" spans="1:21" ht="11.85" customHeight="1" x14ac:dyDescent="0.3">
      <c r="A2153" s="3" t="s">
        <v>295</v>
      </c>
      <c r="C2153" s="2">
        <f>SUM(C2143:C2152)</f>
        <v>5095.96</v>
      </c>
      <c r="D2153" s="2"/>
      <c r="E2153" s="2">
        <f>SUM(E2143:E2152)</f>
        <v>7332.4900000000007</v>
      </c>
      <c r="F2153" s="2"/>
      <c r="G2153" s="2">
        <f>SUM(G2143:G2152)</f>
        <v>9084.7200000000012</v>
      </c>
      <c r="H2153" s="2"/>
      <c r="I2153" s="2">
        <f>SUM(I2143:I2152)</f>
        <v>10010</v>
      </c>
      <c r="J2153" s="2"/>
      <c r="K2153" s="2">
        <f>SUM(K2143:K2152)</f>
        <v>10010</v>
      </c>
      <c r="L2153" s="2"/>
      <c r="M2153" s="2">
        <f>SUM(M2143:M2152)</f>
        <v>10550</v>
      </c>
      <c r="N2153" s="2"/>
      <c r="O2153" s="2">
        <f>SUM(O2143:O2152)</f>
        <v>0</v>
      </c>
      <c r="P2153" s="2"/>
      <c r="Q2153" s="2">
        <f>SUM(Q2143:Q2152)</f>
        <v>10550</v>
      </c>
      <c r="R2153" s="20"/>
    </row>
    <row r="2154" spans="1:21" ht="11.85" customHeight="1" x14ac:dyDescent="0.3">
      <c r="D2154" s="2"/>
      <c r="F2154" s="2"/>
      <c r="H2154" s="2"/>
      <c r="J2154" s="2"/>
      <c r="K2154" s="2"/>
      <c r="L2154" s="2"/>
      <c r="M2154" s="2"/>
      <c r="N2154" s="2"/>
      <c r="O2154" s="2"/>
      <c r="P2154" s="2"/>
      <c r="Q2154" s="2"/>
    </row>
    <row r="2155" spans="1:21" ht="11.85" customHeight="1" x14ac:dyDescent="0.3">
      <c r="A2155" s="3" t="s">
        <v>1015</v>
      </c>
      <c r="C2155" s="2">
        <f>C2130+C2140+C2153</f>
        <v>222235.70999999996</v>
      </c>
      <c r="D2155" s="2"/>
      <c r="E2155" s="2">
        <f>E2130+E2140+E2153</f>
        <v>226397.78000000003</v>
      </c>
      <c r="F2155" s="2"/>
      <c r="G2155" s="2">
        <f>G2130+G2140+G2153</f>
        <v>246657.9</v>
      </c>
      <c r="H2155" s="2"/>
      <c r="I2155" s="2">
        <f>I2130+I2140+I2153</f>
        <v>270077</v>
      </c>
      <c r="J2155" s="2"/>
      <c r="K2155" s="2">
        <f>K2130+K2140+K2153</f>
        <v>279552</v>
      </c>
      <c r="L2155" s="2"/>
      <c r="M2155" s="2">
        <f>M2130+M2140+M2153</f>
        <v>282028</v>
      </c>
      <c r="N2155" s="2"/>
      <c r="O2155" s="2">
        <f>O2130+O2140+O2153</f>
        <v>0</v>
      </c>
      <c r="P2155" s="2"/>
      <c r="Q2155" s="2">
        <f>Q2130+Q2140+Q2153</f>
        <v>282028</v>
      </c>
      <c r="T2155" s="14"/>
      <c r="U2155" s="2"/>
    </row>
    <row r="2156" spans="1:21" ht="11.85" customHeight="1" x14ac:dyDescent="0.3">
      <c r="D2156" s="2"/>
      <c r="F2156" s="2"/>
      <c r="H2156" s="2"/>
      <c r="J2156" s="2"/>
      <c r="K2156" s="2"/>
      <c r="L2156" s="2"/>
      <c r="M2156" s="2"/>
      <c r="N2156" s="2"/>
      <c r="O2156" s="2"/>
      <c r="P2156" s="2"/>
      <c r="Q2156" s="2"/>
    </row>
    <row r="2157" spans="1:21" ht="11.85" customHeight="1" x14ac:dyDescent="0.3">
      <c r="D2157" s="2"/>
      <c r="F2157" s="2"/>
      <c r="H2157" s="2"/>
      <c r="J2157" s="2"/>
      <c r="K2157" s="2"/>
      <c r="L2157" s="2"/>
      <c r="M2157" s="2"/>
      <c r="N2157" s="2"/>
      <c r="O2157" s="2"/>
      <c r="P2157" s="2"/>
      <c r="Q2157" s="2"/>
    </row>
    <row r="2158" spans="1:21" ht="11.85" customHeight="1" x14ac:dyDescent="0.3">
      <c r="D2158" s="2"/>
      <c r="F2158" s="2"/>
      <c r="H2158" s="2"/>
      <c r="J2158" s="2"/>
      <c r="K2158" s="2"/>
      <c r="L2158" s="2"/>
      <c r="M2158" s="2"/>
      <c r="N2158" s="2"/>
      <c r="O2158" s="2"/>
      <c r="P2158" s="2"/>
      <c r="Q2158" s="2"/>
    </row>
    <row r="2159" spans="1:21" ht="11.85" customHeight="1" x14ac:dyDescent="0.3">
      <c r="D2159" s="2"/>
      <c r="F2159" s="2"/>
      <c r="H2159" s="2"/>
      <c r="J2159" s="2"/>
      <c r="K2159" s="2"/>
      <c r="L2159" s="2"/>
      <c r="M2159" s="2"/>
      <c r="N2159" s="2"/>
      <c r="O2159" s="2"/>
      <c r="P2159" s="2"/>
      <c r="Q2159" s="2"/>
    </row>
    <row r="2160" spans="1:21" ht="11.85" customHeight="1" x14ac:dyDescent="0.3">
      <c r="D2160" s="2"/>
      <c r="F2160" s="2"/>
      <c r="H2160" s="2"/>
      <c r="J2160" s="2"/>
      <c r="K2160" s="2"/>
      <c r="L2160" s="2"/>
      <c r="M2160" s="2"/>
      <c r="N2160" s="2"/>
      <c r="O2160" s="2"/>
      <c r="P2160" s="2"/>
      <c r="Q2160" s="2"/>
    </row>
    <row r="2161" spans="1:17" ht="11.85" customHeight="1" x14ac:dyDescent="0.3">
      <c r="D2161" s="2"/>
      <c r="F2161" s="2"/>
      <c r="H2161" s="2"/>
      <c r="J2161" s="2"/>
      <c r="K2161" s="2"/>
      <c r="L2161" s="2"/>
      <c r="M2161" s="2"/>
      <c r="N2161" s="2"/>
      <c r="O2161" s="2"/>
      <c r="P2161" s="2"/>
      <c r="Q2161" s="2"/>
    </row>
    <row r="2162" spans="1:17" ht="11.85" customHeight="1" x14ac:dyDescent="0.3">
      <c r="D2162" s="2"/>
      <c r="F2162" s="2"/>
      <c r="H2162" s="2"/>
      <c r="J2162" s="2"/>
      <c r="K2162" s="2"/>
      <c r="L2162" s="2"/>
      <c r="M2162" s="2"/>
      <c r="N2162" s="2"/>
      <c r="O2162" s="2"/>
      <c r="P2162" s="2"/>
      <c r="Q2162" s="2"/>
    </row>
    <row r="2163" spans="1:17" ht="11.85" customHeight="1" x14ac:dyDescent="0.3">
      <c r="D2163" s="2"/>
      <c r="F2163" s="2"/>
      <c r="H2163" s="2"/>
      <c r="J2163" s="2"/>
      <c r="K2163" s="2"/>
      <c r="L2163" s="2"/>
      <c r="M2163" s="2"/>
      <c r="N2163" s="2"/>
      <c r="O2163" s="2"/>
      <c r="P2163" s="2"/>
      <c r="Q2163" s="2"/>
    </row>
    <row r="2164" spans="1:17" ht="11.85" customHeight="1" x14ac:dyDescent="0.3">
      <c r="D2164" s="2"/>
      <c r="F2164" s="2"/>
      <c r="H2164" s="2"/>
      <c r="J2164" s="2"/>
      <c r="K2164" s="2"/>
      <c r="L2164" s="2"/>
      <c r="M2164" s="2"/>
      <c r="N2164" s="2"/>
      <c r="O2164" s="2"/>
      <c r="P2164" s="2"/>
      <c r="Q2164" s="2"/>
    </row>
    <row r="2165" spans="1:17" ht="11.85" customHeight="1" x14ac:dyDescent="0.3">
      <c r="D2165" s="2"/>
      <c r="F2165" s="2"/>
      <c r="H2165" s="2"/>
      <c r="J2165" s="2"/>
      <c r="K2165" s="2"/>
      <c r="L2165" s="2"/>
      <c r="M2165" s="2"/>
      <c r="N2165" s="2"/>
      <c r="O2165" s="2"/>
      <c r="P2165" s="2"/>
      <c r="Q2165" s="2"/>
    </row>
    <row r="2166" spans="1:17" ht="11.85" customHeight="1" x14ac:dyDescent="0.3">
      <c r="D2166" s="2"/>
      <c r="F2166" s="2"/>
      <c r="H2166" s="2"/>
      <c r="J2166" s="2"/>
      <c r="K2166" s="2"/>
      <c r="L2166" s="2"/>
      <c r="M2166" s="2"/>
      <c r="N2166" s="2"/>
      <c r="O2166" s="2"/>
      <c r="P2166" s="2"/>
      <c r="Q2166" s="2"/>
    </row>
    <row r="2167" spans="1:17" ht="11.85" customHeight="1" x14ac:dyDescent="0.3">
      <c r="D2167" s="2"/>
      <c r="F2167" s="2"/>
      <c r="H2167" s="2"/>
      <c r="J2167" s="2"/>
      <c r="K2167" s="2"/>
      <c r="L2167" s="2"/>
      <c r="M2167" s="2"/>
      <c r="N2167" s="2"/>
      <c r="O2167" s="2"/>
      <c r="P2167" s="2"/>
      <c r="Q2167" s="2"/>
    </row>
    <row r="2168" spans="1:17" ht="11.85" customHeight="1" x14ac:dyDescent="0.3">
      <c r="D2168" s="2"/>
      <c r="F2168" s="2"/>
      <c r="H2168" s="2"/>
      <c r="J2168" s="2"/>
      <c r="K2168" s="2"/>
      <c r="L2168" s="2"/>
      <c r="M2168" s="2"/>
      <c r="N2168" s="2"/>
      <c r="O2168" s="2"/>
      <c r="P2168" s="2"/>
      <c r="Q2168" s="2"/>
    </row>
    <row r="2169" spans="1:17" ht="11.85" customHeight="1" x14ac:dyDescent="0.3">
      <c r="D2169" s="2"/>
      <c r="F2169" s="2"/>
      <c r="H2169" s="2"/>
      <c r="J2169" s="2"/>
      <c r="K2169" s="2"/>
      <c r="L2169" s="2"/>
      <c r="M2169" s="2"/>
      <c r="N2169" s="2"/>
      <c r="O2169" s="2"/>
      <c r="P2169" s="2"/>
      <c r="Q2169" s="2"/>
    </row>
    <row r="2170" spans="1:17" ht="11.85" customHeight="1" x14ac:dyDescent="0.3">
      <c r="D2170" s="2"/>
      <c r="F2170" s="2"/>
      <c r="H2170" s="2"/>
      <c r="J2170" s="2"/>
      <c r="K2170" s="2"/>
      <c r="L2170" s="2"/>
      <c r="M2170" s="2"/>
      <c r="N2170" s="2"/>
      <c r="O2170" s="2"/>
      <c r="P2170" s="2"/>
      <c r="Q2170" s="2"/>
    </row>
    <row r="2171" spans="1:17" ht="11.85" customHeight="1" x14ac:dyDescent="0.3">
      <c r="D2171" s="2"/>
      <c r="F2171" s="2"/>
      <c r="H2171" s="2"/>
      <c r="J2171" s="2"/>
      <c r="K2171" s="2"/>
      <c r="L2171" s="2"/>
      <c r="M2171" s="2"/>
      <c r="N2171" s="2"/>
      <c r="O2171" s="2"/>
      <c r="P2171" s="2"/>
      <c r="Q2171" s="2"/>
    </row>
    <row r="2172" spans="1:17" ht="11.85" customHeight="1" x14ac:dyDescent="0.3">
      <c r="D2172" s="2"/>
      <c r="F2172" s="2"/>
      <c r="H2172" s="2"/>
      <c r="J2172" s="2"/>
      <c r="K2172" s="2"/>
      <c r="L2172" s="2"/>
      <c r="M2172" s="2"/>
      <c r="N2172" s="2"/>
      <c r="O2172" s="2"/>
      <c r="P2172" s="2"/>
      <c r="Q2172" s="2"/>
    </row>
    <row r="2173" spans="1:17" ht="11.85" customHeight="1" x14ac:dyDescent="0.3">
      <c r="D2173" s="2"/>
      <c r="F2173" s="2"/>
      <c r="H2173" s="2"/>
      <c r="J2173" s="2"/>
      <c r="K2173" s="2"/>
      <c r="L2173" s="2"/>
      <c r="M2173" s="2"/>
      <c r="N2173" s="2"/>
      <c r="O2173" s="2"/>
      <c r="P2173" s="2"/>
      <c r="Q2173" s="2"/>
    </row>
    <row r="2174" spans="1:17" ht="11.85" customHeight="1" x14ac:dyDescent="0.3">
      <c r="A2174" s="1"/>
      <c r="B2174" s="1"/>
      <c r="E2174" s="2" t="str">
        <f>$E$1</f>
        <v>CITY OF BRADY</v>
      </c>
    </row>
    <row r="2175" spans="1:17" ht="11.85" customHeight="1" x14ac:dyDescent="0.3">
      <c r="E2175" s="2" t="str">
        <f>$E$2</f>
        <v>BUDGET REPORT</v>
      </c>
    </row>
    <row r="2176" spans="1:17" ht="11.85" customHeight="1" x14ac:dyDescent="0.3">
      <c r="E2176" s="2" t="str">
        <f>$E$3</f>
        <v>FISCAL YEAR 2016 - 2017</v>
      </c>
    </row>
    <row r="2177" spans="1:21" ht="11.85" customHeight="1" x14ac:dyDescent="0.3">
      <c r="A2177" s="3" t="s">
        <v>3</v>
      </c>
    </row>
    <row r="2178" spans="1:21" ht="11.85" customHeight="1" x14ac:dyDescent="0.3">
      <c r="A2178" s="3" t="s">
        <v>1016</v>
      </c>
    </row>
    <row r="2179" spans="1:21" ht="11.85" customHeight="1" x14ac:dyDescent="0.3">
      <c r="I2179" s="7" t="str">
        <f>$I$6</f>
        <v>(----- 2015-2016 ------)</v>
      </c>
      <c r="J2179" s="7"/>
      <c r="K2179" s="7"/>
      <c r="L2179" s="8"/>
      <c r="M2179" s="7" t="str">
        <f>$M$6</f>
        <v>2016-2017</v>
      </c>
      <c r="N2179" s="7"/>
      <c r="O2179" s="7"/>
      <c r="P2179" s="7"/>
      <c r="Q2179" s="7"/>
    </row>
    <row r="2180" spans="1:21" ht="11.85" customHeight="1" x14ac:dyDescent="0.3">
      <c r="C2180" s="9" t="str">
        <f>$C$7</f>
        <v>2012-2013</v>
      </c>
      <c r="D2180" s="8"/>
      <c r="E2180" s="9" t="str">
        <f>$E$7</f>
        <v>2013-2014</v>
      </c>
      <c r="F2180" s="8"/>
      <c r="G2180" s="9" t="str">
        <f>$G$7</f>
        <v>2014- 2015</v>
      </c>
      <c r="H2180" s="8"/>
      <c r="I2180" s="9" t="s">
        <v>9</v>
      </c>
      <c r="J2180" s="8"/>
      <c r="K2180" s="8" t="str">
        <f>+$K$7</f>
        <v>PROJECTED</v>
      </c>
      <c r="L2180" s="8"/>
      <c r="M2180" s="8" t="str">
        <f>$M$7</f>
        <v>2016-2017</v>
      </c>
      <c r="N2180" s="8"/>
      <c r="O2180" s="8" t="str">
        <f>$O$7</f>
        <v>2016-2017</v>
      </c>
      <c r="P2180" s="8"/>
      <c r="Q2180" s="8" t="str">
        <f>$Q$7</f>
        <v>APPROVED</v>
      </c>
    </row>
    <row r="2181" spans="1:21" ht="11.85" customHeight="1" x14ac:dyDescent="0.3">
      <c r="A2181" s="10" t="s">
        <v>242</v>
      </c>
      <c r="C2181" s="11" t="s">
        <v>12</v>
      </c>
      <c r="D2181" s="8"/>
      <c r="E2181" s="11" t="s">
        <v>12</v>
      </c>
      <c r="F2181" s="8"/>
      <c r="G2181" s="11" t="s">
        <v>12</v>
      </c>
      <c r="H2181" s="8"/>
      <c r="I2181" s="11" t="s">
        <v>13</v>
      </c>
      <c r="J2181" s="8"/>
      <c r="K2181" s="12" t="s">
        <v>13</v>
      </c>
      <c r="L2181" s="8"/>
      <c r="M2181" s="12" t="str">
        <f>$M$8</f>
        <v>BASE</v>
      </c>
      <c r="N2181" s="8"/>
      <c r="O2181" s="12" t="str">
        <f>$O$8</f>
        <v>SUPPLEMENTAL</v>
      </c>
      <c r="P2181" s="8"/>
      <c r="Q2181" s="12" t="str">
        <f>$Q$8</f>
        <v>BUDGET</v>
      </c>
    </row>
    <row r="2182" spans="1:21" ht="11.85" customHeight="1" x14ac:dyDescent="0.3"/>
    <row r="2183" spans="1:21" ht="11.85" customHeight="1" x14ac:dyDescent="0.3">
      <c r="A2183" s="13" t="s">
        <v>243</v>
      </c>
    </row>
    <row r="2184" spans="1:21" ht="11.85" customHeight="1" x14ac:dyDescent="0.3">
      <c r="A2184" s="3" t="s">
        <v>1017</v>
      </c>
      <c r="C2184" s="2">
        <v>44082.38</v>
      </c>
      <c r="D2184" s="2"/>
      <c r="E2184" s="2">
        <v>64866.31</v>
      </c>
      <c r="F2184" s="2"/>
      <c r="G2184" s="2">
        <v>59454.3</v>
      </c>
      <c r="H2184" s="2"/>
      <c r="I2184" s="2">
        <v>92300</v>
      </c>
      <c r="J2184" s="2"/>
      <c r="K2184" s="2">
        <v>92300</v>
      </c>
      <c r="L2184" s="2"/>
      <c r="M2184" s="2">
        <v>81246</v>
      </c>
      <c r="N2184" s="2"/>
      <c r="O2184" s="2">
        <v>0</v>
      </c>
      <c r="P2184" s="2"/>
      <c r="Q2184" s="2">
        <f t="shared" ref="Q2184:Q2191" si="71">M2184+O2184</f>
        <v>81246</v>
      </c>
      <c r="T2184" s="14"/>
    </row>
    <row r="2185" spans="1:21" ht="11.85" customHeight="1" x14ac:dyDescent="0.3">
      <c r="A2185" s="3" t="s">
        <v>1018</v>
      </c>
      <c r="C2185" s="2">
        <v>351.27</v>
      </c>
      <c r="D2185" s="2"/>
      <c r="E2185" s="2">
        <v>0</v>
      </c>
      <c r="F2185" s="2"/>
      <c r="G2185" s="2">
        <v>0</v>
      </c>
      <c r="H2185" s="2"/>
      <c r="I2185" s="2">
        <v>0</v>
      </c>
      <c r="J2185" s="2"/>
      <c r="K2185" s="2">
        <v>0</v>
      </c>
      <c r="L2185" s="2"/>
      <c r="M2185" s="2">
        <v>1000</v>
      </c>
      <c r="N2185" s="2"/>
      <c r="O2185" s="2">
        <v>0</v>
      </c>
      <c r="P2185" s="2"/>
      <c r="Q2185" s="2">
        <f t="shared" si="71"/>
        <v>1000</v>
      </c>
      <c r="T2185" s="14"/>
    </row>
    <row r="2186" spans="1:21" ht="11.85" customHeight="1" x14ac:dyDescent="0.3">
      <c r="A2186" s="3" t="s">
        <v>1019</v>
      </c>
      <c r="C2186" s="2">
        <v>0</v>
      </c>
      <c r="D2186" s="2"/>
      <c r="E2186" s="2">
        <v>0</v>
      </c>
      <c r="F2186" s="2"/>
      <c r="G2186" s="2">
        <v>2325</v>
      </c>
      <c r="H2186" s="2"/>
      <c r="I2186" s="2">
        <v>3000</v>
      </c>
      <c r="J2186" s="2"/>
      <c r="K2186" s="2">
        <v>3000</v>
      </c>
      <c r="L2186" s="2"/>
      <c r="M2186" s="2">
        <v>2700</v>
      </c>
      <c r="N2186" s="2"/>
      <c r="O2186" s="2">
        <v>0</v>
      </c>
      <c r="P2186" s="2"/>
      <c r="Q2186" s="2">
        <f t="shared" si="71"/>
        <v>2700</v>
      </c>
      <c r="T2186" s="14"/>
    </row>
    <row r="2187" spans="1:21" ht="11.85" customHeight="1" x14ac:dyDescent="0.3">
      <c r="A2187" s="3" t="s">
        <v>1020</v>
      </c>
      <c r="C2187" s="2">
        <v>9133.51</v>
      </c>
      <c r="D2187" s="2"/>
      <c r="E2187" s="2">
        <v>13877.97</v>
      </c>
      <c r="F2187" s="2"/>
      <c r="G2187" s="2">
        <v>13308.59</v>
      </c>
      <c r="H2187" s="2"/>
      <c r="I2187" s="2">
        <v>18755</v>
      </c>
      <c r="J2187" s="2"/>
      <c r="K2187" s="2">
        <v>18755</v>
      </c>
      <c r="L2187" s="2"/>
      <c r="M2187" s="2">
        <v>19690</v>
      </c>
      <c r="N2187" s="2"/>
      <c r="O2187" s="2">
        <v>0</v>
      </c>
      <c r="P2187" s="2"/>
      <c r="Q2187" s="2">
        <f t="shared" si="71"/>
        <v>19690</v>
      </c>
      <c r="T2187" s="14"/>
    </row>
    <row r="2188" spans="1:21" ht="11.85" customHeight="1" x14ac:dyDescent="0.3">
      <c r="A2188" s="3" t="s">
        <v>1021</v>
      </c>
      <c r="C2188" s="2">
        <v>4747.47</v>
      </c>
      <c r="D2188" s="2"/>
      <c r="E2188" s="2">
        <v>7186.18</v>
      </c>
      <c r="F2188" s="2"/>
      <c r="G2188" s="2">
        <v>6606.53</v>
      </c>
      <c r="H2188" s="2"/>
      <c r="I2188" s="2">
        <v>6867</v>
      </c>
      <c r="J2188" s="2"/>
      <c r="K2188" s="2">
        <v>6867</v>
      </c>
      <c r="L2188" s="2"/>
      <c r="M2188" s="2">
        <v>7659</v>
      </c>
      <c r="N2188" s="2"/>
      <c r="O2188" s="2">
        <v>0</v>
      </c>
      <c r="P2188" s="2"/>
      <c r="Q2188" s="2">
        <f t="shared" si="71"/>
        <v>7659</v>
      </c>
      <c r="T2188" s="14"/>
    </row>
    <row r="2189" spans="1:21" ht="11.85" customHeight="1" x14ac:dyDescent="0.3">
      <c r="A2189" s="3" t="s">
        <v>1022</v>
      </c>
      <c r="C2189" s="2">
        <v>216.13</v>
      </c>
      <c r="D2189" s="2"/>
      <c r="E2189" s="2">
        <v>294</v>
      </c>
      <c r="F2189" s="2"/>
      <c r="G2189" s="2">
        <v>342.85</v>
      </c>
      <c r="H2189" s="2"/>
      <c r="I2189" s="2">
        <v>407</v>
      </c>
      <c r="J2189" s="2"/>
      <c r="K2189" s="2">
        <v>407</v>
      </c>
      <c r="L2189" s="2"/>
      <c r="M2189" s="2">
        <v>417</v>
      </c>
      <c r="N2189" s="2"/>
      <c r="O2189" s="2">
        <v>0</v>
      </c>
      <c r="P2189" s="2"/>
      <c r="Q2189" s="2">
        <f t="shared" si="71"/>
        <v>417</v>
      </c>
      <c r="T2189" s="14"/>
    </row>
    <row r="2190" spans="1:21" ht="11.85" customHeight="1" x14ac:dyDescent="0.3">
      <c r="A2190" s="3" t="s">
        <v>1023</v>
      </c>
      <c r="C2190" s="2">
        <v>7.35</v>
      </c>
      <c r="D2190" s="2"/>
      <c r="E2190" s="2">
        <v>414</v>
      </c>
      <c r="F2190" s="2"/>
      <c r="G2190" s="2">
        <v>22.9</v>
      </c>
      <c r="H2190" s="2"/>
      <c r="I2190" s="2">
        <v>270</v>
      </c>
      <c r="J2190" s="2"/>
      <c r="K2190" s="2">
        <v>450</v>
      </c>
      <c r="L2190" s="2"/>
      <c r="M2190" s="2">
        <v>297</v>
      </c>
      <c r="N2190" s="2"/>
      <c r="O2190" s="2">
        <v>0</v>
      </c>
      <c r="P2190" s="2"/>
      <c r="Q2190" s="2">
        <f t="shared" si="71"/>
        <v>297</v>
      </c>
      <c r="T2190" s="14"/>
    </row>
    <row r="2191" spans="1:21" ht="11.85" customHeight="1" x14ac:dyDescent="0.3">
      <c r="A2191" s="3" t="s">
        <v>1024</v>
      </c>
      <c r="C2191" s="15">
        <v>3165.55</v>
      </c>
      <c r="D2191" s="2"/>
      <c r="E2191" s="15">
        <v>4161.84</v>
      </c>
      <c r="F2191" s="2"/>
      <c r="G2191" s="15">
        <v>4179.8100000000004</v>
      </c>
      <c r="H2191" s="2"/>
      <c r="I2191" s="15">
        <v>7199</v>
      </c>
      <c r="J2191" s="2"/>
      <c r="K2191" s="15">
        <v>7199</v>
      </c>
      <c r="L2191" s="2"/>
      <c r="M2191" s="15">
        <v>6415</v>
      </c>
      <c r="N2191" s="2"/>
      <c r="O2191" s="15">
        <v>0</v>
      </c>
      <c r="P2191" s="2"/>
      <c r="Q2191" s="15">
        <f t="shared" si="71"/>
        <v>6415</v>
      </c>
      <c r="T2191" s="14"/>
    </row>
    <row r="2192" spans="1:21" ht="11.85" customHeight="1" x14ac:dyDescent="0.3">
      <c r="A2192" s="3" t="s">
        <v>254</v>
      </c>
      <c r="C2192" s="2">
        <f>SUM(C2184:C2191)</f>
        <v>61703.659999999996</v>
      </c>
      <c r="D2192" s="2"/>
      <c r="E2192" s="2">
        <f>SUM(E2184:E2191)</f>
        <v>90800.299999999988</v>
      </c>
      <c r="F2192" s="2"/>
      <c r="G2192" s="2">
        <f>SUM(G2184:G2191)</f>
        <v>86239.98</v>
      </c>
      <c r="H2192" s="2"/>
      <c r="I2192" s="2">
        <f>SUM(I2184:I2191)</f>
        <v>128798</v>
      </c>
      <c r="J2192" s="2"/>
      <c r="K2192" s="2">
        <f>SUM(K2184:K2191)</f>
        <v>128978</v>
      </c>
      <c r="L2192" s="2"/>
      <c r="M2192" s="2">
        <f>SUM(M2184:M2191)</f>
        <v>119424</v>
      </c>
      <c r="N2192" s="2"/>
      <c r="O2192" s="2">
        <f>SUM(O2184:O2191)</f>
        <v>0</v>
      </c>
      <c r="P2192" s="2"/>
      <c r="Q2192" s="2">
        <f>SUM(Q2184:Q2191)</f>
        <v>119424</v>
      </c>
      <c r="R2192" s="20"/>
      <c r="U2192" s="2"/>
    </row>
    <row r="2193" spans="1:21" ht="11.85" customHeight="1" x14ac:dyDescent="0.3">
      <c r="D2193" s="2"/>
      <c r="F2193" s="2"/>
      <c r="H2193" s="2"/>
      <c r="J2193" s="2"/>
      <c r="K2193" s="2"/>
      <c r="L2193" s="2"/>
      <c r="M2193" s="2"/>
      <c r="N2193" s="2"/>
      <c r="O2193" s="2"/>
      <c r="P2193" s="2"/>
      <c r="Q2193" s="2"/>
    </row>
    <row r="2194" spans="1:21" ht="11.85" customHeight="1" x14ac:dyDescent="0.3">
      <c r="A2194" s="13" t="s">
        <v>255</v>
      </c>
      <c r="D2194" s="2"/>
      <c r="F2194" s="2"/>
      <c r="H2194" s="2"/>
      <c r="J2194" s="2"/>
      <c r="K2194" s="2"/>
      <c r="L2194" s="2"/>
      <c r="M2194" s="2"/>
      <c r="N2194" s="2"/>
      <c r="O2194" s="2"/>
      <c r="P2194" s="2"/>
      <c r="Q2194" s="2"/>
    </row>
    <row r="2195" spans="1:21" ht="11.85" customHeight="1" x14ac:dyDescent="0.3">
      <c r="A2195" s="3" t="s">
        <v>1025</v>
      </c>
      <c r="C2195" s="2">
        <v>0</v>
      </c>
      <c r="D2195" s="2"/>
      <c r="E2195" s="2">
        <v>0</v>
      </c>
      <c r="F2195" s="2"/>
      <c r="G2195" s="2">
        <v>180</v>
      </c>
      <c r="H2195" s="2"/>
      <c r="I2195" s="2">
        <v>200</v>
      </c>
      <c r="J2195" s="2"/>
      <c r="K2195" s="2">
        <v>200</v>
      </c>
      <c r="L2195" s="2"/>
      <c r="M2195" s="2">
        <v>340</v>
      </c>
      <c r="N2195" s="2"/>
      <c r="O2195" s="2">
        <v>0</v>
      </c>
      <c r="P2195" s="2"/>
      <c r="Q2195" s="2">
        <f t="shared" ref="Q2195:Q2203" si="72">M2195+O2195</f>
        <v>340</v>
      </c>
      <c r="T2195" s="14"/>
    </row>
    <row r="2196" spans="1:21" ht="11.85" customHeight="1" x14ac:dyDescent="0.3">
      <c r="A2196" s="3" t="s">
        <v>1026</v>
      </c>
      <c r="C2196" s="2">
        <v>23868.85</v>
      </c>
      <c r="D2196" s="2"/>
      <c r="E2196" s="2">
        <v>38444.31</v>
      </c>
      <c r="F2196" s="2"/>
      <c r="G2196" s="2">
        <v>11314.29</v>
      </c>
      <c r="H2196" s="2"/>
      <c r="I2196" s="2">
        <v>10000</v>
      </c>
      <c r="J2196" s="2"/>
      <c r="K2196" s="2">
        <v>24000</v>
      </c>
      <c r="L2196" s="2"/>
      <c r="M2196" s="2">
        <v>15500</v>
      </c>
      <c r="N2196" s="2"/>
      <c r="O2196" s="2">
        <v>0</v>
      </c>
      <c r="P2196" s="2"/>
      <c r="Q2196" s="2">
        <f t="shared" si="72"/>
        <v>15500</v>
      </c>
      <c r="T2196" s="14"/>
    </row>
    <row r="2197" spans="1:21" ht="11.85" hidden="1" customHeight="1" x14ac:dyDescent="0.3">
      <c r="A2197" s="3" t="s">
        <v>1027</v>
      </c>
      <c r="C2197" s="2">
        <v>0</v>
      </c>
      <c r="D2197" s="2"/>
      <c r="E2197" s="2">
        <v>0</v>
      </c>
      <c r="F2197" s="2"/>
      <c r="G2197" s="2">
        <v>0</v>
      </c>
      <c r="H2197" s="2"/>
      <c r="I2197" s="2">
        <v>0</v>
      </c>
      <c r="J2197" s="2"/>
      <c r="K2197" s="2">
        <v>0</v>
      </c>
      <c r="L2197" s="2"/>
      <c r="M2197" s="2">
        <v>0</v>
      </c>
      <c r="N2197" s="2"/>
      <c r="O2197" s="2">
        <v>0</v>
      </c>
      <c r="P2197" s="2"/>
      <c r="Q2197" s="2">
        <f t="shared" si="72"/>
        <v>0</v>
      </c>
      <c r="T2197" s="14"/>
    </row>
    <row r="2198" spans="1:21" ht="11.85" hidden="1" customHeight="1" x14ac:dyDescent="0.3">
      <c r="A2198" s="3" t="s">
        <v>1028</v>
      </c>
      <c r="C2198" s="2">
        <v>0</v>
      </c>
      <c r="D2198" s="2"/>
      <c r="E2198" s="2">
        <v>0</v>
      </c>
      <c r="F2198" s="2"/>
      <c r="G2198" s="2">
        <v>0</v>
      </c>
      <c r="H2198" s="2"/>
      <c r="I2198" s="2">
        <v>0</v>
      </c>
      <c r="J2198" s="2"/>
      <c r="K2198" s="2">
        <v>0</v>
      </c>
      <c r="L2198" s="2"/>
      <c r="M2198" s="2">
        <v>0</v>
      </c>
      <c r="N2198" s="2"/>
      <c r="O2198" s="2">
        <v>0</v>
      </c>
      <c r="P2198" s="2"/>
      <c r="Q2198" s="2">
        <f t="shared" si="72"/>
        <v>0</v>
      </c>
      <c r="T2198" s="14"/>
    </row>
    <row r="2199" spans="1:21" ht="11.85" customHeight="1" x14ac:dyDescent="0.3">
      <c r="A2199" s="3" t="s">
        <v>1029</v>
      </c>
      <c r="C2199" s="2">
        <v>0</v>
      </c>
      <c r="D2199" s="2"/>
      <c r="E2199" s="2">
        <v>1099.46</v>
      </c>
      <c r="F2199" s="2"/>
      <c r="G2199" s="2">
        <v>0</v>
      </c>
      <c r="H2199" s="2"/>
      <c r="I2199" s="2">
        <v>500</v>
      </c>
      <c r="J2199" s="2"/>
      <c r="K2199" s="2">
        <v>500</v>
      </c>
      <c r="L2199" s="2"/>
      <c r="M2199" s="2">
        <v>500</v>
      </c>
      <c r="N2199" s="2"/>
      <c r="O2199" s="2">
        <v>0</v>
      </c>
      <c r="P2199" s="2"/>
      <c r="Q2199" s="2">
        <f t="shared" si="72"/>
        <v>500</v>
      </c>
      <c r="T2199" s="14"/>
    </row>
    <row r="2200" spans="1:21" ht="11.85" customHeight="1" x14ac:dyDescent="0.3">
      <c r="A2200" s="3" t="s">
        <v>1030</v>
      </c>
      <c r="C2200" s="2">
        <v>0</v>
      </c>
      <c r="D2200" s="2"/>
      <c r="E2200" s="2">
        <v>0</v>
      </c>
      <c r="F2200" s="2"/>
      <c r="G2200" s="2">
        <v>0</v>
      </c>
      <c r="H2200" s="2"/>
      <c r="I2200" s="2">
        <v>0</v>
      </c>
      <c r="J2200" s="2"/>
      <c r="K2200" s="2">
        <v>0</v>
      </c>
      <c r="L2200" s="2"/>
      <c r="M2200" s="2">
        <v>0</v>
      </c>
      <c r="N2200" s="2"/>
      <c r="O2200" s="2">
        <v>0</v>
      </c>
      <c r="P2200" s="2"/>
      <c r="Q2200" s="2">
        <f t="shared" si="72"/>
        <v>0</v>
      </c>
      <c r="T2200" s="14"/>
    </row>
    <row r="2201" spans="1:21" ht="11.85" customHeight="1" x14ac:dyDescent="0.3">
      <c r="A2201" s="3" t="s">
        <v>1031</v>
      </c>
      <c r="C2201" s="2">
        <v>12000</v>
      </c>
      <c r="D2201" s="2"/>
      <c r="E2201" s="2">
        <v>0</v>
      </c>
      <c r="F2201" s="2"/>
      <c r="G2201" s="2">
        <v>0</v>
      </c>
      <c r="H2201" s="2"/>
      <c r="I2201" s="2">
        <v>0</v>
      </c>
      <c r="J2201" s="2"/>
      <c r="K2201" s="2">
        <v>0</v>
      </c>
      <c r="L2201" s="2"/>
      <c r="M2201" s="2">
        <v>0</v>
      </c>
      <c r="N2201" s="2"/>
      <c r="O2201" s="2">
        <v>0</v>
      </c>
      <c r="P2201" s="2"/>
      <c r="Q2201" s="2">
        <f t="shared" si="72"/>
        <v>0</v>
      </c>
      <c r="T2201" s="14"/>
    </row>
    <row r="2202" spans="1:21" ht="11.85" customHeight="1" x14ac:dyDescent="0.3">
      <c r="A2202" s="3" t="s">
        <v>1032</v>
      </c>
      <c r="C2202" s="2">
        <v>1000</v>
      </c>
      <c r="D2202" s="2"/>
      <c r="E2202" s="2">
        <v>474.95</v>
      </c>
      <c r="F2202" s="2"/>
      <c r="G2202" s="2">
        <v>162.5</v>
      </c>
      <c r="H2202" s="2"/>
      <c r="I2202" s="2">
        <v>13748</v>
      </c>
      <c r="J2202" s="2"/>
      <c r="K2202" s="2">
        <v>11824</v>
      </c>
      <c r="L2202" s="2"/>
      <c r="M2202" s="2">
        <v>3300</v>
      </c>
      <c r="N2202" s="2"/>
      <c r="O2202" s="2">
        <v>0</v>
      </c>
      <c r="P2202" s="2"/>
      <c r="Q2202" s="2">
        <f t="shared" si="72"/>
        <v>3300</v>
      </c>
      <c r="T2202" s="14"/>
    </row>
    <row r="2203" spans="1:21" ht="11.85" customHeight="1" x14ac:dyDescent="0.3">
      <c r="A2203" s="3" t="s">
        <v>1033</v>
      </c>
      <c r="C2203" s="15">
        <v>1130.24</v>
      </c>
      <c r="D2203" s="2"/>
      <c r="E2203" s="15">
        <v>308.97000000000003</v>
      </c>
      <c r="F2203" s="2"/>
      <c r="G2203" s="15">
        <v>377.49</v>
      </c>
      <c r="H2203" s="2"/>
      <c r="I2203" s="15">
        <v>500</v>
      </c>
      <c r="J2203" s="2"/>
      <c r="K2203" s="15">
        <v>500</v>
      </c>
      <c r="L2203" s="2"/>
      <c r="M2203" s="15">
        <v>600</v>
      </c>
      <c r="N2203" s="2"/>
      <c r="O2203" s="15">
        <v>0</v>
      </c>
      <c r="P2203" s="2"/>
      <c r="Q2203" s="15">
        <f t="shared" si="72"/>
        <v>600</v>
      </c>
      <c r="T2203" s="14"/>
    </row>
    <row r="2204" spans="1:21" ht="11.85" customHeight="1" x14ac:dyDescent="0.3">
      <c r="A2204" s="3" t="s">
        <v>272</v>
      </c>
      <c r="C2204" s="2">
        <f>SUM(C2195:C2203)</f>
        <v>37999.089999999997</v>
      </c>
      <c r="D2204" s="2"/>
      <c r="E2204" s="2">
        <f>SUM(E2195:E2203)</f>
        <v>40327.689999999995</v>
      </c>
      <c r="F2204" s="2"/>
      <c r="G2204" s="2">
        <f>SUM(G2195:G2203)</f>
        <v>12034.28</v>
      </c>
      <c r="H2204" s="2"/>
      <c r="I2204" s="2">
        <f>SUM(I2195:I2203)</f>
        <v>24948</v>
      </c>
      <c r="J2204" s="2"/>
      <c r="K2204" s="2">
        <f>SUM(K2195:K2203)</f>
        <v>37024</v>
      </c>
      <c r="L2204" s="2"/>
      <c r="M2204" s="2">
        <f>SUM(M2195:M2203)</f>
        <v>20240</v>
      </c>
      <c r="N2204" s="2"/>
      <c r="O2204" s="2">
        <f>SUM(O2195:O2203)</f>
        <v>0</v>
      </c>
      <c r="P2204" s="2"/>
      <c r="Q2204" s="2">
        <f>SUM(Q2195:Q2203)</f>
        <v>20240</v>
      </c>
      <c r="U2204" s="2"/>
    </row>
    <row r="2205" spans="1:21" ht="11.85" customHeight="1" x14ac:dyDescent="0.3">
      <c r="D2205" s="2"/>
      <c r="F2205" s="2"/>
      <c r="H2205" s="2"/>
      <c r="J2205" s="2"/>
      <c r="K2205" s="2"/>
      <c r="L2205" s="2"/>
      <c r="M2205" s="2"/>
      <c r="N2205" s="2"/>
      <c r="O2205" s="2"/>
      <c r="P2205" s="2"/>
      <c r="Q2205" s="2"/>
    </row>
    <row r="2206" spans="1:21" ht="11.85" customHeight="1" x14ac:dyDescent="0.3">
      <c r="A2206" s="13" t="s">
        <v>273</v>
      </c>
      <c r="D2206" s="2"/>
      <c r="F2206" s="2"/>
      <c r="H2206" s="2"/>
      <c r="J2206" s="2"/>
      <c r="K2206" s="2"/>
      <c r="L2206" s="2"/>
      <c r="M2206" s="2"/>
      <c r="N2206" s="2"/>
      <c r="O2206" s="2"/>
      <c r="P2206" s="2"/>
      <c r="Q2206" s="2"/>
    </row>
    <row r="2207" spans="1:21" ht="11.85" customHeight="1" x14ac:dyDescent="0.3">
      <c r="A2207" s="3" t="s">
        <v>1034</v>
      </c>
      <c r="C2207" s="2">
        <v>309.29000000000002</v>
      </c>
      <c r="D2207" s="2"/>
      <c r="E2207" s="2">
        <v>226.32</v>
      </c>
      <c r="F2207" s="2"/>
      <c r="G2207" s="2">
        <v>147.34</v>
      </c>
      <c r="H2207" s="2"/>
      <c r="I2207" s="2">
        <v>200</v>
      </c>
      <c r="J2207" s="2"/>
      <c r="K2207" s="2">
        <v>350</v>
      </c>
      <c r="L2207" s="2"/>
      <c r="M2207" s="2">
        <v>200</v>
      </c>
      <c r="N2207" s="2"/>
      <c r="O2207" s="2">
        <v>0</v>
      </c>
      <c r="P2207" s="2"/>
      <c r="Q2207" s="2">
        <f t="shared" ref="Q2207:Q2223" si="73">M2207+O2207</f>
        <v>200</v>
      </c>
      <c r="T2207" s="14"/>
    </row>
    <row r="2208" spans="1:21" ht="11.85" customHeight="1" x14ac:dyDescent="0.3">
      <c r="A2208" s="3" t="s">
        <v>1035</v>
      </c>
      <c r="C2208" s="2">
        <v>905.02</v>
      </c>
      <c r="D2208" s="2"/>
      <c r="E2208" s="2">
        <v>2157.69</v>
      </c>
      <c r="F2208" s="2"/>
      <c r="G2208" s="2">
        <v>1139.0999999999999</v>
      </c>
      <c r="H2208" s="2"/>
      <c r="I2208" s="2">
        <v>1600</v>
      </c>
      <c r="J2208" s="2"/>
      <c r="K2208" s="2">
        <v>2800</v>
      </c>
      <c r="L2208" s="2"/>
      <c r="M2208" s="2">
        <v>1600</v>
      </c>
      <c r="N2208" s="2"/>
      <c r="O2208" s="2">
        <v>2385</v>
      </c>
      <c r="P2208" s="2"/>
      <c r="Q2208" s="2">
        <f t="shared" si="73"/>
        <v>3985</v>
      </c>
      <c r="T2208" s="14"/>
    </row>
    <row r="2209" spans="1:20" ht="11.85" customHeight="1" x14ac:dyDescent="0.3">
      <c r="A2209" s="3" t="s">
        <v>1036</v>
      </c>
      <c r="C2209" s="2">
        <v>2390.5300000000002</v>
      </c>
      <c r="D2209" s="2"/>
      <c r="E2209" s="2">
        <v>999.24</v>
      </c>
      <c r="F2209" s="2"/>
      <c r="G2209" s="2">
        <v>1234.94</v>
      </c>
      <c r="H2209" s="2"/>
      <c r="I2209" s="2">
        <v>1000</v>
      </c>
      <c r="J2209" s="2"/>
      <c r="K2209" s="2">
        <v>1000</v>
      </c>
      <c r="L2209" s="2"/>
      <c r="M2209" s="2">
        <v>1000</v>
      </c>
      <c r="N2209" s="2"/>
      <c r="O2209" s="2">
        <v>0</v>
      </c>
      <c r="P2209" s="2"/>
      <c r="Q2209" s="2">
        <f t="shared" si="73"/>
        <v>1000</v>
      </c>
      <c r="T2209" s="14"/>
    </row>
    <row r="2210" spans="1:20" ht="11.85" customHeight="1" x14ac:dyDescent="0.3">
      <c r="A2210" s="3" t="s">
        <v>1037</v>
      </c>
      <c r="C2210" s="2">
        <v>766.98</v>
      </c>
      <c r="D2210" s="2"/>
      <c r="E2210" s="2">
        <v>979.58</v>
      </c>
      <c r="F2210" s="2"/>
      <c r="G2210" s="2">
        <v>520.20000000000005</v>
      </c>
      <c r="H2210" s="2"/>
      <c r="I2210" s="2">
        <v>1000</v>
      </c>
      <c r="J2210" s="2"/>
      <c r="K2210" s="2">
        <v>1000</v>
      </c>
      <c r="L2210" s="2"/>
      <c r="M2210" s="2">
        <v>1000</v>
      </c>
      <c r="N2210" s="2"/>
      <c r="O2210" s="2">
        <v>0</v>
      </c>
      <c r="P2210" s="2"/>
      <c r="Q2210" s="2">
        <f t="shared" si="73"/>
        <v>1000</v>
      </c>
      <c r="T2210" s="14"/>
    </row>
    <row r="2211" spans="1:20" ht="11.85" customHeight="1" x14ac:dyDescent="0.3">
      <c r="A2211" s="3" t="s">
        <v>1038</v>
      </c>
      <c r="C2211" s="2">
        <v>580.33000000000004</v>
      </c>
      <c r="D2211" s="2"/>
      <c r="E2211" s="2">
        <v>368.52</v>
      </c>
      <c r="F2211" s="2"/>
      <c r="G2211" s="2">
        <v>261.27</v>
      </c>
      <c r="H2211" s="2"/>
      <c r="I2211" s="2">
        <v>600</v>
      </c>
      <c r="J2211" s="2"/>
      <c r="K2211" s="2">
        <v>600</v>
      </c>
      <c r="L2211" s="2"/>
      <c r="M2211" s="2">
        <v>300</v>
      </c>
      <c r="N2211" s="2"/>
      <c r="O2211" s="2">
        <v>0</v>
      </c>
      <c r="P2211" s="2"/>
      <c r="Q2211" s="2">
        <f t="shared" si="73"/>
        <v>300</v>
      </c>
      <c r="T2211" s="14"/>
    </row>
    <row r="2212" spans="1:20" ht="11.85" customHeight="1" x14ac:dyDescent="0.3">
      <c r="A2212" s="3" t="s">
        <v>1039</v>
      </c>
      <c r="C2212" s="2">
        <v>0</v>
      </c>
      <c r="D2212" s="2"/>
      <c r="E2212" s="2">
        <v>0</v>
      </c>
      <c r="F2212" s="2"/>
      <c r="G2212" s="2">
        <v>0</v>
      </c>
      <c r="H2212" s="2"/>
      <c r="I2212" s="2">
        <v>0</v>
      </c>
      <c r="J2212" s="2"/>
      <c r="K2212" s="2">
        <v>0</v>
      </c>
      <c r="L2212" s="2"/>
      <c r="M2212" s="2">
        <v>0</v>
      </c>
      <c r="N2212" s="2"/>
      <c r="O2212" s="2">
        <v>0</v>
      </c>
      <c r="P2212" s="2"/>
      <c r="Q2212" s="2">
        <f t="shared" si="73"/>
        <v>0</v>
      </c>
      <c r="T2212" s="14"/>
    </row>
    <row r="2213" spans="1:20" ht="11.85" customHeight="1" x14ac:dyDescent="0.3">
      <c r="A2213" s="3" t="s">
        <v>1040</v>
      </c>
      <c r="C2213" s="2">
        <v>1549.98</v>
      </c>
      <c r="D2213" s="2"/>
      <c r="E2213" s="2">
        <v>1765.79</v>
      </c>
      <c r="F2213" s="2"/>
      <c r="G2213" s="2">
        <v>165</v>
      </c>
      <c r="H2213" s="2"/>
      <c r="I2213" s="2">
        <v>2300</v>
      </c>
      <c r="J2213" s="2"/>
      <c r="K2213" s="2">
        <v>2300</v>
      </c>
      <c r="L2213" s="2"/>
      <c r="M2213" s="2">
        <v>1000</v>
      </c>
      <c r="N2213" s="2"/>
      <c r="O2213" s="2">
        <v>0</v>
      </c>
      <c r="P2213" s="2"/>
      <c r="Q2213" s="2">
        <f t="shared" si="73"/>
        <v>1000</v>
      </c>
      <c r="T2213" s="14"/>
    </row>
    <row r="2214" spans="1:20" ht="11.85" customHeight="1" x14ac:dyDescent="0.3">
      <c r="A2214" s="3" t="s">
        <v>1041</v>
      </c>
      <c r="C2214" s="2">
        <v>1203.8599999999999</v>
      </c>
      <c r="D2214" s="2"/>
      <c r="E2214" s="2">
        <v>0</v>
      </c>
      <c r="F2214" s="2"/>
      <c r="G2214" s="2">
        <v>0</v>
      </c>
      <c r="H2214" s="2"/>
      <c r="I2214" s="2">
        <v>0</v>
      </c>
      <c r="J2214" s="2"/>
      <c r="K2214" s="2">
        <v>0</v>
      </c>
      <c r="L2214" s="2"/>
      <c r="M2214" s="2">
        <v>0</v>
      </c>
      <c r="N2214" s="2"/>
      <c r="O2214" s="2">
        <v>0</v>
      </c>
      <c r="P2214" s="2"/>
      <c r="Q2214" s="2">
        <f t="shared" si="73"/>
        <v>0</v>
      </c>
      <c r="T2214" s="14"/>
    </row>
    <row r="2215" spans="1:20" ht="11.85" customHeight="1" x14ac:dyDescent="0.3">
      <c r="A2215" s="3" t="s">
        <v>1042</v>
      </c>
      <c r="C2215" s="2">
        <v>366.58</v>
      </c>
      <c r="D2215" s="2"/>
      <c r="E2215" s="2">
        <v>623.48</v>
      </c>
      <c r="F2215" s="2"/>
      <c r="G2215" s="2">
        <v>520</v>
      </c>
      <c r="H2215" s="2"/>
      <c r="I2215" s="2">
        <v>780</v>
      </c>
      <c r="J2215" s="2"/>
      <c r="K2215" s="2">
        <v>0</v>
      </c>
      <c r="L2215" s="2"/>
      <c r="M2215" s="2">
        <v>0</v>
      </c>
      <c r="N2215" s="2"/>
      <c r="O2215" s="2">
        <v>0</v>
      </c>
      <c r="P2215" s="2"/>
      <c r="Q2215" s="2">
        <f t="shared" si="73"/>
        <v>0</v>
      </c>
      <c r="T2215" s="14"/>
    </row>
    <row r="2216" spans="1:20" ht="11.85" customHeight="1" x14ac:dyDescent="0.3">
      <c r="A2216" s="3" t="s">
        <v>1043</v>
      </c>
      <c r="C2216" s="2">
        <v>76</v>
      </c>
      <c r="D2216" s="2"/>
      <c r="E2216" s="2">
        <v>0</v>
      </c>
      <c r="F2216" s="2"/>
      <c r="G2216" s="2">
        <v>55</v>
      </c>
      <c r="H2216" s="2"/>
      <c r="I2216" s="2">
        <v>110</v>
      </c>
      <c r="J2216" s="2"/>
      <c r="K2216" s="2">
        <v>110</v>
      </c>
      <c r="L2216" s="2"/>
      <c r="M2216" s="2">
        <v>150</v>
      </c>
      <c r="N2216" s="2"/>
      <c r="O2216" s="2">
        <v>0</v>
      </c>
      <c r="P2216" s="2"/>
      <c r="Q2216" s="2">
        <f t="shared" si="73"/>
        <v>150</v>
      </c>
      <c r="T2216" s="14"/>
    </row>
    <row r="2217" spans="1:20" ht="11.85" hidden="1" customHeight="1" x14ac:dyDescent="0.3">
      <c r="A2217" s="3" t="s">
        <v>1044</v>
      </c>
      <c r="C2217" s="2">
        <v>0</v>
      </c>
      <c r="D2217" s="2"/>
      <c r="E2217" s="2">
        <v>0</v>
      </c>
      <c r="F2217" s="2"/>
      <c r="G2217" s="2">
        <v>0</v>
      </c>
      <c r="H2217" s="2"/>
      <c r="I2217" s="2">
        <v>0</v>
      </c>
      <c r="J2217" s="2"/>
      <c r="K2217" s="2">
        <v>0</v>
      </c>
      <c r="L2217" s="2"/>
      <c r="M2217" s="2">
        <v>0</v>
      </c>
      <c r="N2217" s="2"/>
      <c r="O2217" s="2">
        <v>0</v>
      </c>
      <c r="P2217" s="2"/>
      <c r="Q2217" s="2">
        <f t="shared" si="73"/>
        <v>0</v>
      </c>
      <c r="T2217" s="14"/>
    </row>
    <row r="2218" spans="1:20" ht="11.85" customHeight="1" x14ac:dyDescent="0.3">
      <c r="A2218" s="3" t="s">
        <v>1045</v>
      </c>
      <c r="C2218" s="2">
        <v>174.74</v>
      </c>
      <c r="D2218" s="2"/>
      <c r="E2218" s="2">
        <v>179.1</v>
      </c>
      <c r="F2218" s="2"/>
      <c r="G2218" s="2">
        <v>210.95</v>
      </c>
      <c r="H2218" s="2"/>
      <c r="I2218" s="2">
        <v>200</v>
      </c>
      <c r="J2218" s="2"/>
      <c r="K2218" s="2">
        <v>800</v>
      </c>
      <c r="L2218" s="2"/>
      <c r="M2218" s="2">
        <v>200</v>
      </c>
      <c r="N2218" s="2"/>
      <c r="O2218" s="2">
        <v>0</v>
      </c>
      <c r="P2218" s="2"/>
      <c r="Q2218" s="2">
        <f t="shared" si="73"/>
        <v>200</v>
      </c>
      <c r="T2218" s="14"/>
    </row>
    <row r="2219" spans="1:20" ht="11.85" customHeight="1" x14ac:dyDescent="0.3">
      <c r="A2219" s="3" t="s">
        <v>1046</v>
      </c>
      <c r="C2219" s="2">
        <v>1976.19</v>
      </c>
      <c r="D2219" s="2"/>
      <c r="E2219" s="2">
        <v>6485.54</v>
      </c>
      <c r="F2219" s="2"/>
      <c r="G2219" s="2">
        <v>7448.37</v>
      </c>
      <c r="H2219" s="2"/>
      <c r="I2219" s="2">
        <v>30000</v>
      </c>
      <c r="J2219" s="2"/>
      <c r="K2219" s="2">
        <v>28650</v>
      </c>
      <c r="L2219" s="2"/>
      <c r="M2219" s="2">
        <v>30000</v>
      </c>
      <c r="N2219" s="2"/>
      <c r="O2219" s="2">
        <v>0</v>
      </c>
      <c r="P2219" s="2"/>
      <c r="Q2219" s="2">
        <f t="shared" si="73"/>
        <v>30000</v>
      </c>
      <c r="T2219" s="14"/>
    </row>
    <row r="2220" spans="1:20" ht="11.85" hidden="1" customHeight="1" x14ac:dyDescent="0.3">
      <c r="A2220" s="3" t="s">
        <v>1047</v>
      </c>
      <c r="C2220" s="2">
        <v>0</v>
      </c>
      <c r="D2220" s="2"/>
      <c r="E2220" s="2">
        <v>0</v>
      </c>
      <c r="F2220" s="2"/>
      <c r="G2220" s="2">
        <v>0</v>
      </c>
      <c r="H2220" s="2"/>
      <c r="I2220" s="2">
        <v>0</v>
      </c>
      <c r="J2220" s="2"/>
      <c r="K2220" s="2">
        <v>0</v>
      </c>
      <c r="L2220" s="2"/>
      <c r="M2220" s="2">
        <v>0</v>
      </c>
      <c r="N2220" s="2"/>
      <c r="O2220" s="2">
        <v>0</v>
      </c>
      <c r="P2220" s="2"/>
      <c r="Q2220" s="2">
        <f t="shared" si="73"/>
        <v>0</v>
      </c>
      <c r="T2220" s="14"/>
    </row>
    <row r="2221" spans="1:20" ht="11.85" customHeight="1" x14ac:dyDescent="0.3">
      <c r="A2221" s="3" t="s">
        <v>1048</v>
      </c>
      <c r="C2221" s="19">
        <v>0</v>
      </c>
      <c r="D2221" s="2"/>
      <c r="E2221" s="19">
        <v>0</v>
      </c>
      <c r="F2221" s="2"/>
      <c r="G2221" s="19">
        <v>0</v>
      </c>
      <c r="H2221" s="2"/>
      <c r="I2221" s="19">
        <v>0</v>
      </c>
      <c r="J2221" s="2"/>
      <c r="K2221" s="19">
        <v>0</v>
      </c>
      <c r="L2221" s="2"/>
      <c r="M2221" s="19">
        <v>0</v>
      </c>
      <c r="N2221" s="2"/>
      <c r="O2221" s="19">
        <v>0</v>
      </c>
      <c r="P2221" s="2"/>
      <c r="Q2221" s="2">
        <f t="shared" si="73"/>
        <v>0</v>
      </c>
      <c r="T2221" s="14"/>
    </row>
    <row r="2222" spans="1:20" ht="11.85" customHeight="1" x14ac:dyDescent="0.3">
      <c r="A2222" s="3" t="s">
        <v>1049</v>
      </c>
      <c r="C2222" s="19">
        <v>0</v>
      </c>
      <c r="D2222" s="19"/>
      <c r="E2222" s="19">
        <v>0</v>
      </c>
      <c r="F2222" s="19"/>
      <c r="G2222" s="19">
        <v>166.05</v>
      </c>
      <c r="H2222" s="19"/>
      <c r="I2222" s="19">
        <v>515</v>
      </c>
      <c r="J2222" s="19"/>
      <c r="K2222" s="19">
        <v>515</v>
      </c>
      <c r="L2222" s="19"/>
      <c r="M2222" s="19">
        <v>364</v>
      </c>
      <c r="N2222" s="19"/>
      <c r="O2222" s="19">
        <v>0</v>
      </c>
      <c r="P2222" s="19"/>
      <c r="Q2222" s="2">
        <f t="shared" si="73"/>
        <v>364</v>
      </c>
      <c r="T2222" s="14"/>
    </row>
    <row r="2223" spans="1:20" ht="11.85" customHeight="1" x14ac:dyDescent="0.3">
      <c r="A2223" s="3" t="s">
        <v>1050</v>
      </c>
      <c r="C2223" s="15">
        <v>0</v>
      </c>
      <c r="D2223" s="2"/>
      <c r="E2223" s="15">
        <v>0</v>
      </c>
      <c r="F2223" s="2"/>
      <c r="G2223" s="15">
        <v>1243.83</v>
      </c>
      <c r="H2223" s="2"/>
      <c r="I2223" s="15">
        <v>4990</v>
      </c>
      <c r="J2223" s="2"/>
      <c r="K2223" s="15">
        <v>4990</v>
      </c>
      <c r="L2223" s="2"/>
      <c r="M2223" s="15">
        <v>5140</v>
      </c>
      <c r="N2223" s="2"/>
      <c r="O2223" s="15">
        <v>0</v>
      </c>
      <c r="P2223" s="2"/>
      <c r="Q2223" s="15">
        <f t="shared" si="73"/>
        <v>5140</v>
      </c>
      <c r="T2223" s="14"/>
    </row>
    <row r="2224" spans="1:20" ht="11.85" customHeight="1" x14ac:dyDescent="0.3">
      <c r="A2224" s="3" t="s">
        <v>295</v>
      </c>
      <c r="C2224" s="2">
        <f>SUM(C2207:C2223)</f>
        <v>10299.5</v>
      </c>
      <c r="D2224" s="2"/>
      <c r="E2224" s="2">
        <f>SUM(E2207:E2223)</f>
        <v>13785.260000000002</v>
      </c>
      <c r="F2224" s="2"/>
      <c r="G2224" s="2">
        <f>SUM(G2207:G2223)</f>
        <v>13112.05</v>
      </c>
      <c r="H2224" s="2"/>
      <c r="I2224" s="2">
        <f>SUM(I2207:I2223)</f>
        <v>43295</v>
      </c>
      <c r="J2224" s="2"/>
      <c r="K2224" s="2">
        <f>SUM(K2207:K2223)</f>
        <v>43115</v>
      </c>
      <c r="L2224" s="2"/>
      <c r="M2224" s="2">
        <f>SUM(M2207:M2223)</f>
        <v>40954</v>
      </c>
      <c r="N2224" s="2"/>
      <c r="O2224" s="2">
        <f>SUM(O2207:O2223)</f>
        <v>2385</v>
      </c>
      <c r="P2224" s="2"/>
      <c r="Q2224" s="2">
        <f>SUM(Q2207:Q2223)</f>
        <v>43339</v>
      </c>
    </row>
    <row r="2225" spans="1:21" ht="11.85" customHeight="1" x14ac:dyDescent="0.3">
      <c r="D2225" s="2"/>
      <c r="F2225" s="2"/>
      <c r="H2225" s="2"/>
      <c r="J2225" s="2"/>
      <c r="K2225" s="2"/>
      <c r="L2225" s="2"/>
      <c r="M2225" s="2"/>
      <c r="N2225" s="2"/>
      <c r="O2225" s="2"/>
      <c r="P2225" s="2"/>
      <c r="Q2225" s="2"/>
    </row>
    <row r="2226" spans="1:21" ht="11.85" customHeight="1" x14ac:dyDescent="0.3">
      <c r="A2226" s="3" t="s">
        <v>1051</v>
      </c>
      <c r="C2226" s="19">
        <v>0</v>
      </c>
      <c r="D2226" s="2"/>
      <c r="E2226" s="19">
        <v>0</v>
      </c>
      <c r="F2226" s="2"/>
      <c r="G2226" s="19">
        <v>0</v>
      </c>
      <c r="H2226" s="2"/>
      <c r="I2226" s="19">
        <v>0</v>
      </c>
      <c r="J2226" s="2"/>
      <c r="K2226" s="19">
        <v>0</v>
      </c>
      <c r="L2226" s="2"/>
      <c r="M2226" s="19">
        <v>0</v>
      </c>
      <c r="N2226" s="2"/>
      <c r="O2226" s="19">
        <v>0</v>
      </c>
      <c r="P2226" s="2"/>
      <c r="Q2226" s="19">
        <f>M2226+O2226</f>
        <v>0</v>
      </c>
    </row>
    <row r="2227" spans="1:21" ht="11.85" customHeight="1" x14ac:dyDescent="0.3">
      <c r="A2227" s="3" t="s">
        <v>1052</v>
      </c>
      <c r="C2227" s="15">
        <v>0</v>
      </c>
      <c r="D2227" s="2"/>
      <c r="E2227" s="15">
        <v>0</v>
      </c>
      <c r="F2227" s="2"/>
      <c r="G2227" s="15">
        <v>20717</v>
      </c>
      <c r="H2227" s="2"/>
      <c r="I2227" s="15">
        <v>0</v>
      </c>
      <c r="J2227" s="2"/>
      <c r="K2227" s="15">
        <v>0</v>
      </c>
      <c r="L2227" s="2"/>
      <c r="M2227" s="15">
        <v>0</v>
      </c>
      <c r="N2227" s="2"/>
      <c r="O2227" s="15">
        <v>0</v>
      </c>
      <c r="P2227" s="2"/>
      <c r="Q2227" s="15">
        <f>M2227+O2227</f>
        <v>0</v>
      </c>
    </row>
    <row r="2228" spans="1:21" ht="11.85" customHeight="1" x14ac:dyDescent="0.3">
      <c r="A2228" s="3" t="s">
        <v>298</v>
      </c>
      <c r="C2228" s="2">
        <f>SUM(C2226:C2227)</f>
        <v>0</v>
      </c>
      <c r="D2228" s="2"/>
      <c r="E2228" s="2">
        <f>SUM(E2226:E2227)</f>
        <v>0</v>
      </c>
      <c r="F2228" s="2"/>
      <c r="G2228" s="2">
        <f>SUM(G2226:G2227)</f>
        <v>20717</v>
      </c>
      <c r="H2228" s="2"/>
      <c r="I2228" s="2">
        <f>SUM(I2226:I2227)</f>
        <v>0</v>
      </c>
      <c r="J2228" s="2"/>
      <c r="K2228" s="2">
        <f>SUM(K2226:K2227)</f>
        <v>0</v>
      </c>
      <c r="L2228" s="2"/>
      <c r="M2228" s="2">
        <f>SUM(M2226:M2227)</f>
        <v>0</v>
      </c>
      <c r="N2228" s="2"/>
      <c r="O2228" s="2">
        <f>SUM(O2226:O2227)</f>
        <v>0</v>
      </c>
      <c r="P2228" s="2"/>
      <c r="Q2228" s="2">
        <f>SUM(Q2226:Q2227)</f>
        <v>0</v>
      </c>
    </row>
    <row r="2229" spans="1:21" ht="11.85" customHeight="1" x14ac:dyDescent="0.3">
      <c r="G2229" s="35"/>
    </row>
    <row r="2230" spans="1:21" ht="11.85" customHeight="1" x14ac:dyDescent="0.3">
      <c r="A2230" s="3" t="s">
        <v>1053</v>
      </c>
      <c r="C2230" s="2">
        <f>C2192+C2204+C2224+C2228</f>
        <v>110002.25</v>
      </c>
      <c r="D2230" s="2"/>
      <c r="E2230" s="2">
        <f>E2192+E2204+E2224+E2228</f>
        <v>144913.25</v>
      </c>
      <c r="F2230" s="2"/>
      <c r="G2230" s="2">
        <f>G2192+G2204+G2224+G2228</f>
        <v>132103.31</v>
      </c>
      <c r="H2230" s="2"/>
      <c r="I2230" s="2">
        <f>I2192+I2204+I2224+I2228</f>
        <v>197041</v>
      </c>
      <c r="J2230" s="2"/>
      <c r="K2230" s="2">
        <f>K2192+K2204+K2224+K2228</f>
        <v>209117</v>
      </c>
      <c r="L2230" s="2"/>
      <c r="M2230" s="2">
        <f>M2192+M2204+M2224+M2228</f>
        <v>180618</v>
      </c>
      <c r="N2230" s="2"/>
      <c r="O2230" s="2">
        <f>O2192+O2204+O2224+O2228</f>
        <v>2385</v>
      </c>
      <c r="P2230" s="2"/>
      <c r="Q2230" s="2">
        <f>Q2192+Q2204+Q2224+Q2228</f>
        <v>183003</v>
      </c>
      <c r="R2230" s="20"/>
      <c r="T2230" s="14"/>
      <c r="U2230" s="2"/>
    </row>
    <row r="2231" spans="1:21" ht="11.85" customHeight="1" x14ac:dyDescent="0.3">
      <c r="D2231" s="2"/>
      <c r="F2231" s="2"/>
      <c r="H2231" s="2"/>
      <c r="J2231" s="2"/>
      <c r="K2231" s="2"/>
      <c r="L2231" s="2"/>
      <c r="M2231" s="2"/>
      <c r="N2231" s="2"/>
      <c r="O2231" s="2"/>
      <c r="P2231" s="2"/>
      <c r="Q2231" s="2"/>
    </row>
    <row r="2232" spans="1:21" ht="11.85" customHeight="1" x14ac:dyDescent="0.3">
      <c r="D2232" s="2"/>
      <c r="F2232" s="2"/>
      <c r="H2232" s="2"/>
      <c r="J2232" s="2"/>
      <c r="K2232" s="2"/>
      <c r="L2232" s="2"/>
      <c r="M2232" s="2"/>
      <c r="N2232" s="2"/>
      <c r="O2232" s="2"/>
      <c r="P2232" s="2"/>
      <c r="Q2232" s="2"/>
      <c r="R2232" s="20"/>
    </row>
    <row r="2233" spans="1:21" ht="11.85" customHeight="1" x14ac:dyDescent="0.3">
      <c r="D2233" s="2"/>
      <c r="F2233" s="2"/>
      <c r="H2233" s="2"/>
      <c r="J2233" s="2"/>
      <c r="K2233" s="2"/>
      <c r="L2233" s="2"/>
      <c r="M2233" s="2"/>
      <c r="N2233" s="2"/>
      <c r="O2233" s="2"/>
      <c r="P2233" s="2"/>
      <c r="Q2233" s="2"/>
    </row>
    <row r="2234" spans="1:21" ht="11.85" customHeight="1" x14ac:dyDescent="0.3">
      <c r="D2234" s="2"/>
      <c r="F2234" s="2"/>
      <c r="H2234" s="2"/>
      <c r="J2234" s="2"/>
      <c r="K2234" s="2"/>
      <c r="L2234" s="2"/>
      <c r="M2234" s="2"/>
      <c r="N2234" s="2"/>
      <c r="O2234" s="2"/>
      <c r="P2234" s="2"/>
      <c r="Q2234" s="2"/>
    </row>
    <row r="2235" spans="1:21" ht="11.85" customHeight="1" x14ac:dyDescent="0.3">
      <c r="D2235" s="2"/>
      <c r="F2235" s="2"/>
      <c r="H2235" s="2"/>
      <c r="J2235" s="2"/>
      <c r="K2235" s="2"/>
      <c r="L2235" s="2"/>
      <c r="M2235" s="2"/>
      <c r="N2235" s="2"/>
      <c r="O2235" s="2"/>
      <c r="P2235" s="2"/>
      <c r="Q2235" s="2"/>
    </row>
    <row r="2236" spans="1:21" ht="11.85" customHeight="1" x14ac:dyDescent="0.3">
      <c r="A2236" s="1"/>
      <c r="B2236" s="1"/>
      <c r="E2236" s="2" t="str">
        <f>$E$1</f>
        <v>CITY OF BRADY</v>
      </c>
    </row>
    <row r="2237" spans="1:21" ht="11.85" customHeight="1" x14ac:dyDescent="0.3">
      <c r="E2237" s="2" t="str">
        <f>$E$2</f>
        <v>BUDGET REPORT</v>
      </c>
    </row>
    <row r="2238" spans="1:21" ht="11.85" customHeight="1" x14ac:dyDescent="0.3">
      <c r="E2238" s="2" t="str">
        <f>$E$3</f>
        <v>FISCAL YEAR 2016 - 2017</v>
      </c>
    </row>
    <row r="2239" spans="1:21" ht="11.85" customHeight="1" x14ac:dyDescent="0.3">
      <c r="A2239" s="3" t="s">
        <v>3</v>
      </c>
    </row>
    <row r="2240" spans="1:21" ht="11.85" customHeight="1" x14ac:dyDescent="0.3"/>
    <row r="2241" spans="1:21" ht="11.85" customHeight="1" x14ac:dyDescent="0.3">
      <c r="I2241" s="7" t="str">
        <f>$I$6</f>
        <v>(----- 2015-2016 ------)</v>
      </c>
      <c r="J2241" s="7"/>
      <c r="K2241" s="7"/>
      <c r="L2241" s="8"/>
      <c r="M2241" s="7" t="str">
        <f>$M$6</f>
        <v>2016-2017</v>
      </c>
      <c r="N2241" s="7"/>
      <c r="O2241" s="7"/>
      <c r="P2241" s="7"/>
      <c r="Q2241" s="7"/>
    </row>
    <row r="2242" spans="1:21" ht="11.85" customHeight="1" x14ac:dyDescent="0.3">
      <c r="C2242" s="9" t="str">
        <f>$C$7</f>
        <v>2012-2013</v>
      </c>
      <c r="D2242" s="8"/>
      <c r="E2242" s="9" t="str">
        <f>$E$7</f>
        <v>2013-2014</v>
      </c>
      <c r="F2242" s="8"/>
      <c r="G2242" s="9" t="str">
        <f>$G$7</f>
        <v>2014- 2015</v>
      </c>
      <c r="H2242" s="8"/>
      <c r="I2242" s="9" t="s">
        <v>9</v>
      </c>
      <c r="J2242" s="8"/>
      <c r="K2242" s="8" t="str">
        <f>+$K$7</f>
        <v>PROJECTED</v>
      </c>
      <c r="L2242" s="8"/>
      <c r="M2242" s="8" t="str">
        <f>$M$7</f>
        <v>2016-2017</v>
      </c>
      <c r="N2242" s="8"/>
      <c r="O2242" s="8" t="str">
        <f>$O$7</f>
        <v>2016-2017</v>
      </c>
      <c r="P2242" s="8"/>
      <c r="Q2242" s="8" t="str">
        <f>$Q$7</f>
        <v>APPROVED</v>
      </c>
    </row>
    <row r="2243" spans="1:21" ht="11.85" customHeight="1" x14ac:dyDescent="0.3">
      <c r="A2243" s="10" t="s">
        <v>242</v>
      </c>
      <c r="C2243" s="11" t="s">
        <v>12</v>
      </c>
      <c r="D2243" s="8"/>
      <c r="E2243" s="11" t="s">
        <v>12</v>
      </c>
      <c r="F2243" s="8"/>
      <c r="G2243" s="11" t="s">
        <v>12</v>
      </c>
      <c r="H2243" s="8"/>
      <c r="I2243" s="11" t="s">
        <v>13</v>
      </c>
      <c r="J2243" s="8"/>
      <c r="K2243" s="12" t="s">
        <v>13</v>
      </c>
      <c r="L2243" s="8"/>
      <c r="M2243" s="12" t="str">
        <f>$M$8</f>
        <v>BASE</v>
      </c>
      <c r="N2243" s="8"/>
      <c r="O2243" s="12" t="str">
        <f>$O$8</f>
        <v>SUPPLEMENTAL</v>
      </c>
      <c r="P2243" s="8"/>
      <c r="Q2243" s="12" t="str">
        <f>$Q$8</f>
        <v>BUDGET</v>
      </c>
    </row>
    <row r="2244" spans="1:21" ht="11.85" customHeight="1" x14ac:dyDescent="0.3"/>
    <row r="2245" spans="1:21" ht="11.85" customHeight="1" x14ac:dyDescent="0.3"/>
    <row r="2246" spans="1:21" ht="11.85" customHeight="1" thickBot="1" x14ac:dyDescent="0.35">
      <c r="A2246" s="3" t="s">
        <v>1054</v>
      </c>
      <c r="C2246" s="24">
        <f>C430+C555+C655+C696+C797+C891+C987+C1108+C1207+C1264+C1321+C1413+C1447+C1540+C1559+C1653+C1724+C1809+C1945+C2017+C2084+C2155+C2230</f>
        <v>6438532.2399999974</v>
      </c>
      <c r="D2246" s="2"/>
      <c r="E2246" s="24">
        <f>E430+E555+E655+E696+E797+E891+E987+E1108+E1207+E1264+E1321+E1413+E1447+E1540+E1559+E1653+E1724+E1809+E1945+E2017+E2084+E2155+E2230</f>
        <v>5886788.5500000017</v>
      </c>
      <c r="F2246" s="2"/>
      <c r="G2246" s="24">
        <f>G430+G555+G655+G696+G797+G891+G987+G1108+G1207+G1264+G1321+G1413+G1447+G1540+G1559+G1653+G1724+G1809+G1945+G2017+G2084+G2155+G2230</f>
        <v>6539288.169999999</v>
      </c>
      <c r="H2246" s="2"/>
      <c r="I2246" s="24">
        <f>I430+I555+I655+I696+I797+I891+I987+I1108+I1207+I1264+I1321+I1413+I1447+I1540+I1559+I1653+I1724+I1809+I1945+I2017+I2084+I2155+I2230</f>
        <v>8555500</v>
      </c>
      <c r="J2246" s="2"/>
      <c r="K2246" s="24">
        <f>K430+K555+K655+K696+K797+K891+K987+K1108+K1207+K1264+K1321+K1413+K1447+K1540+K1559+K1653+K1724+K1809+K1945+K2017+K2084+K2155+K2230</f>
        <v>9612429</v>
      </c>
      <c r="L2246" s="2"/>
      <c r="M2246" s="24">
        <f>M430+M555+M655+M696+M797+M891+M987+M1108+M1207+M1264+M1321+M1413+M1447+M1540+M1559+M1653+M1724+M1809+M1945+M2017+M2084+M2155+M2230</f>
        <v>6615598</v>
      </c>
      <c r="N2246" s="2"/>
      <c r="O2246" s="24">
        <f>O430+O555+O655+O696+O797+O891+O987+O1108+O1207+O1264+O1321+O1413+O1447+O1540+O1559+O1653+O1724+O1809+O1945+O2017+O2084+O2155+O2230</f>
        <v>783549</v>
      </c>
      <c r="P2246" s="2"/>
      <c r="Q2246" s="24">
        <f>Q430+Q555+Q655+Q696+Q797+Q891+Q987+Q1108+Q1207+Q1264+Q1321+Q1413+Q1447+Q1540+Q1559+Q1653+Q1724+Q1809+Q1945+Q2017+Q2084+Q2155+Q2230</f>
        <v>7399147</v>
      </c>
      <c r="R2246" s="20"/>
      <c r="U2246" s="2"/>
    </row>
    <row r="2247" spans="1:21" ht="11.85" customHeight="1" thickTop="1" x14ac:dyDescent="0.3">
      <c r="D2247" s="2"/>
      <c r="F2247" s="2"/>
      <c r="H2247" s="2"/>
      <c r="J2247" s="2"/>
      <c r="K2247" s="2"/>
      <c r="L2247" s="2"/>
      <c r="M2247" s="2"/>
      <c r="N2247" s="2"/>
      <c r="O2247" s="2"/>
      <c r="P2247" s="2"/>
      <c r="Q2247" s="2"/>
      <c r="R2247" s="20"/>
    </row>
    <row r="2248" spans="1:21" ht="11.85" customHeight="1" x14ac:dyDescent="0.3">
      <c r="D2248" s="2"/>
      <c r="F2248" s="2"/>
      <c r="H2248" s="2"/>
      <c r="J2248" s="2"/>
      <c r="K2248" s="2"/>
      <c r="L2248" s="2"/>
      <c r="M2248" s="2"/>
      <c r="N2248" s="2"/>
      <c r="O2248" s="2"/>
      <c r="P2248" s="2"/>
      <c r="Q2248" s="2"/>
      <c r="R2248" s="20"/>
    </row>
    <row r="2249" spans="1:21" ht="11.85" customHeight="1" thickBot="1" x14ac:dyDescent="0.35">
      <c r="A2249" s="3" t="s">
        <v>1055</v>
      </c>
      <c r="C2249" s="24">
        <f>C327-C2246</f>
        <v>350000.42000000272</v>
      </c>
      <c r="D2249" s="2"/>
      <c r="E2249" s="24">
        <f>E327-E2246</f>
        <v>132998.13999999966</v>
      </c>
      <c r="F2249" s="2"/>
      <c r="G2249" s="24">
        <f>G327-G2246</f>
        <v>1480954.1900000004</v>
      </c>
      <c r="H2249" s="2"/>
      <c r="I2249" s="24">
        <f>I327-I2246</f>
        <v>-374922</v>
      </c>
      <c r="J2249" s="2"/>
      <c r="K2249" s="24">
        <f>K327-K2246</f>
        <v>-1263410</v>
      </c>
      <c r="L2249" s="2"/>
      <c r="M2249" s="24">
        <f>M327-M2246</f>
        <v>-475446</v>
      </c>
      <c r="N2249" s="2"/>
      <c r="O2249" s="24">
        <f>O327-O2246</f>
        <v>383920</v>
      </c>
      <c r="P2249" s="2"/>
      <c r="Q2249" s="24">
        <f>Q327-Q2246</f>
        <v>-91526</v>
      </c>
      <c r="U2249" s="2"/>
    </row>
    <row r="2250" spans="1:21" ht="11.85" customHeight="1" thickTop="1" x14ac:dyDescent="0.3">
      <c r="D2250" s="2"/>
      <c r="F2250" s="2"/>
      <c r="H2250" s="2"/>
      <c r="J2250" s="2"/>
      <c r="K2250" s="2"/>
      <c r="L2250" s="2"/>
      <c r="M2250" s="2"/>
      <c r="N2250" s="2"/>
      <c r="O2250" s="2"/>
      <c r="P2250" s="2"/>
      <c r="Q2250" s="2"/>
    </row>
    <row r="2251" spans="1:21" ht="11.85" customHeight="1" x14ac:dyDescent="0.3">
      <c r="A2251" s="3" t="s">
        <v>1056</v>
      </c>
      <c r="D2251" s="2"/>
      <c r="F2251" s="2"/>
      <c r="H2251" s="2"/>
      <c r="J2251" s="2"/>
      <c r="K2251" s="2"/>
      <c r="L2251" s="2"/>
      <c r="M2251" s="2"/>
      <c r="N2251" s="2"/>
      <c r="O2251" s="2"/>
      <c r="P2251" s="2"/>
      <c r="Q2251" s="2"/>
    </row>
    <row r="2252" spans="1:21" ht="11.85" customHeight="1" thickBot="1" x14ac:dyDescent="0.35">
      <c r="A2252" s="3" t="s">
        <v>17</v>
      </c>
      <c r="C2252" s="24">
        <f>C11+C327-C2246</f>
        <v>1490196.4200000027</v>
      </c>
      <c r="D2252" s="2"/>
      <c r="E2252" s="24">
        <f>E11+E327-E2246</f>
        <v>1623194.5600000024</v>
      </c>
      <c r="F2252" s="2"/>
      <c r="G2252" s="24">
        <f>G11+G327-G2246</f>
        <v>3104148.7500000028</v>
      </c>
      <c r="H2252" s="2"/>
      <c r="I2252" s="24">
        <f>I11+I327-I2246</f>
        <v>2729226.7500000037</v>
      </c>
      <c r="J2252" s="2"/>
      <c r="K2252" s="24">
        <f>K11+K327-K2246</f>
        <v>1840738.7500000037</v>
      </c>
      <c r="L2252" s="2"/>
      <c r="M2252" s="24">
        <f>M11+M327-M2246</f>
        <v>1365292.7500000037</v>
      </c>
      <c r="N2252" s="2"/>
      <c r="O2252" s="2"/>
      <c r="P2252" s="2"/>
      <c r="Q2252" s="24">
        <f>Q11+Q327-Q2246</f>
        <v>1749212.7500000037</v>
      </c>
      <c r="U2252" s="2"/>
    </row>
    <row r="2253" spans="1:21" ht="11.85" customHeight="1" thickTop="1" x14ac:dyDescent="0.3">
      <c r="D2253" s="2"/>
      <c r="F2253" s="2"/>
      <c r="H2253" s="2"/>
      <c r="J2253" s="2"/>
      <c r="K2253" s="2"/>
      <c r="L2253" s="2"/>
      <c r="M2253" s="2"/>
      <c r="N2253" s="2"/>
      <c r="O2253" s="2"/>
      <c r="P2253" s="2"/>
      <c r="Q2253" s="2"/>
    </row>
    <row r="2254" spans="1:21" ht="11.85" customHeight="1" x14ac:dyDescent="0.3"/>
    <row r="2255" spans="1:21" ht="11.85" customHeight="1" x14ac:dyDescent="0.3"/>
    <row r="2256" spans="1:21" ht="11.85" customHeight="1" x14ac:dyDescent="0.3"/>
    <row r="2257" ht="11.85" customHeight="1" x14ac:dyDescent="0.3"/>
    <row r="2258" ht="11.85" customHeight="1" x14ac:dyDescent="0.3"/>
    <row r="2259" ht="11.85" customHeight="1" x14ac:dyDescent="0.3"/>
    <row r="2260" ht="11.85" customHeight="1" x14ac:dyDescent="0.3"/>
    <row r="2261" ht="11.85" customHeight="1" x14ac:dyDescent="0.3"/>
    <row r="2262" ht="11.85" customHeight="1" x14ac:dyDescent="0.3"/>
    <row r="2263" ht="11.85" customHeight="1" x14ac:dyDescent="0.3"/>
    <row r="2264" ht="11.85" customHeight="1" x14ac:dyDescent="0.3"/>
    <row r="2265" ht="11.85" customHeight="1" x14ac:dyDescent="0.3"/>
    <row r="2266" ht="11.85" customHeight="1" x14ac:dyDescent="0.3"/>
    <row r="2267" ht="11.85" customHeight="1" x14ac:dyDescent="0.3"/>
    <row r="2268" ht="11.85" customHeight="1" x14ac:dyDescent="0.3"/>
    <row r="2269" ht="11.85" customHeight="1" x14ac:dyDescent="0.3"/>
    <row r="2270" ht="11.85" customHeight="1" x14ac:dyDescent="0.3"/>
    <row r="2271" ht="11.85" customHeight="1" x14ac:dyDescent="0.3"/>
    <row r="2272" ht="11.85" customHeight="1" x14ac:dyDescent="0.3"/>
    <row r="2273" ht="11.85" customHeight="1" x14ac:dyDescent="0.3"/>
    <row r="2274" ht="11.85" customHeight="1" x14ac:dyDescent="0.3"/>
    <row r="2275" ht="11.85" customHeight="1" x14ac:dyDescent="0.3"/>
    <row r="2276" ht="11.85" customHeight="1" x14ac:dyDescent="0.3"/>
    <row r="2277" ht="11.85" customHeight="1" x14ac:dyDescent="0.3"/>
    <row r="2278" ht="11.85" customHeight="1" x14ac:dyDescent="0.3"/>
    <row r="2279" ht="11.85" customHeight="1" x14ac:dyDescent="0.3"/>
    <row r="2280" ht="11.85" customHeight="1" x14ac:dyDescent="0.3"/>
    <row r="2281" ht="11.85" customHeight="1" x14ac:dyDescent="0.3"/>
    <row r="2282" ht="11.85" customHeight="1" x14ac:dyDescent="0.3"/>
    <row r="2283" ht="11.85" customHeight="1" x14ac:dyDescent="0.3"/>
    <row r="2284" ht="11.85" customHeight="1" x14ac:dyDescent="0.3"/>
    <row r="2285" ht="11.85" customHeight="1" x14ac:dyDescent="0.3"/>
    <row r="2286" ht="11.85" customHeight="1" x14ac:dyDescent="0.3"/>
    <row r="2287" ht="11.85" customHeight="1" x14ac:dyDescent="0.3"/>
    <row r="2288" ht="11.85" customHeight="1" x14ac:dyDescent="0.3"/>
    <row r="2289" spans="1:17" ht="11.85" customHeight="1" x14ac:dyDescent="0.3"/>
    <row r="2290" spans="1:17" ht="11.85" customHeight="1" x14ac:dyDescent="0.3"/>
    <row r="2291" spans="1:17" ht="11.85" customHeight="1" x14ac:dyDescent="0.3"/>
    <row r="2292" spans="1:17" ht="11.85" customHeight="1" x14ac:dyDescent="0.3"/>
    <row r="2293" spans="1:17" ht="11.85" customHeight="1" x14ac:dyDescent="0.3"/>
    <row r="2294" spans="1:17" ht="11.85" customHeight="1" x14ac:dyDescent="0.3"/>
    <row r="2295" spans="1:17" ht="11.85" customHeight="1" x14ac:dyDescent="0.3"/>
    <row r="2296" spans="1:17" ht="11.85" customHeight="1" x14ac:dyDescent="0.3"/>
    <row r="2297" spans="1:17" ht="11.85" customHeight="1" x14ac:dyDescent="0.3"/>
    <row r="2298" spans="1:17" ht="11.85" customHeight="1" x14ac:dyDescent="0.3"/>
    <row r="2299" spans="1:17" ht="11.85" customHeight="1" x14ac:dyDescent="0.3">
      <c r="A2299" s="1"/>
      <c r="B2299" s="1"/>
      <c r="E2299" s="2" t="str">
        <f>$E$1</f>
        <v>CITY OF BRADY</v>
      </c>
    </row>
    <row r="2300" spans="1:17" ht="11.85" customHeight="1" x14ac:dyDescent="0.3">
      <c r="E2300" s="2" t="str">
        <f>$E$2</f>
        <v>BUDGET REPORT</v>
      </c>
    </row>
    <row r="2301" spans="1:17" ht="11.85" customHeight="1" x14ac:dyDescent="0.3">
      <c r="E2301" s="2" t="str">
        <f>$E$3</f>
        <v>FISCAL YEAR 2016 - 2017</v>
      </c>
    </row>
    <row r="2302" spans="1:17" ht="11.85" customHeight="1" x14ac:dyDescent="0.3">
      <c r="A2302" s="3" t="s">
        <v>1057</v>
      </c>
    </row>
    <row r="2303" spans="1:17" ht="11.85" customHeight="1" x14ac:dyDescent="0.3"/>
    <row r="2304" spans="1:17" ht="11.85" customHeight="1" x14ac:dyDescent="0.3">
      <c r="I2304" s="7" t="str">
        <f>$I$6</f>
        <v>(----- 2015-2016 ------)</v>
      </c>
      <c r="J2304" s="7"/>
      <c r="K2304" s="7"/>
      <c r="L2304" s="8"/>
      <c r="M2304" s="7" t="str">
        <f>$M$6</f>
        <v>2016-2017</v>
      </c>
      <c r="N2304" s="7"/>
      <c r="O2304" s="7"/>
      <c r="P2304" s="7"/>
      <c r="Q2304" s="7"/>
    </row>
    <row r="2305" spans="1:19" ht="11.85" customHeight="1" x14ac:dyDescent="0.3">
      <c r="C2305" s="9" t="str">
        <f>$C$7</f>
        <v>2012-2013</v>
      </c>
      <c r="D2305" s="8"/>
      <c r="E2305" s="9" t="str">
        <f>$E$7</f>
        <v>2013-2014</v>
      </c>
      <c r="F2305" s="8"/>
      <c r="G2305" s="9" t="str">
        <f>$G$7</f>
        <v>2014- 2015</v>
      </c>
      <c r="H2305" s="8"/>
      <c r="I2305" s="9" t="s">
        <v>9</v>
      </c>
      <c r="J2305" s="8"/>
      <c r="K2305" s="8" t="str">
        <f>+$K$7</f>
        <v>PROJECTED</v>
      </c>
      <c r="L2305" s="8"/>
      <c r="M2305" s="8" t="str">
        <f>$M$7</f>
        <v>2016-2017</v>
      </c>
      <c r="N2305" s="8"/>
      <c r="O2305" s="8" t="str">
        <f>$O$7</f>
        <v>2016-2017</v>
      </c>
      <c r="P2305" s="8"/>
      <c r="Q2305" s="8" t="str">
        <f>$Q$7</f>
        <v>APPROVED</v>
      </c>
    </row>
    <row r="2306" spans="1:19" ht="11.85" customHeight="1" x14ac:dyDescent="0.3">
      <c r="A2306" s="10"/>
      <c r="C2306" s="11" t="s">
        <v>12</v>
      </c>
      <c r="D2306" s="8"/>
      <c r="E2306" s="11" t="s">
        <v>12</v>
      </c>
      <c r="F2306" s="8"/>
      <c r="G2306" s="11" t="s">
        <v>12</v>
      </c>
      <c r="H2306" s="8"/>
      <c r="I2306" s="11" t="s">
        <v>13</v>
      </c>
      <c r="J2306" s="8"/>
      <c r="K2306" s="12" t="s">
        <v>13</v>
      </c>
      <c r="L2306" s="8"/>
      <c r="M2306" s="12" t="str">
        <f>$M$8</f>
        <v>BASE</v>
      </c>
      <c r="N2306" s="8"/>
      <c r="O2306" s="12" t="str">
        <f>$O$8</f>
        <v>SUPPLEMENTAL</v>
      </c>
      <c r="P2306" s="8"/>
      <c r="Q2306" s="12" t="str">
        <f>$Q$8</f>
        <v>BUDGET</v>
      </c>
    </row>
    <row r="2307" spans="1:19" ht="11.85" customHeight="1" x14ac:dyDescent="0.3">
      <c r="S2307" s="36"/>
    </row>
    <row r="2308" spans="1:19" ht="11.85" customHeight="1" x14ac:dyDescent="0.3">
      <c r="A2308" s="3" t="s">
        <v>16</v>
      </c>
      <c r="J2308" s="37"/>
      <c r="K2308" s="37"/>
    </row>
    <row r="2309" spans="1:19" ht="11.85" customHeight="1" x14ac:dyDescent="0.3">
      <c r="A2309" s="3" t="s">
        <v>17</v>
      </c>
      <c r="C2309" s="2">
        <f>2501822+949</f>
        <v>2502771</v>
      </c>
      <c r="D2309" s="2"/>
      <c r="E2309" s="2">
        <f>+C2769</f>
        <v>5237001.4999999981</v>
      </c>
      <c r="F2309" s="2"/>
      <c r="G2309" s="2">
        <f>+E2769</f>
        <v>6221018.6499999985</v>
      </c>
      <c r="H2309" s="2"/>
      <c r="I2309" s="2">
        <f>+G2769</f>
        <v>6618643.1699999981</v>
      </c>
      <c r="J2309" s="2"/>
      <c r="K2309" s="2">
        <f>+I2309</f>
        <v>6618643.1699999981</v>
      </c>
      <c r="L2309" s="2"/>
      <c r="M2309" s="2">
        <f>+K2769</f>
        <v>6087905.1699999981</v>
      </c>
      <c r="N2309" s="2"/>
      <c r="O2309" s="2"/>
      <c r="P2309" s="2"/>
      <c r="Q2309" s="2">
        <f>+M2309</f>
        <v>6087905.1699999981</v>
      </c>
    </row>
    <row r="2310" spans="1:19" ht="11.85" customHeight="1" x14ac:dyDescent="0.3">
      <c r="D2310" s="2"/>
      <c r="F2310" s="2"/>
      <c r="H2310" s="2"/>
      <c r="J2310" s="2"/>
      <c r="K2310" s="2"/>
      <c r="L2310" s="2"/>
      <c r="M2310" s="2"/>
      <c r="N2310" s="2"/>
      <c r="O2310" s="2"/>
      <c r="P2310" s="2"/>
      <c r="Q2310" s="2"/>
    </row>
    <row r="2311" spans="1:19" ht="11.85" customHeight="1" x14ac:dyDescent="0.3">
      <c r="A2311" s="13" t="s">
        <v>18</v>
      </c>
      <c r="D2311" s="2"/>
      <c r="F2311" s="2"/>
      <c r="H2311" s="2"/>
      <c r="J2311" s="2"/>
      <c r="K2311" s="2"/>
      <c r="L2311" s="2"/>
      <c r="M2311" s="2"/>
      <c r="N2311" s="2"/>
      <c r="O2311" s="2"/>
      <c r="P2311" s="2"/>
      <c r="Q2311" s="2"/>
    </row>
    <row r="2312" spans="1:19" ht="11.85" customHeight="1" x14ac:dyDescent="0.3">
      <c r="A2312" s="13"/>
      <c r="D2312" s="2"/>
      <c r="F2312" s="2"/>
      <c r="H2312" s="2"/>
      <c r="J2312" s="2"/>
      <c r="K2312" s="2"/>
      <c r="L2312" s="2"/>
      <c r="M2312" s="2"/>
      <c r="N2312" s="2"/>
      <c r="O2312" s="2"/>
      <c r="P2312" s="2"/>
      <c r="Q2312" s="2"/>
    </row>
    <row r="2313" spans="1:19" ht="11.85" customHeight="1" x14ac:dyDescent="0.3">
      <c r="A2313" s="13" t="s">
        <v>1058</v>
      </c>
      <c r="D2313" s="2"/>
      <c r="F2313" s="2"/>
      <c r="H2313" s="2"/>
      <c r="J2313" s="2"/>
      <c r="K2313" s="2"/>
      <c r="L2313" s="2"/>
      <c r="M2313" s="2"/>
      <c r="N2313" s="2"/>
      <c r="O2313" s="2"/>
      <c r="P2313" s="2"/>
      <c r="Q2313" s="2"/>
    </row>
    <row r="2314" spans="1:19" ht="11.85" customHeight="1" x14ac:dyDescent="0.3">
      <c r="A2314" s="31" t="s">
        <v>1059</v>
      </c>
      <c r="C2314" s="2">
        <v>1210000</v>
      </c>
      <c r="D2314" s="2"/>
      <c r="E2314" s="2">
        <v>0</v>
      </c>
      <c r="F2314" s="2"/>
      <c r="G2314" s="2">
        <v>0</v>
      </c>
      <c r="H2314" s="2"/>
      <c r="I2314" s="2">
        <v>0</v>
      </c>
      <c r="J2314" s="2"/>
      <c r="K2314" s="2">
        <v>0</v>
      </c>
      <c r="L2314" s="2"/>
      <c r="M2314" s="2">
        <v>0</v>
      </c>
      <c r="N2314" s="2"/>
      <c r="O2314" s="2">
        <v>0</v>
      </c>
      <c r="P2314" s="2"/>
      <c r="Q2314" s="2">
        <f>M2314+O2314</f>
        <v>0</v>
      </c>
    </row>
    <row r="2315" spans="1:19" ht="11.85" customHeight="1" x14ac:dyDescent="0.3">
      <c r="A2315" s="31" t="s">
        <v>1060</v>
      </c>
      <c r="C2315" s="15">
        <v>1441990</v>
      </c>
      <c r="D2315" s="2"/>
      <c r="E2315" s="15">
        <v>0</v>
      </c>
      <c r="F2315" s="2"/>
      <c r="G2315" s="15">
        <v>0</v>
      </c>
      <c r="H2315" s="2"/>
      <c r="I2315" s="15">
        <v>0</v>
      </c>
      <c r="J2315" s="2"/>
      <c r="K2315" s="15">
        <v>0</v>
      </c>
      <c r="L2315" s="2"/>
      <c r="M2315" s="15">
        <v>0</v>
      </c>
      <c r="N2315" s="2"/>
      <c r="O2315" s="15">
        <v>0</v>
      </c>
      <c r="P2315" s="2"/>
      <c r="Q2315" s="15">
        <f>M2315+O2315</f>
        <v>0</v>
      </c>
    </row>
    <row r="2316" spans="1:19" ht="11.85" customHeight="1" x14ac:dyDescent="0.3">
      <c r="A2316" s="31" t="s">
        <v>1061</v>
      </c>
      <c r="C2316" s="2">
        <f>SUM(C2314:C2315)</f>
        <v>2651990</v>
      </c>
      <c r="D2316" s="2"/>
      <c r="E2316" s="2">
        <f>SUM(E2314:E2315)</f>
        <v>0</v>
      </c>
      <c r="F2316" s="2"/>
      <c r="G2316" s="2">
        <f>SUM(G2314:G2315)</f>
        <v>0</v>
      </c>
      <c r="H2316" s="2"/>
      <c r="I2316" s="2">
        <f>SUM(I2314:I2315)</f>
        <v>0</v>
      </c>
      <c r="J2316" s="2"/>
      <c r="K2316" s="2">
        <f>SUM(K2314:K2315)</f>
        <v>0</v>
      </c>
      <c r="L2316" s="2"/>
      <c r="M2316" s="2">
        <f>SUM(M2314:M2315)</f>
        <v>0</v>
      </c>
      <c r="N2316" s="2"/>
      <c r="O2316" s="2">
        <f>SUM(O2314:O2315)</f>
        <v>0</v>
      </c>
      <c r="P2316" s="2"/>
      <c r="Q2316" s="2">
        <f>SUM(Q2314:Q2315)</f>
        <v>0</v>
      </c>
    </row>
    <row r="2317" spans="1:19" ht="11.85" customHeight="1" x14ac:dyDescent="0.3">
      <c r="D2317" s="2"/>
      <c r="F2317" s="2"/>
      <c r="H2317" s="2"/>
      <c r="J2317" s="2"/>
      <c r="K2317" s="2"/>
      <c r="L2317" s="2"/>
      <c r="M2317" s="2"/>
      <c r="N2317" s="2"/>
      <c r="O2317" s="2"/>
      <c r="P2317" s="2"/>
      <c r="Q2317" s="2"/>
    </row>
    <row r="2318" spans="1:19" ht="11.85" customHeight="1" x14ac:dyDescent="0.3">
      <c r="A2318" s="13" t="s">
        <v>1062</v>
      </c>
      <c r="D2318" s="2"/>
      <c r="F2318" s="2"/>
      <c r="H2318" s="2"/>
      <c r="J2318" s="2"/>
      <c r="K2318" s="2"/>
      <c r="L2318" s="2"/>
      <c r="M2318" s="2"/>
      <c r="N2318" s="2"/>
      <c r="O2318" s="2"/>
      <c r="P2318" s="2"/>
      <c r="Q2318" s="2"/>
    </row>
    <row r="2319" spans="1:19" ht="11.85" customHeight="1" x14ac:dyDescent="0.3">
      <c r="A2319" s="3" t="s">
        <v>1063</v>
      </c>
      <c r="C2319" s="2">
        <v>1729830.74</v>
      </c>
      <c r="D2319" s="2"/>
      <c r="E2319" s="2">
        <v>1750336.78</v>
      </c>
      <c r="F2319" s="2"/>
      <c r="G2319" s="2">
        <v>1782362.08</v>
      </c>
      <c r="H2319" s="2"/>
      <c r="I2319" s="2">
        <v>1730000</v>
      </c>
      <c r="J2319" s="2"/>
      <c r="K2319" s="2">
        <v>1680000</v>
      </c>
      <c r="L2319" s="2"/>
      <c r="M2319" s="2">
        <v>1700000</v>
      </c>
      <c r="N2319" s="2"/>
      <c r="O2319" s="2">
        <v>265000</v>
      </c>
      <c r="P2319" s="2"/>
      <c r="Q2319" s="2">
        <f t="shared" ref="Q2319:Q2325" si="74">M2319+O2319</f>
        <v>1965000</v>
      </c>
    </row>
    <row r="2320" spans="1:19" ht="11.85" customHeight="1" x14ac:dyDescent="0.3">
      <c r="A2320" s="3" t="s">
        <v>1064</v>
      </c>
      <c r="C2320" s="2">
        <v>1195327.6499999999</v>
      </c>
      <c r="D2320" s="2"/>
      <c r="E2320" s="2">
        <v>1198577.02</v>
      </c>
      <c r="F2320" s="2"/>
      <c r="G2320" s="2">
        <v>1261565.01</v>
      </c>
      <c r="H2320" s="2"/>
      <c r="I2320" s="2">
        <v>1190000</v>
      </c>
      <c r="J2320" s="2"/>
      <c r="K2320" s="2">
        <v>1190000</v>
      </c>
      <c r="L2320" s="2"/>
      <c r="M2320" s="2">
        <v>1190000</v>
      </c>
      <c r="N2320" s="2"/>
      <c r="O2320" s="2">
        <v>260000</v>
      </c>
      <c r="P2320" s="2"/>
      <c r="Q2320" s="2">
        <f t="shared" si="74"/>
        <v>1450000</v>
      </c>
    </row>
    <row r="2321" spans="1:18" ht="11.85" customHeight="1" x14ac:dyDescent="0.3">
      <c r="A2321" s="3" t="s">
        <v>1065</v>
      </c>
      <c r="C2321" s="2">
        <v>123451.16</v>
      </c>
      <c r="D2321" s="2"/>
      <c r="E2321" s="2">
        <v>121736.57</v>
      </c>
      <c r="F2321" s="2"/>
      <c r="G2321" s="2">
        <v>113326.71</v>
      </c>
      <c r="H2321" s="2"/>
      <c r="I2321" s="2">
        <v>115000</v>
      </c>
      <c r="J2321" s="2"/>
      <c r="K2321" s="2">
        <v>110000</v>
      </c>
      <c r="L2321" s="2"/>
      <c r="M2321" s="2">
        <v>110000</v>
      </c>
      <c r="N2321" s="2"/>
      <c r="O2321" s="2">
        <v>41000</v>
      </c>
      <c r="P2321" s="2"/>
      <c r="Q2321" s="2">
        <f t="shared" si="74"/>
        <v>151000</v>
      </c>
    </row>
    <row r="2322" spans="1:18" ht="11.85" customHeight="1" x14ac:dyDescent="0.3">
      <c r="A2322" s="3" t="s">
        <v>1066</v>
      </c>
      <c r="C2322" s="2">
        <v>4191460.85</v>
      </c>
      <c r="D2322" s="2"/>
      <c r="E2322" s="2">
        <v>4542647.87</v>
      </c>
      <c r="F2322" s="2"/>
      <c r="G2322" s="2">
        <v>4934623.91</v>
      </c>
      <c r="H2322" s="2"/>
      <c r="I2322" s="2">
        <v>4600000</v>
      </c>
      <c r="J2322" s="2"/>
      <c r="K2322" s="2">
        <v>4400000</v>
      </c>
      <c r="L2322" s="2"/>
      <c r="M2322" s="2">
        <v>4000000</v>
      </c>
      <c r="N2322" s="2"/>
      <c r="O2322" s="2">
        <v>0</v>
      </c>
      <c r="P2322" s="2"/>
      <c r="Q2322" s="2">
        <f t="shared" si="74"/>
        <v>4000000</v>
      </c>
    </row>
    <row r="2323" spans="1:18" ht="11.85" customHeight="1" x14ac:dyDescent="0.3">
      <c r="A2323" s="3" t="s">
        <v>1067</v>
      </c>
      <c r="C2323" s="2">
        <v>170347.7</v>
      </c>
      <c r="D2323" s="2"/>
      <c r="E2323" s="2">
        <v>172248.73</v>
      </c>
      <c r="F2323" s="2"/>
      <c r="G2323" s="2">
        <v>177515.68</v>
      </c>
      <c r="H2323" s="2"/>
      <c r="I2323" s="2">
        <v>180000</v>
      </c>
      <c r="J2323" s="2"/>
      <c r="K2323" s="2">
        <v>180000</v>
      </c>
      <c r="L2323" s="2"/>
      <c r="M2323" s="2">
        <v>180000</v>
      </c>
      <c r="N2323" s="2"/>
      <c r="O2323" s="2">
        <v>34000</v>
      </c>
      <c r="P2323" s="2"/>
      <c r="Q2323" s="2">
        <f t="shared" si="74"/>
        <v>214000</v>
      </c>
    </row>
    <row r="2324" spans="1:18" ht="11.85" customHeight="1" x14ac:dyDescent="0.3">
      <c r="A2324" s="3" t="s">
        <v>1068</v>
      </c>
      <c r="C2324" s="2">
        <v>18885.59</v>
      </c>
      <c r="D2324" s="2"/>
      <c r="E2324" s="2">
        <v>18561.73</v>
      </c>
      <c r="F2324" s="2"/>
      <c r="G2324" s="2">
        <v>18019.39</v>
      </c>
      <c r="H2324" s="2"/>
      <c r="I2324" s="2">
        <v>18000</v>
      </c>
      <c r="J2324" s="2"/>
      <c r="K2324" s="2">
        <v>18000</v>
      </c>
      <c r="L2324" s="2"/>
      <c r="M2324" s="2">
        <v>18000</v>
      </c>
      <c r="N2324" s="2"/>
      <c r="O2324" s="2">
        <v>0</v>
      </c>
      <c r="P2324" s="2"/>
      <c r="Q2324" s="2">
        <f t="shared" si="74"/>
        <v>18000</v>
      </c>
    </row>
    <row r="2325" spans="1:18" ht="11.85" customHeight="1" x14ac:dyDescent="0.3">
      <c r="A2325" s="3" t="s">
        <v>1069</v>
      </c>
      <c r="C2325" s="15">
        <v>0</v>
      </c>
      <c r="D2325" s="2"/>
      <c r="E2325" s="15">
        <v>0</v>
      </c>
      <c r="F2325" s="2"/>
      <c r="G2325" s="15">
        <v>0</v>
      </c>
      <c r="H2325" s="2"/>
      <c r="I2325" s="15">
        <v>0</v>
      </c>
      <c r="J2325" s="2"/>
      <c r="K2325" s="15">
        <v>0</v>
      </c>
      <c r="L2325" s="2"/>
      <c r="M2325" s="15">
        <v>0</v>
      </c>
      <c r="N2325" s="2"/>
      <c r="O2325" s="15">
        <v>0</v>
      </c>
      <c r="P2325" s="2"/>
      <c r="Q2325" s="15">
        <f t="shared" si="74"/>
        <v>0</v>
      </c>
    </row>
    <row r="2326" spans="1:18" ht="11.85" customHeight="1" x14ac:dyDescent="0.3">
      <c r="A2326" s="3" t="s">
        <v>1070</v>
      </c>
      <c r="C2326" s="2">
        <f>SUM(C2319:C2325)</f>
        <v>7429303.6900000004</v>
      </c>
      <c r="D2326" s="2"/>
      <c r="E2326" s="2">
        <f>SUM(E2319:E2325)</f>
        <v>7804108.7000000011</v>
      </c>
      <c r="F2326" s="2"/>
      <c r="G2326" s="2">
        <f>SUM(G2319:G2325)</f>
        <v>8287412.7799999993</v>
      </c>
      <c r="H2326" s="2"/>
      <c r="I2326" s="2">
        <f>SUM(I2319:I2325)</f>
        <v>7833000</v>
      </c>
      <c r="J2326" s="2"/>
      <c r="K2326" s="2">
        <f>SUM(K2319:K2325)</f>
        <v>7578000</v>
      </c>
      <c r="L2326" s="2"/>
      <c r="M2326" s="2">
        <f>SUM(M2319:M2325)</f>
        <v>7198000</v>
      </c>
      <c r="N2326" s="2"/>
      <c r="O2326" s="2">
        <f>SUM(O2319:O2325)</f>
        <v>600000</v>
      </c>
      <c r="P2326" s="2"/>
      <c r="Q2326" s="2">
        <f>SUM(Q2319:Q2325)</f>
        <v>7798000</v>
      </c>
    </row>
    <row r="2327" spans="1:18" ht="11.85" customHeight="1" x14ac:dyDescent="0.3">
      <c r="D2327" s="2"/>
      <c r="F2327" s="2"/>
      <c r="H2327" s="2"/>
      <c r="J2327" s="2"/>
      <c r="K2327" s="2"/>
      <c r="L2327" s="2"/>
      <c r="M2327" s="2"/>
      <c r="N2327" s="2"/>
      <c r="O2327" s="2"/>
      <c r="P2327" s="2"/>
      <c r="Q2327" s="2"/>
    </row>
    <row r="2328" spans="1:18" ht="11.85" customHeight="1" x14ac:dyDescent="0.3">
      <c r="A2328" s="13" t="s">
        <v>1071</v>
      </c>
      <c r="D2328" s="2"/>
      <c r="F2328" s="2"/>
      <c r="H2328" s="2"/>
      <c r="J2328" s="2"/>
      <c r="K2328" s="2"/>
      <c r="L2328" s="2"/>
      <c r="M2328" s="2"/>
      <c r="N2328" s="2"/>
      <c r="O2328" s="2"/>
      <c r="P2328" s="2"/>
      <c r="Q2328" s="2"/>
    </row>
    <row r="2329" spans="1:18" ht="11.85" customHeight="1" x14ac:dyDescent="0.3">
      <c r="A2329" s="3" t="s">
        <v>1072</v>
      </c>
      <c r="C2329" s="2">
        <v>470109.12</v>
      </c>
      <c r="D2329" s="2"/>
      <c r="E2329" s="2">
        <v>476512.72</v>
      </c>
      <c r="F2329" s="2"/>
      <c r="G2329" s="2">
        <v>534864.12</v>
      </c>
      <c r="H2329" s="2"/>
      <c r="I2329" s="2">
        <v>579500</v>
      </c>
      <c r="J2329" s="2"/>
      <c r="K2329" s="2">
        <v>564500</v>
      </c>
      <c r="L2329" s="2"/>
      <c r="M2329" s="2">
        <v>560000</v>
      </c>
      <c r="N2329" s="2"/>
      <c r="O2329" s="2">
        <v>58800</v>
      </c>
      <c r="P2329" s="2"/>
      <c r="Q2329" s="2">
        <f>M2329+O2329</f>
        <v>618800</v>
      </c>
    </row>
    <row r="2330" spans="1:18" ht="11.85" customHeight="1" x14ac:dyDescent="0.3">
      <c r="A2330" s="3" t="s">
        <v>1073</v>
      </c>
      <c r="C2330" s="2">
        <v>173677.84</v>
      </c>
      <c r="D2330" s="2"/>
      <c r="E2330" s="2">
        <v>172082.83</v>
      </c>
      <c r="F2330" s="2"/>
      <c r="G2330" s="2">
        <v>223771.29</v>
      </c>
      <c r="H2330" s="2"/>
      <c r="I2330" s="2">
        <v>251500</v>
      </c>
      <c r="J2330" s="2"/>
      <c r="K2330" s="2">
        <v>251500</v>
      </c>
      <c r="L2330" s="2"/>
      <c r="M2330" s="2">
        <v>255000</v>
      </c>
      <c r="N2330" s="2"/>
      <c r="O2330" s="2">
        <v>36200</v>
      </c>
      <c r="P2330" s="2"/>
      <c r="Q2330" s="2">
        <f>M2330+O2330</f>
        <v>291200</v>
      </c>
    </row>
    <row r="2331" spans="1:18" ht="11.85" customHeight="1" x14ac:dyDescent="0.3">
      <c r="A2331" s="3" t="s">
        <v>1074</v>
      </c>
      <c r="C2331" s="2">
        <v>8513.85</v>
      </c>
      <c r="D2331" s="2"/>
      <c r="E2331" s="2">
        <v>4916.3999999999996</v>
      </c>
      <c r="F2331" s="2"/>
      <c r="G2331" s="2">
        <v>9717</v>
      </c>
      <c r="H2331" s="2"/>
      <c r="I2331" s="2">
        <v>8000</v>
      </c>
      <c r="J2331" s="2"/>
      <c r="K2331" s="2">
        <v>8000</v>
      </c>
      <c r="L2331" s="2"/>
      <c r="M2331" s="2">
        <v>8000</v>
      </c>
      <c r="N2331" s="2"/>
      <c r="O2331" s="2">
        <v>0</v>
      </c>
      <c r="P2331" s="2"/>
      <c r="Q2331" s="2">
        <f>M2331+O2331</f>
        <v>8000</v>
      </c>
    </row>
    <row r="2332" spans="1:18" ht="11.85" customHeight="1" x14ac:dyDescent="0.3">
      <c r="A2332" s="3" t="s">
        <v>1075</v>
      </c>
      <c r="C2332" s="15">
        <v>-229.25</v>
      </c>
      <c r="D2332" s="2"/>
      <c r="E2332" s="15">
        <v>-392</v>
      </c>
      <c r="F2332" s="2"/>
      <c r="G2332" s="15">
        <v>0</v>
      </c>
      <c r="H2332" s="2"/>
      <c r="I2332" s="15">
        <v>0</v>
      </c>
      <c r="J2332" s="2"/>
      <c r="K2332" s="15">
        <v>0</v>
      </c>
      <c r="L2332" s="2"/>
      <c r="M2332" s="15">
        <v>0</v>
      </c>
      <c r="N2332" s="2"/>
      <c r="O2332" s="15">
        <v>0</v>
      </c>
      <c r="P2332" s="2"/>
      <c r="Q2332" s="15">
        <f>M2332+O2332</f>
        <v>0</v>
      </c>
    </row>
    <row r="2333" spans="1:18" ht="11.85" customHeight="1" x14ac:dyDescent="0.3">
      <c r="A2333" s="3" t="s">
        <v>1076</v>
      </c>
      <c r="C2333" s="2">
        <f>SUM(C2329:C2332)</f>
        <v>652071.55999999994</v>
      </c>
      <c r="D2333" s="2"/>
      <c r="E2333" s="2">
        <f>SUM(E2329:E2332)</f>
        <v>653119.94999999995</v>
      </c>
      <c r="F2333" s="2"/>
      <c r="G2333" s="2">
        <f>SUM(G2329:G2332)</f>
        <v>768352.41</v>
      </c>
      <c r="H2333" s="2"/>
      <c r="I2333" s="2">
        <f>SUM(I2329:I2332)</f>
        <v>839000</v>
      </c>
      <c r="J2333" s="2"/>
      <c r="K2333" s="2">
        <f>SUM(K2329:K2332)</f>
        <v>824000</v>
      </c>
      <c r="L2333" s="2"/>
      <c r="M2333" s="2">
        <f>SUM(M2329:M2332)</f>
        <v>823000</v>
      </c>
      <c r="N2333" s="2"/>
      <c r="O2333" s="2">
        <f>SUM(O2329:O2332)</f>
        <v>95000</v>
      </c>
      <c r="P2333" s="2"/>
      <c r="Q2333" s="2">
        <f>SUM(Q2329:Q2332)</f>
        <v>918000</v>
      </c>
      <c r="R2333" s="20"/>
    </row>
    <row r="2334" spans="1:18" ht="11.85" customHeight="1" x14ac:dyDescent="0.3">
      <c r="D2334" s="2"/>
      <c r="F2334" s="2"/>
      <c r="H2334" s="2"/>
      <c r="J2334" s="2"/>
      <c r="K2334" s="2"/>
      <c r="L2334" s="2"/>
      <c r="M2334" s="2"/>
      <c r="N2334" s="2"/>
      <c r="O2334" s="2"/>
      <c r="P2334" s="2"/>
      <c r="Q2334" s="2"/>
    </row>
    <row r="2335" spans="1:18" ht="11.85" customHeight="1" x14ac:dyDescent="0.3">
      <c r="A2335" s="13" t="s">
        <v>1077</v>
      </c>
      <c r="D2335" s="2"/>
      <c r="F2335" s="2"/>
      <c r="H2335" s="2"/>
      <c r="J2335" s="2"/>
      <c r="K2335" s="2"/>
      <c r="L2335" s="2"/>
      <c r="M2335" s="2"/>
      <c r="N2335" s="2"/>
      <c r="O2335" s="2"/>
      <c r="P2335" s="2"/>
      <c r="Q2335" s="2"/>
    </row>
    <row r="2336" spans="1:18" ht="11.85" customHeight="1" x14ac:dyDescent="0.3">
      <c r="A2336" s="3" t="s">
        <v>1078</v>
      </c>
      <c r="C2336" s="2">
        <v>394.42</v>
      </c>
      <c r="D2336" s="2"/>
      <c r="E2336" s="2">
        <v>64650</v>
      </c>
      <c r="F2336" s="2"/>
      <c r="G2336" s="2">
        <v>0</v>
      </c>
      <c r="H2336" s="2"/>
      <c r="I2336" s="2">
        <v>0</v>
      </c>
      <c r="J2336" s="2"/>
      <c r="K2336" s="2">
        <v>0</v>
      </c>
      <c r="L2336" s="2"/>
      <c r="M2336" s="2">
        <v>0</v>
      </c>
      <c r="N2336" s="2"/>
      <c r="O2336" s="2">
        <v>0</v>
      </c>
      <c r="P2336" s="2"/>
      <c r="Q2336" s="2">
        <v>0</v>
      </c>
    </row>
    <row r="2337" spans="1:21" ht="11.85" customHeight="1" x14ac:dyDescent="0.3">
      <c r="A2337" s="3" t="s">
        <v>1079</v>
      </c>
      <c r="C2337" s="2">
        <v>394.42</v>
      </c>
      <c r="D2337" s="2"/>
      <c r="E2337" s="2">
        <v>0</v>
      </c>
      <c r="F2337" s="2"/>
      <c r="G2337" s="2">
        <v>0</v>
      </c>
      <c r="H2337" s="2"/>
      <c r="I2337" s="2">
        <v>0</v>
      </c>
      <c r="J2337" s="2"/>
      <c r="K2337" s="2">
        <v>0</v>
      </c>
      <c r="L2337" s="2"/>
      <c r="M2337" s="2">
        <v>0</v>
      </c>
      <c r="N2337" s="2"/>
      <c r="O2337" s="2">
        <v>0</v>
      </c>
      <c r="P2337" s="2"/>
      <c r="Q2337" s="2">
        <v>0</v>
      </c>
    </row>
    <row r="2338" spans="1:21" ht="11.85" customHeight="1" x14ac:dyDescent="0.3">
      <c r="A2338" s="3" t="s">
        <v>1080</v>
      </c>
      <c r="C2338" s="2">
        <v>1520</v>
      </c>
      <c r="D2338" s="2"/>
      <c r="E2338" s="2">
        <v>15114.6</v>
      </c>
      <c r="F2338" s="2"/>
      <c r="G2338" s="2">
        <v>1357.85</v>
      </c>
      <c r="H2338" s="2"/>
      <c r="I2338" s="2">
        <v>0</v>
      </c>
      <c r="J2338" s="2"/>
      <c r="K2338" s="2">
        <v>0</v>
      </c>
      <c r="L2338" s="2"/>
      <c r="M2338" s="2">
        <v>0</v>
      </c>
      <c r="N2338" s="2"/>
      <c r="O2338" s="2">
        <v>0</v>
      </c>
      <c r="P2338" s="2"/>
      <c r="Q2338" s="2">
        <f t="shared" ref="Q2338:Q2343" si="75">M2338+O2338</f>
        <v>0</v>
      </c>
    </row>
    <row r="2339" spans="1:21" ht="11.85" customHeight="1" x14ac:dyDescent="0.3">
      <c r="A2339" s="3" t="s">
        <v>1081</v>
      </c>
      <c r="C2339" s="2">
        <v>37410</v>
      </c>
      <c r="D2339" s="2"/>
      <c r="E2339" s="2">
        <v>37410</v>
      </c>
      <c r="F2339" s="2"/>
      <c r="G2339" s="2">
        <v>37410</v>
      </c>
      <c r="H2339" s="2"/>
      <c r="I2339" s="2">
        <v>37410</v>
      </c>
      <c r="J2339" s="2"/>
      <c r="K2339" s="2">
        <v>37410</v>
      </c>
      <c r="L2339" s="2"/>
      <c r="M2339" s="2">
        <v>37410</v>
      </c>
      <c r="N2339" s="2"/>
      <c r="O2339" s="2">
        <v>0</v>
      </c>
      <c r="P2339" s="2"/>
      <c r="Q2339" s="2">
        <f t="shared" si="75"/>
        <v>37410</v>
      </c>
    </row>
    <row r="2340" spans="1:21" ht="11.85" customHeight="1" x14ac:dyDescent="0.3">
      <c r="A2340" s="3" t="s">
        <v>1082</v>
      </c>
      <c r="C2340" s="2">
        <v>2609.04</v>
      </c>
      <c r="D2340" s="2"/>
      <c r="E2340" s="2">
        <v>12298.68</v>
      </c>
      <c r="F2340" s="2"/>
      <c r="G2340" s="2">
        <v>2278.1999999999998</v>
      </c>
      <c r="H2340" s="2"/>
      <c r="I2340" s="2">
        <v>0</v>
      </c>
      <c r="J2340" s="2"/>
      <c r="K2340" s="2">
        <v>0</v>
      </c>
      <c r="L2340" s="2"/>
      <c r="M2340" s="2">
        <v>0</v>
      </c>
      <c r="N2340" s="2"/>
      <c r="O2340" s="2">
        <v>0</v>
      </c>
      <c r="P2340" s="2"/>
      <c r="Q2340" s="2">
        <f t="shared" si="75"/>
        <v>0</v>
      </c>
    </row>
    <row r="2341" spans="1:21" ht="11.85" customHeight="1" x14ac:dyDescent="0.3">
      <c r="A2341" s="3" t="s">
        <v>1083</v>
      </c>
      <c r="C2341" s="2">
        <v>0</v>
      </c>
      <c r="D2341" s="2"/>
      <c r="E2341" s="2">
        <v>0</v>
      </c>
      <c r="F2341" s="2"/>
      <c r="G2341" s="2">
        <v>0</v>
      </c>
      <c r="H2341" s="2"/>
      <c r="I2341" s="2">
        <v>52172</v>
      </c>
      <c r="J2341" s="2"/>
      <c r="K2341" s="2">
        <v>0</v>
      </c>
      <c r="L2341" s="2"/>
      <c r="M2341" s="2">
        <v>13080</v>
      </c>
      <c r="N2341" s="2"/>
      <c r="O2341" s="2">
        <v>0</v>
      </c>
      <c r="P2341" s="2"/>
      <c r="Q2341" s="2">
        <f t="shared" si="75"/>
        <v>13080</v>
      </c>
    </row>
    <row r="2342" spans="1:21" ht="11.85" customHeight="1" x14ac:dyDescent="0.3">
      <c r="A2342" s="3" t="s">
        <v>1084</v>
      </c>
      <c r="C2342" s="19">
        <v>8994.7999999999993</v>
      </c>
      <c r="D2342" s="2"/>
      <c r="E2342" s="19">
        <v>2551.1999999999998</v>
      </c>
      <c r="F2342" s="2"/>
      <c r="G2342" s="19">
        <v>807.73</v>
      </c>
      <c r="H2342" s="2"/>
      <c r="I2342" s="19">
        <v>0</v>
      </c>
      <c r="J2342" s="2"/>
      <c r="K2342" s="19">
        <v>0</v>
      </c>
      <c r="L2342" s="2"/>
      <c r="M2342" s="19">
        <v>0</v>
      </c>
      <c r="N2342" s="2"/>
      <c r="O2342" s="19">
        <v>0</v>
      </c>
      <c r="P2342" s="2"/>
      <c r="Q2342" s="19">
        <f t="shared" si="75"/>
        <v>0</v>
      </c>
    </row>
    <row r="2343" spans="1:21" ht="11.85" customHeight="1" x14ac:dyDescent="0.3">
      <c r="A2343" s="3" t="s">
        <v>1085</v>
      </c>
      <c r="C2343" s="15">
        <v>0</v>
      </c>
      <c r="D2343" s="2"/>
      <c r="E2343" s="15">
        <v>0</v>
      </c>
      <c r="F2343" s="2"/>
      <c r="G2343" s="15">
        <v>1000</v>
      </c>
      <c r="H2343" s="2"/>
      <c r="I2343" s="15">
        <v>346280</v>
      </c>
      <c r="J2343" s="2"/>
      <c r="K2343" s="15">
        <v>346280</v>
      </c>
      <c r="L2343" s="2"/>
      <c r="M2343" s="15">
        <v>0</v>
      </c>
      <c r="N2343" s="2"/>
      <c r="O2343" s="15">
        <v>1500</v>
      </c>
      <c r="P2343" s="2"/>
      <c r="Q2343" s="15">
        <f t="shared" si="75"/>
        <v>1500</v>
      </c>
    </row>
    <row r="2344" spans="1:21" ht="11.85" customHeight="1" x14ac:dyDescent="0.3">
      <c r="A2344" s="3" t="s">
        <v>1086</v>
      </c>
      <c r="C2344" s="2">
        <f>SUM(C2336:C2343)</f>
        <v>51322.679999999993</v>
      </c>
      <c r="D2344" s="2"/>
      <c r="E2344" s="2">
        <f>SUM(E2336:E2343)</f>
        <v>132024.48000000001</v>
      </c>
      <c r="F2344" s="2"/>
      <c r="G2344" s="2">
        <f>SUM(G2336:G2343)</f>
        <v>42853.78</v>
      </c>
      <c r="H2344" s="2"/>
      <c r="I2344" s="2">
        <f>SUM(I2336:I2343)</f>
        <v>435862</v>
      </c>
      <c r="J2344" s="2"/>
      <c r="K2344" s="2">
        <f>SUM(K2336:K2343)</f>
        <v>383690</v>
      </c>
      <c r="L2344" s="2"/>
      <c r="M2344" s="2">
        <f>SUM(M2336:M2343)</f>
        <v>50490</v>
      </c>
      <c r="N2344" s="2"/>
      <c r="O2344" s="2">
        <f>SUM(O2336:O2343)</f>
        <v>1500</v>
      </c>
      <c r="P2344" s="2"/>
      <c r="Q2344" s="2">
        <f>SUM(Q2336:Q2343)</f>
        <v>51990</v>
      </c>
      <c r="R2344" s="20"/>
      <c r="U2344" s="2"/>
    </row>
    <row r="2345" spans="1:21" ht="11.85" customHeight="1" x14ac:dyDescent="0.3">
      <c r="D2345" s="2"/>
      <c r="F2345" s="2"/>
      <c r="H2345" s="2"/>
      <c r="J2345" s="2"/>
      <c r="K2345" s="2"/>
      <c r="L2345" s="2"/>
      <c r="M2345" s="2"/>
      <c r="N2345" s="2"/>
      <c r="O2345" s="2"/>
      <c r="P2345" s="2"/>
      <c r="Q2345" s="2"/>
    </row>
    <row r="2346" spans="1:21" ht="11.85" customHeight="1" x14ac:dyDescent="0.3">
      <c r="A2346" s="13" t="s">
        <v>1087</v>
      </c>
      <c r="D2346" s="2"/>
      <c r="F2346" s="2"/>
      <c r="H2346" s="2"/>
      <c r="J2346" s="2"/>
      <c r="K2346" s="2"/>
      <c r="L2346" s="2"/>
      <c r="M2346" s="2"/>
      <c r="N2346" s="2"/>
      <c r="O2346" s="2"/>
      <c r="P2346" s="2"/>
      <c r="Q2346" s="2"/>
    </row>
    <row r="2347" spans="1:21" ht="11.85" customHeight="1" x14ac:dyDescent="0.3">
      <c r="A2347" s="3" t="s">
        <v>1088</v>
      </c>
      <c r="C2347" s="2">
        <v>22400</v>
      </c>
      <c r="D2347" s="2"/>
      <c r="E2347" s="2">
        <v>15613.6</v>
      </c>
      <c r="F2347" s="2"/>
      <c r="G2347" s="2">
        <v>11360</v>
      </c>
      <c r="H2347" s="2"/>
      <c r="I2347" s="2">
        <v>12000</v>
      </c>
      <c r="J2347" s="2"/>
      <c r="K2347" s="2">
        <v>12000</v>
      </c>
      <c r="L2347" s="2"/>
      <c r="M2347" s="2">
        <v>12000</v>
      </c>
      <c r="N2347" s="2"/>
      <c r="O2347" s="2">
        <v>0</v>
      </c>
      <c r="P2347" s="2"/>
      <c r="Q2347" s="2">
        <f>M2347+O2347</f>
        <v>12000</v>
      </c>
    </row>
    <row r="2348" spans="1:21" ht="11.85" customHeight="1" x14ac:dyDescent="0.3">
      <c r="A2348" s="3" t="s">
        <v>1089</v>
      </c>
      <c r="C2348" s="2">
        <v>0</v>
      </c>
      <c r="D2348" s="2"/>
      <c r="E2348" s="2">
        <v>0</v>
      </c>
      <c r="F2348" s="2"/>
      <c r="G2348" s="2">
        <v>115.54</v>
      </c>
      <c r="H2348" s="2"/>
      <c r="I2348" s="2">
        <v>0</v>
      </c>
      <c r="J2348" s="2"/>
      <c r="K2348" s="2">
        <v>0</v>
      </c>
      <c r="L2348" s="2"/>
      <c r="M2348" s="2">
        <v>0</v>
      </c>
      <c r="N2348" s="2"/>
      <c r="O2348" s="2">
        <v>0</v>
      </c>
      <c r="P2348" s="2"/>
      <c r="Q2348" s="2">
        <f>M2348+O2348</f>
        <v>0</v>
      </c>
    </row>
    <row r="2349" spans="1:21" ht="11.85" customHeight="1" x14ac:dyDescent="0.3">
      <c r="A2349" s="3" t="s">
        <v>1090</v>
      </c>
      <c r="C2349" s="2">
        <v>1900</v>
      </c>
      <c r="D2349" s="2"/>
      <c r="E2349" s="2">
        <v>2250</v>
      </c>
      <c r="F2349" s="2"/>
      <c r="G2349" s="2">
        <v>3000</v>
      </c>
      <c r="H2349" s="2"/>
      <c r="I2349" s="2">
        <v>2000</v>
      </c>
      <c r="J2349" s="2"/>
      <c r="K2349" s="2">
        <v>2000</v>
      </c>
      <c r="L2349" s="2"/>
      <c r="M2349" s="2">
        <v>1000</v>
      </c>
      <c r="N2349" s="2"/>
      <c r="O2349" s="2">
        <v>0</v>
      </c>
      <c r="P2349" s="2"/>
      <c r="Q2349" s="2">
        <f>M2349+O2349</f>
        <v>1000</v>
      </c>
    </row>
    <row r="2350" spans="1:21" ht="11.85" customHeight="1" x14ac:dyDescent="0.3">
      <c r="A2350" s="3" t="s">
        <v>1091</v>
      </c>
      <c r="C2350" s="15">
        <v>2766.93</v>
      </c>
      <c r="D2350" s="2"/>
      <c r="E2350" s="15">
        <v>1359.21</v>
      </c>
      <c r="F2350" s="2"/>
      <c r="G2350" s="15">
        <v>1550.95</v>
      </c>
      <c r="H2350" s="2"/>
      <c r="I2350" s="15">
        <v>1000</v>
      </c>
      <c r="J2350" s="2"/>
      <c r="K2350" s="15">
        <v>1000</v>
      </c>
      <c r="L2350" s="2"/>
      <c r="M2350" s="15">
        <v>500</v>
      </c>
      <c r="N2350" s="2"/>
      <c r="O2350" s="15">
        <v>0</v>
      </c>
      <c r="P2350" s="2"/>
      <c r="Q2350" s="15">
        <f>M2350+O2350</f>
        <v>500</v>
      </c>
    </row>
    <row r="2351" spans="1:21" ht="11.25" customHeight="1" x14ac:dyDescent="0.3">
      <c r="A2351" s="3" t="s">
        <v>1092</v>
      </c>
      <c r="C2351" s="2">
        <f>SUM(C2347:C2350)</f>
        <v>27066.93</v>
      </c>
      <c r="D2351" s="2"/>
      <c r="E2351" s="2">
        <f>SUM(E2347:E2350)</f>
        <v>19222.809999999998</v>
      </c>
      <c r="F2351" s="2"/>
      <c r="G2351" s="2">
        <f>SUM(G2347:G2350)</f>
        <v>16026.490000000002</v>
      </c>
      <c r="H2351" s="2"/>
      <c r="I2351" s="2">
        <f>SUM(I2347:I2350)</f>
        <v>15000</v>
      </c>
      <c r="J2351" s="2"/>
      <c r="K2351" s="2">
        <f>SUM(K2347:K2350)</f>
        <v>15000</v>
      </c>
      <c r="L2351" s="2"/>
      <c r="M2351" s="2">
        <f>SUM(M2347:M2350)</f>
        <v>13500</v>
      </c>
      <c r="N2351" s="2"/>
      <c r="O2351" s="2">
        <f>SUM(O2347:O2350)</f>
        <v>0</v>
      </c>
      <c r="P2351" s="2"/>
      <c r="Q2351" s="2">
        <f>SUM(Q2347:Q2350)</f>
        <v>13500</v>
      </c>
    </row>
    <row r="2352" spans="1:21" ht="11.25" customHeight="1" x14ac:dyDescent="0.3">
      <c r="D2352" s="2"/>
      <c r="F2352" s="2"/>
      <c r="H2352" s="2"/>
      <c r="J2352" s="2"/>
      <c r="K2352" s="2"/>
      <c r="L2352" s="2"/>
      <c r="M2352" s="2"/>
      <c r="N2352" s="2"/>
      <c r="O2352" s="2"/>
      <c r="P2352" s="2"/>
      <c r="Q2352" s="2"/>
    </row>
    <row r="2353" spans="1:18" ht="11.25" hidden="1" customHeight="1" x14ac:dyDescent="0.3">
      <c r="A2353" s="13" t="s">
        <v>1093</v>
      </c>
      <c r="D2353" s="2"/>
      <c r="F2353" s="2"/>
      <c r="H2353" s="2"/>
      <c r="J2353" s="2"/>
      <c r="K2353" s="2"/>
      <c r="L2353" s="2"/>
      <c r="M2353" s="2"/>
      <c r="N2353" s="2"/>
      <c r="O2353" s="2"/>
      <c r="P2353" s="2"/>
      <c r="Q2353" s="2"/>
    </row>
    <row r="2354" spans="1:18" ht="11.25" hidden="1" customHeight="1" x14ac:dyDescent="0.3">
      <c r="A2354" s="3" t="s">
        <v>1094</v>
      </c>
      <c r="C2354" s="2">
        <v>0</v>
      </c>
      <c r="D2354" s="2"/>
      <c r="E2354" s="2">
        <v>0</v>
      </c>
      <c r="F2354" s="2"/>
      <c r="G2354" s="2">
        <v>0</v>
      </c>
      <c r="H2354" s="2"/>
      <c r="I2354" s="2">
        <v>0</v>
      </c>
      <c r="J2354" s="2"/>
      <c r="K2354" s="2">
        <v>0</v>
      </c>
      <c r="L2354" s="2"/>
      <c r="M2354" s="2">
        <v>0</v>
      </c>
      <c r="N2354" s="2"/>
      <c r="O2354" s="2">
        <v>0</v>
      </c>
      <c r="P2354" s="2"/>
      <c r="Q2354" s="2">
        <f>M2354+O2354</f>
        <v>0</v>
      </c>
    </row>
    <row r="2355" spans="1:18" ht="11.25" hidden="1" customHeight="1" x14ac:dyDescent="0.3">
      <c r="A2355" s="3" t="s">
        <v>1095</v>
      </c>
      <c r="C2355" s="15">
        <v>0</v>
      </c>
      <c r="D2355" s="2"/>
      <c r="E2355" s="15">
        <v>0</v>
      </c>
      <c r="F2355" s="2"/>
      <c r="G2355" s="15">
        <v>0</v>
      </c>
      <c r="H2355" s="2"/>
      <c r="I2355" s="15">
        <v>0</v>
      </c>
      <c r="J2355" s="2"/>
      <c r="K2355" s="15">
        <v>0</v>
      </c>
      <c r="L2355" s="2"/>
      <c r="M2355" s="15">
        <v>0</v>
      </c>
      <c r="N2355" s="2"/>
      <c r="O2355" s="15">
        <v>0</v>
      </c>
      <c r="P2355" s="2"/>
      <c r="Q2355" s="15">
        <f>M2355+O2355</f>
        <v>0</v>
      </c>
    </row>
    <row r="2356" spans="1:18" ht="11.25" hidden="1" customHeight="1" x14ac:dyDescent="0.3">
      <c r="A2356" s="3" t="s">
        <v>1096</v>
      </c>
      <c r="C2356" s="2">
        <f>SUM(C2354:C2355)</f>
        <v>0</v>
      </c>
      <c r="D2356" s="2"/>
      <c r="E2356" s="2">
        <f>SUM(E2354:E2355)</f>
        <v>0</v>
      </c>
      <c r="F2356" s="2"/>
      <c r="G2356" s="2">
        <f>SUM(G2354:G2355)</f>
        <v>0</v>
      </c>
      <c r="H2356" s="2"/>
      <c r="I2356" s="2">
        <f>SUM(I2354:I2355)</f>
        <v>0</v>
      </c>
      <c r="J2356" s="2"/>
      <c r="K2356" s="2">
        <f>SUM(K2354:K2355)</f>
        <v>0</v>
      </c>
      <c r="L2356" s="2"/>
      <c r="M2356" s="2">
        <f>SUM(M2354:M2355)</f>
        <v>0</v>
      </c>
      <c r="N2356" s="2"/>
      <c r="O2356" s="2">
        <f>SUM(O2354:O2355)</f>
        <v>0</v>
      </c>
      <c r="P2356" s="2"/>
      <c r="Q2356" s="2">
        <f>SUM(Q2354:Q2355)</f>
        <v>0</v>
      </c>
    </row>
    <row r="2357" spans="1:18" ht="11.85" hidden="1" customHeight="1" x14ac:dyDescent="0.3"/>
    <row r="2358" spans="1:18" ht="11.85" customHeight="1" x14ac:dyDescent="0.3">
      <c r="A2358" s="13" t="s">
        <v>214</v>
      </c>
      <c r="R2358" s="3"/>
    </row>
    <row r="2359" spans="1:18" ht="11.85" customHeight="1" x14ac:dyDescent="0.3">
      <c r="A2359" s="3" t="s">
        <v>1097</v>
      </c>
      <c r="B2359" s="31"/>
      <c r="C2359" s="2">
        <v>517200</v>
      </c>
      <c r="D2359" s="2"/>
      <c r="E2359" s="2">
        <v>0</v>
      </c>
      <c r="F2359" s="2"/>
      <c r="G2359" s="2">
        <v>0</v>
      </c>
      <c r="H2359" s="2"/>
      <c r="I2359" s="2">
        <v>50000</v>
      </c>
      <c r="J2359" s="2"/>
      <c r="K2359" s="2">
        <v>25000</v>
      </c>
      <c r="L2359" s="2"/>
      <c r="M2359" s="2">
        <v>0</v>
      </c>
      <c r="N2359" s="2"/>
      <c r="O2359" s="2">
        <v>0</v>
      </c>
      <c r="P2359" s="2"/>
      <c r="Q2359" s="2">
        <f>M2359+O2359</f>
        <v>0</v>
      </c>
    </row>
    <row r="2360" spans="1:18" ht="11.85" hidden="1" customHeight="1" x14ac:dyDescent="0.3">
      <c r="A2360" s="3" t="s">
        <v>1098</v>
      </c>
      <c r="B2360" s="31"/>
      <c r="C2360" s="2">
        <v>0</v>
      </c>
      <c r="D2360" s="2"/>
      <c r="E2360" s="2">
        <v>0</v>
      </c>
      <c r="F2360" s="2"/>
      <c r="G2360" s="2">
        <v>0</v>
      </c>
      <c r="H2360" s="2"/>
      <c r="I2360" s="2">
        <v>0</v>
      </c>
      <c r="J2360" s="2"/>
      <c r="K2360" s="2">
        <v>0</v>
      </c>
      <c r="L2360" s="2"/>
      <c r="M2360" s="2">
        <v>0</v>
      </c>
      <c r="N2360" s="2"/>
      <c r="O2360" s="2">
        <v>0</v>
      </c>
      <c r="P2360" s="2"/>
      <c r="Q2360" s="2">
        <f>M2360+O2360</f>
        <v>0</v>
      </c>
    </row>
    <row r="2361" spans="1:18" ht="11.85" customHeight="1" x14ac:dyDescent="0.3">
      <c r="A2361" s="3" t="s">
        <v>1099</v>
      </c>
      <c r="B2361" s="31"/>
      <c r="C2361" s="2">
        <v>0</v>
      </c>
      <c r="D2361" s="2"/>
      <c r="E2361" s="2">
        <v>0</v>
      </c>
      <c r="F2361" s="2"/>
      <c r="G2361" s="2">
        <v>221260</v>
      </c>
      <c r="H2361" s="2"/>
      <c r="I2361" s="2">
        <v>0</v>
      </c>
      <c r="J2361" s="2"/>
      <c r="K2361" s="2">
        <v>0</v>
      </c>
      <c r="L2361" s="2"/>
      <c r="M2361" s="2">
        <v>0</v>
      </c>
      <c r="N2361" s="2"/>
      <c r="O2361" s="2">
        <v>0</v>
      </c>
      <c r="P2361" s="2"/>
      <c r="Q2361" s="2">
        <f>M2361+O2361</f>
        <v>0</v>
      </c>
    </row>
    <row r="2362" spans="1:18" ht="6" customHeight="1" x14ac:dyDescent="0.3">
      <c r="D2362" s="2"/>
      <c r="F2362" s="2"/>
      <c r="H2362" s="2"/>
      <c r="J2362" s="2"/>
      <c r="K2362" s="2"/>
      <c r="L2362" s="2"/>
      <c r="M2362" s="2"/>
      <c r="N2362" s="2"/>
      <c r="O2362" s="2"/>
      <c r="P2362" s="2"/>
      <c r="Q2362" s="2"/>
    </row>
    <row r="2363" spans="1:18" ht="11.85" customHeight="1" x14ac:dyDescent="0.3">
      <c r="A2363" s="3" t="s">
        <v>1100</v>
      </c>
      <c r="C2363" s="2">
        <v>0</v>
      </c>
      <c r="D2363" s="2"/>
      <c r="E2363" s="2">
        <v>0</v>
      </c>
      <c r="F2363" s="2"/>
      <c r="G2363" s="2">
        <v>0</v>
      </c>
      <c r="H2363" s="2"/>
      <c r="I2363" s="2">
        <v>0</v>
      </c>
      <c r="J2363" s="2"/>
      <c r="K2363" s="2">
        <v>0</v>
      </c>
      <c r="L2363" s="2"/>
      <c r="M2363" s="2">
        <v>0</v>
      </c>
      <c r="N2363" s="2"/>
      <c r="O2363" s="2">
        <v>0</v>
      </c>
      <c r="P2363" s="2"/>
      <c r="Q2363" s="2">
        <f>M2363+O2363</f>
        <v>0</v>
      </c>
    </row>
    <row r="2364" spans="1:18" ht="11.85" hidden="1" customHeight="1" x14ac:dyDescent="0.3">
      <c r="A2364" s="3" t="s">
        <v>1101</v>
      </c>
      <c r="C2364" s="19">
        <v>0</v>
      </c>
      <c r="D2364" s="2"/>
      <c r="E2364" s="19">
        <v>0</v>
      </c>
      <c r="F2364" s="2"/>
      <c r="G2364" s="19">
        <v>0</v>
      </c>
      <c r="H2364" s="2"/>
      <c r="I2364" s="19">
        <v>0</v>
      </c>
      <c r="J2364" s="2"/>
      <c r="K2364" s="19">
        <v>0</v>
      </c>
      <c r="L2364" s="2"/>
      <c r="M2364" s="19">
        <v>0</v>
      </c>
      <c r="N2364" s="2"/>
      <c r="O2364" s="19">
        <v>0</v>
      </c>
      <c r="P2364" s="2"/>
      <c r="Q2364" s="19">
        <f>M2364+O2364</f>
        <v>0</v>
      </c>
    </row>
    <row r="2365" spans="1:18" ht="6" customHeight="1" x14ac:dyDescent="0.3">
      <c r="C2365" s="19"/>
      <c r="D2365" s="2"/>
      <c r="E2365" s="19"/>
      <c r="F2365" s="2"/>
      <c r="G2365" s="19"/>
      <c r="H2365" s="2"/>
      <c r="I2365" s="19"/>
      <c r="J2365" s="2"/>
      <c r="K2365" s="19"/>
      <c r="L2365" s="2"/>
      <c r="M2365" s="19"/>
      <c r="N2365" s="2"/>
      <c r="O2365" s="19"/>
      <c r="P2365" s="2"/>
      <c r="Q2365" s="19"/>
    </row>
    <row r="2366" spans="1:18" ht="11.85" customHeight="1" x14ac:dyDescent="0.3">
      <c r="A2366" s="3" t="s">
        <v>1102</v>
      </c>
      <c r="C2366" s="15">
        <v>0</v>
      </c>
      <c r="D2366" s="2"/>
      <c r="E2366" s="15">
        <v>56.04</v>
      </c>
      <c r="F2366" s="2"/>
      <c r="G2366" s="15">
        <v>0</v>
      </c>
      <c r="H2366" s="2"/>
      <c r="I2366" s="15">
        <v>0</v>
      </c>
      <c r="J2366" s="2"/>
      <c r="K2366" s="15">
        <v>0</v>
      </c>
      <c r="L2366" s="2"/>
      <c r="M2366" s="15">
        <v>0</v>
      </c>
      <c r="N2366" s="2"/>
      <c r="O2366" s="15">
        <v>0</v>
      </c>
      <c r="P2366" s="2"/>
      <c r="Q2366" s="15">
        <f>M2366+O2366</f>
        <v>0</v>
      </c>
    </row>
    <row r="2367" spans="1:18" ht="11.85" customHeight="1" x14ac:dyDescent="0.3">
      <c r="A2367" s="3" t="s">
        <v>228</v>
      </c>
      <c r="C2367" s="2">
        <f>SUM(C2359:C2366)</f>
        <v>517200</v>
      </c>
      <c r="D2367" s="2"/>
      <c r="E2367" s="2">
        <f>SUM(E2359:E2366)</f>
        <v>56.04</v>
      </c>
      <c r="F2367" s="2"/>
      <c r="G2367" s="2">
        <f>SUM(G2359:G2366)</f>
        <v>221260</v>
      </c>
      <c r="H2367" s="2"/>
      <c r="I2367" s="2">
        <f>SUM(I2359:I2366)</f>
        <v>50000</v>
      </c>
      <c r="J2367" s="2"/>
      <c r="K2367" s="2">
        <f>SUM(K2359:K2366)</f>
        <v>25000</v>
      </c>
      <c r="L2367" s="2"/>
      <c r="M2367" s="26">
        <f>SUM(M2359:M2366)</f>
        <v>0</v>
      </c>
      <c r="N2367" s="2"/>
      <c r="O2367" s="2">
        <f>SUM(O2359:O2366)</f>
        <v>0</v>
      </c>
      <c r="P2367" s="2"/>
      <c r="Q2367" s="2">
        <f>SUM(Q2359:Q2364)</f>
        <v>0</v>
      </c>
    </row>
    <row r="2368" spans="1:18" ht="11.85" customHeight="1" x14ac:dyDescent="0.3">
      <c r="D2368" s="2"/>
      <c r="F2368" s="2"/>
      <c r="H2368" s="2"/>
      <c r="J2368" s="2"/>
      <c r="K2368" s="2"/>
      <c r="L2368" s="2"/>
      <c r="M2368" s="2"/>
      <c r="N2368" s="2"/>
      <c r="O2368" s="2"/>
      <c r="P2368" s="2"/>
      <c r="Q2368" s="2"/>
    </row>
    <row r="2369" spans="1:21" ht="11.85" customHeight="1" thickBot="1" x14ac:dyDescent="0.35">
      <c r="A2369" s="3" t="s">
        <v>239</v>
      </c>
      <c r="C2369" s="24">
        <f>C2326+C2333+C2344+C2351+C2367+C2356+C2316</f>
        <v>11328954.859999999</v>
      </c>
      <c r="D2369" s="2"/>
      <c r="E2369" s="24">
        <f>E2326+E2333+E2344+E2351+E2367+E2356+E2316</f>
        <v>8608531.9800000004</v>
      </c>
      <c r="F2369" s="2"/>
      <c r="G2369" s="24">
        <f>G2326+G2333+G2344+G2351+G2367+G2356+G2316</f>
        <v>9335905.459999999</v>
      </c>
      <c r="H2369" s="2"/>
      <c r="I2369" s="24">
        <f>I2326+I2333+I2344+I2351+I2367+I2356+I2316</f>
        <v>9172862</v>
      </c>
      <c r="J2369" s="2"/>
      <c r="K2369" s="38">
        <f>K2326+K2333+K2344+K2351+K2367+K2356+K2316</f>
        <v>8825690</v>
      </c>
      <c r="L2369" s="2"/>
      <c r="M2369" s="38">
        <f>M2326+M2333+M2344+M2351+M2367+M2356+M2316</f>
        <v>8084990</v>
      </c>
      <c r="N2369" s="2"/>
      <c r="O2369" s="38">
        <f>O2326+O2333+O2344+O2351+O2367+O2356+O2316</f>
        <v>696500</v>
      </c>
      <c r="P2369" s="2"/>
      <c r="Q2369" s="38">
        <f>Q2326+Q2333+Q2344+Q2351+Q2367+Q2356+Q2316</f>
        <v>8781490</v>
      </c>
      <c r="R2369" s="20"/>
      <c r="U2369" s="5"/>
    </row>
    <row r="2370" spans="1:21" ht="11.85" customHeight="1" thickTop="1" x14ac:dyDescent="0.3">
      <c r="D2370" s="2"/>
      <c r="F2370" s="2"/>
      <c r="H2370" s="2"/>
      <c r="J2370" s="2"/>
      <c r="K2370" s="2"/>
      <c r="L2370" s="2"/>
      <c r="M2370" s="2"/>
      <c r="N2370" s="2"/>
      <c r="O2370" s="2"/>
      <c r="P2370" s="2"/>
      <c r="Q2370" s="2"/>
    </row>
    <row r="2371" spans="1:21" ht="11.85" customHeight="1" x14ac:dyDescent="0.3">
      <c r="A2371" s="3" t="s">
        <v>240</v>
      </c>
      <c r="C2371" s="2">
        <f>C2309+C2369</f>
        <v>13831725.859999999</v>
      </c>
      <c r="D2371" s="2"/>
      <c r="E2371" s="2">
        <f>E2309+E2369</f>
        <v>13845533.479999999</v>
      </c>
      <c r="F2371" s="2"/>
      <c r="G2371" s="2">
        <f>G2309+G2369</f>
        <v>15556924.109999998</v>
      </c>
      <c r="H2371" s="2"/>
      <c r="I2371" s="2">
        <f>I2309+I2369</f>
        <v>15791505.169999998</v>
      </c>
      <c r="J2371" s="2"/>
      <c r="K2371" s="2">
        <f>K2309+K2369</f>
        <v>15444333.169999998</v>
      </c>
      <c r="L2371" s="2"/>
      <c r="M2371" s="2">
        <f>M2309+M2369</f>
        <v>14172895.169999998</v>
      </c>
      <c r="N2371" s="2"/>
      <c r="O2371" s="2">
        <f>O2309+O2369</f>
        <v>696500</v>
      </c>
      <c r="P2371" s="2"/>
      <c r="Q2371" s="2">
        <f>Q2309+Q2369</f>
        <v>14869395.169999998</v>
      </c>
      <c r="U2371" s="2"/>
    </row>
    <row r="2372" spans="1:21" ht="11.85" customHeight="1" x14ac:dyDescent="0.3">
      <c r="A2372" s="1"/>
      <c r="B2372" s="1"/>
      <c r="E2372" s="2" t="str">
        <f>$E$1</f>
        <v>CITY OF BRADY</v>
      </c>
    </row>
    <row r="2373" spans="1:21" ht="11.85" customHeight="1" x14ac:dyDescent="0.3">
      <c r="E2373" s="2" t="str">
        <f>$E$2</f>
        <v>BUDGET REPORT</v>
      </c>
    </row>
    <row r="2374" spans="1:21" ht="11.85" customHeight="1" x14ac:dyDescent="0.3">
      <c r="E2374" s="2" t="str">
        <f>$E$3</f>
        <v>FISCAL YEAR 2016 - 2017</v>
      </c>
    </row>
    <row r="2375" spans="1:21" ht="11.85" customHeight="1" x14ac:dyDescent="0.3">
      <c r="A2375" s="3" t="s">
        <v>1057</v>
      </c>
    </row>
    <row r="2376" spans="1:21" ht="11.85" customHeight="1" x14ac:dyDescent="0.3">
      <c r="A2376" s="3" t="s">
        <v>1103</v>
      </c>
    </row>
    <row r="2377" spans="1:21" ht="11.85" customHeight="1" x14ac:dyDescent="0.3">
      <c r="I2377" s="7" t="str">
        <f>$I$6</f>
        <v>(----- 2015-2016 ------)</v>
      </c>
      <c r="J2377" s="7"/>
      <c r="K2377" s="7"/>
      <c r="L2377" s="8"/>
      <c r="M2377" s="7" t="str">
        <f>$M$6</f>
        <v>2016-2017</v>
      </c>
      <c r="N2377" s="7"/>
      <c r="O2377" s="7"/>
      <c r="P2377" s="7"/>
      <c r="Q2377" s="7"/>
    </row>
    <row r="2378" spans="1:21" ht="11.85" customHeight="1" x14ac:dyDescent="0.3">
      <c r="C2378" s="9" t="str">
        <f>$C$7</f>
        <v>2012-2013</v>
      </c>
      <c r="D2378" s="8"/>
      <c r="E2378" s="9" t="str">
        <f>$E$7</f>
        <v>2013-2014</v>
      </c>
      <c r="F2378" s="8"/>
      <c r="G2378" s="9" t="str">
        <f>$G$7</f>
        <v>2014- 2015</v>
      </c>
      <c r="H2378" s="8"/>
      <c r="I2378" s="9" t="s">
        <v>9</v>
      </c>
      <c r="J2378" s="8"/>
      <c r="K2378" s="8" t="str">
        <f>+$K$7</f>
        <v>PROJECTED</v>
      </c>
      <c r="L2378" s="8"/>
      <c r="M2378" s="8" t="str">
        <f>$M$7</f>
        <v>2016-2017</v>
      </c>
      <c r="N2378" s="8"/>
      <c r="O2378" s="8" t="str">
        <f>$O$7</f>
        <v>2016-2017</v>
      </c>
      <c r="P2378" s="8"/>
      <c r="Q2378" s="8" t="str">
        <f>$Q$7</f>
        <v>APPROVED</v>
      </c>
    </row>
    <row r="2379" spans="1:21" ht="11.85" customHeight="1" x14ac:dyDescent="0.3">
      <c r="A2379" s="10" t="s">
        <v>242</v>
      </c>
      <c r="C2379" s="11" t="s">
        <v>12</v>
      </c>
      <c r="D2379" s="8"/>
      <c r="E2379" s="11" t="s">
        <v>12</v>
      </c>
      <c r="F2379" s="8"/>
      <c r="G2379" s="11" t="s">
        <v>12</v>
      </c>
      <c r="H2379" s="8"/>
      <c r="I2379" s="11" t="s">
        <v>13</v>
      </c>
      <c r="J2379" s="8"/>
      <c r="K2379" s="12" t="s">
        <v>13</v>
      </c>
      <c r="L2379" s="8"/>
      <c r="M2379" s="12" t="str">
        <f>$M$8</f>
        <v>BASE</v>
      </c>
      <c r="N2379" s="8"/>
      <c r="O2379" s="12" t="str">
        <f>$O$8</f>
        <v>SUPPLEMENTAL</v>
      </c>
      <c r="P2379" s="8"/>
      <c r="Q2379" s="12" t="str">
        <f>$Q$8</f>
        <v>BUDGET</v>
      </c>
    </row>
    <row r="2380" spans="1:21" ht="11.85" customHeight="1" x14ac:dyDescent="0.3"/>
    <row r="2381" spans="1:21" ht="11.85" customHeight="1" x14ac:dyDescent="0.3">
      <c r="A2381" s="13" t="s">
        <v>255</v>
      </c>
    </row>
    <row r="2382" spans="1:21" ht="11.85" customHeight="1" x14ac:dyDescent="0.3">
      <c r="A2382" s="3" t="s">
        <v>1104</v>
      </c>
      <c r="C2382" s="2">
        <v>151.79</v>
      </c>
      <c r="D2382" s="2"/>
      <c r="E2382" s="2">
        <v>529.36</v>
      </c>
      <c r="F2382" s="2"/>
      <c r="G2382" s="2">
        <v>158.78</v>
      </c>
      <c r="H2382" s="2"/>
      <c r="I2382" s="2">
        <v>200</v>
      </c>
      <c r="J2382" s="2"/>
      <c r="K2382" s="2">
        <v>200</v>
      </c>
      <c r="L2382" s="2"/>
      <c r="M2382" s="2">
        <v>200</v>
      </c>
      <c r="N2382" s="2"/>
      <c r="O2382" s="2">
        <v>0</v>
      </c>
      <c r="P2382" s="2"/>
      <c r="Q2382" s="2">
        <f>M2382+O2382</f>
        <v>200</v>
      </c>
      <c r="T2382" s="14"/>
    </row>
    <row r="2383" spans="1:21" ht="11.85" customHeight="1" x14ac:dyDescent="0.3">
      <c r="A2383" s="3" t="s">
        <v>1105</v>
      </c>
      <c r="C2383" s="2">
        <v>7365.37</v>
      </c>
      <c r="D2383" s="2"/>
      <c r="E2383" s="2">
        <v>6784.13</v>
      </c>
      <c r="F2383" s="2"/>
      <c r="G2383" s="2">
        <v>5121.7299999999996</v>
      </c>
      <c r="H2383" s="2"/>
      <c r="I2383" s="2">
        <v>7000</v>
      </c>
      <c r="J2383" s="2"/>
      <c r="K2383" s="2">
        <v>25000</v>
      </c>
      <c r="L2383" s="2"/>
      <c r="M2383" s="2">
        <v>7000</v>
      </c>
      <c r="N2383" s="2"/>
      <c r="O2383" s="2">
        <v>30000</v>
      </c>
      <c r="P2383" s="2"/>
      <c r="Q2383" s="2">
        <f>M2383+O2383</f>
        <v>37000</v>
      </c>
      <c r="T2383" s="14"/>
    </row>
    <row r="2384" spans="1:21" ht="11.85" customHeight="1" x14ac:dyDescent="0.3">
      <c r="A2384" s="3" t="s">
        <v>1106</v>
      </c>
      <c r="C2384" s="15">
        <v>79.989999999999995</v>
      </c>
      <c r="D2384" s="2"/>
      <c r="E2384" s="15">
        <v>71.989999999999995</v>
      </c>
      <c r="F2384" s="2"/>
      <c r="G2384" s="15">
        <v>365.53</v>
      </c>
      <c r="H2384" s="2"/>
      <c r="I2384" s="15">
        <v>800</v>
      </c>
      <c r="J2384" s="2"/>
      <c r="K2384" s="15">
        <v>800</v>
      </c>
      <c r="L2384" s="2"/>
      <c r="M2384" s="15">
        <v>800</v>
      </c>
      <c r="N2384" s="2"/>
      <c r="O2384" s="15">
        <v>0</v>
      </c>
      <c r="P2384" s="2"/>
      <c r="Q2384" s="15">
        <f>M2384+O2384</f>
        <v>800</v>
      </c>
      <c r="T2384" s="14"/>
    </row>
    <row r="2385" spans="1:20" ht="11.85" customHeight="1" x14ac:dyDescent="0.3">
      <c r="A2385" s="3" t="s">
        <v>272</v>
      </c>
      <c r="C2385" s="2">
        <f>SUM(C2382:C2384)</f>
        <v>7597.15</v>
      </c>
      <c r="D2385" s="2"/>
      <c r="E2385" s="2">
        <f>SUM(E2382:E2384)</f>
        <v>7385.48</v>
      </c>
      <c r="F2385" s="2"/>
      <c r="G2385" s="2">
        <f>SUM(G2382:G2384)</f>
        <v>5646.0399999999991</v>
      </c>
      <c r="H2385" s="2"/>
      <c r="I2385" s="2">
        <f>SUM(I2382:I2384)</f>
        <v>8000</v>
      </c>
      <c r="J2385" s="2"/>
      <c r="K2385" s="2">
        <f>SUM(K2382:K2384)</f>
        <v>26000</v>
      </c>
      <c r="L2385" s="2"/>
      <c r="M2385" s="2">
        <f>SUM(M2382:M2384)</f>
        <v>8000</v>
      </c>
      <c r="N2385" s="2"/>
      <c r="O2385" s="2">
        <f>SUM(O2382:O2384)</f>
        <v>30000</v>
      </c>
      <c r="P2385" s="2"/>
      <c r="Q2385" s="2">
        <f>SUM(Q2382:Q2384)</f>
        <v>38000</v>
      </c>
    </row>
    <row r="2386" spans="1:20" ht="11.85" customHeight="1" x14ac:dyDescent="0.3">
      <c r="D2386" s="2"/>
      <c r="F2386" s="2"/>
      <c r="H2386" s="2"/>
      <c r="J2386" s="2"/>
      <c r="K2386" s="2"/>
      <c r="L2386" s="2"/>
      <c r="M2386" s="2"/>
      <c r="N2386" s="2"/>
      <c r="O2386" s="2"/>
      <c r="P2386" s="2"/>
      <c r="Q2386" s="2"/>
    </row>
    <row r="2387" spans="1:20" ht="11.85" customHeight="1" x14ac:dyDescent="0.3">
      <c r="A2387" s="13" t="s">
        <v>273</v>
      </c>
      <c r="D2387" s="2"/>
      <c r="F2387" s="2"/>
      <c r="H2387" s="2"/>
      <c r="J2387" s="2"/>
      <c r="K2387" s="2"/>
      <c r="L2387" s="2"/>
      <c r="M2387" s="2"/>
      <c r="N2387" s="2"/>
      <c r="O2387" s="2"/>
      <c r="P2387" s="2"/>
      <c r="Q2387" s="2"/>
    </row>
    <row r="2388" spans="1:20" ht="11.85" customHeight="1" x14ac:dyDescent="0.3">
      <c r="A2388" s="3" t="s">
        <v>1107</v>
      </c>
      <c r="C2388" s="15">
        <v>0</v>
      </c>
      <c r="D2388" s="2"/>
      <c r="E2388" s="15">
        <v>0</v>
      </c>
      <c r="F2388" s="2"/>
      <c r="G2388" s="15">
        <v>0</v>
      </c>
      <c r="H2388" s="2"/>
      <c r="I2388" s="15">
        <v>0</v>
      </c>
      <c r="J2388" s="2"/>
      <c r="K2388" s="15">
        <v>0</v>
      </c>
      <c r="L2388" s="2"/>
      <c r="M2388" s="15">
        <v>0</v>
      </c>
      <c r="N2388" s="2"/>
      <c r="O2388" s="15">
        <v>0</v>
      </c>
      <c r="P2388" s="2"/>
      <c r="Q2388" s="15">
        <f>M2388+O2388</f>
        <v>0</v>
      </c>
      <c r="T2388" s="14"/>
    </row>
    <row r="2389" spans="1:20" ht="11.85" customHeight="1" x14ac:dyDescent="0.3">
      <c r="A2389" s="3" t="s">
        <v>295</v>
      </c>
      <c r="C2389" s="2">
        <f>SUM(C2388:C2388)</f>
        <v>0</v>
      </c>
      <c r="D2389" s="2"/>
      <c r="E2389" s="2">
        <f>SUM(E2388:E2388)</f>
        <v>0</v>
      </c>
      <c r="F2389" s="2"/>
      <c r="G2389" s="2">
        <f>SUM(G2388:G2388)</f>
        <v>0</v>
      </c>
      <c r="H2389" s="2"/>
      <c r="I2389" s="2">
        <f>SUM(I2388:I2388)</f>
        <v>0</v>
      </c>
      <c r="J2389" s="2"/>
      <c r="K2389" s="2">
        <f>SUM(K2388:K2388)</f>
        <v>0</v>
      </c>
      <c r="L2389" s="2"/>
      <c r="M2389" s="2">
        <f>SUM(M2388:M2388)</f>
        <v>0</v>
      </c>
      <c r="N2389" s="2"/>
      <c r="O2389" s="2">
        <f>SUM(O2388:O2388)</f>
        <v>0</v>
      </c>
      <c r="P2389" s="2"/>
      <c r="Q2389" s="2">
        <f>SUM(Q2388:Q2388)</f>
        <v>0</v>
      </c>
    </row>
    <row r="2390" spans="1:20" ht="11.85" customHeight="1" x14ac:dyDescent="0.3">
      <c r="D2390" s="2"/>
      <c r="F2390" s="2"/>
      <c r="H2390" s="2"/>
      <c r="J2390" s="2"/>
      <c r="K2390" s="2"/>
      <c r="L2390" s="2"/>
      <c r="M2390" s="2"/>
      <c r="N2390" s="2"/>
      <c r="O2390" s="2"/>
      <c r="P2390" s="2"/>
      <c r="Q2390" s="2"/>
    </row>
    <row r="2391" spans="1:20" ht="11.85" customHeight="1" x14ac:dyDescent="0.3">
      <c r="A2391" s="3" t="s">
        <v>1108</v>
      </c>
      <c r="C2391" s="2">
        <f>C2385+C2389</f>
        <v>7597.15</v>
      </c>
      <c r="D2391" s="2"/>
      <c r="E2391" s="2">
        <f>E2385+E2389</f>
        <v>7385.48</v>
      </c>
      <c r="F2391" s="2"/>
      <c r="G2391" s="2">
        <f>G2385+G2389</f>
        <v>5646.0399999999991</v>
      </c>
      <c r="H2391" s="2"/>
      <c r="I2391" s="2">
        <f>I2385+I2389</f>
        <v>8000</v>
      </c>
      <c r="J2391" s="2"/>
      <c r="K2391" s="2">
        <f>K2385+K2389</f>
        <v>26000</v>
      </c>
      <c r="L2391" s="2"/>
      <c r="M2391" s="2">
        <f>M2385+M2389</f>
        <v>8000</v>
      </c>
      <c r="N2391" s="2"/>
      <c r="O2391" s="2">
        <f>O2385+O2389</f>
        <v>30000</v>
      </c>
      <c r="P2391" s="2"/>
      <c r="Q2391" s="2">
        <f>Q2385+Q2389</f>
        <v>38000</v>
      </c>
      <c r="T2391" s="14"/>
    </row>
    <row r="2392" spans="1:20" ht="11.85" customHeight="1" x14ac:dyDescent="0.3"/>
    <row r="2393" spans="1:20" ht="11.85" customHeight="1" x14ac:dyDescent="0.3"/>
    <row r="2394" spans="1:20" ht="11.85" customHeight="1" x14ac:dyDescent="0.3"/>
    <row r="2395" spans="1:20" ht="11.85" customHeight="1" x14ac:dyDescent="0.3"/>
    <row r="2396" spans="1:20" ht="11.85" customHeight="1" x14ac:dyDescent="0.3"/>
    <row r="2397" spans="1:20" ht="11.85" customHeight="1" x14ac:dyDescent="0.3"/>
    <row r="2398" spans="1:20" ht="11.85" customHeight="1" x14ac:dyDescent="0.3"/>
    <row r="2399" spans="1:20" ht="11.85" customHeight="1" x14ac:dyDescent="0.3"/>
    <row r="2400" spans="1:20" ht="11.85" customHeight="1" x14ac:dyDescent="0.3"/>
    <row r="2401" ht="11.85" customHeight="1" x14ac:dyDescent="0.3"/>
    <row r="2402" ht="11.85" customHeight="1" x14ac:dyDescent="0.3"/>
    <row r="2403" ht="11.85" customHeight="1" x14ac:dyDescent="0.3"/>
    <row r="2404" ht="11.85" customHeight="1" x14ac:dyDescent="0.3"/>
    <row r="2405" ht="11.85" customHeight="1" x14ac:dyDescent="0.3"/>
    <row r="2406" ht="11.85" customHeight="1" x14ac:dyDescent="0.3"/>
    <row r="2407" ht="11.85" customHeight="1" x14ac:dyDescent="0.3"/>
    <row r="2408" ht="11.85" customHeight="1" x14ac:dyDescent="0.3"/>
    <row r="2409" ht="11.85" customHeight="1" x14ac:dyDescent="0.3"/>
    <row r="2410" ht="11.85" customHeight="1" x14ac:dyDescent="0.3"/>
    <row r="2411" ht="11.85" customHeight="1" x14ac:dyDescent="0.3"/>
    <row r="2412" ht="11.85" customHeight="1" x14ac:dyDescent="0.3"/>
    <row r="2413" ht="11.85" customHeight="1" x14ac:dyDescent="0.3"/>
    <row r="2414" ht="11.85" customHeight="1" x14ac:dyDescent="0.3"/>
    <row r="2415" ht="11.85" customHeight="1" x14ac:dyDescent="0.3"/>
    <row r="2416" ht="11.85" customHeight="1" x14ac:dyDescent="0.3"/>
    <row r="2417" ht="11.85" customHeight="1" x14ac:dyDescent="0.3"/>
    <row r="2418" ht="11.85" customHeight="1" x14ac:dyDescent="0.3"/>
    <row r="2419" ht="11.85" customHeight="1" x14ac:dyDescent="0.3"/>
    <row r="2420" ht="11.85" customHeight="1" x14ac:dyDescent="0.3"/>
    <row r="2421" ht="11.85" customHeight="1" x14ac:dyDescent="0.3"/>
    <row r="2422" ht="11.85" customHeight="1" x14ac:dyDescent="0.3"/>
    <row r="2423" ht="11.85" customHeight="1" x14ac:dyDescent="0.3"/>
    <row r="2424" ht="11.85" customHeight="1" x14ac:dyDescent="0.3"/>
    <row r="2425" ht="11.85" customHeight="1" x14ac:dyDescent="0.3"/>
    <row r="2426" ht="11.85" customHeight="1" x14ac:dyDescent="0.3"/>
    <row r="2427" ht="11.85" customHeight="1" x14ac:dyDescent="0.3"/>
    <row r="2428" ht="11.85" customHeight="1" x14ac:dyDescent="0.3"/>
    <row r="2429" ht="11.85" customHeight="1" x14ac:dyDescent="0.3"/>
    <row r="2430" ht="11.85" customHeight="1" x14ac:dyDescent="0.3"/>
    <row r="2431" ht="11.85" customHeight="1" x14ac:dyDescent="0.3"/>
    <row r="2432" ht="11.85" customHeight="1" x14ac:dyDescent="0.3"/>
    <row r="2433" spans="1:20" ht="11.85" customHeight="1" x14ac:dyDescent="0.3"/>
    <row r="2434" spans="1:20" ht="11.85" customHeight="1" x14ac:dyDescent="0.3"/>
    <row r="2435" spans="1:20" ht="11.85" customHeight="1" x14ac:dyDescent="0.3">
      <c r="A2435" s="1"/>
      <c r="B2435" s="1"/>
      <c r="E2435" s="2" t="str">
        <f>$E$1</f>
        <v>CITY OF BRADY</v>
      </c>
    </row>
    <row r="2436" spans="1:20" ht="11.85" customHeight="1" x14ac:dyDescent="0.3">
      <c r="E2436" s="2" t="str">
        <f>$E$2</f>
        <v>BUDGET REPORT</v>
      </c>
    </row>
    <row r="2437" spans="1:20" ht="11.85" customHeight="1" x14ac:dyDescent="0.3">
      <c r="E2437" s="2" t="str">
        <f>$E$3</f>
        <v>FISCAL YEAR 2016 - 2017</v>
      </c>
    </row>
    <row r="2438" spans="1:20" ht="11.85" customHeight="1" x14ac:dyDescent="0.3">
      <c r="A2438" s="3" t="s">
        <v>1057</v>
      </c>
    </row>
    <row r="2439" spans="1:20" ht="11.85" customHeight="1" x14ac:dyDescent="0.3">
      <c r="A2439" s="3" t="s">
        <v>1109</v>
      </c>
    </row>
    <row r="2440" spans="1:20" ht="11.85" customHeight="1" x14ac:dyDescent="0.3">
      <c r="I2440" s="7" t="str">
        <f>$I$6</f>
        <v>(----- 2015-2016 ------)</v>
      </c>
      <c r="J2440" s="7"/>
      <c r="K2440" s="7"/>
      <c r="L2440" s="8"/>
      <c r="M2440" s="7" t="str">
        <f>$M$6</f>
        <v>2016-2017</v>
      </c>
      <c r="N2440" s="7"/>
      <c r="O2440" s="7"/>
      <c r="P2440" s="7"/>
      <c r="Q2440" s="7"/>
    </row>
    <row r="2441" spans="1:20" ht="11.85" customHeight="1" x14ac:dyDescent="0.3">
      <c r="C2441" s="9" t="str">
        <f>$C$7</f>
        <v>2012-2013</v>
      </c>
      <c r="D2441" s="8"/>
      <c r="E2441" s="9" t="str">
        <f>$E$7</f>
        <v>2013-2014</v>
      </c>
      <c r="F2441" s="8"/>
      <c r="G2441" s="9" t="str">
        <f>$G$7</f>
        <v>2014- 2015</v>
      </c>
      <c r="H2441" s="8"/>
      <c r="I2441" s="9" t="s">
        <v>9</v>
      </c>
      <c r="J2441" s="8"/>
      <c r="K2441" s="8" t="str">
        <f>+$K$7</f>
        <v>PROJECTED</v>
      </c>
      <c r="L2441" s="8"/>
      <c r="M2441" s="8" t="str">
        <f>$M$7</f>
        <v>2016-2017</v>
      </c>
      <c r="N2441" s="8"/>
      <c r="O2441" s="8" t="str">
        <f>$O$7</f>
        <v>2016-2017</v>
      </c>
      <c r="P2441" s="8"/>
      <c r="Q2441" s="8" t="str">
        <f>$Q$7</f>
        <v>APPROVED</v>
      </c>
    </row>
    <row r="2442" spans="1:20" ht="11.85" customHeight="1" x14ac:dyDescent="0.3">
      <c r="A2442" s="10" t="s">
        <v>242</v>
      </c>
      <c r="C2442" s="11" t="s">
        <v>12</v>
      </c>
      <c r="D2442" s="8"/>
      <c r="E2442" s="11" t="s">
        <v>12</v>
      </c>
      <c r="F2442" s="8"/>
      <c r="G2442" s="11" t="s">
        <v>12</v>
      </c>
      <c r="H2442" s="8"/>
      <c r="I2442" s="11" t="s">
        <v>13</v>
      </c>
      <c r="J2442" s="8"/>
      <c r="K2442" s="12" t="s">
        <v>13</v>
      </c>
      <c r="L2442" s="8"/>
      <c r="M2442" s="12" t="str">
        <f>$M$8</f>
        <v>BASE</v>
      </c>
      <c r="N2442" s="8"/>
      <c r="O2442" s="12" t="str">
        <f>$O$8</f>
        <v>SUPPLEMENTAL</v>
      </c>
      <c r="P2442" s="8"/>
      <c r="Q2442" s="12" t="str">
        <f>$Q$8</f>
        <v>BUDGET</v>
      </c>
    </row>
    <row r="2443" spans="1:20" ht="11.85" customHeight="1" x14ac:dyDescent="0.3"/>
    <row r="2444" spans="1:20" ht="11.85" customHeight="1" x14ac:dyDescent="0.3">
      <c r="A2444" s="13" t="s">
        <v>243</v>
      </c>
    </row>
    <row r="2445" spans="1:20" ht="11.85" customHeight="1" x14ac:dyDescent="0.3">
      <c r="A2445" s="3" t="s">
        <v>1110</v>
      </c>
      <c r="C2445" s="2">
        <v>196732.45</v>
      </c>
      <c r="D2445" s="2"/>
      <c r="E2445" s="2">
        <v>166074.09</v>
      </c>
      <c r="F2445" s="2"/>
      <c r="G2445" s="2">
        <v>168467.62</v>
      </c>
      <c r="H2445" s="2"/>
      <c r="I2445" s="2">
        <v>216000</v>
      </c>
      <c r="J2445" s="2"/>
      <c r="K2445" s="2">
        <v>225100</v>
      </c>
      <c r="L2445" s="2"/>
      <c r="M2445" s="2">
        <v>233614</v>
      </c>
      <c r="N2445" s="2"/>
      <c r="O2445" s="2">
        <v>0</v>
      </c>
      <c r="P2445" s="2"/>
      <c r="Q2445" s="2">
        <f t="shared" ref="Q2445:Q2454" si="76">M2445+O2445</f>
        <v>233614</v>
      </c>
      <c r="T2445" s="14"/>
    </row>
    <row r="2446" spans="1:20" ht="11.85" customHeight="1" x14ac:dyDescent="0.3">
      <c r="A2446" s="3" t="s">
        <v>1111</v>
      </c>
      <c r="C2446" s="2">
        <v>11670.58</v>
      </c>
      <c r="D2446" s="2"/>
      <c r="E2446" s="2">
        <v>8729.01</v>
      </c>
      <c r="F2446" s="2"/>
      <c r="G2446" s="2">
        <v>11548.7</v>
      </c>
      <c r="H2446" s="2"/>
      <c r="I2446" s="2">
        <v>15000</v>
      </c>
      <c r="J2446" s="2"/>
      <c r="K2446" s="2">
        <v>15000</v>
      </c>
      <c r="L2446" s="2"/>
      <c r="M2446" s="2">
        <v>15000</v>
      </c>
      <c r="N2446" s="2"/>
      <c r="O2446" s="2">
        <v>0</v>
      </c>
      <c r="P2446" s="2"/>
      <c r="Q2446" s="2">
        <f t="shared" si="76"/>
        <v>15000</v>
      </c>
      <c r="T2446" s="14"/>
    </row>
    <row r="2447" spans="1:20" ht="11.85" customHeight="1" x14ac:dyDescent="0.3">
      <c r="A2447" s="3" t="s">
        <v>1112</v>
      </c>
      <c r="C2447" s="2">
        <v>0</v>
      </c>
      <c r="D2447" s="2"/>
      <c r="E2447" s="2">
        <v>0</v>
      </c>
      <c r="F2447" s="2"/>
      <c r="G2447" s="2">
        <v>250</v>
      </c>
      <c r="H2447" s="2"/>
      <c r="I2447" s="2">
        <v>900</v>
      </c>
      <c r="J2447" s="2"/>
      <c r="K2447" s="2">
        <v>900</v>
      </c>
      <c r="L2447" s="2"/>
      <c r="M2447" s="2">
        <v>1200</v>
      </c>
      <c r="N2447" s="2"/>
      <c r="O2447" s="2">
        <v>0</v>
      </c>
      <c r="P2447" s="2"/>
      <c r="Q2447" s="2">
        <f t="shared" si="76"/>
        <v>1200</v>
      </c>
      <c r="T2447" s="14"/>
    </row>
    <row r="2448" spans="1:20" ht="11.85" customHeight="1" x14ac:dyDescent="0.3">
      <c r="A2448" s="3" t="s">
        <v>1113</v>
      </c>
      <c r="C2448" s="2">
        <v>3640</v>
      </c>
      <c r="D2448" s="2"/>
      <c r="E2448" s="2">
        <v>3570</v>
      </c>
      <c r="F2448" s="2"/>
      <c r="G2448" s="2">
        <v>3708.66</v>
      </c>
      <c r="H2448" s="2"/>
      <c r="I2448" s="2">
        <v>3640</v>
      </c>
      <c r="J2448" s="2"/>
      <c r="K2448" s="2">
        <v>3640</v>
      </c>
      <c r="L2448" s="2"/>
      <c r="M2448" s="2">
        <v>3640</v>
      </c>
      <c r="N2448" s="2"/>
      <c r="O2448" s="2">
        <v>0</v>
      </c>
      <c r="P2448" s="2"/>
      <c r="Q2448" s="2">
        <f t="shared" si="76"/>
        <v>3640</v>
      </c>
      <c r="T2448" s="14"/>
    </row>
    <row r="2449" spans="1:21" ht="11.85" customHeight="1" x14ac:dyDescent="0.3">
      <c r="A2449" s="3" t="s">
        <v>1114</v>
      </c>
      <c r="C2449" s="2">
        <v>0</v>
      </c>
      <c r="D2449" s="2"/>
      <c r="E2449" s="2">
        <v>0</v>
      </c>
      <c r="F2449" s="2"/>
      <c r="G2449" s="2">
        <v>0</v>
      </c>
      <c r="H2449" s="2"/>
      <c r="I2449" s="2">
        <v>0</v>
      </c>
      <c r="J2449" s="2"/>
      <c r="K2449" s="2">
        <v>0</v>
      </c>
      <c r="L2449" s="2"/>
      <c r="M2449" s="2">
        <v>300</v>
      </c>
      <c r="N2449" s="2"/>
      <c r="O2449" s="2">
        <v>0</v>
      </c>
      <c r="P2449" s="2"/>
      <c r="Q2449" s="2">
        <f t="shared" si="76"/>
        <v>300</v>
      </c>
      <c r="T2449" s="14"/>
    </row>
    <row r="2450" spans="1:21" ht="11.85" customHeight="1" x14ac:dyDescent="0.3">
      <c r="A2450" s="3" t="s">
        <v>1115</v>
      </c>
      <c r="C2450" s="2">
        <v>27877.15</v>
      </c>
      <c r="D2450" s="2"/>
      <c r="E2450" s="2">
        <v>21132.37</v>
      </c>
      <c r="F2450" s="2"/>
      <c r="G2450" s="2">
        <v>23292.5</v>
      </c>
      <c r="H2450" s="2"/>
      <c r="I2450" s="2">
        <v>37509</v>
      </c>
      <c r="J2450" s="2"/>
      <c r="K2450" s="2">
        <v>37509</v>
      </c>
      <c r="L2450" s="2"/>
      <c r="M2450" s="2">
        <v>39379</v>
      </c>
      <c r="N2450" s="2"/>
      <c r="O2450" s="2">
        <v>0</v>
      </c>
      <c r="P2450" s="2"/>
      <c r="Q2450" s="2">
        <f t="shared" si="76"/>
        <v>39379</v>
      </c>
      <c r="T2450" s="14"/>
    </row>
    <row r="2451" spans="1:21" ht="11.85" customHeight="1" x14ac:dyDescent="0.3">
      <c r="A2451" s="3" t="s">
        <v>1116</v>
      </c>
      <c r="C2451" s="2">
        <v>22655.78</v>
      </c>
      <c r="D2451" s="2"/>
      <c r="E2451" s="2">
        <v>19614.55</v>
      </c>
      <c r="F2451" s="2"/>
      <c r="G2451" s="2">
        <v>19914.32</v>
      </c>
      <c r="H2451" s="2"/>
      <c r="I2451" s="2">
        <v>23868</v>
      </c>
      <c r="J2451" s="2"/>
      <c r="K2451" s="2">
        <v>23868</v>
      </c>
      <c r="L2451" s="2"/>
      <c r="M2451" s="2">
        <v>26645</v>
      </c>
      <c r="N2451" s="2"/>
      <c r="O2451" s="2">
        <v>0</v>
      </c>
      <c r="P2451" s="2"/>
      <c r="Q2451" s="2">
        <f t="shared" si="76"/>
        <v>26645</v>
      </c>
      <c r="T2451" s="14"/>
    </row>
    <row r="2452" spans="1:21" ht="11.85" customHeight="1" x14ac:dyDescent="0.3">
      <c r="A2452" s="3" t="s">
        <v>1117</v>
      </c>
      <c r="C2452" s="2">
        <v>2635.84</v>
      </c>
      <c r="D2452" s="2"/>
      <c r="E2452" s="2">
        <v>2554.63</v>
      </c>
      <c r="F2452" s="2"/>
      <c r="G2452" s="2">
        <v>2488.4</v>
      </c>
      <c r="H2452" s="2"/>
      <c r="I2452" s="2">
        <v>2572</v>
      </c>
      <c r="J2452" s="2"/>
      <c r="K2452" s="2">
        <v>2572</v>
      </c>
      <c r="L2452" s="2"/>
      <c r="M2452" s="2">
        <v>3085</v>
      </c>
      <c r="N2452" s="2"/>
      <c r="O2452" s="2">
        <v>0</v>
      </c>
      <c r="P2452" s="2"/>
      <c r="Q2452" s="2">
        <f t="shared" si="76"/>
        <v>3085</v>
      </c>
      <c r="T2452" s="14"/>
    </row>
    <row r="2453" spans="1:21" ht="11.85" customHeight="1" x14ac:dyDescent="0.3">
      <c r="A2453" s="3" t="s">
        <v>1118</v>
      </c>
      <c r="C2453" s="2">
        <v>5.24</v>
      </c>
      <c r="D2453" s="2"/>
      <c r="E2453" s="2">
        <v>871.11</v>
      </c>
      <c r="F2453" s="2"/>
      <c r="G2453" s="2">
        <v>192.59</v>
      </c>
      <c r="H2453" s="2"/>
      <c r="I2453" s="2">
        <v>360</v>
      </c>
      <c r="J2453" s="2"/>
      <c r="K2453" s="2">
        <v>810</v>
      </c>
      <c r="L2453" s="2"/>
      <c r="M2453" s="2">
        <v>396</v>
      </c>
      <c r="N2453" s="2"/>
      <c r="O2453" s="2">
        <v>0</v>
      </c>
      <c r="P2453" s="2"/>
      <c r="Q2453" s="2">
        <f t="shared" si="76"/>
        <v>396</v>
      </c>
      <c r="T2453" s="14"/>
    </row>
    <row r="2454" spans="1:21" ht="11.85" customHeight="1" x14ac:dyDescent="0.3">
      <c r="A2454" s="3" t="s">
        <v>1119</v>
      </c>
      <c r="C2454" s="15">
        <v>15949.11</v>
      </c>
      <c r="D2454" s="2"/>
      <c r="E2454" s="15">
        <v>13235.19</v>
      </c>
      <c r="F2454" s="2"/>
      <c r="G2454" s="15">
        <v>14030.76</v>
      </c>
      <c r="H2454" s="2"/>
      <c r="I2454" s="15">
        <v>18018</v>
      </c>
      <c r="J2454" s="2"/>
      <c r="K2454" s="15">
        <v>20000</v>
      </c>
      <c r="L2454" s="2"/>
      <c r="M2454" s="15">
        <v>19392</v>
      </c>
      <c r="N2454" s="2"/>
      <c r="O2454" s="15">
        <v>0</v>
      </c>
      <c r="P2454" s="2"/>
      <c r="Q2454" s="15">
        <f t="shared" si="76"/>
        <v>19392</v>
      </c>
      <c r="T2454" s="14"/>
    </row>
    <row r="2455" spans="1:21" ht="11.85" customHeight="1" x14ac:dyDescent="0.3">
      <c r="A2455" s="3" t="s">
        <v>254</v>
      </c>
      <c r="C2455" s="2">
        <f>SUM(C2445:C2454)</f>
        <v>281166.14999999997</v>
      </c>
      <c r="D2455" s="2"/>
      <c r="E2455" s="2">
        <f>SUM(E2445:E2454)</f>
        <v>235780.94999999998</v>
      </c>
      <c r="F2455" s="2"/>
      <c r="G2455" s="2">
        <f>SUM(G2445:G2454)</f>
        <v>243893.55000000002</v>
      </c>
      <c r="H2455" s="2"/>
      <c r="I2455" s="2">
        <f>SUM(I2445:I2454)</f>
        <v>317867</v>
      </c>
      <c r="J2455" s="2"/>
      <c r="K2455" s="2">
        <f>SUM(K2445:K2454)</f>
        <v>329399</v>
      </c>
      <c r="L2455" s="2"/>
      <c r="M2455" s="2">
        <f>SUM(M2445:M2454)</f>
        <v>342651</v>
      </c>
      <c r="N2455" s="2"/>
      <c r="O2455" s="2">
        <f>SUM(O2445:O2454)</f>
        <v>0</v>
      </c>
      <c r="P2455" s="2"/>
      <c r="Q2455" s="2">
        <f>SUM(Q2445:Q2454)</f>
        <v>342651</v>
      </c>
      <c r="R2455" s="20"/>
      <c r="U2455" s="2"/>
    </row>
    <row r="2456" spans="1:21" ht="11.85" customHeight="1" x14ac:dyDescent="0.3">
      <c r="D2456" s="2"/>
      <c r="F2456" s="2"/>
      <c r="H2456" s="2"/>
      <c r="J2456" s="2"/>
      <c r="K2456" s="2"/>
      <c r="L2456" s="2"/>
      <c r="M2456" s="2"/>
      <c r="N2456" s="2"/>
      <c r="O2456" s="2"/>
      <c r="P2456" s="2"/>
      <c r="Q2456" s="2"/>
    </row>
    <row r="2457" spans="1:21" ht="11.85" customHeight="1" x14ac:dyDescent="0.3">
      <c r="A2457" s="13" t="s">
        <v>255</v>
      </c>
      <c r="D2457" s="2"/>
      <c r="F2457" s="2"/>
      <c r="H2457" s="2"/>
      <c r="J2457" s="2"/>
      <c r="K2457" s="2"/>
      <c r="L2457" s="2"/>
      <c r="M2457" s="2"/>
      <c r="N2457" s="2"/>
      <c r="O2457" s="2"/>
      <c r="P2457" s="2"/>
      <c r="Q2457" s="2"/>
    </row>
    <row r="2458" spans="1:21" ht="11.85" customHeight="1" x14ac:dyDescent="0.3">
      <c r="A2458" s="3" t="s">
        <v>1120</v>
      </c>
      <c r="C2458" s="2">
        <v>2056.86</v>
      </c>
      <c r="D2458" s="2"/>
      <c r="E2458" s="2">
        <v>333.25</v>
      </c>
      <c r="F2458" s="2"/>
      <c r="G2458" s="2">
        <v>1919.56</v>
      </c>
      <c r="H2458" s="2"/>
      <c r="I2458" s="2">
        <v>2500</v>
      </c>
      <c r="J2458" s="2"/>
      <c r="K2458" s="2">
        <v>2500</v>
      </c>
      <c r="L2458" s="2"/>
      <c r="M2458" s="2">
        <v>2500</v>
      </c>
      <c r="N2458" s="2"/>
      <c r="O2458" s="2">
        <v>0</v>
      </c>
      <c r="P2458" s="2"/>
      <c r="Q2458" s="2">
        <f t="shared" ref="Q2458:Q2470" si="77">M2458+O2458</f>
        <v>2500</v>
      </c>
      <c r="T2458" s="14"/>
    </row>
    <row r="2459" spans="1:21" ht="11.85" customHeight="1" x14ac:dyDescent="0.3">
      <c r="A2459" s="3" t="s">
        <v>1121</v>
      </c>
      <c r="C2459" s="2">
        <v>4291.1899999999996</v>
      </c>
      <c r="D2459" s="2"/>
      <c r="E2459" s="2">
        <v>371.17</v>
      </c>
      <c r="F2459" s="2"/>
      <c r="G2459" s="2">
        <v>449</v>
      </c>
      <c r="H2459" s="2"/>
      <c r="I2459" s="2">
        <v>4000</v>
      </c>
      <c r="J2459" s="2"/>
      <c r="K2459" s="2">
        <v>4000</v>
      </c>
      <c r="L2459" s="2"/>
      <c r="M2459" s="2">
        <v>1000</v>
      </c>
      <c r="N2459" s="2"/>
      <c r="O2459" s="2">
        <v>0</v>
      </c>
      <c r="P2459" s="2"/>
      <c r="Q2459" s="2">
        <f t="shared" si="77"/>
        <v>1000</v>
      </c>
      <c r="T2459" s="14"/>
    </row>
    <row r="2460" spans="1:21" ht="11.85" customHeight="1" x14ac:dyDescent="0.3">
      <c r="A2460" s="3" t="s">
        <v>1122</v>
      </c>
      <c r="C2460" s="2">
        <v>23155.62</v>
      </c>
      <c r="D2460" s="2"/>
      <c r="E2460" s="2">
        <v>59526.46</v>
      </c>
      <c r="F2460" s="2"/>
      <c r="G2460" s="2">
        <v>37910.550000000003</v>
      </c>
      <c r="H2460" s="2"/>
      <c r="I2460" s="2">
        <v>30000</v>
      </c>
      <c r="J2460" s="2"/>
      <c r="K2460" s="2">
        <v>30000</v>
      </c>
      <c r="L2460" s="2"/>
      <c r="M2460" s="2">
        <v>30000</v>
      </c>
      <c r="N2460" s="2"/>
      <c r="O2460" s="2">
        <v>0</v>
      </c>
      <c r="P2460" s="2"/>
      <c r="Q2460" s="2">
        <f t="shared" si="77"/>
        <v>30000</v>
      </c>
      <c r="T2460" s="14"/>
    </row>
    <row r="2461" spans="1:21" ht="11.85" customHeight="1" x14ac:dyDescent="0.3">
      <c r="A2461" s="3" t="s">
        <v>1123</v>
      </c>
      <c r="C2461" s="2">
        <v>0</v>
      </c>
      <c r="D2461" s="2"/>
      <c r="E2461" s="2">
        <v>40.22</v>
      </c>
      <c r="F2461" s="2"/>
      <c r="G2461" s="2">
        <v>51.61</v>
      </c>
      <c r="H2461" s="2"/>
      <c r="I2461" s="2">
        <v>0</v>
      </c>
      <c r="J2461" s="2"/>
      <c r="K2461" s="2">
        <v>0</v>
      </c>
      <c r="L2461" s="2"/>
      <c r="M2461" s="2">
        <v>0</v>
      </c>
      <c r="N2461" s="2"/>
      <c r="O2461" s="2">
        <v>0</v>
      </c>
      <c r="P2461" s="2"/>
      <c r="Q2461" s="2">
        <f t="shared" si="77"/>
        <v>0</v>
      </c>
      <c r="T2461" s="14"/>
    </row>
    <row r="2462" spans="1:21" ht="11.85" customHeight="1" x14ac:dyDescent="0.3">
      <c r="A2462" s="3" t="s">
        <v>1124</v>
      </c>
      <c r="C2462" s="2">
        <v>6391.15</v>
      </c>
      <c r="D2462" s="2"/>
      <c r="E2462" s="2">
        <v>6545.52</v>
      </c>
      <c r="F2462" s="2"/>
      <c r="G2462" s="2">
        <v>7281.66</v>
      </c>
      <c r="H2462" s="2"/>
      <c r="I2462" s="2">
        <v>6900</v>
      </c>
      <c r="J2462" s="2"/>
      <c r="K2462" s="2">
        <v>8100</v>
      </c>
      <c r="L2462" s="2"/>
      <c r="M2462" s="2">
        <v>8000</v>
      </c>
      <c r="N2462" s="2"/>
      <c r="O2462" s="2">
        <v>0</v>
      </c>
      <c r="P2462" s="2"/>
      <c r="Q2462" s="2">
        <f t="shared" si="77"/>
        <v>8000</v>
      </c>
      <c r="T2462" s="14"/>
    </row>
    <row r="2463" spans="1:21" ht="11.85" customHeight="1" x14ac:dyDescent="0.3">
      <c r="A2463" s="3" t="s">
        <v>1125</v>
      </c>
      <c r="C2463" s="2">
        <v>0</v>
      </c>
      <c r="D2463" s="2"/>
      <c r="E2463" s="2">
        <v>0</v>
      </c>
      <c r="F2463" s="2"/>
      <c r="G2463" s="2">
        <v>0</v>
      </c>
      <c r="H2463" s="2"/>
      <c r="I2463" s="2">
        <v>0</v>
      </c>
      <c r="J2463" s="2"/>
      <c r="K2463" s="2">
        <v>0</v>
      </c>
      <c r="L2463" s="2"/>
      <c r="M2463" s="2">
        <v>0</v>
      </c>
      <c r="N2463" s="2"/>
      <c r="O2463" s="2">
        <v>0</v>
      </c>
      <c r="P2463" s="2"/>
      <c r="Q2463" s="2">
        <f t="shared" si="77"/>
        <v>0</v>
      </c>
      <c r="T2463" s="14"/>
    </row>
    <row r="2464" spans="1:21" ht="11.85" customHeight="1" x14ac:dyDescent="0.3">
      <c r="A2464" s="3" t="s">
        <v>1126</v>
      </c>
      <c r="C2464" s="2">
        <v>300.64</v>
      </c>
      <c r="D2464" s="2"/>
      <c r="E2464" s="2">
        <v>198.72</v>
      </c>
      <c r="F2464" s="2"/>
      <c r="G2464" s="2">
        <v>0</v>
      </c>
      <c r="H2464" s="2"/>
      <c r="I2464" s="2">
        <v>0</v>
      </c>
      <c r="J2464" s="2"/>
      <c r="K2464" s="2">
        <v>0</v>
      </c>
      <c r="L2464" s="2"/>
      <c r="M2464" s="2">
        <v>0</v>
      </c>
      <c r="N2464" s="2"/>
      <c r="O2464" s="2">
        <v>0</v>
      </c>
      <c r="P2464" s="2"/>
      <c r="Q2464" s="2">
        <f t="shared" si="77"/>
        <v>0</v>
      </c>
      <c r="T2464" s="14"/>
    </row>
    <row r="2465" spans="1:20" ht="11.85" customHeight="1" x14ac:dyDescent="0.3">
      <c r="A2465" s="3" t="s">
        <v>1127</v>
      </c>
      <c r="C2465" s="2">
        <v>0</v>
      </c>
      <c r="D2465" s="2"/>
      <c r="E2465" s="2">
        <v>0</v>
      </c>
      <c r="F2465" s="2"/>
      <c r="G2465" s="2">
        <v>69370.7</v>
      </c>
      <c r="H2465" s="2"/>
      <c r="I2465" s="2">
        <v>20000</v>
      </c>
      <c r="J2465" s="2"/>
      <c r="K2465" s="2">
        <v>20000</v>
      </c>
      <c r="L2465" s="2"/>
      <c r="M2465" s="2">
        <v>22500</v>
      </c>
      <c r="N2465" s="2"/>
      <c r="O2465" s="2">
        <v>0</v>
      </c>
      <c r="P2465" s="2"/>
      <c r="Q2465" s="2">
        <f t="shared" si="77"/>
        <v>22500</v>
      </c>
      <c r="T2465" s="14"/>
    </row>
    <row r="2466" spans="1:20" ht="11.85" customHeight="1" x14ac:dyDescent="0.3">
      <c r="A2466" s="3" t="s">
        <v>1128</v>
      </c>
      <c r="C2466" s="2">
        <v>0</v>
      </c>
      <c r="D2466" s="2"/>
      <c r="E2466" s="2">
        <v>0</v>
      </c>
      <c r="F2466" s="2"/>
      <c r="G2466" s="2">
        <v>0</v>
      </c>
      <c r="H2466" s="2"/>
      <c r="I2466" s="2">
        <v>0</v>
      </c>
      <c r="J2466" s="2"/>
      <c r="K2466" s="2">
        <v>0</v>
      </c>
      <c r="L2466" s="2"/>
      <c r="M2466" s="2">
        <v>0</v>
      </c>
      <c r="N2466" s="2"/>
      <c r="O2466" s="2">
        <v>0</v>
      </c>
      <c r="P2466" s="2"/>
      <c r="Q2466" s="2">
        <f t="shared" si="77"/>
        <v>0</v>
      </c>
      <c r="T2466" s="14"/>
    </row>
    <row r="2467" spans="1:20" ht="11.85" customHeight="1" x14ac:dyDescent="0.3">
      <c r="A2467" s="3" t="s">
        <v>1129</v>
      </c>
      <c r="C2467" s="2">
        <v>0</v>
      </c>
      <c r="D2467" s="2"/>
      <c r="E2467" s="2">
        <v>0</v>
      </c>
      <c r="F2467" s="2"/>
      <c r="G2467" s="2">
        <v>0</v>
      </c>
      <c r="H2467" s="2"/>
      <c r="I2467" s="2">
        <v>350</v>
      </c>
      <c r="J2467" s="2"/>
      <c r="K2467" s="2">
        <v>350</v>
      </c>
      <c r="L2467" s="2"/>
      <c r="M2467" s="2">
        <v>350</v>
      </c>
      <c r="N2467" s="2"/>
      <c r="O2467" s="2">
        <v>0</v>
      </c>
      <c r="P2467" s="2"/>
      <c r="Q2467" s="2">
        <f t="shared" si="77"/>
        <v>350</v>
      </c>
      <c r="T2467" s="14"/>
    </row>
    <row r="2468" spans="1:20" ht="11.85" customHeight="1" x14ac:dyDescent="0.3">
      <c r="A2468" s="3" t="s">
        <v>1130</v>
      </c>
      <c r="C2468" s="2">
        <v>0</v>
      </c>
      <c r="D2468" s="2"/>
      <c r="E2468" s="2">
        <v>0</v>
      </c>
      <c r="F2468" s="2"/>
      <c r="G2468" s="2">
        <v>1092</v>
      </c>
      <c r="H2468" s="2"/>
      <c r="I2468" s="2">
        <v>350</v>
      </c>
      <c r="J2468" s="2"/>
      <c r="K2468" s="2">
        <v>350</v>
      </c>
      <c r="L2468" s="2"/>
      <c r="M2468" s="2">
        <v>350</v>
      </c>
      <c r="N2468" s="2"/>
      <c r="O2468" s="2">
        <v>0</v>
      </c>
      <c r="P2468" s="2"/>
      <c r="Q2468" s="2">
        <f t="shared" si="77"/>
        <v>350</v>
      </c>
      <c r="T2468" s="14"/>
    </row>
    <row r="2469" spans="1:20" ht="11.85" customHeight="1" x14ac:dyDescent="0.3">
      <c r="A2469" s="3" t="s">
        <v>1131</v>
      </c>
      <c r="C2469" s="2">
        <v>4180676.12</v>
      </c>
      <c r="D2469" s="2"/>
      <c r="E2469" s="2">
        <v>4575989.12</v>
      </c>
      <c r="F2469" s="2"/>
      <c r="G2469" s="2">
        <v>4895678.88</v>
      </c>
      <c r="H2469" s="2"/>
      <c r="I2469" s="2">
        <v>4600000</v>
      </c>
      <c r="J2469" s="2"/>
      <c r="K2469" s="2">
        <v>4400000</v>
      </c>
      <c r="L2469" s="2"/>
      <c r="M2469" s="2">
        <v>4000000</v>
      </c>
      <c r="N2469" s="2"/>
      <c r="O2469" s="2">
        <v>0</v>
      </c>
      <c r="P2469" s="2"/>
      <c r="Q2469" s="2">
        <f t="shared" si="77"/>
        <v>4000000</v>
      </c>
      <c r="T2469" s="14"/>
    </row>
    <row r="2470" spans="1:20" ht="11.85" customHeight="1" x14ac:dyDescent="0.3">
      <c r="A2470" s="3" t="s">
        <v>1132</v>
      </c>
      <c r="C2470" s="15">
        <v>286.12</v>
      </c>
      <c r="D2470" s="2"/>
      <c r="E2470" s="15">
        <v>238.59</v>
      </c>
      <c r="F2470" s="2"/>
      <c r="G2470" s="15">
        <v>103.02</v>
      </c>
      <c r="H2470" s="2"/>
      <c r="I2470" s="15">
        <v>300</v>
      </c>
      <c r="J2470" s="2"/>
      <c r="K2470" s="15">
        <v>300</v>
      </c>
      <c r="L2470" s="2"/>
      <c r="M2470" s="15">
        <v>300</v>
      </c>
      <c r="N2470" s="2"/>
      <c r="O2470" s="15">
        <v>0</v>
      </c>
      <c r="P2470" s="2"/>
      <c r="Q2470" s="15">
        <f t="shared" si="77"/>
        <v>300</v>
      </c>
      <c r="T2470" s="14"/>
    </row>
    <row r="2471" spans="1:20" ht="11.85" customHeight="1" x14ac:dyDescent="0.3">
      <c r="A2471" s="3" t="s">
        <v>272</v>
      </c>
      <c r="C2471" s="2">
        <f>SUM(C2458:C2470)</f>
        <v>4217157.7</v>
      </c>
      <c r="D2471" s="2"/>
      <c r="E2471" s="2">
        <f>SUM(E2458:E2470)</f>
        <v>4643243.05</v>
      </c>
      <c r="F2471" s="2"/>
      <c r="G2471" s="2">
        <f>SUM(G2458:G2470)</f>
        <v>5013856.9799999995</v>
      </c>
      <c r="H2471" s="2"/>
      <c r="I2471" s="2">
        <f>SUM(I2458:I2470)</f>
        <v>4664400</v>
      </c>
      <c r="J2471" s="2"/>
      <c r="K2471" s="2">
        <f>SUM(K2458:K2470)</f>
        <v>4465600</v>
      </c>
      <c r="L2471" s="2"/>
      <c r="M2471" s="2">
        <f>SUM(M2458:M2470)</f>
        <v>4065000</v>
      </c>
      <c r="N2471" s="2"/>
      <c r="O2471" s="2">
        <f>SUM(O2458:O2470)</f>
        <v>0</v>
      </c>
      <c r="P2471" s="2"/>
      <c r="Q2471" s="2">
        <f>SUM(Q2458:Q2470)</f>
        <v>4065000</v>
      </c>
      <c r="R2471" s="20"/>
    </row>
    <row r="2472" spans="1:20" ht="11.85" customHeight="1" x14ac:dyDescent="0.3">
      <c r="D2472" s="2"/>
      <c r="F2472" s="2"/>
      <c r="H2472" s="2"/>
      <c r="J2472" s="2"/>
      <c r="K2472" s="2"/>
      <c r="L2472" s="2"/>
      <c r="M2472" s="2"/>
      <c r="N2472" s="2"/>
      <c r="O2472" s="2"/>
      <c r="P2472" s="2"/>
      <c r="Q2472" s="2"/>
    </row>
    <row r="2473" spans="1:20" ht="11.85" customHeight="1" x14ac:dyDescent="0.3">
      <c r="A2473" s="13" t="s">
        <v>273</v>
      </c>
      <c r="D2473" s="2"/>
      <c r="F2473" s="2"/>
      <c r="H2473" s="2"/>
      <c r="J2473" s="2"/>
      <c r="K2473" s="2"/>
      <c r="L2473" s="2"/>
      <c r="M2473" s="2"/>
      <c r="N2473" s="2"/>
      <c r="O2473" s="2"/>
      <c r="P2473" s="2"/>
      <c r="Q2473" s="2"/>
    </row>
    <row r="2474" spans="1:20" ht="11.85" customHeight="1" x14ac:dyDescent="0.3">
      <c r="A2474" s="3" t="s">
        <v>1133</v>
      </c>
      <c r="C2474" s="2">
        <v>340</v>
      </c>
      <c r="D2474" s="2"/>
      <c r="E2474" s="2">
        <v>252.58</v>
      </c>
      <c r="F2474" s="2"/>
      <c r="G2474" s="2">
        <v>864.92</v>
      </c>
      <c r="H2474" s="2"/>
      <c r="I2474" s="2">
        <v>1000</v>
      </c>
      <c r="J2474" s="2"/>
      <c r="K2474" s="2">
        <v>1000</v>
      </c>
      <c r="L2474" s="2"/>
      <c r="M2474" s="2">
        <v>1000</v>
      </c>
      <c r="N2474" s="2"/>
      <c r="O2474" s="2">
        <v>0</v>
      </c>
      <c r="P2474" s="2"/>
      <c r="Q2474" s="2">
        <f t="shared" ref="Q2474:Q2494" si="78">M2474+O2474</f>
        <v>1000</v>
      </c>
      <c r="T2474" s="14"/>
    </row>
    <row r="2475" spans="1:20" ht="11.85" customHeight="1" x14ac:dyDescent="0.3">
      <c r="A2475" s="3" t="s">
        <v>1134</v>
      </c>
      <c r="C2475" s="2">
        <v>8446.4699999999993</v>
      </c>
      <c r="D2475" s="2"/>
      <c r="E2475" s="2">
        <v>7012.99</v>
      </c>
      <c r="F2475" s="2"/>
      <c r="G2475" s="2">
        <v>8751.31</v>
      </c>
      <c r="H2475" s="2"/>
      <c r="I2475" s="2">
        <v>10355</v>
      </c>
      <c r="J2475" s="2"/>
      <c r="K2475" s="2">
        <v>10355</v>
      </c>
      <c r="L2475" s="2"/>
      <c r="M2475" s="2">
        <v>10355</v>
      </c>
      <c r="N2475" s="2"/>
      <c r="O2475" s="2">
        <v>0</v>
      </c>
      <c r="P2475" s="2"/>
      <c r="Q2475" s="2">
        <f t="shared" si="78"/>
        <v>10355</v>
      </c>
      <c r="T2475" s="14"/>
    </row>
    <row r="2476" spans="1:20" ht="11.85" customHeight="1" x14ac:dyDescent="0.3">
      <c r="A2476" s="3" t="s">
        <v>1135</v>
      </c>
      <c r="C2476" s="2">
        <v>10079.07</v>
      </c>
      <c r="D2476" s="2"/>
      <c r="E2476" s="2">
        <v>12166</v>
      </c>
      <c r="F2476" s="2"/>
      <c r="G2476" s="2">
        <v>11409.16</v>
      </c>
      <c r="H2476" s="2"/>
      <c r="I2476" s="2">
        <v>15000</v>
      </c>
      <c r="J2476" s="2"/>
      <c r="K2476" s="2">
        <v>15000</v>
      </c>
      <c r="L2476" s="2"/>
      <c r="M2476" s="2">
        <v>15000</v>
      </c>
      <c r="N2476" s="2"/>
      <c r="O2476" s="2">
        <v>0</v>
      </c>
      <c r="P2476" s="2"/>
      <c r="Q2476" s="2">
        <f t="shared" si="78"/>
        <v>15000</v>
      </c>
      <c r="T2476" s="14"/>
    </row>
    <row r="2477" spans="1:20" ht="11.85" customHeight="1" x14ac:dyDescent="0.3">
      <c r="A2477" s="3" t="s">
        <v>1136</v>
      </c>
      <c r="C2477" s="2">
        <v>33179.599999999999</v>
      </c>
      <c r="D2477" s="2"/>
      <c r="E2477" s="2">
        <v>40459.22</v>
      </c>
      <c r="F2477" s="2"/>
      <c r="G2477" s="2">
        <v>32983.919999999998</v>
      </c>
      <c r="H2477" s="2"/>
      <c r="I2477" s="2">
        <v>75000</v>
      </c>
      <c r="J2477" s="2"/>
      <c r="K2477" s="2">
        <v>69000</v>
      </c>
      <c r="L2477" s="2"/>
      <c r="M2477" s="2">
        <v>50000</v>
      </c>
      <c r="N2477" s="2"/>
      <c r="O2477" s="2">
        <v>0</v>
      </c>
      <c r="P2477" s="2"/>
      <c r="Q2477" s="2">
        <f t="shared" si="78"/>
        <v>50000</v>
      </c>
      <c r="T2477" s="14"/>
    </row>
    <row r="2478" spans="1:20" ht="11.85" customHeight="1" x14ac:dyDescent="0.3">
      <c r="A2478" s="3" t="s">
        <v>1137</v>
      </c>
      <c r="C2478" s="2">
        <v>1623.99</v>
      </c>
      <c r="D2478" s="2"/>
      <c r="E2478" s="2">
        <v>938.11</v>
      </c>
      <c r="F2478" s="2"/>
      <c r="G2478" s="2">
        <v>4827.88</v>
      </c>
      <c r="H2478" s="2"/>
      <c r="I2478" s="2">
        <v>5000</v>
      </c>
      <c r="J2478" s="2"/>
      <c r="K2478" s="2">
        <v>5000</v>
      </c>
      <c r="L2478" s="2"/>
      <c r="M2478" s="2">
        <v>5000</v>
      </c>
      <c r="N2478" s="2"/>
      <c r="O2478" s="2">
        <v>0</v>
      </c>
      <c r="P2478" s="2"/>
      <c r="Q2478" s="2">
        <f t="shared" si="78"/>
        <v>5000</v>
      </c>
      <c r="T2478" s="14"/>
    </row>
    <row r="2479" spans="1:20" ht="11.85" customHeight="1" x14ac:dyDescent="0.3">
      <c r="A2479" s="3" t="s">
        <v>1138</v>
      </c>
      <c r="C2479" s="2">
        <v>11341.6</v>
      </c>
      <c r="D2479" s="2"/>
      <c r="E2479" s="2">
        <v>10089.36</v>
      </c>
      <c r="F2479" s="2"/>
      <c r="G2479" s="2">
        <v>6248.89</v>
      </c>
      <c r="H2479" s="2"/>
      <c r="I2479" s="2">
        <v>10000</v>
      </c>
      <c r="J2479" s="2"/>
      <c r="K2479" s="2">
        <v>8800</v>
      </c>
      <c r="L2479" s="2"/>
      <c r="M2479" s="2">
        <v>9000</v>
      </c>
      <c r="N2479" s="2"/>
      <c r="O2479" s="2">
        <v>0</v>
      </c>
      <c r="P2479" s="2"/>
      <c r="Q2479" s="2">
        <f t="shared" si="78"/>
        <v>9000</v>
      </c>
      <c r="T2479" s="14"/>
    </row>
    <row r="2480" spans="1:20" ht="11.85" customHeight="1" x14ac:dyDescent="0.3">
      <c r="A2480" s="3" t="s">
        <v>1139</v>
      </c>
      <c r="C2480" s="2">
        <v>1502.75</v>
      </c>
      <c r="D2480" s="2"/>
      <c r="E2480" s="2">
        <v>3004</v>
      </c>
      <c r="F2480" s="2"/>
      <c r="G2480" s="2">
        <v>2528.87</v>
      </c>
      <c r="H2480" s="2"/>
      <c r="I2480" s="2">
        <v>7000</v>
      </c>
      <c r="J2480" s="2"/>
      <c r="K2480" s="2">
        <v>7000</v>
      </c>
      <c r="L2480" s="2"/>
      <c r="M2480" s="2">
        <v>7000</v>
      </c>
      <c r="N2480" s="2"/>
      <c r="O2480" s="2">
        <v>0</v>
      </c>
      <c r="P2480" s="2"/>
      <c r="Q2480" s="2">
        <f t="shared" si="78"/>
        <v>7000</v>
      </c>
      <c r="T2480" s="14"/>
    </row>
    <row r="2481" spans="1:21" ht="11.85" customHeight="1" x14ac:dyDescent="0.3">
      <c r="A2481" s="3" t="s">
        <v>1140</v>
      </c>
      <c r="C2481" s="2">
        <v>0</v>
      </c>
      <c r="D2481" s="2"/>
      <c r="E2481" s="2">
        <v>0</v>
      </c>
      <c r="F2481" s="2"/>
      <c r="G2481" s="2">
        <v>0</v>
      </c>
      <c r="H2481" s="2"/>
      <c r="I2481" s="2">
        <v>0</v>
      </c>
      <c r="J2481" s="2"/>
      <c r="K2481" s="2">
        <v>0</v>
      </c>
      <c r="L2481" s="2"/>
      <c r="M2481" s="2">
        <v>0</v>
      </c>
      <c r="N2481" s="2"/>
      <c r="O2481" s="2">
        <v>0</v>
      </c>
      <c r="P2481" s="2"/>
      <c r="Q2481" s="2">
        <f t="shared" si="78"/>
        <v>0</v>
      </c>
      <c r="T2481" s="14"/>
    </row>
    <row r="2482" spans="1:21" ht="11.85" customHeight="1" x14ac:dyDescent="0.3">
      <c r="A2482" s="3" t="s">
        <v>1141</v>
      </c>
      <c r="C2482" s="2">
        <v>746.13</v>
      </c>
      <c r="D2482" s="2"/>
      <c r="E2482" s="2">
        <v>1064.0899999999999</v>
      </c>
      <c r="F2482" s="2"/>
      <c r="G2482" s="2">
        <v>1289.76</v>
      </c>
      <c r="H2482" s="2"/>
      <c r="I2482" s="2">
        <v>1500</v>
      </c>
      <c r="J2482" s="2"/>
      <c r="K2482" s="2">
        <v>1500</v>
      </c>
      <c r="L2482" s="2"/>
      <c r="M2482" s="2">
        <v>1000</v>
      </c>
      <c r="N2482" s="2"/>
      <c r="O2482" s="2">
        <v>0</v>
      </c>
      <c r="P2482" s="2"/>
      <c r="Q2482" s="2">
        <f t="shared" si="78"/>
        <v>1000</v>
      </c>
      <c r="T2482" s="14"/>
    </row>
    <row r="2483" spans="1:21" ht="11.85" customHeight="1" x14ac:dyDescent="0.3">
      <c r="A2483" s="3" t="s">
        <v>1142</v>
      </c>
      <c r="C2483" s="2">
        <v>8157.47</v>
      </c>
      <c r="D2483" s="2"/>
      <c r="E2483" s="2">
        <v>4723.0600000000004</v>
      </c>
      <c r="F2483" s="2"/>
      <c r="G2483" s="2">
        <v>5029.58</v>
      </c>
      <c r="H2483" s="2"/>
      <c r="I2483" s="2">
        <v>10000</v>
      </c>
      <c r="J2483" s="2"/>
      <c r="K2483" s="2">
        <v>16000</v>
      </c>
      <c r="L2483" s="2"/>
      <c r="M2483" s="2">
        <v>10000</v>
      </c>
      <c r="N2483" s="2"/>
      <c r="O2483" s="2">
        <v>0</v>
      </c>
      <c r="P2483" s="2"/>
      <c r="Q2483" s="2">
        <f t="shared" si="78"/>
        <v>10000</v>
      </c>
      <c r="T2483" s="14"/>
    </row>
    <row r="2484" spans="1:21" ht="11.85" customHeight="1" x14ac:dyDescent="0.3">
      <c r="A2484" s="3" t="s">
        <v>1143</v>
      </c>
      <c r="C2484" s="2">
        <v>866.41</v>
      </c>
      <c r="D2484" s="2"/>
      <c r="E2484" s="2">
        <v>963.97</v>
      </c>
      <c r="F2484" s="2"/>
      <c r="G2484" s="2">
        <v>1019.44</v>
      </c>
      <c r="H2484" s="2"/>
      <c r="I2484" s="2">
        <v>1500</v>
      </c>
      <c r="J2484" s="2"/>
      <c r="K2484" s="2">
        <v>1500</v>
      </c>
      <c r="L2484" s="2"/>
      <c r="M2484" s="2">
        <v>1500</v>
      </c>
      <c r="N2484" s="2"/>
      <c r="O2484" s="2">
        <v>0</v>
      </c>
      <c r="P2484" s="2"/>
      <c r="Q2484" s="2">
        <f t="shared" si="78"/>
        <v>1500</v>
      </c>
      <c r="T2484" s="14"/>
    </row>
    <row r="2485" spans="1:21" ht="11.85" customHeight="1" x14ac:dyDescent="0.3">
      <c r="A2485" s="3" t="s">
        <v>1144</v>
      </c>
      <c r="C2485" s="2">
        <v>33101.120000000003</v>
      </c>
      <c r="D2485" s="2"/>
      <c r="E2485" s="2">
        <v>23767.97</v>
      </c>
      <c r="F2485" s="2"/>
      <c r="G2485" s="2">
        <v>53035.3</v>
      </c>
      <c r="H2485" s="2"/>
      <c r="I2485" s="2">
        <v>60000</v>
      </c>
      <c r="J2485" s="2"/>
      <c r="K2485" s="2">
        <v>60000</v>
      </c>
      <c r="L2485" s="2"/>
      <c r="M2485" s="2">
        <v>60000</v>
      </c>
      <c r="N2485" s="2"/>
      <c r="O2485" s="2">
        <v>15000</v>
      </c>
      <c r="P2485" s="2"/>
      <c r="Q2485" s="2">
        <f t="shared" si="78"/>
        <v>75000</v>
      </c>
      <c r="T2485" s="14"/>
    </row>
    <row r="2486" spans="1:21" ht="11.85" customHeight="1" x14ac:dyDescent="0.3">
      <c r="A2486" s="3" t="s">
        <v>1145</v>
      </c>
      <c r="C2486" s="2">
        <v>733.9</v>
      </c>
      <c r="D2486" s="2"/>
      <c r="E2486" s="2">
        <v>939.2</v>
      </c>
      <c r="F2486" s="2"/>
      <c r="G2486" s="2">
        <v>781.61</v>
      </c>
      <c r="H2486" s="2"/>
      <c r="I2486" s="2">
        <v>1700</v>
      </c>
      <c r="J2486" s="2"/>
      <c r="K2486" s="2">
        <v>1700</v>
      </c>
      <c r="L2486" s="2"/>
      <c r="M2486" s="2">
        <v>1500</v>
      </c>
      <c r="N2486" s="2"/>
      <c r="O2486" s="2">
        <v>0</v>
      </c>
      <c r="P2486" s="2"/>
      <c r="Q2486" s="2">
        <f t="shared" si="78"/>
        <v>1500</v>
      </c>
      <c r="T2486" s="14"/>
    </row>
    <row r="2487" spans="1:21" ht="11.85" customHeight="1" x14ac:dyDescent="0.3">
      <c r="A2487" s="3" t="s">
        <v>1146</v>
      </c>
      <c r="C2487" s="2">
        <v>826</v>
      </c>
      <c r="D2487" s="2"/>
      <c r="E2487" s="2">
        <v>373</v>
      </c>
      <c r="F2487" s="2"/>
      <c r="G2487" s="2">
        <v>228</v>
      </c>
      <c r="H2487" s="2"/>
      <c r="I2487" s="2">
        <v>715</v>
      </c>
      <c r="J2487" s="2"/>
      <c r="K2487" s="2">
        <v>715</v>
      </c>
      <c r="L2487" s="2"/>
      <c r="M2487" s="2">
        <v>715</v>
      </c>
      <c r="N2487" s="2"/>
      <c r="O2487" s="2">
        <v>0</v>
      </c>
      <c r="P2487" s="2"/>
      <c r="Q2487" s="2">
        <f t="shared" si="78"/>
        <v>715</v>
      </c>
      <c r="T2487" s="14"/>
    </row>
    <row r="2488" spans="1:21" ht="11.85" customHeight="1" x14ac:dyDescent="0.3">
      <c r="A2488" s="3" t="s">
        <v>1147</v>
      </c>
      <c r="C2488" s="2">
        <v>0</v>
      </c>
      <c r="D2488" s="2"/>
      <c r="E2488" s="2">
        <v>0</v>
      </c>
      <c r="F2488" s="2"/>
      <c r="G2488" s="2">
        <v>0</v>
      </c>
      <c r="H2488" s="2"/>
      <c r="I2488" s="2">
        <v>0</v>
      </c>
      <c r="J2488" s="2"/>
      <c r="K2488" s="2">
        <v>0</v>
      </c>
      <c r="L2488" s="2"/>
      <c r="M2488" s="2">
        <v>0</v>
      </c>
      <c r="N2488" s="2"/>
      <c r="O2488" s="2">
        <v>0</v>
      </c>
      <c r="P2488" s="2"/>
      <c r="Q2488" s="2">
        <f t="shared" si="78"/>
        <v>0</v>
      </c>
      <c r="T2488" s="14"/>
    </row>
    <row r="2489" spans="1:21" ht="11.85" customHeight="1" x14ac:dyDescent="0.3">
      <c r="A2489" s="3" t="s">
        <v>1148</v>
      </c>
      <c r="C2489" s="2">
        <v>0</v>
      </c>
      <c r="D2489" s="2"/>
      <c r="E2489" s="2">
        <v>0</v>
      </c>
      <c r="F2489" s="2"/>
      <c r="G2489" s="2">
        <v>0</v>
      </c>
      <c r="H2489" s="2"/>
      <c r="I2489" s="2">
        <v>0</v>
      </c>
      <c r="J2489" s="2"/>
      <c r="K2489" s="2">
        <v>0</v>
      </c>
      <c r="L2489" s="2"/>
      <c r="M2489" s="2">
        <v>0</v>
      </c>
      <c r="N2489" s="2"/>
      <c r="O2489" s="2">
        <v>0</v>
      </c>
      <c r="P2489" s="2"/>
      <c r="Q2489" s="2">
        <f t="shared" si="78"/>
        <v>0</v>
      </c>
      <c r="T2489" s="14"/>
    </row>
    <row r="2490" spans="1:21" ht="11.85" customHeight="1" x14ac:dyDescent="0.3">
      <c r="A2490" s="3" t="s">
        <v>1149</v>
      </c>
      <c r="C2490" s="2">
        <v>4346.34</v>
      </c>
      <c r="D2490" s="2"/>
      <c r="E2490" s="2">
        <v>3819.27</v>
      </c>
      <c r="F2490" s="2"/>
      <c r="G2490" s="2">
        <v>2061.02</v>
      </c>
      <c r="H2490" s="2"/>
      <c r="I2490" s="2">
        <v>4500</v>
      </c>
      <c r="J2490" s="2"/>
      <c r="K2490" s="2">
        <v>4500</v>
      </c>
      <c r="L2490" s="2"/>
      <c r="M2490" s="2">
        <v>4500</v>
      </c>
      <c r="N2490" s="2"/>
      <c r="O2490" s="2">
        <v>0</v>
      </c>
      <c r="P2490" s="2"/>
      <c r="Q2490" s="2">
        <f t="shared" si="78"/>
        <v>4500</v>
      </c>
      <c r="T2490" s="14"/>
    </row>
    <row r="2491" spans="1:21" ht="11.85" customHeight="1" x14ac:dyDescent="0.3">
      <c r="A2491" s="3" t="s">
        <v>1150</v>
      </c>
      <c r="C2491" s="2">
        <v>0</v>
      </c>
      <c r="D2491" s="2"/>
      <c r="E2491" s="2">
        <v>0</v>
      </c>
      <c r="F2491" s="2"/>
      <c r="G2491" s="2">
        <v>0</v>
      </c>
      <c r="H2491" s="2"/>
      <c r="I2491" s="2">
        <v>0</v>
      </c>
      <c r="J2491" s="2"/>
      <c r="K2491" s="2">
        <v>0</v>
      </c>
      <c r="L2491" s="2"/>
      <c r="M2491" s="2">
        <v>0</v>
      </c>
      <c r="N2491" s="2"/>
      <c r="O2491" s="2">
        <v>5600</v>
      </c>
      <c r="P2491" s="2"/>
      <c r="Q2491" s="2">
        <f t="shared" si="78"/>
        <v>5600</v>
      </c>
      <c r="T2491" s="14"/>
    </row>
    <row r="2492" spans="1:21" ht="11.85" customHeight="1" x14ac:dyDescent="0.3">
      <c r="A2492" s="3" t="s">
        <v>1151</v>
      </c>
      <c r="C2492" s="2">
        <v>30001</v>
      </c>
      <c r="D2492" s="2"/>
      <c r="E2492" s="2">
        <v>25000</v>
      </c>
      <c r="F2492" s="2"/>
      <c r="G2492" s="2">
        <v>25003</v>
      </c>
      <c r="H2492" s="2"/>
      <c r="I2492" s="2">
        <v>25000</v>
      </c>
      <c r="J2492" s="2"/>
      <c r="K2492" s="2">
        <v>25000</v>
      </c>
      <c r="L2492" s="2"/>
      <c r="M2492" s="2">
        <v>25000</v>
      </c>
      <c r="N2492" s="2"/>
      <c r="O2492" s="2">
        <v>0</v>
      </c>
      <c r="P2492" s="2"/>
      <c r="Q2492" s="2">
        <f t="shared" si="78"/>
        <v>25000</v>
      </c>
      <c r="T2492" s="14"/>
    </row>
    <row r="2493" spans="1:21" ht="11.85" hidden="1" customHeight="1" x14ac:dyDescent="0.3">
      <c r="A2493" s="3" t="s">
        <v>1152</v>
      </c>
      <c r="C2493" s="2">
        <v>0</v>
      </c>
      <c r="D2493" s="2"/>
      <c r="E2493" s="2">
        <v>0</v>
      </c>
      <c r="F2493" s="2"/>
      <c r="G2493" s="2">
        <v>0</v>
      </c>
      <c r="H2493" s="2"/>
      <c r="I2493" s="2">
        <v>0</v>
      </c>
      <c r="J2493" s="2"/>
      <c r="K2493" s="2">
        <v>0</v>
      </c>
      <c r="L2493" s="2"/>
      <c r="M2493" s="2">
        <v>0</v>
      </c>
      <c r="N2493" s="2"/>
      <c r="O2493" s="2">
        <v>0</v>
      </c>
      <c r="P2493" s="2"/>
      <c r="Q2493" s="2">
        <f t="shared" si="78"/>
        <v>0</v>
      </c>
      <c r="T2493" s="14"/>
    </row>
    <row r="2494" spans="1:21" ht="11.85" customHeight="1" x14ac:dyDescent="0.3">
      <c r="A2494" s="3" t="s">
        <v>1153</v>
      </c>
      <c r="C2494" s="15">
        <v>17103.63</v>
      </c>
      <c r="D2494" s="2"/>
      <c r="E2494" s="15">
        <v>18551.2</v>
      </c>
      <c r="F2494" s="2"/>
      <c r="G2494" s="15">
        <v>15419.88</v>
      </c>
      <c r="H2494" s="2"/>
      <c r="I2494" s="15">
        <v>13820</v>
      </c>
      <c r="J2494" s="2"/>
      <c r="K2494" s="15">
        <v>13820</v>
      </c>
      <c r="L2494" s="2"/>
      <c r="M2494" s="15">
        <v>11801</v>
      </c>
      <c r="N2494" s="2"/>
      <c r="O2494" s="15">
        <v>0</v>
      </c>
      <c r="P2494" s="2"/>
      <c r="Q2494" s="15">
        <f t="shared" si="78"/>
        <v>11801</v>
      </c>
      <c r="T2494" s="14"/>
    </row>
    <row r="2495" spans="1:21" ht="11.85" customHeight="1" x14ac:dyDescent="0.3">
      <c r="A2495" s="3" t="s">
        <v>295</v>
      </c>
      <c r="C2495" s="2">
        <f>SUM(C2474:C2480)+SUM(C2481:C2494)</f>
        <v>162395.48000000001</v>
      </c>
      <c r="D2495" s="2"/>
      <c r="E2495" s="2">
        <f>SUM(E2474:E2480)+SUM(E2481:E2494)</f>
        <v>153124.02000000002</v>
      </c>
      <c r="F2495" s="2"/>
      <c r="G2495" s="2">
        <f>SUM(G2474:G2480)+SUM(G2481:G2494)</f>
        <v>171482.53999999998</v>
      </c>
      <c r="H2495" s="2"/>
      <c r="I2495" s="2">
        <f>SUM(I2474:I2480)+SUM(I2481:I2494)</f>
        <v>242090</v>
      </c>
      <c r="J2495" s="2"/>
      <c r="K2495" s="2">
        <f>SUM(K2474:K2480)+SUM(K2481:K2494)</f>
        <v>240890</v>
      </c>
      <c r="L2495" s="2"/>
      <c r="M2495" s="2">
        <f>SUM(M2474:M2480)+SUM(M2481:M2494)</f>
        <v>213371</v>
      </c>
      <c r="N2495" s="2"/>
      <c r="O2495" s="2">
        <f>SUM(O2474:O2480)+SUM(O2481:O2494)</f>
        <v>20600</v>
      </c>
      <c r="P2495" s="2"/>
      <c r="Q2495" s="2">
        <f>SUM(Q2474:Q2480)+SUM(Q2481:Q2494)</f>
        <v>233971</v>
      </c>
      <c r="U2495" s="2"/>
    </row>
    <row r="2496" spans="1:21" ht="11.85" customHeight="1" x14ac:dyDescent="0.3">
      <c r="D2496" s="2"/>
      <c r="F2496" s="2"/>
      <c r="H2496" s="2"/>
      <c r="J2496" s="2"/>
      <c r="K2496" s="2"/>
      <c r="L2496" s="2"/>
      <c r="M2496" s="2"/>
      <c r="N2496" s="2"/>
      <c r="O2496" s="2"/>
      <c r="P2496" s="2"/>
      <c r="Q2496" s="2"/>
    </row>
    <row r="2497" spans="1:17" ht="11.85" customHeight="1" x14ac:dyDescent="0.3">
      <c r="A2497" s="3" t="s">
        <v>1154</v>
      </c>
      <c r="C2497" s="19">
        <v>78777.8</v>
      </c>
      <c r="D2497" s="2"/>
      <c r="E2497" s="19">
        <v>107750</v>
      </c>
      <c r="F2497" s="2"/>
      <c r="G2497" s="19">
        <v>0</v>
      </c>
      <c r="H2497" s="2"/>
      <c r="I2497" s="19">
        <v>411495</v>
      </c>
      <c r="J2497" s="2"/>
      <c r="K2497" s="19">
        <v>357946</v>
      </c>
      <c r="L2497" s="2"/>
      <c r="M2497" s="19">
        <v>23600</v>
      </c>
      <c r="N2497" s="2"/>
      <c r="O2497" s="19">
        <f>51029+210000+20000+15000</f>
        <v>296029</v>
      </c>
      <c r="P2497" s="2"/>
      <c r="Q2497" s="19">
        <f>M2497+O2497</f>
        <v>319629</v>
      </c>
    </row>
    <row r="2498" spans="1:17" ht="11.85" customHeight="1" x14ac:dyDescent="0.3">
      <c r="A2498" s="3" t="s">
        <v>1155</v>
      </c>
      <c r="C2498" s="15">
        <v>0</v>
      </c>
      <c r="D2498" s="2"/>
      <c r="E2498" s="15">
        <v>0</v>
      </c>
      <c r="F2498" s="2"/>
      <c r="G2498" s="15">
        <v>0</v>
      </c>
      <c r="H2498" s="2"/>
      <c r="I2498" s="15">
        <v>0</v>
      </c>
      <c r="J2498" s="2"/>
      <c r="K2498" s="15">
        <v>0</v>
      </c>
      <c r="L2498" s="2"/>
      <c r="M2498" s="15">
        <v>0</v>
      </c>
      <c r="N2498" s="2"/>
      <c r="O2498" s="15">
        <v>100000</v>
      </c>
      <c r="P2498" s="2"/>
      <c r="Q2498" s="15">
        <f>M2498+O2498</f>
        <v>100000</v>
      </c>
    </row>
    <row r="2499" spans="1:17" ht="11.85" customHeight="1" x14ac:dyDescent="0.3">
      <c r="A2499" s="3" t="s">
        <v>298</v>
      </c>
      <c r="C2499" s="2">
        <f>SUM(C2497:C2498)</f>
        <v>78777.8</v>
      </c>
      <c r="D2499" s="2"/>
      <c r="E2499" s="2">
        <f>SUM(E2497:E2498)</f>
        <v>107750</v>
      </c>
      <c r="F2499" s="2"/>
      <c r="G2499" s="2">
        <f>SUM(G2497:G2498)</f>
        <v>0</v>
      </c>
      <c r="H2499" s="2"/>
      <c r="I2499" s="2">
        <f>SUM(I2497:I2498)</f>
        <v>411495</v>
      </c>
      <c r="J2499" s="2"/>
      <c r="K2499" s="2">
        <f>SUM(K2497:K2498)</f>
        <v>357946</v>
      </c>
      <c r="L2499" s="2"/>
      <c r="M2499" s="2">
        <f>SUM(M2497:M2498)</f>
        <v>23600</v>
      </c>
      <c r="N2499" s="2"/>
      <c r="O2499" s="2">
        <f>SUM(O2497:O2498)</f>
        <v>396029</v>
      </c>
      <c r="P2499" s="2"/>
      <c r="Q2499" s="2">
        <f>SUM(Q2497:Q2498)</f>
        <v>419629</v>
      </c>
    </row>
    <row r="2500" spans="1:17" ht="11.85" customHeight="1" x14ac:dyDescent="0.3">
      <c r="D2500" s="2"/>
      <c r="F2500" s="2"/>
      <c r="H2500" s="2"/>
      <c r="J2500" s="2"/>
      <c r="K2500" s="2"/>
      <c r="L2500" s="2"/>
      <c r="M2500" s="2"/>
      <c r="N2500" s="2"/>
      <c r="O2500" s="2"/>
      <c r="P2500" s="2"/>
      <c r="Q2500" s="2"/>
    </row>
    <row r="2501" spans="1:17" ht="11.85" customHeight="1" x14ac:dyDescent="0.3">
      <c r="A2501" s="1"/>
      <c r="B2501" s="1"/>
      <c r="E2501" s="2" t="str">
        <f>$E$1</f>
        <v>CITY OF BRADY</v>
      </c>
    </row>
    <row r="2502" spans="1:17" ht="11.85" customHeight="1" x14ac:dyDescent="0.3">
      <c r="E2502" s="2" t="str">
        <f>$E$2</f>
        <v>BUDGET REPORT</v>
      </c>
    </row>
    <row r="2503" spans="1:17" ht="11.85" customHeight="1" x14ac:dyDescent="0.3">
      <c r="E2503" s="2" t="str">
        <f>$E$3</f>
        <v>FISCAL YEAR 2016 - 2017</v>
      </c>
    </row>
    <row r="2504" spans="1:17" ht="11.85" customHeight="1" x14ac:dyDescent="0.3">
      <c r="A2504" s="3" t="s">
        <v>1057</v>
      </c>
    </row>
    <row r="2505" spans="1:17" ht="11.85" customHeight="1" x14ac:dyDescent="0.3">
      <c r="A2505" s="3" t="s">
        <v>1109</v>
      </c>
    </row>
    <row r="2506" spans="1:17" ht="11.85" customHeight="1" x14ac:dyDescent="0.3">
      <c r="I2506" s="7" t="str">
        <f>$I$6</f>
        <v>(----- 2015-2016 ------)</v>
      </c>
      <c r="J2506" s="7"/>
      <c r="K2506" s="7"/>
      <c r="L2506" s="8"/>
      <c r="M2506" s="7" t="str">
        <f>$M$6</f>
        <v>2016-2017</v>
      </c>
      <c r="N2506" s="7"/>
      <c r="O2506" s="7"/>
      <c r="P2506" s="7"/>
      <c r="Q2506" s="7"/>
    </row>
    <row r="2507" spans="1:17" ht="11.85" customHeight="1" x14ac:dyDescent="0.3">
      <c r="C2507" s="9" t="str">
        <f>$C$7</f>
        <v>2012-2013</v>
      </c>
      <c r="D2507" s="8"/>
      <c r="E2507" s="9" t="str">
        <f>$E$7</f>
        <v>2013-2014</v>
      </c>
      <c r="F2507" s="8"/>
      <c r="G2507" s="9" t="str">
        <f>$G$7</f>
        <v>2014- 2015</v>
      </c>
      <c r="H2507" s="8"/>
      <c r="I2507" s="9" t="s">
        <v>9</v>
      </c>
      <c r="J2507" s="8"/>
      <c r="K2507" s="8" t="str">
        <f>+$K$7</f>
        <v>PROJECTED</v>
      </c>
      <c r="L2507" s="8"/>
      <c r="M2507" s="8" t="str">
        <f>$M$7</f>
        <v>2016-2017</v>
      </c>
      <c r="N2507" s="8"/>
      <c r="O2507" s="8" t="str">
        <f>$O$7</f>
        <v>2016-2017</v>
      </c>
      <c r="P2507" s="8"/>
      <c r="Q2507" s="8" t="str">
        <f>$Q$7</f>
        <v>APPROVED</v>
      </c>
    </row>
    <row r="2508" spans="1:17" ht="11.85" customHeight="1" x14ac:dyDescent="0.3">
      <c r="A2508" s="10" t="s">
        <v>242</v>
      </c>
      <c r="C2508" s="11" t="s">
        <v>12</v>
      </c>
      <c r="D2508" s="8"/>
      <c r="E2508" s="11" t="s">
        <v>12</v>
      </c>
      <c r="F2508" s="8"/>
      <c r="G2508" s="11" t="s">
        <v>12</v>
      </c>
      <c r="H2508" s="8"/>
      <c r="I2508" s="11" t="s">
        <v>13</v>
      </c>
      <c r="J2508" s="8"/>
      <c r="K2508" s="12" t="s">
        <v>13</v>
      </c>
      <c r="L2508" s="8"/>
      <c r="M2508" s="12" t="str">
        <f>$M$8</f>
        <v>BASE</v>
      </c>
      <c r="N2508" s="8"/>
      <c r="O2508" s="12" t="str">
        <f>$O$8</f>
        <v>SUPPLEMENTAL</v>
      </c>
      <c r="P2508" s="8"/>
      <c r="Q2508" s="12" t="str">
        <f>$Q$8</f>
        <v>BUDGET</v>
      </c>
    </row>
    <row r="2509" spans="1:17" ht="11.85" customHeight="1" x14ac:dyDescent="0.3">
      <c r="D2509" s="2"/>
      <c r="F2509" s="2"/>
      <c r="H2509" s="2"/>
      <c r="J2509" s="2"/>
      <c r="K2509" s="2"/>
      <c r="L2509" s="2"/>
      <c r="M2509" s="2"/>
      <c r="N2509" s="2"/>
      <c r="O2509" s="2"/>
      <c r="P2509" s="2"/>
      <c r="Q2509" s="2"/>
    </row>
    <row r="2510" spans="1:17" ht="11.85" customHeight="1" x14ac:dyDescent="0.3">
      <c r="A2510" s="13" t="s">
        <v>949</v>
      </c>
      <c r="D2510" s="2"/>
      <c r="F2510" s="2"/>
      <c r="H2510" s="2"/>
      <c r="J2510" s="2"/>
      <c r="K2510" s="2"/>
      <c r="L2510" s="2"/>
      <c r="M2510" s="2"/>
      <c r="N2510" s="2"/>
      <c r="O2510" s="2"/>
      <c r="P2510" s="2"/>
      <c r="Q2510" s="2"/>
    </row>
    <row r="2511" spans="1:17" ht="11.85" customHeight="1" x14ac:dyDescent="0.3">
      <c r="A2511" s="3" t="s">
        <v>1156</v>
      </c>
      <c r="C2511" s="2">
        <v>0</v>
      </c>
      <c r="D2511" s="2"/>
      <c r="E2511" s="2">
        <v>0</v>
      </c>
      <c r="F2511" s="2"/>
      <c r="G2511" s="2">
        <v>0</v>
      </c>
      <c r="H2511" s="2"/>
      <c r="I2511" s="2">
        <v>0</v>
      </c>
      <c r="J2511" s="2"/>
      <c r="K2511" s="2">
        <v>0</v>
      </c>
      <c r="L2511" s="2"/>
      <c r="M2511" s="2">
        <v>0</v>
      </c>
      <c r="N2511" s="2"/>
      <c r="O2511" s="2">
        <v>0</v>
      </c>
      <c r="P2511" s="2"/>
      <c r="Q2511" s="2">
        <f>M2511+O2511</f>
        <v>0</v>
      </c>
    </row>
    <row r="2512" spans="1:17" ht="11.85" customHeight="1" x14ac:dyDescent="0.3">
      <c r="A2512" s="3" t="s">
        <v>1157</v>
      </c>
      <c r="C2512" s="15">
        <v>0</v>
      </c>
      <c r="D2512" s="2"/>
      <c r="E2512" s="15">
        <v>0</v>
      </c>
      <c r="F2512" s="2"/>
      <c r="G2512" s="15">
        <v>0</v>
      </c>
      <c r="H2512" s="2"/>
      <c r="I2512" s="15">
        <v>0</v>
      </c>
      <c r="J2512" s="2"/>
      <c r="K2512" s="15">
        <v>0</v>
      </c>
      <c r="L2512" s="2"/>
      <c r="M2512" s="15">
        <v>0</v>
      </c>
      <c r="N2512" s="2"/>
      <c r="O2512" s="15">
        <v>0</v>
      </c>
      <c r="P2512" s="2"/>
      <c r="Q2512" s="15">
        <f>M2512+O2512</f>
        <v>0</v>
      </c>
    </row>
    <row r="2513" spans="1:23" ht="11.85" customHeight="1" x14ac:dyDescent="0.3">
      <c r="A2513" s="3" t="s">
        <v>951</v>
      </c>
      <c r="C2513" s="2">
        <f>SUM(C2511:C2512)</f>
        <v>0</v>
      </c>
      <c r="D2513" s="2"/>
      <c r="E2513" s="2">
        <f>SUM(E2511:E2512)</f>
        <v>0</v>
      </c>
      <c r="F2513" s="2"/>
      <c r="G2513" s="2">
        <f>SUM(G2511:G2512)</f>
        <v>0</v>
      </c>
      <c r="H2513" s="2"/>
      <c r="I2513" s="2">
        <f>SUM(I2511:I2512)</f>
        <v>0</v>
      </c>
      <c r="J2513" s="2"/>
      <c r="K2513" s="2">
        <f>SUM(K2511:K2512)</f>
        <v>0</v>
      </c>
      <c r="L2513" s="2"/>
      <c r="M2513" s="2">
        <f>SUM(M2511:M2512)</f>
        <v>0</v>
      </c>
      <c r="N2513" s="2"/>
      <c r="O2513" s="2">
        <f>SUM(O2511:O2512)</f>
        <v>0</v>
      </c>
      <c r="P2513" s="2"/>
      <c r="Q2513" s="2">
        <f>SUM(Q2511:Q2512)</f>
        <v>0</v>
      </c>
    </row>
    <row r="2514" spans="1:23" ht="11.85" customHeight="1" x14ac:dyDescent="0.3">
      <c r="D2514" s="2"/>
      <c r="F2514" s="2"/>
      <c r="H2514" s="2"/>
      <c r="J2514" s="2"/>
      <c r="K2514" s="2"/>
      <c r="L2514" s="2"/>
      <c r="M2514" s="2"/>
      <c r="N2514" s="2"/>
      <c r="O2514" s="2"/>
      <c r="P2514" s="2"/>
      <c r="Q2514" s="2"/>
    </row>
    <row r="2515" spans="1:23" ht="11.85" customHeight="1" x14ac:dyDescent="0.3">
      <c r="A2515" s="13" t="s">
        <v>299</v>
      </c>
      <c r="D2515" s="2"/>
      <c r="F2515" s="2"/>
      <c r="H2515" s="2"/>
      <c r="J2515" s="2"/>
      <c r="K2515" s="2"/>
      <c r="L2515" s="2"/>
      <c r="M2515" s="2"/>
      <c r="N2515" s="2"/>
      <c r="O2515" s="2"/>
      <c r="P2515" s="2"/>
      <c r="Q2515" s="2"/>
    </row>
    <row r="2516" spans="1:23" ht="11.85" customHeight="1" x14ac:dyDescent="0.3">
      <c r="A2516" s="3" t="s">
        <v>1158</v>
      </c>
      <c r="C2516" s="2">
        <v>57990.11</v>
      </c>
      <c r="D2516" s="2"/>
      <c r="E2516" s="2">
        <v>71685.919999999998</v>
      </c>
      <c r="F2516" s="2"/>
      <c r="G2516" s="2">
        <v>74935.34</v>
      </c>
      <c r="H2516" s="2"/>
      <c r="I2516" s="2">
        <v>77725</v>
      </c>
      <c r="J2516" s="2"/>
      <c r="K2516" s="2">
        <v>77725</v>
      </c>
      <c r="L2516" s="2"/>
      <c r="M2516" s="2">
        <v>58316</v>
      </c>
      <c r="N2516" s="2"/>
      <c r="O2516" s="2">
        <v>0</v>
      </c>
      <c r="P2516" s="2"/>
      <c r="Q2516" s="2">
        <f t="shared" ref="Q2516:Q2521" si="79">M2516+O2516</f>
        <v>58316</v>
      </c>
      <c r="T2516" s="14"/>
    </row>
    <row r="2517" spans="1:23" ht="11.85" customHeight="1" x14ac:dyDescent="0.3">
      <c r="A2517" s="3" t="s">
        <v>1159</v>
      </c>
      <c r="C2517" s="2">
        <v>498125.36</v>
      </c>
      <c r="D2517" s="2"/>
      <c r="E2517" s="2">
        <v>17975</v>
      </c>
      <c r="F2517" s="2"/>
      <c r="G2517" s="2">
        <v>0</v>
      </c>
      <c r="H2517" s="2"/>
      <c r="I2517" s="2">
        <v>50000</v>
      </c>
      <c r="J2517" s="2"/>
      <c r="K2517" s="2">
        <v>25000</v>
      </c>
      <c r="L2517" s="2"/>
      <c r="M2517" s="2">
        <v>0</v>
      </c>
      <c r="N2517" s="2"/>
      <c r="O2517" s="2">
        <v>0</v>
      </c>
      <c r="P2517" s="2"/>
      <c r="Q2517" s="2">
        <f t="shared" si="79"/>
        <v>0</v>
      </c>
    </row>
    <row r="2518" spans="1:23" ht="11.85" customHeight="1" x14ac:dyDescent="0.3">
      <c r="A2518" s="3" t="s">
        <v>1160</v>
      </c>
      <c r="C2518" s="2">
        <v>2479690</v>
      </c>
      <c r="D2518" s="2"/>
      <c r="E2518" s="2">
        <v>0</v>
      </c>
      <c r="F2518" s="2"/>
      <c r="G2518" s="2">
        <v>0</v>
      </c>
      <c r="H2518" s="2"/>
      <c r="I2518" s="2">
        <v>0</v>
      </c>
      <c r="J2518" s="2"/>
      <c r="K2518" s="2">
        <v>0</v>
      </c>
      <c r="L2518" s="2"/>
      <c r="M2518" s="2">
        <v>0</v>
      </c>
      <c r="N2518" s="2"/>
      <c r="O2518" s="2">
        <v>0</v>
      </c>
      <c r="P2518" s="2"/>
      <c r="Q2518" s="2">
        <f t="shared" si="79"/>
        <v>0</v>
      </c>
    </row>
    <row r="2519" spans="1:23" ht="11.85" customHeight="1" x14ac:dyDescent="0.3">
      <c r="A2519" s="3" t="s">
        <v>1161</v>
      </c>
      <c r="C2519" s="19">
        <v>0</v>
      </c>
      <c r="D2519" s="19"/>
      <c r="E2519" s="19">
        <v>1849392.36</v>
      </c>
      <c r="F2519" s="19"/>
      <c r="G2519" s="19">
        <v>2645771</v>
      </c>
      <c r="H2519" s="19"/>
      <c r="I2519" s="19">
        <v>2574430</v>
      </c>
      <c r="J2519" s="19"/>
      <c r="K2519" s="19">
        <v>2574430</v>
      </c>
      <c r="L2519" s="19"/>
      <c r="M2519" s="19">
        <v>2537552</v>
      </c>
      <c r="N2519" s="19"/>
      <c r="O2519" s="19">
        <v>600000</v>
      </c>
      <c r="P2519" s="19"/>
      <c r="Q2519" s="2">
        <f t="shared" si="79"/>
        <v>3137552</v>
      </c>
    </row>
    <row r="2520" spans="1:23" ht="11.85" customHeight="1" x14ac:dyDescent="0.3">
      <c r="A2520" s="3" t="s">
        <v>1162</v>
      </c>
      <c r="C2520" s="19">
        <v>0</v>
      </c>
      <c r="D2520" s="2"/>
      <c r="E2520" s="19">
        <v>16425</v>
      </c>
      <c r="F2520" s="2"/>
      <c r="G2520" s="19">
        <v>0</v>
      </c>
      <c r="H2520" s="2"/>
      <c r="I2520" s="19">
        <v>0</v>
      </c>
      <c r="J2520" s="2"/>
      <c r="K2520" s="19">
        <v>0</v>
      </c>
      <c r="L2520" s="2"/>
      <c r="M2520" s="19">
        <v>0</v>
      </c>
      <c r="N2520" s="2"/>
      <c r="O2520" s="19">
        <v>0</v>
      </c>
      <c r="P2520" s="2"/>
      <c r="Q2520" s="19">
        <f t="shared" si="79"/>
        <v>0</v>
      </c>
    </row>
    <row r="2521" spans="1:23" ht="11.85" customHeight="1" x14ac:dyDescent="0.3">
      <c r="A2521" s="3" t="s">
        <v>1163</v>
      </c>
      <c r="C2521" s="15">
        <v>0</v>
      </c>
      <c r="D2521" s="2"/>
      <c r="E2521" s="15">
        <v>69029</v>
      </c>
      <c r="F2521" s="2"/>
      <c r="G2521" s="15">
        <v>0</v>
      </c>
      <c r="H2521" s="2"/>
      <c r="I2521" s="15">
        <v>0</v>
      </c>
      <c r="J2521" s="2"/>
      <c r="K2521" s="15">
        <v>0</v>
      </c>
      <c r="L2521" s="2"/>
      <c r="M2521" s="15">
        <v>0</v>
      </c>
      <c r="N2521" s="2"/>
      <c r="O2521" s="15">
        <v>0</v>
      </c>
      <c r="P2521" s="2"/>
      <c r="Q2521" s="15">
        <f t="shared" si="79"/>
        <v>0</v>
      </c>
      <c r="R2521" s="20"/>
      <c r="U2521" s="5"/>
    </row>
    <row r="2522" spans="1:23" ht="11.85" customHeight="1" x14ac:dyDescent="0.3">
      <c r="A2522" s="3" t="s">
        <v>301</v>
      </c>
      <c r="C2522" s="2">
        <f>SUM(C2516:C2521)</f>
        <v>3035805.4699999997</v>
      </c>
      <c r="D2522" s="2"/>
      <c r="E2522" s="2">
        <f>SUM(E2516:E2521)</f>
        <v>2024507.28</v>
      </c>
      <c r="F2522" s="2"/>
      <c r="G2522" s="2">
        <f>SUM(G2516:G2521)</f>
        <v>2720706.34</v>
      </c>
      <c r="H2522" s="2"/>
      <c r="I2522" s="2">
        <f>SUM(I2516:I2521)</f>
        <v>2702155</v>
      </c>
      <c r="J2522" s="2"/>
      <c r="K2522" s="2">
        <f>SUM(K2516:K2521)</f>
        <v>2677155</v>
      </c>
      <c r="L2522" s="2"/>
      <c r="M2522" s="2">
        <f>SUM(M2516:M2521)</f>
        <v>2595868</v>
      </c>
      <c r="N2522" s="2"/>
      <c r="O2522" s="2">
        <f>SUM(O2516:O2521)</f>
        <v>600000</v>
      </c>
      <c r="P2522" s="2"/>
      <c r="Q2522" s="2">
        <f>SUM(Q2516:Q2521)</f>
        <v>3195868</v>
      </c>
      <c r="R2522" s="20"/>
      <c r="U2522" s="5"/>
      <c r="V2522" s="39"/>
      <c r="W2522" s="2"/>
    </row>
    <row r="2523" spans="1:23" ht="11.85" customHeight="1" x14ac:dyDescent="0.3">
      <c r="D2523" s="2"/>
      <c r="F2523" s="2"/>
      <c r="H2523" s="2"/>
      <c r="J2523" s="2"/>
      <c r="K2523" s="2"/>
      <c r="L2523" s="2"/>
      <c r="M2523" s="2"/>
      <c r="N2523" s="2"/>
      <c r="O2523" s="2"/>
      <c r="P2523" s="2"/>
      <c r="Q2523" s="2"/>
      <c r="T2523" s="14"/>
      <c r="U2523" s="5"/>
    </row>
    <row r="2524" spans="1:23" ht="11.85" customHeight="1" x14ac:dyDescent="0.3">
      <c r="A2524" s="3" t="s">
        <v>1164</v>
      </c>
      <c r="C2524" s="2">
        <f>C2455+C2471+C2495+C2499+C2513+C2522</f>
        <v>7775302.6000000006</v>
      </c>
      <c r="D2524" s="2"/>
      <c r="E2524" s="2">
        <f>E2455+E2471+E2495+E2499+E2513+E2522</f>
        <v>7164405.2999999998</v>
      </c>
      <c r="F2524" s="2"/>
      <c r="G2524" s="2">
        <f>G2455+G2471+G2495+G2499+G2513+G2522</f>
        <v>8149939.4099999992</v>
      </c>
      <c r="H2524" s="2"/>
      <c r="I2524" s="2">
        <f>I2455+I2471+I2495+I2499+I2513+I2522</f>
        <v>8338007</v>
      </c>
      <c r="J2524" s="2"/>
      <c r="K2524" s="2">
        <f>K2455+K2471+K2495+K2499+K2513+K2522</f>
        <v>8070990</v>
      </c>
      <c r="L2524" s="2"/>
      <c r="M2524" s="2">
        <f>M2455+M2471+M2495+M2499+M2513+M2522</f>
        <v>7240490</v>
      </c>
      <c r="N2524" s="2"/>
      <c r="O2524" s="2">
        <f>O2455+O2471+O2495+O2499+O2513+O2522</f>
        <v>1016629</v>
      </c>
      <c r="P2524" s="2"/>
      <c r="Q2524" s="2">
        <f>Q2455+Q2471+Q2495+Q2499+Q2513+Q2522</f>
        <v>8257119</v>
      </c>
      <c r="R2524" s="20"/>
      <c r="U2524" s="5"/>
    </row>
    <row r="2525" spans="1:23" ht="11.85" customHeight="1" x14ac:dyDescent="0.3">
      <c r="R2525" s="20"/>
      <c r="U2525" s="5"/>
    </row>
    <row r="2526" spans="1:23" ht="11.85" customHeight="1" x14ac:dyDescent="0.3">
      <c r="K2526" s="2"/>
      <c r="U2526" s="5"/>
    </row>
    <row r="2527" spans="1:23" ht="11.85" customHeight="1" x14ac:dyDescent="0.3"/>
    <row r="2528" spans="1:23" ht="11.85" customHeight="1" x14ac:dyDescent="0.3"/>
    <row r="2529" ht="11.85" customHeight="1" x14ac:dyDescent="0.3"/>
    <row r="2530" ht="11.85" customHeight="1" x14ac:dyDescent="0.3"/>
    <row r="2531" ht="11.85" customHeight="1" x14ac:dyDescent="0.3"/>
    <row r="2532" ht="11.85" customHeight="1" x14ac:dyDescent="0.3"/>
    <row r="2533" ht="11.85" customHeight="1" x14ac:dyDescent="0.3"/>
    <row r="2534" ht="11.85" customHeight="1" x14ac:dyDescent="0.3"/>
    <row r="2535" ht="11.85" customHeight="1" x14ac:dyDescent="0.3"/>
    <row r="2536" ht="11.85" customHeight="1" x14ac:dyDescent="0.3"/>
    <row r="2537" ht="11.85" customHeight="1" x14ac:dyDescent="0.3"/>
    <row r="2538" ht="11.85" customHeight="1" x14ac:dyDescent="0.3"/>
    <row r="2539" ht="11.85" customHeight="1" x14ac:dyDescent="0.3"/>
    <row r="2540" ht="11.85" customHeight="1" x14ac:dyDescent="0.3"/>
    <row r="2541" ht="11.85" customHeight="1" x14ac:dyDescent="0.3"/>
    <row r="2542" ht="11.85" customHeight="1" x14ac:dyDescent="0.3"/>
    <row r="2543" ht="11.85" customHeight="1" x14ac:dyDescent="0.3"/>
    <row r="2544" ht="11.85" customHeight="1" x14ac:dyDescent="0.3"/>
    <row r="2545" ht="11.85" customHeight="1" x14ac:dyDescent="0.3"/>
    <row r="2546" ht="11.85" customHeight="1" x14ac:dyDescent="0.3"/>
    <row r="2547" ht="11.85" customHeight="1" x14ac:dyDescent="0.3"/>
    <row r="2548" ht="11.85" customHeight="1" x14ac:dyDescent="0.3"/>
    <row r="2549" ht="11.85" customHeight="1" x14ac:dyDescent="0.3"/>
    <row r="2550" ht="11.85" customHeight="1" x14ac:dyDescent="0.3"/>
    <row r="2551" ht="11.85" customHeight="1" x14ac:dyDescent="0.3"/>
    <row r="2552" ht="11.85" customHeight="1" x14ac:dyDescent="0.3"/>
    <row r="2553" ht="11.85" customHeight="1" x14ac:dyDescent="0.3"/>
    <row r="2554" ht="11.85" customHeight="1" x14ac:dyDescent="0.3"/>
    <row r="2555" ht="11.85" customHeight="1" x14ac:dyDescent="0.3"/>
    <row r="2556" ht="11.85" customHeight="1" x14ac:dyDescent="0.3"/>
    <row r="2557" ht="11.85" customHeight="1" x14ac:dyDescent="0.3"/>
    <row r="2558" ht="11.85" customHeight="1" x14ac:dyDescent="0.3"/>
    <row r="2559" ht="11.85" customHeight="1" x14ac:dyDescent="0.3"/>
    <row r="2560" ht="11.85" customHeight="1" x14ac:dyDescent="0.3"/>
    <row r="2561" spans="1:20" ht="11.85" customHeight="1" x14ac:dyDescent="0.3"/>
    <row r="2562" spans="1:20" ht="11.85" customHeight="1" x14ac:dyDescent="0.3"/>
    <row r="2563" spans="1:20" ht="11.85" customHeight="1" x14ac:dyDescent="0.3"/>
    <row r="2564" spans="1:20" ht="11.85" customHeight="1" x14ac:dyDescent="0.3">
      <c r="A2564" s="1"/>
      <c r="B2564" s="1"/>
      <c r="E2564" s="2" t="str">
        <f>$E$1</f>
        <v>CITY OF BRADY</v>
      </c>
    </row>
    <row r="2565" spans="1:20" ht="11.85" customHeight="1" x14ac:dyDescent="0.3">
      <c r="E2565" s="2" t="str">
        <f>$E$2</f>
        <v>BUDGET REPORT</v>
      </c>
    </row>
    <row r="2566" spans="1:20" ht="11.85" customHeight="1" x14ac:dyDescent="0.3">
      <c r="E2566" s="2" t="str">
        <f>$E$3</f>
        <v>FISCAL YEAR 2016 - 2017</v>
      </c>
    </row>
    <row r="2567" spans="1:20" ht="11.85" customHeight="1" x14ac:dyDescent="0.3">
      <c r="A2567" s="3" t="s">
        <v>1057</v>
      </c>
    </row>
    <row r="2568" spans="1:20" ht="11.85" customHeight="1" x14ac:dyDescent="0.3">
      <c r="A2568" s="3" t="s">
        <v>1165</v>
      </c>
    </row>
    <row r="2569" spans="1:20" ht="11.85" customHeight="1" x14ac:dyDescent="0.3">
      <c r="I2569" s="7" t="str">
        <f>$I$6</f>
        <v>(----- 2015-2016 ------)</v>
      </c>
      <c r="J2569" s="7"/>
      <c r="K2569" s="7"/>
      <c r="L2569" s="8"/>
      <c r="M2569" s="7" t="str">
        <f>$M$6</f>
        <v>2016-2017</v>
      </c>
      <c r="N2569" s="7"/>
      <c r="O2569" s="7"/>
      <c r="P2569" s="7"/>
      <c r="Q2569" s="7"/>
    </row>
    <row r="2570" spans="1:20" ht="11.85" customHeight="1" x14ac:dyDescent="0.3">
      <c r="C2570" s="9" t="str">
        <f>$C$7</f>
        <v>2012-2013</v>
      </c>
      <c r="D2570" s="8"/>
      <c r="E2570" s="9" t="str">
        <f>$E$7</f>
        <v>2013-2014</v>
      </c>
      <c r="F2570" s="8"/>
      <c r="G2570" s="9" t="str">
        <f>$G$7</f>
        <v>2014- 2015</v>
      </c>
      <c r="H2570" s="8"/>
      <c r="I2570" s="9" t="s">
        <v>9</v>
      </c>
      <c r="J2570" s="8"/>
      <c r="K2570" s="8" t="str">
        <f>+$K$7</f>
        <v>PROJECTED</v>
      </c>
      <c r="L2570" s="8"/>
      <c r="M2570" s="8" t="str">
        <f>$M$7</f>
        <v>2016-2017</v>
      </c>
      <c r="N2570" s="8"/>
      <c r="O2570" s="8" t="str">
        <f>$O$7</f>
        <v>2016-2017</v>
      </c>
      <c r="P2570" s="8"/>
      <c r="Q2570" s="8" t="str">
        <f>$Q$7</f>
        <v>APPROVED</v>
      </c>
    </row>
    <row r="2571" spans="1:20" ht="11.85" customHeight="1" x14ac:dyDescent="0.3">
      <c r="A2571" s="10" t="s">
        <v>242</v>
      </c>
      <c r="C2571" s="11" t="s">
        <v>12</v>
      </c>
      <c r="D2571" s="8"/>
      <c r="E2571" s="11" t="s">
        <v>12</v>
      </c>
      <c r="F2571" s="8"/>
      <c r="G2571" s="11" t="s">
        <v>12</v>
      </c>
      <c r="H2571" s="8"/>
      <c r="I2571" s="11" t="s">
        <v>13</v>
      </c>
      <c r="J2571" s="8"/>
      <c r="K2571" s="12" t="s">
        <v>13</v>
      </c>
      <c r="L2571" s="8"/>
      <c r="M2571" s="12" t="str">
        <f>$M$8</f>
        <v>BASE</v>
      </c>
      <c r="N2571" s="8"/>
      <c r="O2571" s="12" t="str">
        <f>$O$8</f>
        <v>SUPPLEMENTAL</v>
      </c>
      <c r="P2571" s="8"/>
      <c r="Q2571" s="12" t="str">
        <f>$Q$8</f>
        <v>BUDGET</v>
      </c>
    </row>
    <row r="2572" spans="1:20" ht="11.85" customHeight="1" x14ac:dyDescent="0.3"/>
    <row r="2573" spans="1:20" ht="11.85" customHeight="1" x14ac:dyDescent="0.3">
      <c r="A2573" s="13" t="s">
        <v>243</v>
      </c>
    </row>
    <row r="2574" spans="1:20" ht="11.85" customHeight="1" x14ac:dyDescent="0.3">
      <c r="A2574" s="3" t="s">
        <v>1166</v>
      </c>
      <c r="C2574" s="2">
        <v>73809.25</v>
      </c>
      <c r="D2574" s="2"/>
      <c r="E2574" s="2">
        <v>84363.48</v>
      </c>
      <c r="F2574" s="2"/>
      <c r="G2574" s="2">
        <v>83487.570000000007</v>
      </c>
      <c r="H2574" s="2"/>
      <c r="I2574" s="2">
        <v>84500</v>
      </c>
      <c r="J2574" s="2"/>
      <c r="K2574" s="2">
        <v>84500</v>
      </c>
      <c r="L2574" s="2"/>
      <c r="M2574" s="2">
        <v>86469</v>
      </c>
      <c r="N2574" s="2"/>
      <c r="O2574" s="2">
        <v>0</v>
      </c>
      <c r="P2574" s="2"/>
      <c r="Q2574" s="2">
        <f t="shared" ref="Q2574:Q2582" si="80">M2574+O2574</f>
        <v>86469</v>
      </c>
      <c r="T2574" s="14"/>
    </row>
    <row r="2575" spans="1:20" ht="11.85" customHeight="1" x14ac:dyDescent="0.3">
      <c r="A2575" s="3" t="s">
        <v>1167</v>
      </c>
      <c r="C2575" s="2">
        <v>14409.8</v>
      </c>
      <c r="D2575" s="2"/>
      <c r="E2575" s="2">
        <v>13091.66</v>
      </c>
      <c r="F2575" s="2"/>
      <c r="G2575" s="2">
        <v>13360.72</v>
      </c>
      <c r="H2575" s="2"/>
      <c r="I2575" s="2">
        <v>15000</v>
      </c>
      <c r="J2575" s="2"/>
      <c r="K2575" s="2">
        <v>15000</v>
      </c>
      <c r="L2575" s="2"/>
      <c r="M2575" s="2">
        <v>15000</v>
      </c>
      <c r="N2575" s="2"/>
      <c r="O2575" s="2">
        <v>0</v>
      </c>
      <c r="P2575" s="2"/>
      <c r="Q2575" s="2">
        <f t="shared" si="80"/>
        <v>15000</v>
      </c>
      <c r="T2575" s="14"/>
    </row>
    <row r="2576" spans="1:20" ht="11.85" customHeight="1" x14ac:dyDescent="0.3">
      <c r="A2576" s="3" t="s">
        <v>1168</v>
      </c>
      <c r="C2576" s="2">
        <v>0</v>
      </c>
      <c r="D2576" s="2"/>
      <c r="E2576" s="2">
        <v>0</v>
      </c>
      <c r="F2576" s="2"/>
      <c r="G2576" s="2">
        <v>2400</v>
      </c>
      <c r="H2576" s="2"/>
      <c r="I2576" s="2">
        <v>2400</v>
      </c>
      <c r="J2576" s="2"/>
      <c r="K2576" s="2">
        <v>2400</v>
      </c>
      <c r="L2576" s="2"/>
      <c r="M2576" s="2">
        <v>2400</v>
      </c>
      <c r="N2576" s="2"/>
      <c r="O2576" s="2">
        <v>0</v>
      </c>
      <c r="P2576" s="2"/>
      <c r="Q2576" s="2">
        <f>M2576+O2576</f>
        <v>2400</v>
      </c>
      <c r="T2576" s="14"/>
    </row>
    <row r="2577" spans="1:21" ht="11.85" customHeight="1" x14ac:dyDescent="0.3">
      <c r="A2577" s="3" t="s">
        <v>1169</v>
      </c>
      <c r="C2577" s="2">
        <v>0</v>
      </c>
      <c r="D2577" s="2"/>
      <c r="E2577" s="2">
        <v>3640</v>
      </c>
      <c r="F2577" s="2"/>
      <c r="G2577" s="2">
        <v>3640</v>
      </c>
      <c r="H2577" s="2"/>
      <c r="I2577" s="2">
        <v>3640</v>
      </c>
      <c r="J2577" s="2"/>
      <c r="K2577" s="2">
        <v>3640</v>
      </c>
      <c r="L2577" s="2"/>
      <c r="M2577" s="2">
        <v>3640</v>
      </c>
      <c r="N2577" s="2"/>
      <c r="O2577" s="2">
        <v>0</v>
      </c>
      <c r="P2577" s="2"/>
      <c r="Q2577" s="2">
        <f t="shared" si="80"/>
        <v>3640</v>
      </c>
      <c r="T2577" s="14"/>
    </row>
    <row r="2578" spans="1:21" ht="11.85" customHeight="1" x14ac:dyDescent="0.3">
      <c r="A2578" s="3" t="s">
        <v>1170</v>
      </c>
      <c r="C2578" s="2">
        <v>10669.96</v>
      </c>
      <c r="D2578" s="2"/>
      <c r="E2578" s="2">
        <v>14831.96</v>
      </c>
      <c r="F2578" s="2"/>
      <c r="G2578" s="2">
        <v>15915.1</v>
      </c>
      <c r="H2578" s="2"/>
      <c r="I2578" s="2">
        <v>18755</v>
      </c>
      <c r="J2578" s="2"/>
      <c r="K2578" s="2">
        <v>18755</v>
      </c>
      <c r="L2578" s="2"/>
      <c r="M2578" s="2">
        <v>19690</v>
      </c>
      <c r="N2578" s="2"/>
      <c r="O2578" s="2">
        <v>0</v>
      </c>
      <c r="P2578" s="2"/>
      <c r="Q2578" s="2">
        <f t="shared" si="80"/>
        <v>19690</v>
      </c>
      <c r="T2578" s="14"/>
    </row>
    <row r="2579" spans="1:21" ht="11.85" customHeight="1" x14ac:dyDescent="0.3">
      <c r="A2579" s="3" t="s">
        <v>1171</v>
      </c>
      <c r="C2579" s="2">
        <v>7815.83</v>
      </c>
      <c r="D2579" s="2"/>
      <c r="E2579" s="2">
        <v>9818.77</v>
      </c>
      <c r="F2579" s="2"/>
      <c r="G2579" s="2">
        <v>10395.6</v>
      </c>
      <c r="H2579" s="2"/>
      <c r="I2579" s="2">
        <v>9351</v>
      </c>
      <c r="J2579" s="2"/>
      <c r="K2579" s="2">
        <v>9351</v>
      </c>
      <c r="L2579" s="2"/>
      <c r="M2579" s="2">
        <v>9890</v>
      </c>
      <c r="N2579" s="2"/>
      <c r="O2579" s="2">
        <v>0</v>
      </c>
      <c r="P2579" s="2"/>
      <c r="Q2579" s="2">
        <f t="shared" si="80"/>
        <v>9890</v>
      </c>
      <c r="T2579" s="14"/>
    </row>
    <row r="2580" spans="1:21" ht="11.85" customHeight="1" x14ac:dyDescent="0.3">
      <c r="A2580" s="3" t="s">
        <v>1172</v>
      </c>
      <c r="C2580" s="2">
        <v>2369.06</v>
      </c>
      <c r="D2580" s="2"/>
      <c r="E2580" s="2">
        <v>2751.55</v>
      </c>
      <c r="F2580" s="2"/>
      <c r="G2580" s="2">
        <v>2572.67</v>
      </c>
      <c r="H2580" s="2"/>
      <c r="I2580" s="2">
        <v>2678</v>
      </c>
      <c r="J2580" s="2"/>
      <c r="K2580" s="2">
        <v>2678</v>
      </c>
      <c r="L2580" s="2"/>
      <c r="M2580" s="2">
        <v>2501</v>
      </c>
      <c r="N2580" s="2"/>
      <c r="O2580" s="2">
        <v>0</v>
      </c>
      <c r="P2580" s="2"/>
      <c r="Q2580" s="2">
        <f t="shared" si="80"/>
        <v>2501</v>
      </c>
      <c r="T2580" s="14"/>
    </row>
    <row r="2581" spans="1:21" ht="11.85" customHeight="1" x14ac:dyDescent="0.3">
      <c r="A2581" s="3" t="s">
        <v>1173</v>
      </c>
      <c r="C2581" s="2">
        <v>4.05</v>
      </c>
      <c r="D2581" s="2"/>
      <c r="E2581" s="2">
        <v>580.11</v>
      </c>
      <c r="F2581" s="2"/>
      <c r="G2581" s="2">
        <v>62.96</v>
      </c>
      <c r="H2581" s="2"/>
      <c r="I2581" s="2">
        <v>270</v>
      </c>
      <c r="J2581" s="2"/>
      <c r="K2581" s="2">
        <v>420</v>
      </c>
      <c r="L2581" s="2"/>
      <c r="M2581" s="2">
        <v>297</v>
      </c>
      <c r="N2581" s="2"/>
      <c r="O2581" s="2">
        <v>0</v>
      </c>
      <c r="P2581" s="2"/>
      <c r="Q2581" s="2">
        <f t="shared" si="80"/>
        <v>297</v>
      </c>
      <c r="T2581" s="14"/>
    </row>
    <row r="2582" spans="1:21" ht="11.85" customHeight="1" x14ac:dyDescent="0.3">
      <c r="A2582" s="3" t="s">
        <v>1174</v>
      </c>
      <c r="C2582" s="15">
        <v>6660.52</v>
      </c>
      <c r="D2582" s="2"/>
      <c r="E2582" s="15">
        <v>7695.4</v>
      </c>
      <c r="F2582" s="2"/>
      <c r="G2582" s="15">
        <v>7789.21</v>
      </c>
      <c r="H2582" s="2"/>
      <c r="I2582" s="15">
        <v>7761</v>
      </c>
      <c r="J2582" s="2"/>
      <c r="K2582" s="15">
        <v>7761</v>
      </c>
      <c r="L2582" s="2"/>
      <c r="M2582" s="15">
        <v>7915</v>
      </c>
      <c r="N2582" s="2"/>
      <c r="O2582" s="15">
        <v>0</v>
      </c>
      <c r="P2582" s="2"/>
      <c r="Q2582" s="15">
        <f t="shared" si="80"/>
        <v>7915</v>
      </c>
      <c r="T2582" s="14"/>
    </row>
    <row r="2583" spans="1:21" ht="11.85" customHeight="1" x14ac:dyDescent="0.3">
      <c r="A2583" s="3" t="s">
        <v>254</v>
      </c>
      <c r="C2583" s="2">
        <f>SUM(C2574:C2582)</f>
        <v>115738.47000000002</v>
      </c>
      <c r="D2583" s="2"/>
      <c r="E2583" s="2">
        <f>SUM(E2574:E2582)</f>
        <v>136772.93000000002</v>
      </c>
      <c r="F2583" s="2"/>
      <c r="G2583" s="2">
        <f>SUM(G2574:G2582)</f>
        <v>139623.83000000002</v>
      </c>
      <c r="H2583" s="2"/>
      <c r="I2583" s="2">
        <f>SUM(I2574:I2582)</f>
        <v>144355</v>
      </c>
      <c r="J2583" s="2"/>
      <c r="K2583" s="2">
        <f>SUM(K2574:K2582)</f>
        <v>144505</v>
      </c>
      <c r="L2583" s="2"/>
      <c r="M2583" s="2">
        <f>SUM(M2574:M2582)</f>
        <v>147802</v>
      </c>
      <c r="N2583" s="2"/>
      <c r="O2583" s="2">
        <f>SUM(O2574:O2582)</f>
        <v>0</v>
      </c>
      <c r="P2583" s="2"/>
      <c r="Q2583" s="2">
        <f>SUM(Q2574:Q2582)</f>
        <v>147802</v>
      </c>
      <c r="R2583" s="20"/>
      <c r="U2583" s="2"/>
    </row>
    <row r="2584" spans="1:21" ht="11.85" customHeight="1" x14ac:dyDescent="0.3">
      <c r="D2584" s="2"/>
      <c r="F2584" s="2"/>
      <c r="H2584" s="2"/>
      <c r="J2584" s="2"/>
      <c r="K2584" s="2"/>
      <c r="L2584" s="2"/>
      <c r="M2584" s="2"/>
      <c r="N2584" s="2"/>
      <c r="O2584" s="2"/>
      <c r="P2584" s="2"/>
      <c r="Q2584" s="2"/>
    </row>
    <row r="2585" spans="1:21" ht="11.85" customHeight="1" x14ac:dyDescent="0.3">
      <c r="A2585" s="13" t="s">
        <v>255</v>
      </c>
      <c r="D2585" s="2"/>
      <c r="F2585" s="2"/>
      <c r="H2585" s="2"/>
      <c r="J2585" s="2"/>
      <c r="K2585" s="2"/>
      <c r="L2585" s="2"/>
      <c r="M2585" s="2"/>
      <c r="N2585" s="2"/>
      <c r="O2585" s="2"/>
      <c r="P2585" s="2"/>
      <c r="Q2585" s="2"/>
    </row>
    <row r="2586" spans="1:21" ht="11.85" customHeight="1" x14ac:dyDescent="0.3">
      <c r="A2586" s="3" t="s">
        <v>1175</v>
      </c>
      <c r="C2586" s="2">
        <v>0</v>
      </c>
      <c r="D2586" s="2"/>
      <c r="E2586" s="2">
        <v>0</v>
      </c>
      <c r="F2586" s="2"/>
      <c r="G2586" s="2">
        <v>0</v>
      </c>
      <c r="H2586" s="2"/>
      <c r="I2586" s="2">
        <v>150</v>
      </c>
      <c r="J2586" s="2"/>
      <c r="K2586" s="2">
        <v>150</v>
      </c>
      <c r="L2586" s="2"/>
      <c r="M2586" s="2">
        <v>150</v>
      </c>
      <c r="N2586" s="2"/>
      <c r="O2586" s="2">
        <v>0</v>
      </c>
      <c r="P2586" s="2"/>
      <c r="Q2586" s="2">
        <f t="shared" ref="Q2586:Q2598" si="81">M2586+O2586</f>
        <v>150</v>
      </c>
      <c r="T2586" s="14"/>
    </row>
    <row r="2587" spans="1:21" ht="11.85" customHeight="1" x14ac:dyDescent="0.3">
      <c r="A2587" s="3" t="s">
        <v>1176</v>
      </c>
      <c r="C2587" s="2">
        <v>62471.66</v>
      </c>
      <c r="D2587" s="2"/>
      <c r="E2587" s="2">
        <v>63388.62</v>
      </c>
      <c r="F2587" s="2"/>
      <c r="G2587" s="2">
        <v>90953.14</v>
      </c>
      <c r="H2587" s="2"/>
      <c r="I2587" s="2">
        <v>80000</v>
      </c>
      <c r="J2587" s="2"/>
      <c r="K2587" s="2">
        <v>95000</v>
      </c>
      <c r="L2587" s="2"/>
      <c r="M2587" s="2">
        <v>95000</v>
      </c>
      <c r="N2587" s="2"/>
      <c r="O2587" s="2">
        <v>0</v>
      </c>
      <c r="P2587" s="2"/>
      <c r="Q2587" s="2">
        <f t="shared" si="81"/>
        <v>95000</v>
      </c>
      <c r="T2587" s="14"/>
    </row>
    <row r="2588" spans="1:21" ht="11.85" customHeight="1" x14ac:dyDescent="0.3">
      <c r="A2588" s="3" t="s">
        <v>1177</v>
      </c>
      <c r="C2588" s="2">
        <v>60</v>
      </c>
      <c r="D2588" s="2"/>
      <c r="E2588" s="2">
        <v>20</v>
      </c>
      <c r="F2588" s="2"/>
      <c r="G2588" s="2">
        <v>74.290000000000006</v>
      </c>
      <c r="H2588" s="2"/>
      <c r="I2588" s="2">
        <v>0</v>
      </c>
      <c r="J2588" s="2"/>
      <c r="K2588" s="2">
        <v>0</v>
      </c>
      <c r="L2588" s="2"/>
      <c r="M2588" s="2">
        <v>0</v>
      </c>
      <c r="N2588" s="2"/>
      <c r="O2588" s="2">
        <v>15000</v>
      </c>
      <c r="P2588" s="2"/>
      <c r="Q2588" s="2">
        <f t="shared" si="81"/>
        <v>15000</v>
      </c>
      <c r="T2588" s="14"/>
    </row>
    <row r="2589" spans="1:21" ht="11.85" customHeight="1" x14ac:dyDescent="0.3">
      <c r="A2589" s="3" t="s">
        <v>1178</v>
      </c>
      <c r="C2589" s="2">
        <v>6917.05</v>
      </c>
      <c r="D2589" s="2"/>
      <c r="E2589" s="2">
        <v>11887.06</v>
      </c>
      <c r="F2589" s="2"/>
      <c r="G2589" s="2">
        <v>15874.06</v>
      </c>
      <c r="H2589" s="2"/>
      <c r="I2589" s="2">
        <v>15000</v>
      </c>
      <c r="J2589" s="2"/>
      <c r="K2589" s="2">
        <v>15000</v>
      </c>
      <c r="L2589" s="2"/>
      <c r="M2589" s="2">
        <v>15000</v>
      </c>
      <c r="N2589" s="2"/>
      <c r="O2589" s="2">
        <v>0</v>
      </c>
      <c r="P2589" s="2"/>
      <c r="Q2589" s="2">
        <f t="shared" si="81"/>
        <v>15000</v>
      </c>
      <c r="T2589" s="14"/>
    </row>
    <row r="2590" spans="1:21" ht="11.85" hidden="1" customHeight="1" x14ac:dyDescent="0.3">
      <c r="A2590" s="3" t="s">
        <v>1179</v>
      </c>
      <c r="C2590" s="2">
        <v>0</v>
      </c>
      <c r="D2590" s="2"/>
      <c r="E2590" s="2">
        <v>0</v>
      </c>
      <c r="F2590" s="2"/>
      <c r="G2590" s="2">
        <v>0</v>
      </c>
      <c r="H2590" s="2"/>
      <c r="I2590" s="2">
        <v>0</v>
      </c>
      <c r="J2590" s="2"/>
      <c r="K2590" s="2">
        <v>0</v>
      </c>
      <c r="L2590" s="2"/>
      <c r="M2590" s="2">
        <v>0</v>
      </c>
      <c r="N2590" s="2"/>
      <c r="O2590" s="2">
        <v>0</v>
      </c>
      <c r="P2590" s="2"/>
      <c r="Q2590" s="2">
        <f t="shared" si="81"/>
        <v>0</v>
      </c>
      <c r="T2590" s="14"/>
    </row>
    <row r="2591" spans="1:21" ht="11.85" hidden="1" customHeight="1" x14ac:dyDescent="0.3">
      <c r="A2591" s="3" t="s">
        <v>1180</v>
      </c>
      <c r="C2591" s="2">
        <v>0</v>
      </c>
      <c r="D2591" s="2"/>
      <c r="E2591" s="2">
        <v>0</v>
      </c>
      <c r="F2591" s="2"/>
      <c r="G2591" s="2">
        <v>0</v>
      </c>
      <c r="H2591" s="2"/>
      <c r="I2591" s="2">
        <v>0</v>
      </c>
      <c r="J2591" s="2"/>
      <c r="K2591" s="2">
        <v>0</v>
      </c>
      <c r="L2591" s="2"/>
      <c r="M2591" s="2">
        <v>0</v>
      </c>
      <c r="N2591" s="2"/>
      <c r="O2591" s="2">
        <v>0</v>
      </c>
      <c r="P2591" s="2"/>
      <c r="Q2591" s="2">
        <f t="shared" si="81"/>
        <v>0</v>
      </c>
      <c r="T2591" s="14"/>
    </row>
    <row r="2592" spans="1:21" ht="11.85" customHeight="1" x14ac:dyDescent="0.3">
      <c r="A2592" s="3" t="s">
        <v>1181</v>
      </c>
      <c r="C2592" s="2">
        <v>5634.74</v>
      </c>
      <c r="D2592" s="2"/>
      <c r="E2592" s="2">
        <v>5770.86</v>
      </c>
      <c r="F2592" s="2"/>
      <c r="G2592" s="2">
        <v>7516.86</v>
      </c>
      <c r="H2592" s="2"/>
      <c r="I2592" s="2">
        <v>6100</v>
      </c>
      <c r="J2592" s="2"/>
      <c r="K2592" s="2">
        <v>7150</v>
      </c>
      <c r="L2592" s="2"/>
      <c r="M2592" s="2">
        <v>7100</v>
      </c>
      <c r="N2592" s="2"/>
      <c r="O2592" s="2">
        <v>0</v>
      </c>
      <c r="P2592" s="2"/>
      <c r="Q2592" s="2">
        <f t="shared" si="81"/>
        <v>7100</v>
      </c>
      <c r="T2592" s="14"/>
    </row>
    <row r="2593" spans="1:20" ht="11.85" customHeight="1" x14ac:dyDescent="0.3">
      <c r="A2593" s="3" t="s">
        <v>1182</v>
      </c>
      <c r="C2593" s="2">
        <v>0</v>
      </c>
      <c r="D2593" s="2"/>
      <c r="E2593" s="2">
        <v>0</v>
      </c>
      <c r="F2593" s="2"/>
      <c r="G2593" s="2">
        <v>0</v>
      </c>
      <c r="H2593" s="2"/>
      <c r="I2593" s="2">
        <v>0</v>
      </c>
      <c r="J2593" s="2"/>
      <c r="K2593" s="2">
        <v>0</v>
      </c>
      <c r="L2593" s="2"/>
      <c r="M2593" s="2">
        <v>0</v>
      </c>
      <c r="N2593" s="2"/>
      <c r="O2593" s="2">
        <v>0</v>
      </c>
      <c r="P2593" s="2"/>
      <c r="Q2593" s="2">
        <f t="shared" si="81"/>
        <v>0</v>
      </c>
      <c r="T2593" s="14"/>
    </row>
    <row r="2594" spans="1:20" ht="11.85" customHeight="1" x14ac:dyDescent="0.3">
      <c r="A2594" s="3" t="s">
        <v>1183</v>
      </c>
      <c r="C2594" s="2">
        <v>0</v>
      </c>
      <c r="D2594" s="2"/>
      <c r="E2594" s="2">
        <v>0</v>
      </c>
      <c r="F2594" s="2"/>
      <c r="G2594" s="2">
        <v>0</v>
      </c>
      <c r="H2594" s="2"/>
      <c r="I2594" s="2">
        <v>0</v>
      </c>
      <c r="J2594" s="2"/>
      <c r="K2594" s="2">
        <v>0</v>
      </c>
      <c r="L2594" s="2"/>
      <c r="M2594" s="2">
        <v>0</v>
      </c>
      <c r="N2594" s="2"/>
      <c r="O2594" s="2">
        <v>0</v>
      </c>
      <c r="P2594" s="2"/>
      <c r="Q2594" s="2">
        <f t="shared" si="81"/>
        <v>0</v>
      </c>
      <c r="T2594" s="14"/>
    </row>
    <row r="2595" spans="1:20" ht="11.85" customHeight="1" x14ac:dyDescent="0.3">
      <c r="A2595" s="3" t="s">
        <v>1184</v>
      </c>
      <c r="C2595" s="2">
        <v>479.47</v>
      </c>
      <c r="D2595" s="2"/>
      <c r="E2595" s="2">
        <v>479.4</v>
      </c>
      <c r="F2595" s="2"/>
      <c r="G2595" s="2">
        <v>488.44</v>
      </c>
      <c r="H2595" s="2"/>
      <c r="I2595" s="2">
        <v>500</v>
      </c>
      <c r="J2595" s="2"/>
      <c r="K2595" s="2">
        <v>500</v>
      </c>
      <c r="L2595" s="2"/>
      <c r="M2595" s="2">
        <v>500</v>
      </c>
      <c r="N2595" s="2"/>
      <c r="O2595" s="2">
        <v>0</v>
      </c>
      <c r="P2595" s="2"/>
      <c r="Q2595" s="2">
        <f t="shared" si="81"/>
        <v>500</v>
      </c>
      <c r="T2595" s="14"/>
    </row>
    <row r="2596" spans="1:20" ht="11.85" customHeight="1" x14ac:dyDescent="0.3">
      <c r="A2596" s="3" t="s">
        <v>1185</v>
      </c>
      <c r="C2596" s="2">
        <v>0</v>
      </c>
      <c r="D2596" s="2"/>
      <c r="E2596" s="2">
        <v>79.97</v>
      </c>
      <c r="F2596" s="2"/>
      <c r="G2596" s="2">
        <v>97.5</v>
      </c>
      <c r="H2596" s="2"/>
      <c r="I2596" s="2">
        <v>750</v>
      </c>
      <c r="J2596" s="2"/>
      <c r="K2596" s="2">
        <v>750</v>
      </c>
      <c r="L2596" s="2"/>
      <c r="M2596" s="2">
        <v>750</v>
      </c>
      <c r="N2596" s="2"/>
      <c r="O2596" s="2">
        <v>0</v>
      </c>
      <c r="P2596" s="2"/>
      <c r="Q2596" s="2">
        <f t="shared" si="81"/>
        <v>750</v>
      </c>
      <c r="T2596" s="14"/>
    </row>
    <row r="2597" spans="1:20" ht="11.85" customHeight="1" x14ac:dyDescent="0.3">
      <c r="A2597" s="3" t="s">
        <v>1186</v>
      </c>
      <c r="C2597" s="2">
        <v>0</v>
      </c>
      <c r="D2597" s="2"/>
      <c r="E2597" s="2">
        <v>0</v>
      </c>
      <c r="F2597" s="2"/>
      <c r="G2597" s="2">
        <v>1230.4000000000001</v>
      </c>
      <c r="H2597" s="2"/>
      <c r="I2597" s="2">
        <v>1500</v>
      </c>
      <c r="J2597" s="2"/>
      <c r="K2597" s="2">
        <v>500</v>
      </c>
      <c r="L2597" s="2"/>
      <c r="M2597" s="2">
        <v>500</v>
      </c>
      <c r="N2597" s="2"/>
      <c r="O2597" s="2">
        <v>0</v>
      </c>
      <c r="P2597" s="2"/>
      <c r="Q2597" s="2">
        <f t="shared" si="81"/>
        <v>500</v>
      </c>
      <c r="T2597" s="14"/>
    </row>
    <row r="2598" spans="1:20" ht="11.85" customHeight="1" x14ac:dyDescent="0.3">
      <c r="A2598" s="3" t="s">
        <v>1187</v>
      </c>
      <c r="C2598" s="15">
        <v>150</v>
      </c>
      <c r="D2598" s="2"/>
      <c r="E2598" s="15">
        <v>400</v>
      </c>
      <c r="F2598" s="2"/>
      <c r="G2598" s="15">
        <v>300</v>
      </c>
      <c r="H2598" s="2"/>
      <c r="I2598" s="15">
        <v>400</v>
      </c>
      <c r="J2598" s="2"/>
      <c r="K2598" s="15">
        <v>400</v>
      </c>
      <c r="L2598" s="2"/>
      <c r="M2598" s="15">
        <v>400</v>
      </c>
      <c r="N2598" s="2"/>
      <c r="O2598" s="15">
        <v>0</v>
      </c>
      <c r="P2598" s="2"/>
      <c r="Q2598" s="15">
        <f t="shared" si="81"/>
        <v>400</v>
      </c>
      <c r="T2598" s="14"/>
    </row>
    <row r="2599" spans="1:20" ht="11.85" customHeight="1" x14ac:dyDescent="0.3">
      <c r="A2599" s="3" t="s">
        <v>272</v>
      </c>
      <c r="C2599" s="2">
        <f>SUM(C2586:C2598)</f>
        <v>75712.920000000013</v>
      </c>
      <c r="D2599" s="2"/>
      <c r="E2599" s="2">
        <f>SUM(E2586:E2598)</f>
        <v>82025.91</v>
      </c>
      <c r="F2599" s="2"/>
      <c r="G2599" s="2">
        <f>SUM(G2586:G2598)</f>
        <v>116534.68999999999</v>
      </c>
      <c r="H2599" s="2"/>
      <c r="I2599" s="2">
        <f>SUM(I2586:I2598)</f>
        <v>104400</v>
      </c>
      <c r="J2599" s="2"/>
      <c r="K2599" s="2">
        <f>SUM(K2586:K2598)</f>
        <v>119450</v>
      </c>
      <c r="L2599" s="2"/>
      <c r="M2599" s="2">
        <f>SUM(M2586:M2598)</f>
        <v>119400</v>
      </c>
      <c r="N2599" s="2"/>
      <c r="O2599" s="2">
        <f>SUM(O2586:O2598)</f>
        <v>15000</v>
      </c>
      <c r="P2599" s="2"/>
      <c r="Q2599" s="2">
        <f>SUM(Q2586:Q2598)</f>
        <v>134400</v>
      </c>
    </row>
    <row r="2600" spans="1:20" ht="11.85" customHeight="1" x14ac:dyDescent="0.3">
      <c r="D2600" s="2"/>
      <c r="F2600" s="2"/>
      <c r="H2600" s="2"/>
      <c r="J2600" s="2"/>
      <c r="K2600" s="2"/>
      <c r="L2600" s="2"/>
      <c r="M2600" s="2"/>
      <c r="N2600" s="2"/>
      <c r="O2600" s="2"/>
      <c r="P2600" s="2"/>
      <c r="Q2600" s="2"/>
    </row>
    <row r="2601" spans="1:20" ht="11.85" customHeight="1" x14ac:dyDescent="0.3">
      <c r="A2601" s="13" t="s">
        <v>273</v>
      </c>
      <c r="D2601" s="2"/>
      <c r="F2601" s="2"/>
      <c r="H2601" s="2"/>
      <c r="J2601" s="2"/>
      <c r="K2601" s="2"/>
      <c r="L2601" s="2"/>
      <c r="M2601" s="2"/>
      <c r="N2601" s="2"/>
      <c r="O2601" s="2"/>
      <c r="P2601" s="2"/>
      <c r="Q2601" s="2"/>
    </row>
    <row r="2602" spans="1:20" ht="11.85" customHeight="1" x14ac:dyDescent="0.3">
      <c r="A2602" s="3" t="s">
        <v>1188</v>
      </c>
      <c r="C2602" s="2">
        <v>931.26</v>
      </c>
      <c r="D2602" s="2"/>
      <c r="E2602" s="2">
        <v>282.69</v>
      </c>
      <c r="F2602" s="2"/>
      <c r="G2602" s="2">
        <v>93.17</v>
      </c>
      <c r="H2602" s="2"/>
      <c r="I2602" s="2">
        <v>900</v>
      </c>
      <c r="J2602" s="2"/>
      <c r="K2602" s="2">
        <v>900</v>
      </c>
      <c r="L2602" s="2"/>
      <c r="M2602" s="2">
        <v>900</v>
      </c>
      <c r="N2602" s="2"/>
      <c r="O2602" s="2">
        <v>0</v>
      </c>
      <c r="P2602" s="2"/>
      <c r="Q2602" s="2">
        <f t="shared" ref="Q2602:Q2619" si="82">M2602+O2602</f>
        <v>900</v>
      </c>
      <c r="T2602" s="14"/>
    </row>
    <row r="2603" spans="1:20" ht="11.85" customHeight="1" x14ac:dyDescent="0.3">
      <c r="A2603" s="3" t="s">
        <v>1189</v>
      </c>
      <c r="C2603" s="2">
        <v>837.81</v>
      </c>
      <c r="D2603" s="2"/>
      <c r="E2603" s="2">
        <v>1548.46</v>
      </c>
      <c r="F2603" s="2"/>
      <c r="G2603" s="2">
        <v>1187.1400000000001</v>
      </c>
      <c r="H2603" s="2"/>
      <c r="I2603" s="2">
        <v>2500</v>
      </c>
      <c r="J2603" s="2"/>
      <c r="K2603" s="2">
        <v>2500</v>
      </c>
      <c r="L2603" s="2"/>
      <c r="M2603" s="2">
        <v>2500</v>
      </c>
      <c r="N2603" s="2"/>
      <c r="O2603" s="2">
        <v>0</v>
      </c>
      <c r="P2603" s="2"/>
      <c r="Q2603" s="2">
        <f t="shared" si="82"/>
        <v>2500</v>
      </c>
      <c r="T2603" s="14"/>
    </row>
    <row r="2604" spans="1:20" ht="11.85" customHeight="1" x14ac:dyDescent="0.3">
      <c r="A2604" s="3" t="s">
        <v>1190</v>
      </c>
      <c r="C2604" s="2">
        <v>3448.16</v>
      </c>
      <c r="D2604" s="2"/>
      <c r="E2604" s="2">
        <v>3436.08</v>
      </c>
      <c r="F2604" s="2"/>
      <c r="G2604" s="2">
        <v>3248.58</v>
      </c>
      <c r="H2604" s="2"/>
      <c r="I2604" s="2">
        <v>4000</v>
      </c>
      <c r="J2604" s="2"/>
      <c r="K2604" s="2">
        <v>4000</v>
      </c>
      <c r="L2604" s="2"/>
      <c r="M2604" s="2">
        <v>4000</v>
      </c>
      <c r="N2604" s="2"/>
      <c r="O2604" s="2">
        <v>0</v>
      </c>
      <c r="P2604" s="2"/>
      <c r="Q2604" s="2">
        <f t="shared" si="82"/>
        <v>4000</v>
      </c>
      <c r="T2604" s="14"/>
    </row>
    <row r="2605" spans="1:20" ht="11.85" customHeight="1" x14ac:dyDescent="0.3">
      <c r="A2605" s="3" t="s">
        <v>1191</v>
      </c>
      <c r="C2605" s="2">
        <v>6398.23</v>
      </c>
      <c r="D2605" s="2"/>
      <c r="E2605" s="2">
        <v>5141.96</v>
      </c>
      <c r="F2605" s="2"/>
      <c r="G2605" s="2">
        <v>3123.44</v>
      </c>
      <c r="H2605" s="2"/>
      <c r="I2605" s="2">
        <v>6500</v>
      </c>
      <c r="J2605" s="2"/>
      <c r="K2605" s="2">
        <v>4450</v>
      </c>
      <c r="L2605" s="2"/>
      <c r="M2605" s="2">
        <v>6500</v>
      </c>
      <c r="N2605" s="2"/>
      <c r="O2605" s="2">
        <v>0</v>
      </c>
      <c r="P2605" s="2"/>
      <c r="Q2605" s="2">
        <f t="shared" si="82"/>
        <v>6500</v>
      </c>
      <c r="T2605" s="14"/>
    </row>
    <row r="2606" spans="1:20" ht="11.85" customHeight="1" x14ac:dyDescent="0.3">
      <c r="A2606" s="3" t="s">
        <v>1192</v>
      </c>
      <c r="C2606" s="2">
        <v>2222.14</v>
      </c>
      <c r="D2606" s="2"/>
      <c r="E2606" s="2">
        <v>1090.06</v>
      </c>
      <c r="F2606" s="2"/>
      <c r="G2606" s="2">
        <v>5793.15</v>
      </c>
      <c r="H2606" s="2"/>
      <c r="I2606" s="2">
        <v>4000</v>
      </c>
      <c r="J2606" s="2"/>
      <c r="K2606" s="2">
        <v>4000</v>
      </c>
      <c r="L2606" s="2"/>
      <c r="M2606" s="2">
        <v>4000</v>
      </c>
      <c r="N2606" s="2"/>
      <c r="O2606" s="2">
        <v>0</v>
      </c>
      <c r="P2606" s="2"/>
      <c r="Q2606" s="2">
        <f t="shared" si="82"/>
        <v>4000</v>
      </c>
      <c r="T2606" s="14"/>
    </row>
    <row r="2607" spans="1:20" ht="11.85" customHeight="1" x14ac:dyDescent="0.3">
      <c r="A2607" s="3" t="s">
        <v>1193</v>
      </c>
      <c r="C2607" s="2">
        <v>0</v>
      </c>
      <c r="D2607" s="2"/>
      <c r="E2607" s="2">
        <v>0</v>
      </c>
      <c r="F2607" s="2"/>
      <c r="G2607" s="2">
        <v>0</v>
      </c>
      <c r="H2607" s="2"/>
      <c r="I2607" s="2">
        <v>0</v>
      </c>
      <c r="J2607" s="2"/>
      <c r="K2607" s="2">
        <v>0</v>
      </c>
      <c r="L2607" s="2"/>
      <c r="M2607" s="2">
        <v>0</v>
      </c>
      <c r="N2607" s="2"/>
      <c r="O2607" s="2">
        <v>0</v>
      </c>
      <c r="P2607" s="2"/>
      <c r="Q2607" s="2">
        <f t="shared" si="82"/>
        <v>0</v>
      </c>
      <c r="T2607" s="14"/>
    </row>
    <row r="2608" spans="1:20" ht="11.85" customHeight="1" x14ac:dyDescent="0.3">
      <c r="A2608" s="3" t="s">
        <v>1194</v>
      </c>
      <c r="C2608" s="2">
        <v>0</v>
      </c>
      <c r="D2608" s="2"/>
      <c r="E2608" s="2">
        <v>0</v>
      </c>
      <c r="F2608" s="2"/>
      <c r="G2608" s="2">
        <v>0</v>
      </c>
      <c r="H2608" s="2"/>
      <c r="I2608" s="2">
        <v>0</v>
      </c>
      <c r="J2608" s="2"/>
      <c r="K2608" s="2">
        <v>0</v>
      </c>
      <c r="L2608" s="2"/>
      <c r="M2608" s="2">
        <v>0</v>
      </c>
      <c r="N2608" s="2"/>
      <c r="O2608" s="2">
        <v>0</v>
      </c>
      <c r="P2608" s="2"/>
      <c r="Q2608" s="2">
        <f t="shared" si="82"/>
        <v>0</v>
      </c>
      <c r="T2608" s="14"/>
    </row>
    <row r="2609" spans="1:20" ht="11.85" customHeight="1" x14ac:dyDescent="0.3">
      <c r="A2609" s="3" t="s">
        <v>1195</v>
      </c>
      <c r="C2609" s="2">
        <v>0</v>
      </c>
      <c r="D2609" s="2"/>
      <c r="E2609" s="2">
        <v>0</v>
      </c>
      <c r="F2609" s="2"/>
      <c r="G2609" s="2">
        <v>0</v>
      </c>
      <c r="H2609" s="2"/>
      <c r="I2609" s="2">
        <v>0</v>
      </c>
      <c r="J2609" s="2"/>
      <c r="K2609" s="2">
        <v>0</v>
      </c>
      <c r="L2609" s="2"/>
      <c r="M2609" s="2">
        <v>0</v>
      </c>
      <c r="N2609" s="2"/>
      <c r="O2609" s="2">
        <v>0</v>
      </c>
      <c r="P2609" s="2"/>
      <c r="Q2609" s="2">
        <f t="shared" si="82"/>
        <v>0</v>
      </c>
      <c r="T2609" s="14"/>
    </row>
    <row r="2610" spans="1:20" ht="11.85" customHeight="1" x14ac:dyDescent="0.3">
      <c r="A2610" s="3" t="s">
        <v>1196</v>
      </c>
      <c r="C2610" s="2">
        <v>1229.83</v>
      </c>
      <c r="D2610" s="2"/>
      <c r="E2610" s="2">
        <v>2333.7600000000002</v>
      </c>
      <c r="F2610" s="2"/>
      <c r="G2610" s="2">
        <v>954.23</v>
      </c>
      <c r="H2610" s="2"/>
      <c r="I2610" s="2">
        <v>2000</v>
      </c>
      <c r="J2610" s="2"/>
      <c r="K2610" s="2">
        <v>2000</v>
      </c>
      <c r="L2610" s="2"/>
      <c r="M2610" s="2">
        <v>2000</v>
      </c>
      <c r="N2610" s="2"/>
      <c r="O2610" s="2">
        <v>0</v>
      </c>
      <c r="P2610" s="2"/>
      <c r="Q2610" s="2">
        <f t="shared" si="82"/>
        <v>2000</v>
      </c>
      <c r="T2610" s="14"/>
    </row>
    <row r="2611" spans="1:20" ht="11.85" customHeight="1" x14ac:dyDescent="0.3">
      <c r="A2611" s="3" t="s">
        <v>1197</v>
      </c>
      <c r="C2611" s="2">
        <v>7988.53</v>
      </c>
      <c r="D2611" s="2"/>
      <c r="E2611" s="2">
        <v>29980.31</v>
      </c>
      <c r="F2611" s="2"/>
      <c r="G2611" s="2">
        <v>10708.86</v>
      </c>
      <c r="H2611" s="2"/>
      <c r="I2611" s="2">
        <v>13000</v>
      </c>
      <c r="J2611" s="2"/>
      <c r="K2611" s="2">
        <v>15000</v>
      </c>
      <c r="L2611" s="2"/>
      <c r="M2611" s="2">
        <v>20000</v>
      </c>
      <c r="N2611" s="2"/>
      <c r="O2611" s="2">
        <v>0</v>
      </c>
      <c r="P2611" s="2"/>
      <c r="Q2611" s="2">
        <f t="shared" si="82"/>
        <v>20000</v>
      </c>
      <c r="T2611" s="14"/>
    </row>
    <row r="2612" spans="1:20" ht="11.85" customHeight="1" x14ac:dyDescent="0.3">
      <c r="A2612" s="3" t="s">
        <v>1198</v>
      </c>
      <c r="C2612" s="2">
        <v>998.02</v>
      </c>
      <c r="D2612" s="2"/>
      <c r="E2612" s="2">
        <v>1529.56</v>
      </c>
      <c r="F2612" s="2"/>
      <c r="G2612" s="2">
        <v>1000</v>
      </c>
      <c r="H2612" s="2"/>
      <c r="I2612" s="2">
        <v>1200</v>
      </c>
      <c r="J2612" s="2"/>
      <c r="K2612" s="2">
        <v>1200</v>
      </c>
      <c r="L2612" s="2"/>
      <c r="M2612" s="2">
        <v>1200</v>
      </c>
      <c r="N2612" s="2"/>
      <c r="O2612" s="2">
        <v>0</v>
      </c>
      <c r="P2612" s="2"/>
      <c r="Q2612" s="2">
        <f t="shared" si="82"/>
        <v>1200</v>
      </c>
      <c r="T2612" s="14"/>
    </row>
    <row r="2613" spans="1:20" ht="11.85" customHeight="1" x14ac:dyDescent="0.3">
      <c r="A2613" s="3" t="s">
        <v>1199</v>
      </c>
      <c r="C2613" s="2">
        <v>10</v>
      </c>
      <c r="D2613" s="2"/>
      <c r="E2613" s="2">
        <v>15</v>
      </c>
      <c r="F2613" s="2"/>
      <c r="G2613" s="2">
        <v>0</v>
      </c>
      <c r="H2613" s="2"/>
      <c r="I2613" s="2">
        <v>110</v>
      </c>
      <c r="J2613" s="2"/>
      <c r="K2613" s="2">
        <v>110</v>
      </c>
      <c r="L2613" s="2"/>
      <c r="M2613" s="2">
        <v>110</v>
      </c>
      <c r="N2613" s="2"/>
      <c r="O2613" s="2">
        <v>0</v>
      </c>
      <c r="P2613" s="2"/>
      <c r="Q2613" s="2">
        <f t="shared" si="82"/>
        <v>110</v>
      </c>
      <c r="T2613" s="14"/>
    </row>
    <row r="2614" spans="1:20" ht="11.85" hidden="1" customHeight="1" x14ac:dyDescent="0.3">
      <c r="A2614" s="3" t="s">
        <v>1200</v>
      </c>
      <c r="C2614" s="2">
        <v>0</v>
      </c>
      <c r="D2614" s="2"/>
      <c r="E2614" s="2">
        <v>0</v>
      </c>
      <c r="F2614" s="2"/>
      <c r="G2614" s="2">
        <v>0</v>
      </c>
      <c r="H2614" s="2"/>
      <c r="I2614" s="2">
        <v>0</v>
      </c>
      <c r="J2614" s="2"/>
      <c r="K2614" s="2">
        <v>0</v>
      </c>
      <c r="L2614" s="2"/>
      <c r="M2614" s="2">
        <v>0</v>
      </c>
      <c r="N2614" s="2"/>
      <c r="O2614" s="2">
        <v>0</v>
      </c>
      <c r="P2614" s="2"/>
      <c r="Q2614" s="2">
        <f t="shared" si="82"/>
        <v>0</v>
      </c>
      <c r="T2614" s="14"/>
    </row>
    <row r="2615" spans="1:20" ht="11.85" customHeight="1" x14ac:dyDescent="0.3">
      <c r="A2615" s="3" t="s">
        <v>1201</v>
      </c>
      <c r="C2615" s="2">
        <v>23006.06</v>
      </c>
      <c r="D2615" s="2"/>
      <c r="E2615" s="2">
        <v>22750.48</v>
      </c>
      <c r="F2615" s="2"/>
      <c r="G2615" s="2">
        <v>19260.96</v>
      </c>
      <c r="H2615" s="2"/>
      <c r="I2615" s="2">
        <v>30000</v>
      </c>
      <c r="J2615" s="2"/>
      <c r="K2615" s="2">
        <v>30000</v>
      </c>
      <c r="L2615" s="2"/>
      <c r="M2615" s="2">
        <v>30000</v>
      </c>
      <c r="N2615" s="2"/>
      <c r="O2615" s="2">
        <v>0</v>
      </c>
      <c r="P2615" s="2"/>
      <c r="Q2615" s="2">
        <f t="shared" si="82"/>
        <v>30000</v>
      </c>
      <c r="T2615" s="14"/>
    </row>
    <row r="2616" spans="1:20" ht="11.85" customHeight="1" x14ac:dyDescent="0.3">
      <c r="A2616" s="3" t="s">
        <v>1202</v>
      </c>
      <c r="C2616" s="2">
        <v>402</v>
      </c>
      <c r="D2616" s="2"/>
      <c r="E2616" s="2">
        <v>411.99</v>
      </c>
      <c r="F2616" s="2"/>
      <c r="G2616" s="2">
        <v>629</v>
      </c>
      <c r="H2616" s="2"/>
      <c r="I2616" s="2">
        <v>750</v>
      </c>
      <c r="J2616" s="2"/>
      <c r="K2616" s="2">
        <v>750</v>
      </c>
      <c r="L2616" s="2"/>
      <c r="M2616" s="2">
        <v>750</v>
      </c>
      <c r="N2616" s="2"/>
      <c r="O2616" s="2">
        <v>0</v>
      </c>
      <c r="P2616" s="2"/>
      <c r="Q2616" s="2">
        <f t="shared" si="82"/>
        <v>750</v>
      </c>
      <c r="T2616" s="14"/>
    </row>
    <row r="2617" spans="1:20" ht="11.85" customHeight="1" x14ac:dyDescent="0.3">
      <c r="A2617" s="3" t="s">
        <v>1203</v>
      </c>
      <c r="C2617" s="2">
        <v>27173.25</v>
      </c>
      <c r="D2617" s="2"/>
      <c r="E2617" s="2">
        <v>27067.360000000001</v>
      </c>
      <c r="F2617" s="2"/>
      <c r="G2617" s="2">
        <v>24124.98</v>
      </c>
      <c r="H2617" s="2"/>
      <c r="I2617" s="2">
        <v>30000</v>
      </c>
      <c r="J2617" s="2"/>
      <c r="K2617" s="2">
        <v>30000</v>
      </c>
      <c r="L2617" s="2"/>
      <c r="M2617" s="2">
        <v>30000</v>
      </c>
      <c r="N2617" s="2"/>
      <c r="O2617" s="2">
        <v>0</v>
      </c>
      <c r="P2617" s="2"/>
      <c r="Q2617" s="2">
        <f t="shared" si="82"/>
        <v>30000</v>
      </c>
      <c r="T2617" s="14"/>
    </row>
    <row r="2618" spans="1:20" ht="11.85" hidden="1" customHeight="1" x14ac:dyDescent="0.3">
      <c r="A2618" s="3" t="s">
        <v>1204</v>
      </c>
      <c r="C2618" s="2">
        <v>0</v>
      </c>
      <c r="D2618" s="2"/>
      <c r="E2618" s="2">
        <v>0</v>
      </c>
      <c r="F2618" s="2"/>
      <c r="G2618" s="2">
        <v>0</v>
      </c>
      <c r="H2618" s="2"/>
      <c r="I2618" s="2">
        <v>0</v>
      </c>
      <c r="J2618" s="2"/>
      <c r="K2618" s="2">
        <v>0</v>
      </c>
      <c r="L2618" s="2"/>
      <c r="M2618" s="2">
        <v>0</v>
      </c>
      <c r="N2618" s="2"/>
      <c r="O2618" s="2">
        <v>0</v>
      </c>
      <c r="P2618" s="2"/>
      <c r="Q2618" s="2">
        <f t="shared" si="82"/>
        <v>0</v>
      </c>
      <c r="T2618" s="14"/>
    </row>
    <row r="2619" spans="1:20" ht="11.85" customHeight="1" x14ac:dyDescent="0.3">
      <c r="A2619" s="3" t="s">
        <v>1205</v>
      </c>
      <c r="C2619" s="2">
        <v>4505</v>
      </c>
      <c r="D2619" s="2"/>
      <c r="E2619" s="2">
        <v>3150</v>
      </c>
      <c r="F2619" s="2"/>
      <c r="G2619" s="2">
        <v>3004</v>
      </c>
      <c r="H2619" s="2"/>
      <c r="I2619" s="2">
        <v>4000</v>
      </c>
      <c r="J2619" s="2"/>
      <c r="K2619" s="2">
        <v>4000</v>
      </c>
      <c r="L2619" s="2"/>
      <c r="M2619" s="2">
        <v>4000</v>
      </c>
      <c r="N2619" s="2"/>
      <c r="O2619" s="2">
        <v>0</v>
      </c>
      <c r="P2619" s="2"/>
      <c r="Q2619" s="2">
        <f t="shared" si="82"/>
        <v>4000</v>
      </c>
      <c r="T2619" s="14"/>
    </row>
    <row r="2620" spans="1:20" ht="11.85" customHeight="1" x14ac:dyDescent="0.3">
      <c r="A2620" s="3" t="s">
        <v>1206</v>
      </c>
      <c r="C2620" s="15">
        <v>14838.06</v>
      </c>
      <c r="D2620" s="19"/>
      <c r="E2620" s="15">
        <v>18293.5</v>
      </c>
      <c r="F2620" s="19"/>
      <c r="G2620" s="15">
        <v>18293.5</v>
      </c>
      <c r="H2620" s="19"/>
      <c r="I2620" s="15">
        <v>17850</v>
      </c>
      <c r="J2620" s="19"/>
      <c r="K2620" s="15">
        <v>17850</v>
      </c>
      <c r="L2620" s="19"/>
      <c r="M2620" s="15">
        <v>17110</v>
      </c>
      <c r="N2620" s="19"/>
      <c r="O2620" s="15">
        <v>0</v>
      </c>
      <c r="P2620" s="19"/>
      <c r="Q2620" s="15">
        <f>M2620+O2620</f>
        <v>17110</v>
      </c>
      <c r="T2620" s="14"/>
    </row>
    <row r="2621" spans="1:20" ht="11.85" customHeight="1" x14ac:dyDescent="0.3">
      <c r="A2621" s="3" t="s">
        <v>295</v>
      </c>
      <c r="C2621" s="2">
        <f>SUM(C2602:C2608)+SUM(C2609:C2620)</f>
        <v>93988.35</v>
      </c>
      <c r="D2621" s="2"/>
      <c r="E2621" s="2">
        <f>SUM(E2602:E2608)+SUM(E2609:E2620)</f>
        <v>117031.20999999999</v>
      </c>
      <c r="F2621" s="2"/>
      <c r="G2621" s="2">
        <f>SUM(G2602:G2608)+SUM(G2609:G2620)</f>
        <v>91421.01</v>
      </c>
      <c r="H2621" s="2"/>
      <c r="I2621" s="2">
        <f>SUM(I2602:I2608)+SUM(I2609:I2620)</f>
        <v>116810</v>
      </c>
      <c r="J2621" s="2"/>
      <c r="K2621" s="2">
        <f>SUM(K2602:K2608)+SUM(K2609:K2620)</f>
        <v>116760</v>
      </c>
      <c r="L2621" s="2"/>
      <c r="M2621" s="2">
        <f>SUM(M2602:M2608)+SUM(M2609:M2620)</f>
        <v>123070</v>
      </c>
      <c r="N2621" s="2"/>
      <c r="O2621" s="2">
        <f>SUM(O2602:O2608)+SUM(O2609:O2620)</f>
        <v>0</v>
      </c>
      <c r="P2621" s="2"/>
      <c r="Q2621" s="2">
        <f>SUM(Q2602:Q2608)+SUM(Q2609:Q2620)</f>
        <v>123070</v>
      </c>
      <c r="R2621" s="20"/>
    </row>
    <row r="2622" spans="1:20" ht="11.85" customHeight="1" x14ac:dyDescent="0.3">
      <c r="D2622" s="2"/>
      <c r="F2622" s="2"/>
      <c r="H2622" s="2"/>
      <c r="J2622" s="2"/>
      <c r="K2622" s="2"/>
      <c r="L2622" s="2"/>
      <c r="M2622" s="2"/>
      <c r="N2622" s="2"/>
      <c r="O2622" s="2"/>
      <c r="P2622" s="2"/>
      <c r="Q2622" s="2"/>
    </row>
    <row r="2623" spans="1:20" ht="11.85" customHeight="1" x14ac:dyDescent="0.3">
      <c r="A2623" s="3" t="s">
        <v>1207</v>
      </c>
      <c r="C2623" s="19">
        <v>0</v>
      </c>
      <c r="D2623" s="2"/>
      <c r="E2623" s="19">
        <v>42182</v>
      </c>
      <c r="F2623" s="19"/>
      <c r="G2623" s="19">
        <v>0</v>
      </c>
      <c r="H2623" s="2"/>
      <c r="I2623" s="19">
        <v>0</v>
      </c>
      <c r="J2623" s="2"/>
      <c r="K2623" s="19">
        <v>0</v>
      </c>
      <c r="L2623" s="2"/>
      <c r="M2623" s="19">
        <v>0</v>
      </c>
      <c r="N2623" s="2"/>
      <c r="O2623" s="19">
        <v>150000</v>
      </c>
      <c r="P2623" s="2"/>
      <c r="Q2623" s="19">
        <f>M2623+O2623</f>
        <v>150000</v>
      </c>
    </row>
    <row r="2624" spans="1:20" ht="11.85" customHeight="1" x14ac:dyDescent="0.3">
      <c r="A2624" s="3" t="s">
        <v>1208</v>
      </c>
      <c r="C2624" s="15">
        <v>0</v>
      </c>
      <c r="D2624" s="2"/>
      <c r="E2624" s="15">
        <v>0</v>
      </c>
      <c r="F2624" s="2"/>
      <c r="G2624" s="15">
        <v>0</v>
      </c>
      <c r="H2624" s="2"/>
      <c r="I2624" s="15">
        <v>0</v>
      </c>
      <c r="J2624" s="2"/>
      <c r="K2624" s="15">
        <v>0</v>
      </c>
      <c r="L2624" s="2"/>
      <c r="M2624" s="15">
        <v>0</v>
      </c>
      <c r="N2624" s="2"/>
      <c r="O2624" s="15">
        <v>0</v>
      </c>
      <c r="P2624" s="2"/>
      <c r="Q2624" s="15">
        <v>0</v>
      </c>
    </row>
    <row r="2625" spans="1:17" ht="11.85" customHeight="1" x14ac:dyDescent="0.3">
      <c r="A2625" s="3" t="s">
        <v>298</v>
      </c>
      <c r="C2625" s="2">
        <f>SUM(C2623:C2624)</f>
        <v>0</v>
      </c>
      <c r="D2625" s="2"/>
      <c r="E2625" s="2">
        <f>SUM(E2623:E2624)</f>
        <v>42182</v>
      </c>
      <c r="F2625" s="2"/>
      <c r="G2625" s="2">
        <f>SUM(G2623:G2624)</f>
        <v>0</v>
      </c>
      <c r="H2625" s="2"/>
      <c r="I2625" s="2">
        <f>SUM(I2623:I2624)</f>
        <v>0</v>
      </c>
      <c r="J2625" s="2"/>
      <c r="K2625" s="2">
        <f>SUM(K2623:K2624)</f>
        <v>0</v>
      </c>
      <c r="L2625" s="2"/>
      <c r="M2625" s="2">
        <f>SUM(M2623:M2624)</f>
        <v>0</v>
      </c>
      <c r="N2625" s="2"/>
      <c r="O2625" s="2">
        <f>SUM(O2623:O2624)</f>
        <v>150000</v>
      </c>
      <c r="P2625" s="2"/>
      <c r="Q2625" s="2">
        <f>SUM(Q2623:Q2624)</f>
        <v>150000</v>
      </c>
    </row>
    <row r="2626" spans="1:17" ht="11.85" customHeight="1" x14ac:dyDescent="0.3">
      <c r="D2626" s="2"/>
      <c r="F2626" s="2"/>
      <c r="H2626" s="2"/>
      <c r="J2626" s="2"/>
      <c r="K2626" s="2"/>
      <c r="L2626" s="2"/>
      <c r="M2626" s="2"/>
      <c r="N2626" s="2"/>
      <c r="O2626" s="2"/>
      <c r="P2626" s="2"/>
      <c r="Q2626" s="2"/>
    </row>
    <row r="2627" spans="1:17" ht="11.85" customHeight="1" x14ac:dyDescent="0.3">
      <c r="A2627" s="1"/>
      <c r="B2627" s="1"/>
      <c r="E2627" s="2" t="str">
        <f>$E$1</f>
        <v>CITY OF BRADY</v>
      </c>
    </row>
    <row r="2628" spans="1:17" ht="11.85" customHeight="1" x14ac:dyDescent="0.3">
      <c r="E2628" s="2" t="str">
        <f>$E$2</f>
        <v>BUDGET REPORT</v>
      </c>
    </row>
    <row r="2629" spans="1:17" ht="11.85" customHeight="1" x14ac:dyDescent="0.3">
      <c r="E2629" s="2" t="str">
        <f>$E$3</f>
        <v>FISCAL YEAR 2016 - 2017</v>
      </c>
    </row>
    <row r="2630" spans="1:17" ht="11.85" customHeight="1" x14ac:dyDescent="0.3">
      <c r="A2630" s="3" t="s">
        <v>1057</v>
      </c>
    </row>
    <row r="2631" spans="1:17" ht="11.85" customHeight="1" x14ac:dyDescent="0.3">
      <c r="A2631" s="3" t="s">
        <v>1165</v>
      </c>
    </row>
    <row r="2632" spans="1:17" ht="11.85" customHeight="1" x14ac:dyDescent="0.3">
      <c r="I2632" s="7" t="str">
        <f>$I$6</f>
        <v>(----- 2015-2016 ------)</v>
      </c>
      <c r="J2632" s="7"/>
      <c r="K2632" s="7"/>
      <c r="L2632" s="8"/>
      <c r="M2632" s="7" t="str">
        <f>$M$6</f>
        <v>2016-2017</v>
      </c>
      <c r="N2632" s="7"/>
      <c r="O2632" s="7"/>
      <c r="P2632" s="7"/>
      <c r="Q2632" s="7"/>
    </row>
    <row r="2633" spans="1:17" ht="11.85" customHeight="1" x14ac:dyDescent="0.3">
      <c r="C2633" s="9" t="str">
        <f>$C$7</f>
        <v>2012-2013</v>
      </c>
      <c r="D2633" s="8"/>
      <c r="E2633" s="9" t="str">
        <f>$E$7</f>
        <v>2013-2014</v>
      </c>
      <c r="F2633" s="8"/>
      <c r="G2633" s="9" t="str">
        <f>$G$7</f>
        <v>2014- 2015</v>
      </c>
      <c r="H2633" s="8"/>
      <c r="I2633" s="9" t="s">
        <v>9</v>
      </c>
      <c r="J2633" s="8"/>
      <c r="K2633" s="8" t="str">
        <f>+$K$7</f>
        <v>PROJECTED</v>
      </c>
      <c r="L2633" s="8"/>
      <c r="M2633" s="8" t="str">
        <f>$M$7</f>
        <v>2016-2017</v>
      </c>
      <c r="N2633" s="8"/>
      <c r="O2633" s="8" t="str">
        <f>$O$7</f>
        <v>2016-2017</v>
      </c>
      <c r="P2633" s="8"/>
      <c r="Q2633" s="8" t="str">
        <f>$Q$7</f>
        <v>APPROVED</v>
      </c>
    </row>
    <row r="2634" spans="1:17" ht="11.85" customHeight="1" x14ac:dyDescent="0.3">
      <c r="A2634" s="10" t="s">
        <v>242</v>
      </c>
      <c r="C2634" s="11" t="s">
        <v>12</v>
      </c>
      <c r="D2634" s="8"/>
      <c r="E2634" s="11" t="s">
        <v>12</v>
      </c>
      <c r="F2634" s="8"/>
      <c r="G2634" s="11" t="s">
        <v>12</v>
      </c>
      <c r="H2634" s="8"/>
      <c r="I2634" s="11" t="s">
        <v>13</v>
      </c>
      <c r="J2634" s="8"/>
      <c r="K2634" s="12" t="s">
        <v>13</v>
      </c>
      <c r="L2634" s="8"/>
      <c r="M2634" s="12" t="str">
        <f>$M$8</f>
        <v>BASE</v>
      </c>
      <c r="N2634" s="8"/>
      <c r="O2634" s="12" t="str">
        <f>$O$8</f>
        <v>SUPPLEMENTAL</v>
      </c>
      <c r="P2634" s="8"/>
      <c r="Q2634" s="12" t="str">
        <f>$Q$8</f>
        <v>BUDGET</v>
      </c>
    </row>
    <row r="2635" spans="1:17" ht="11.85" customHeight="1" x14ac:dyDescent="0.3">
      <c r="D2635" s="2"/>
      <c r="F2635" s="2"/>
      <c r="H2635" s="2"/>
      <c r="J2635" s="2"/>
      <c r="K2635" s="2"/>
      <c r="L2635" s="2"/>
      <c r="M2635" s="2"/>
      <c r="N2635" s="2"/>
      <c r="O2635" s="2"/>
      <c r="P2635" s="2"/>
      <c r="Q2635" s="2"/>
    </row>
    <row r="2636" spans="1:17" ht="11.85" customHeight="1" x14ac:dyDescent="0.3">
      <c r="A2636" s="13" t="s">
        <v>949</v>
      </c>
      <c r="D2636" s="2"/>
      <c r="F2636" s="2"/>
      <c r="H2636" s="2"/>
      <c r="J2636" s="2"/>
      <c r="K2636" s="2"/>
      <c r="L2636" s="2"/>
      <c r="M2636" s="2"/>
      <c r="N2636" s="2"/>
      <c r="O2636" s="2"/>
      <c r="P2636" s="2"/>
      <c r="Q2636" s="2"/>
    </row>
    <row r="2637" spans="1:17" ht="11.85" customHeight="1" x14ac:dyDescent="0.3">
      <c r="A2637" s="3" t="s">
        <v>1209</v>
      </c>
      <c r="C2637" s="15">
        <v>63027.87</v>
      </c>
      <c r="D2637" s="2"/>
      <c r="E2637" s="15">
        <v>49900</v>
      </c>
      <c r="F2637" s="2"/>
      <c r="G2637" s="15">
        <v>0</v>
      </c>
      <c r="H2637" s="2"/>
      <c r="I2637" s="15">
        <v>22000</v>
      </c>
      <c r="J2637" s="2"/>
      <c r="K2637" s="15">
        <v>521000</v>
      </c>
      <c r="L2637" s="2"/>
      <c r="M2637" s="15">
        <v>22000</v>
      </c>
      <c r="N2637" s="2"/>
      <c r="O2637" s="15">
        <v>0</v>
      </c>
      <c r="P2637" s="2"/>
      <c r="Q2637" s="15">
        <f>M2637+O2637</f>
        <v>22000</v>
      </c>
    </row>
    <row r="2638" spans="1:17" ht="11.85" customHeight="1" x14ac:dyDescent="0.3">
      <c r="A2638" s="3" t="s">
        <v>951</v>
      </c>
      <c r="C2638" s="2">
        <f>SUM(C2637:C2637)</f>
        <v>63027.87</v>
      </c>
      <c r="D2638" s="2"/>
      <c r="E2638" s="2">
        <f>SUM(E2637:E2637)</f>
        <v>49900</v>
      </c>
      <c r="F2638" s="2"/>
      <c r="G2638" s="2">
        <f>SUM(G2637:G2637)</f>
        <v>0</v>
      </c>
      <c r="H2638" s="2"/>
      <c r="I2638" s="2">
        <f>SUM(I2637:I2637)</f>
        <v>22000</v>
      </c>
      <c r="J2638" s="2"/>
      <c r="K2638" s="2">
        <f>SUM(K2637:K2637)</f>
        <v>521000</v>
      </c>
      <c r="L2638" s="2"/>
      <c r="M2638" s="2">
        <f>SUM(M2637:M2637)</f>
        <v>22000</v>
      </c>
      <c r="N2638" s="2"/>
      <c r="O2638" s="2">
        <f>SUM(O2637:O2637)</f>
        <v>0</v>
      </c>
      <c r="P2638" s="2"/>
      <c r="Q2638" s="2">
        <f>SUM(Q2637:Q2637)</f>
        <v>22000</v>
      </c>
    </row>
    <row r="2639" spans="1:17" ht="11.85" customHeight="1" x14ac:dyDescent="0.3">
      <c r="D2639" s="2"/>
      <c r="F2639" s="2"/>
      <c r="H2639" s="2"/>
      <c r="J2639" s="2"/>
      <c r="K2639" s="2"/>
      <c r="L2639" s="2"/>
      <c r="M2639" s="2"/>
      <c r="N2639" s="2"/>
      <c r="O2639" s="2"/>
      <c r="P2639" s="2"/>
      <c r="Q2639" s="2"/>
    </row>
    <row r="2640" spans="1:17" ht="11.85" customHeight="1" x14ac:dyDescent="0.3">
      <c r="A2640" s="13" t="s">
        <v>299</v>
      </c>
      <c r="D2640" s="2"/>
      <c r="F2640" s="2"/>
      <c r="H2640" s="2"/>
      <c r="J2640" s="2"/>
      <c r="K2640" s="2"/>
      <c r="L2640" s="2"/>
      <c r="M2640" s="2"/>
      <c r="N2640" s="2"/>
      <c r="O2640" s="2"/>
      <c r="P2640" s="2"/>
      <c r="Q2640" s="2"/>
    </row>
    <row r="2641" spans="1:22" ht="11.85" customHeight="1" x14ac:dyDescent="0.3">
      <c r="A2641" s="3" t="s">
        <v>1210</v>
      </c>
      <c r="C2641" s="2">
        <v>0</v>
      </c>
      <c r="D2641" s="2"/>
      <c r="E2641" s="2">
        <v>0</v>
      </c>
      <c r="F2641" s="2"/>
      <c r="G2641" s="2">
        <v>115000</v>
      </c>
      <c r="H2641" s="2"/>
      <c r="I2641" s="2">
        <v>115000</v>
      </c>
      <c r="J2641" s="2"/>
      <c r="K2641" s="2">
        <v>115000</v>
      </c>
      <c r="L2641" s="2"/>
      <c r="M2641" s="2">
        <v>115000</v>
      </c>
      <c r="N2641" s="2"/>
      <c r="O2641" s="2">
        <v>0</v>
      </c>
      <c r="P2641" s="2"/>
      <c r="Q2641" s="2">
        <f t="shared" ref="Q2641:Q2646" si="83">M2641+O2641</f>
        <v>115000</v>
      </c>
      <c r="T2641" s="14"/>
    </row>
    <row r="2642" spans="1:22" ht="11.85" customHeight="1" x14ac:dyDescent="0.3">
      <c r="A2642" s="3" t="s">
        <v>1211</v>
      </c>
      <c r="C2642" s="2">
        <v>0</v>
      </c>
      <c r="D2642" s="2"/>
      <c r="E2642" s="2">
        <v>0</v>
      </c>
      <c r="F2642" s="2"/>
      <c r="G2642" s="2">
        <v>0</v>
      </c>
      <c r="H2642" s="2"/>
      <c r="I2642" s="2">
        <v>0</v>
      </c>
      <c r="J2642" s="2"/>
      <c r="K2642" s="2">
        <v>0</v>
      </c>
      <c r="L2642" s="2"/>
      <c r="M2642" s="2">
        <v>0</v>
      </c>
      <c r="N2642" s="2"/>
      <c r="O2642" s="2">
        <v>0</v>
      </c>
      <c r="P2642" s="2"/>
      <c r="Q2642" s="2">
        <f t="shared" si="83"/>
        <v>0</v>
      </c>
    </row>
    <row r="2643" spans="1:22" ht="11.85" customHeight="1" x14ac:dyDescent="0.3">
      <c r="A2643" s="3" t="s">
        <v>1212</v>
      </c>
      <c r="C2643" s="2">
        <v>0</v>
      </c>
      <c r="D2643" s="2"/>
      <c r="E2643" s="2">
        <v>0</v>
      </c>
      <c r="F2643" s="2"/>
      <c r="G2643" s="2">
        <v>0</v>
      </c>
      <c r="H2643" s="2"/>
      <c r="I2643" s="2">
        <v>0</v>
      </c>
      <c r="J2643" s="2"/>
      <c r="K2643" s="2">
        <v>0</v>
      </c>
      <c r="L2643" s="2"/>
      <c r="M2643" s="2">
        <v>100000</v>
      </c>
      <c r="N2643" s="2"/>
      <c r="O2643" s="2">
        <v>0</v>
      </c>
      <c r="P2643" s="2"/>
      <c r="Q2643" s="2">
        <f t="shared" si="83"/>
        <v>100000</v>
      </c>
    </row>
    <row r="2644" spans="1:22" ht="11.85" customHeight="1" x14ac:dyDescent="0.3">
      <c r="A2644" s="3" t="s">
        <v>1213</v>
      </c>
      <c r="C2644" s="2">
        <v>78982</v>
      </c>
      <c r="D2644" s="2"/>
      <c r="E2644" s="2">
        <v>0</v>
      </c>
      <c r="F2644" s="2"/>
      <c r="G2644" s="2">
        <v>0</v>
      </c>
      <c r="H2644" s="2"/>
      <c r="I2644" s="2">
        <v>0</v>
      </c>
      <c r="J2644" s="2"/>
      <c r="K2644" s="2">
        <v>0</v>
      </c>
      <c r="L2644" s="2"/>
      <c r="M2644" s="2">
        <v>0</v>
      </c>
      <c r="N2644" s="2"/>
      <c r="O2644" s="2">
        <v>0</v>
      </c>
      <c r="P2644" s="2"/>
      <c r="Q2644" s="2">
        <f t="shared" si="83"/>
        <v>0</v>
      </c>
    </row>
    <row r="2645" spans="1:22" ht="11.85" customHeight="1" x14ac:dyDescent="0.3">
      <c r="A2645" s="3" t="s">
        <v>1214</v>
      </c>
      <c r="C2645" s="19">
        <v>0</v>
      </c>
      <c r="D2645" s="19"/>
      <c r="E2645" s="19">
        <v>0</v>
      </c>
      <c r="F2645" s="19"/>
      <c r="G2645" s="19">
        <v>0</v>
      </c>
      <c r="H2645" s="19"/>
      <c r="I2645" s="19">
        <v>479842</v>
      </c>
      <c r="J2645" s="19"/>
      <c r="K2645" s="19">
        <v>41885</v>
      </c>
      <c r="L2645" s="19"/>
      <c r="M2645" s="19">
        <v>0</v>
      </c>
      <c r="N2645" s="19"/>
      <c r="O2645" s="19">
        <v>0</v>
      </c>
      <c r="P2645" s="19"/>
      <c r="Q2645" s="2">
        <f t="shared" si="83"/>
        <v>0</v>
      </c>
    </row>
    <row r="2646" spans="1:22" ht="11.85" customHeight="1" x14ac:dyDescent="0.3">
      <c r="A2646" s="3" t="s">
        <v>1215</v>
      </c>
      <c r="C2646" s="15">
        <v>0</v>
      </c>
      <c r="D2646" s="2"/>
      <c r="E2646" s="15">
        <v>0</v>
      </c>
      <c r="F2646" s="2"/>
      <c r="G2646" s="15">
        <v>0</v>
      </c>
      <c r="H2646" s="2"/>
      <c r="I2646" s="15">
        <v>0</v>
      </c>
      <c r="J2646" s="2"/>
      <c r="K2646" s="15">
        <v>0</v>
      </c>
      <c r="L2646" s="2"/>
      <c r="M2646" s="15">
        <v>0</v>
      </c>
      <c r="N2646" s="2"/>
      <c r="O2646" s="15">
        <v>0</v>
      </c>
      <c r="P2646" s="2"/>
      <c r="Q2646" s="15">
        <f t="shared" si="83"/>
        <v>0</v>
      </c>
      <c r="R2646" s="20"/>
    </row>
    <row r="2647" spans="1:22" ht="11.85" customHeight="1" x14ac:dyDescent="0.3">
      <c r="A2647" s="3" t="s">
        <v>301</v>
      </c>
      <c r="C2647" s="2">
        <f>SUM(C2641:C2646)</f>
        <v>78982</v>
      </c>
      <c r="D2647" s="2"/>
      <c r="E2647" s="2">
        <f>SUM(E2641:E2646)</f>
        <v>0</v>
      </c>
      <c r="F2647" s="2"/>
      <c r="G2647" s="2">
        <f>SUM(G2641:G2646)</f>
        <v>115000</v>
      </c>
      <c r="H2647" s="2"/>
      <c r="I2647" s="2">
        <f>SUM(I2641:I2646)</f>
        <v>594842</v>
      </c>
      <c r="J2647" s="2"/>
      <c r="K2647" s="2">
        <f>SUM(K2641:K2646)</f>
        <v>156885</v>
      </c>
      <c r="L2647" s="2"/>
      <c r="M2647" s="2">
        <f>SUM(M2641:M2646)</f>
        <v>215000</v>
      </c>
      <c r="N2647" s="2"/>
      <c r="O2647" s="2">
        <f>SUM(O2641:O2646)</f>
        <v>0</v>
      </c>
      <c r="P2647" s="2"/>
      <c r="Q2647" s="2">
        <f>SUM(Q2641:Q2646)</f>
        <v>215000</v>
      </c>
    </row>
    <row r="2648" spans="1:22" ht="11.85" customHeight="1" x14ac:dyDescent="0.3">
      <c r="D2648" s="2"/>
      <c r="F2648" s="2"/>
      <c r="H2648" s="2"/>
      <c r="J2648" s="2"/>
      <c r="K2648" s="2"/>
      <c r="L2648" s="2"/>
      <c r="M2648" s="2"/>
      <c r="N2648" s="2"/>
      <c r="O2648" s="2"/>
      <c r="P2648" s="2"/>
      <c r="Q2648" s="2"/>
      <c r="T2648" s="14"/>
    </row>
    <row r="2649" spans="1:22" ht="11.85" customHeight="1" x14ac:dyDescent="0.3">
      <c r="A2649" s="3" t="s">
        <v>1216</v>
      </c>
      <c r="C2649" s="2">
        <f>C2583+C2599+C2621+C2625+C2638+C2647</f>
        <v>427449.61</v>
      </c>
      <c r="D2649" s="2"/>
      <c r="E2649" s="2">
        <f>E2583+E2599+E2621+E2625+E2638+E2647</f>
        <v>427912.05000000005</v>
      </c>
      <c r="F2649" s="2"/>
      <c r="G2649" s="2">
        <f>G2583+G2599+G2621+G2625+G2638+G2647</f>
        <v>462579.53</v>
      </c>
      <c r="H2649" s="2"/>
      <c r="I2649" s="2">
        <f>I2583+I2599+I2621+I2625+I2638+I2647</f>
        <v>982407</v>
      </c>
      <c r="J2649" s="2"/>
      <c r="K2649" s="2">
        <f>K2583+K2599+K2621+K2625+K2638+K2647</f>
        <v>1058600</v>
      </c>
      <c r="L2649" s="2"/>
      <c r="M2649" s="2">
        <f>M2583+M2599+M2621+M2625+M2638+M2647</f>
        <v>627272</v>
      </c>
      <c r="N2649" s="2"/>
      <c r="O2649" s="2">
        <f>O2583+O2599+O2621+O2625+O2638+O2647</f>
        <v>165000</v>
      </c>
      <c r="P2649" s="2"/>
      <c r="Q2649" s="2">
        <f>Q2583+Q2599+Q2621+Q2625+Q2638+Q2647</f>
        <v>792272</v>
      </c>
      <c r="R2649" s="20"/>
      <c r="U2649" s="26"/>
      <c r="V2649" s="2"/>
    </row>
    <row r="2650" spans="1:22" ht="11.85" customHeight="1" x14ac:dyDescent="0.3"/>
    <row r="2651" spans="1:22" ht="11.85" customHeight="1" x14ac:dyDescent="0.3"/>
    <row r="2652" spans="1:22" ht="11.85" customHeight="1" x14ac:dyDescent="0.3"/>
    <row r="2653" spans="1:22" ht="11.85" customHeight="1" x14ac:dyDescent="0.3"/>
    <row r="2654" spans="1:22" ht="11.85" customHeight="1" x14ac:dyDescent="0.3"/>
    <row r="2655" spans="1:22" ht="11.85" customHeight="1" x14ac:dyDescent="0.3"/>
    <row r="2656" spans="1:22" ht="11.85" customHeight="1" x14ac:dyDescent="0.3"/>
    <row r="2657" ht="11.85" customHeight="1" x14ac:dyDescent="0.3"/>
    <row r="2658" ht="11.85" customHeight="1" x14ac:dyDescent="0.3"/>
    <row r="2659" ht="11.85" customHeight="1" x14ac:dyDescent="0.3"/>
    <row r="2660" ht="11.85" customHeight="1" x14ac:dyDescent="0.3"/>
    <row r="2661" ht="11.85" customHeight="1" x14ac:dyDescent="0.3"/>
    <row r="2662" ht="11.85" customHeight="1" x14ac:dyDescent="0.3"/>
    <row r="2663" ht="11.85" customHeight="1" x14ac:dyDescent="0.3"/>
    <row r="2664" ht="11.85" customHeight="1" x14ac:dyDescent="0.3"/>
    <row r="2665" ht="11.85" customHeight="1" x14ac:dyDescent="0.3"/>
    <row r="2666" ht="11.85" customHeight="1" x14ac:dyDescent="0.3"/>
    <row r="2667" ht="11.85" customHeight="1" x14ac:dyDescent="0.3"/>
    <row r="2668" ht="11.85" customHeight="1" x14ac:dyDescent="0.3"/>
    <row r="2669" ht="11.85" customHeight="1" x14ac:dyDescent="0.3"/>
    <row r="2670" ht="11.85" customHeight="1" x14ac:dyDescent="0.3"/>
    <row r="2671" ht="11.85" customHeight="1" x14ac:dyDescent="0.3"/>
    <row r="2672" ht="11.85" customHeight="1" x14ac:dyDescent="0.3"/>
    <row r="2673" ht="11.85" customHeight="1" x14ac:dyDescent="0.3"/>
    <row r="2674" ht="11.85" customHeight="1" x14ac:dyDescent="0.3"/>
    <row r="2675" ht="11.85" customHeight="1" x14ac:dyDescent="0.3"/>
    <row r="2676" ht="11.85" customHeight="1" x14ac:dyDescent="0.3"/>
    <row r="2677" ht="11.85" customHeight="1" x14ac:dyDescent="0.3"/>
    <row r="2678" ht="11.85" customHeight="1" x14ac:dyDescent="0.3"/>
    <row r="2679" ht="11.85" customHeight="1" x14ac:dyDescent="0.3"/>
    <row r="2680" ht="11.85" customHeight="1" x14ac:dyDescent="0.3"/>
    <row r="2681" ht="11.85" customHeight="1" x14ac:dyDescent="0.3"/>
    <row r="2682" ht="11.85" customHeight="1" x14ac:dyDescent="0.3"/>
    <row r="2683" ht="11.85" customHeight="1" x14ac:dyDescent="0.3"/>
    <row r="2684" ht="11.85" customHeight="1" x14ac:dyDescent="0.3"/>
    <row r="2685" ht="11.85" customHeight="1" x14ac:dyDescent="0.3"/>
    <row r="2686" ht="11.85" customHeight="1" x14ac:dyDescent="0.3"/>
    <row r="2687" ht="11.85" customHeight="1" x14ac:dyDescent="0.3"/>
    <row r="2688" ht="11.85" customHeight="1" x14ac:dyDescent="0.3"/>
    <row r="2689" spans="1:22" ht="11.85" customHeight="1" x14ac:dyDescent="0.3"/>
    <row r="2690" spans="1:22" ht="11.85" customHeight="1" x14ac:dyDescent="0.3"/>
    <row r="2691" spans="1:22" ht="11.85" customHeight="1" x14ac:dyDescent="0.3">
      <c r="A2691" s="1"/>
      <c r="B2691" s="1"/>
      <c r="E2691" s="2" t="str">
        <f>$E$1</f>
        <v>CITY OF BRADY</v>
      </c>
    </row>
    <row r="2692" spans="1:22" ht="11.85" customHeight="1" x14ac:dyDescent="0.3">
      <c r="E2692" s="2" t="str">
        <f>$E$2</f>
        <v>BUDGET REPORT</v>
      </c>
    </row>
    <row r="2693" spans="1:22" ht="11.85" customHeight="1" x14ac:dyDescent="0.3">
      <c r="E2693" s="2" t="str">
        <f>$E$3</f>
        <v>FISCAL YEAR 2016 - 2017</v>
      </c>
    </row>
    <row r="2694" spans="1:22" ht="11.85" customHeight="1" x14ac:dyDescent="0.3">
      <c r="A2694" s="3" t="s">
        <v>1057</v>
      </c>
    </row>
    <row r="2695" spans="1:22" ht="11.85" customHeight="1" x14ac:dyDescent="0.3">
      <c r="A2695" s="3" t="s">
        <v>1217</v>
      </c>
    </row>
    <row r="2696" spans="1:22" ht="11.85" customHeight="1" x14ac:dyDescent="0.3">
      <c r="I2696" s="7" t="str">
        <f>$I$6</f>
        <v>(----- 2015-2016 ------)</v>
      </c>
      <c r="J2696" s="7"/>
      <c r="K2696" s="7"/>
      <c r="L2696" s="8"/>
      <c r="M2696" s="7" t="str">
        <f>$M$6</f>
        <v>2016-2017</v>
      </c>
      <c r="N2696" s="7"/>
      <c r="O2696" s="7"/>
      <c r="P2696" s="7"/>
      <c r="Q2696" s="7"/>
    </row>
    <row r="2697" spans="1:22" ht="11.85" customHeight="1" x14ac:dyDescent="0.3">
      <c r="C2697" s="9" t="str">
        <f>$C$7</f>
        <v>2012-2013</v>
      </c>
      <c r="D2697" s="8"/>
      <c r="E2697" s="9" t="str">
        <f>$E$7</f>
        <v>2013-2014</v>
      </c>
      <c r="F2697" s="8"/>
      <c r="G2697" s="9" t="str">
        <f>$G$7</f>
        <v>2014- 2015</v>
      </c>
      <c r="H2697" s="8"/>
      <c r="I2697" s="9" t="s">
        <v>9</v>
      </c>
      <c r="J2697" s="8"/>
      <c r="K2697" s="8" t="str">
        <f>+$K$7</f>
        <v>PROJECTED</v>
      </c>
      <c r="L2697" s="8"/>
      <c r="M2697" s="8" t="str">
        <f>$M$7</f>
        <v>2016-2017</v>
      </c>
      <c r="N2697" s="8"/>
      <c r="O2697" s="8" t="str">
        <f>$O$7</f>
        <v>2016-2017</v>
      </c>
      <c r="P2697" s="8"/>
      <c r="Q2697" s="8" t="str">
        <f>$Q$7</f>
        <v>APPROVED</v>
      </c>
    </row>
    <row r="2698" spans="1:22" ht="11.85" customHeight="1" x14ac:dyDescent="0.3">
      <c r="A2698" s="10" t="s">
        <v>242</v>
      </c>
      <c r="C2698" s="11" t="s">
        <v>12</v>
      </c>
      <c r="D2698" s="8"/>
      <c r="E2698" s="11" t="s">
        <v>12</v>
      </c>
      <c r="F2698" s="8"/>
      <c r="G2698" s="11" t="s">
        <v>12</v>
      </c>
      <c r="H2698" s="8"/>
      <c r="I2698" s="11" t="s">
        <v>13</v>
      </c>
      <c r="J2698" s="8"/>
      <c r="K2698" s="12" t="s">
        <v>13</v>
      </c>
      <c r="L2698" s="8"/>
      <c r="M2698" s="12" t="str">
        <f>$M$8</f>
        <v>BASE</v>
      </c>
      <c r="N2698" s="8"/>
      <c r="O2698" s="12" t="str">
        <f>$O$8</f>
        <v>SUPPLEMENTAL</v>
      </c>
      <c r="P2698" s="8"/>
      <c r="Q2698" s="12" t="str">
        <f>$Q$8</f>
        <v>BUDGET</v>
      </c>
    </row>
    <row r="2699" spans="1:22" ht="11.85" customHeight="1" x14ac:dyDescent="0.3"/>
    <row r="2700" spans="1:22" ht="11.85" customHeight="1" x14ac:dyDescent="0.3">
      <c r="A2700" s="13" t="s">
        <v>255</v>
      </c>
      <c r="D2700" s="2"/>
      <c r="F2700" s="2"/>
      <c r="H2700" s="2"/>
      <c r="J2700" s="2"/>
      <c r="K2700" s="2"/>
      <c r="L2700" s="2"/>
      <c r="M2700" s="2"/>
      <c r="N2700" s="2"/>
      <c r="O2700" s="2"/>
      <c r="P2700" s="2"/>
      <c r="Q2700" s="2"/>
    </row>
    <row r="2701" spans="1:22" ht="11.85" customHeight="1" x14ac:dyDescent="0.3">
      <c r="A2701" s="3" t="s">
        <v>1218</v>
      </c>
      <c r="C2701" s="2">
        <v>53125</v>
      </c>
      <c r="D2701" s="2"/>
      <c r="E2701" s="2">
        <v>0</v>
      </c>
      <c r="F2701" s="2"/>
      <c r="G2701" s="2">
        <v>0</v>
      </c>
      <c r="H2701" s="2"/>
      <c r="I2701" s="2">
        <v>1156874</v>
      </c>
      <c r="J2701" s="2"/>
      <c r="K2701" s="2">
        <v>0</v>
      </c>
      <c r="L2701" s="2"/>
      <c r="M2701" s="2">
        <v>1156875</v>
      </c>
      <c r="N2701" s="2"/>
      <c r="O2701" s="2">
        <v>0</v>
      </c>
      <c r="P2701" s="2"/>
      <c r="Q2701" s="2">
        <f>M2701+O2701</f>
        <v>1156875</v>
      </c>
      <c r="T2701" s="14"/>
    </row>
    <row r="2702" spans="1:22" ht="11.85" customHeight="1" x14ac:dyDescent="0.3">
      <c r="A2702" s="3" t="s">
        <v>1219</v>
      </c>
      <c r="C2702" s="15">
        <v>331250</v>
      </c>
      <c r="D2702" s="2"/>
      <c r="E2702" s="15">
        <v>24812</v>
      </c>
      <c r="F2702" s="2"/>
      <c r="G2702" s="15">
        <v>320115.96000000002</v>
      </c>
      <c r="H2702" s="2"/>
      <c r="I2702" s="15">
        <v>860473</v>
      </c>
      <c r="J2702" s="2"/>
      <c r="K2702" s="15">
        <v>200838</v>
      </c>
      <c r="L2702" s="2"/>
      <c r="M2702" s="15">
        <v>564974</v>
      </c>
      <c r="N2702" s="2"/>
      <c r="O2702" s="15">
        <v>0</v>
      </c>
      <c r="P2702" s="2"/>
      <c r="Q2702" s="15">
        <f>M2702+O2702</f>
        <v>564974</v>
      </c>
      <c r="T2702" s="14"/>
      <c r="V2702" s="15"/>
    </row>
    <row r="2703" spans="1:22" ht="11.85" customHeight="1" x14ac:dyDescent="0.3">
      <c r="A2703" s="3" t="s">
        <v>272</v>
      </c>
      <c r="C2703" s="2">
        <f>SUM(C2701:C2702)</f>
        <v>384375</v>
      </c>
      <c r="D2703" s="2"/>
      <c r="E2703" s="2">
        <f>SUM(E2701:E2702)</f>
        <v>24812</v>
      </c>
      <c r="F2703" s="2"/>
      <c r="G2703" s="2">
        <f>SUM(G2701:G2702)</f>
        <v>320115.96000000002</v>
      </c>
      <c r="H2703" s="2"/>
      <c r="I2703" s="2">
        <f>SUM(I2701:I2702)</f>
        <v>2017347</v>
      </c>
      <c r="J2703" s="2"/>
      <c r="K2703" s="2">
        <f>SUM(K2701:K2702)</f>
        <v>200838</v>
      </c>
      <c r="L2703" s="2"/>
      <c r="M2703" s="2">
        <f>SUM(M2701:M2702)</f>
        <v>1721849</v>
      </c>
      <c r="N2703" s="2"/>
      <c r="O2703" s="2">
        <f>SUM(O2701:O2702)</f>
        <v>0</v>
      </c>
      <c r="P2703" s="2"/>
      <c r="Q2703" s="2">
        <f>SUM(Q2701:Q2702)</f>
        <v>1721849</v>
      </c>
    </row>
    <row r="2704" spans="1:22" ht="11.85" customHeight="1" x14ac:dyDescent="0.3">
      <c r="D2704" s="2"/>
      <c r="F2704" s="2"/>
      <c r="H2704" s="2"/>
      <c r="J2704" s="2"/>
      <c r="K2704" s="2"/>
      <c r="L2704" s="2"/>
      <c r="M2704" s="2"/>
      <c r="N2704" s="2"/>
      <c r="O2704" s="2"/>
      <c r="P2704" s="2"/>
      <c r="Q2704" s="2"/>
    </row>
    <row r="2705" spans="1:22" ht="11.85" customHeight="1" x14ac:dyDescent="0.3">
      <c r="A2705" s="13" t="s">
        <v>299</v>
      </c>
      <c r="D2705" s="2"/>
      <c r="F2705" s="2"/>
      <c r="H2705" s="2"/>
      <c r="J2705" s="2"/>
      <c r="K2705" s="2"/>
      <c r="L2705" s="2"/>
      <c r="M2705" s="2"/>
      <c r="N2705" s="2"/>
      <c r="O2705" s="2"/>
      <c r="P2705" s="2"/>
      <c r="Q2705" s="2"/>
    </row>
    <row r="2706" spans="1:22" ht="11.85" customHeight="1" x14ac:dyDescent="0.3">
      <c r="A2706" s="3" t="s">
        <v>1220</v>
      </c>
      <c r="C2706" s="15">
        <v>0</v>
      </c>
      <c r="D2706" s="2"/>
      <c r="E2706" s="15">
        <v>0</v>
      </c>
      <c r="F2706" s="2"/>
      <c r="G2706" s="15">
        <v>0</v>
      </c>
      <c r="H2706" s="2"/>
      <c r="I2706" s="15">
        <v>0</v>
      </c>
      <c r="J2706" s="2"/>
      <c r="K2706" s="15">
        <v>0</v>
      </c>
      <c r="L2706" s="2"/>
      <c r="M2706" s="15">
        <v>0</v>
      </c>
      <c r="N2706" s="2"/>
      <c r="O2706" s="15">
        <v>0</v>
      </c>
      <c r="P2706" s="2"/>
      <c r="Q2706" s="15">
        <f>M2706+O2706</f>
        <v>0</v>
      </c>
    </row>
    <row r="2707" spans="1:22" ht="11.85" customHeight="1" x14ac:dyDescent="0.3">
      <c r="A2707" s="3" t="s">
        <v>301</v>
      </c>
      <c r="C2707" s="2">
        <f>SUM(C2706:C2706)</f>
        <v>0</v>
      </c>
      <c r="D2707" s="2"/>
      <c r="E2707" s="2">
        <f>SUM(E2706:E2706)</f>
        <v>0</v>
      </c>
      <c r="F2707" s="2"/>
      <c r="G2707" s="2">
        <f>SUM(G2706:G2706)</f>
        <v>0</v>
      </c>
      <c r="H2707" s="2"/>
      <c r="I2707" s="2">
        <f>SUM(I2706:I2706)</f>
        <v>0</v>
      </c>
      <c r="J2707" s="2"/>
      <c r="K2707" s="2">
        <f>SUM(K2706:K2706)</f>
        <v>0</v>
      </c>
      <c r="L2707" s="2"/>
      <c r="M2707" s="2">
        <f>SUM(M2706:M2706)</f>
        <v>0</v>
      </c>
      <c r="N2707" s="2"/>
      <c r="O2707" s="2">
        <f>SUM(O2706:O2706)</f>
        <v>0</v>
      </c>
      <c r="P2707" s="2"/>
      <c r="Q2707" s="2">
        <f>SUM(Q2706:Q2706)</f>
        <v>0</v>
      </c>
      <c r="V2707" s="39"/>
    </row>
    <row r="2708" spans="1:22" ht="11.85" customHeight="1" x14ac:dyDescent="0.3">
      <c r="D2708" s="2"/>
      <c r="F2708" s="2"/>
      <c r="H2708" s="2"/>
      <c r="J2708" s="2"/>
      <c r="K2708" s="2"/>
      <c r="L2708" s="2"/>
      <c r="M2708" s="2"/>
      <c r="N2708" s="2"/>
      <c r="O2708" s="2"/>
      <c r="P2708" s="2"/>
      <c r="Q2708" s="2"/>
      <c r="T2708" s="14"/>
    </row>
    <row r="2709" spans="1:22" ht="11.85" customHeight="1" x14ac:dyDescent="0.3">
      <c r="A2709" s="3" t="s">
        <v>1221</v>
      </c>
      <c r="C2709" s="2">
        <f>+C2703+C2707</f>
        <v>384375</v>
      </c>
      <c r="D2709" s="2"/>
      <c r="E2709" s="2">
        <f>+E2703+E2707</f>
        <v>24812</v>
      </c>
      <c r="F2709" s="2"/>
      <c r="G2709" s="2">
        <f>+G2703+G2707</f>
        <v>320115.96000000002</v>
      </c>
      <c r="H2709" s="2"/>
      <c r="I2709" s="2">
        <f>+I2703+I2707</f>
        <v>2017347</v>
      </c>
      <c r="J2709" s="2"/>
      <c r="K2709" s="5">
        <f>+K2703+K2707</f>
        <v>200838</v>
      </c>
      <c r="L2709" s="5"/>
      <c r="M2709" s="5">
        <f>+M2703+M2707</f>
        <v>1721849</v>
      </c>
      <c r="N2709" s="5"/>
      <c r="O2709" s="5">
        <f>+O2703+O2707</f>
        <v>0</v>
      </c>
      <c r="P2709" s="5"/>
      <c r="Q2709" s="5">
        <f>+Q2703+Q2707</f>
        <v>1721849</v>
      </c>
      <c r="R2709" s="20"/>
      <c r="U2709" s="26"/>
    </row>
    <row r="2710" spans="1:22" ht="11.85" customHeight="1" x14ac:dyDescent="0.3">
      <c r="D2710" s="2"/>
      <c r="F2710" s="2"/>
      <c r="H2710" s="2"/>
      <c r="J2710" s="2"/>
      <c r="K2710" s="2"/>
      <c r="L2710" s="2"/>
      <c r="M2710" s="2"/>
      <c r="N2710" s="2"/>
      <c r="O2710" s="2"/>
      <c r="P2710" s="2"/>
      <c r="Q2710" s="2"/>
      <c r="T2710" s="14"/>
    </row>
    <row r="2711" spans="1:22" ht="11.85" customHeight="1" x14ac:dyDescent="0.3">
      <c r="D2711" s="2"/>
      <c r="F2711" s="2"/>
      <c r="H2711" s="2"/>
      <c r="J2711" s="2"/>
      <c r="K2711" s="2"/>
      <c r="L2711" s="2"/>
      <c r="M2711" s="2"/>
      <c r="N2711" s="2"/>
      <c r="O2711" s="2"/>
      <c r="P2711" s="2"/>
      <c r="Q2711" s="2"/>
      <c r="T2711" s="14"/>
    </row>
    <row r="2712" spans="1:22" ht="11.85" customHeight="1" x14ac:dyDescent="0.3">
      <c r="D2712" s="2"/>
      <c r="F2712" s="2"/>
      <c r="H2712" s="2"/>
      <c r="J2712" s="2"/>
      <c r="K2712" s="2"/>
      <c r="L2712" s="2"/>
      <c r="M2712" s="2"/>
      <c r="N2712" s="2"/>
      <c r="O2712" s="2"/>
      <c r="P2712" s="2"/>
      <c r="Q2712" s="2"/>
      <c r="T2712" s="14"/>
    </row>
    <row r="2713" spans="1:22" ht="11.85" customHeight="1" x14ac:dyDescent="0.3">
      <c r="D2713" s="2"/>
      <c r="F2713" s="2"/>
      <c r="H2713" s="2"/>
      <c r="J2713" s="2"/>
      <c r="K2713" s="2"/>
      <c r="L2713" s="2"/>
      <c r="M2713" s="2"/>
      <c r="N2713" s="2"/>
      <c r="O2713" s="2"/>
      <c r="P2713" s="2"/>
      <c r="Q2713" s="2"/>
      <c r="T2713" s="14"/>
    </row>
    <row r="2714" spans="1:22" ht="11.85" customHeight="1" x14ac:dyDescent="0.3">
      <c r="D2714" s="2"/>
      <c r="F2714" s="2"/>
      <c r="H2714" s="2"/>
      <c r="J2714" s="2"/>
      <c r="K2714" s="2"/>
      <c r="L2714" s="2"/>
      <c r="M2714" s="2"/>
      <c r="N2714" s="2"/>
      <c r="O2714" s="2"/>
      <c r="P2714" s="2"/>
      <c r="Q2714" s="2"/>
      <c r="T2714" s="14"/>
    </row>
    <row r="2715" spans="1:22" ht="11.85" customHeight="1" x14ac:dyDescent="0.3">
      <c r="D2715" s="2"/>
      <c r="F2715" s="2"/>
      <c r="H2715" s="2"/>
      <c r="J2715" s="2"/>
      <c r="K2715" s="2"/>
      <c r="L2715" s="2"/>
      <c r="M2715" s="2"/>
      <c r="N2715" s="2"/>
      <c r="O2715" s="2"/>
      <c r="P2715" s="2"/>
      <c r="Q2715" s="2"/>
      <c r="T2715" s="14"/>
    </row>
    <row r="2716" spans="1:22" ht="11.85" customHeight="1" x14ac:dyDescent="0.3">
      <c r="D2716" s="2"/>
      <c r="F2716" s="2"/>
      <c r="H2716" s="2"/>
      <c r="J2716" s="2"/>
      <c r="K2716" s="2"/>
      <c r="L2716" s="2"/>
      <c r="M2716" s="2"/>
      <c r="N2716" s="2"/>
      <c r="O2716" s="2"/>
      <c r="P2716" s="2"/>
      <c r="Q2716" s="2"/>
      <c r="T2716" s="14"/>
    </row>
    <row r="2717" spans="1:22" ht="11.85" customHeight="1" x14ac:dyDescent="0.3">
      <c r="D2717" s="2"/>
      <c r="F2717" s="2"/>
      <c r="H2717" s="2"/>
      <c r="J2717" s="2"/>
      <c r="K2717" s="2"/>
      <c r="L2717" s="2"/>
      <c r="M2717" s="2"/>
      <c r="N2717" s="2"/>
      <c r="O2717" s="2"/>
      <c r="P2717" s="2"/>
      <c r="Q2717" s="2"/>
      <c r="T2717" s="14"/>
    </row>
    <row r="2718" spans="1:22" ht="11.85" customHeight="1" x14ac:dyDescent="0.3">
      <c r="D2718" s="2"/>
      <c r="F2718" s="2"/>
      <c r="H2718" s="2"/>
      <c r="J2718" s="2"/>
      <c r="K2718" s="2"/>
      <c r="L2718" s="2"/>
      <c r="M2718" s="2"/>
      <c r="N2718" s="2"/>
      <c r="O2718" s="2"/>
      <c r="P2718" s="2"/>
      <c r="Q2718" s="2"/>
      <c r="T2718" s="14"/>
    </row>
    <row r="2719" spans="1:22" ht="11.85" customHeight="1" x14ac:dyDescent="0.3">
      <c r="D2719" s="2"/>
      <c r="F2719" s="2"/>
      <c r="H2719" s="2"/>
      <c r="J2719" s="2"/>
      <c r="K2719" s="2"/>
      <c r="L2719" s="2"/>
      <c r="M2719" s="2"/>
      <c r="N2719" s="2"/>
      <c r="O2719" s="2"/>
      <c r="P2719" s="2"/>
      <c r="Q2719" s="2"/>
      <c r="T2719" s="14"/>
    </row>
    <row r="2720" spans="1:22" ht="11.85" customHeight="1" x14ac:dyDescent="0.3">
      <c r="D2720" s="2"/>
      <c r="F2720" s="2"/>
      <c r="H2720" s="2"/>
      <c r="J2720" s="2"/>
      <c r="K2720" s="2"/>
      <c r="L2720" s="2"/>
      <c r="M2720" s="2"/>
      <c r="N2720" s="2"/>
      <c r="O2720" s="2"/>
      <c r="P2720" s="2"/>
      <c r="Q2720" s="2"/>
      <c r="T2720" s="14"/>
    </row>
    <row r="2721" spans="4:20" ht="11.85" customHeight="1" x14ac:dyDescent="0.3">
      <c r="D2721" s="2"/>
      <c r="F2721" s="2"/>
      <c r="H2721" s="2"/>
      <c r="J2721" s="2"/>
      <c r="K2721" s="2"/>
      <c r="L2721" s="2"/>
      <c r="M2721" s="2"/>
      <c r="N2721" s="2"/>
      <c r="O2721" s="2"/>
      <c r="P2721" s="2"/>
      <c r="Q2721" s="2"/>
      <c r="T2721" s="14"/>
    </row>
    <row r="2722" spans="4:20" ht="11.85" customHeight="1" x14ac:dyDescent="0.3">
      <c r="D2722" s="2"/>
      <c r="F2722" s="2"/>
      <c r="H2722" s="2"/>
      <c r="J2722" s="2"/>
      <c r="K2722" s="2"/>
      <c r="L2722" s="2"/>
      <c r="M2722" s="2"/>
      <c r="N2722" s="2"/>
      <c r="O2722" s="2"/>
      <c r="P2722" s="2"/>
      <c r="Q2722" s="2"/>
      <c r="T2722" s="14"/>
    </row>
    <row r="2723" spans="4:20" ht="11.85" customHeight="1" x14ac:dyDescent="0.3">
      <c r="D2723" s="2"/>
      <c r="F2723" s="2"/>
      <c r="H2723" s="2"/>
      <c r="J2723" s="2"/>
      <c r="K2723" s="2"/>
      <c r="L2723" s="2"/>
      <c r="M2723" s="2"/>
      <c r="N2723" s="2"/>
      <c r="O2723" s="2"/>
      <c r="P2723" s="2"/>
      <c r="Q2723" s="2"/>
      <c r="T2723" s="14"/>
    </row>
    <row r="2724" spans="4:20" ht="11.85" customHeight="1" x14ac:dyDescent="0.3">
      <c r="D2724" s="2"/>
      <c r="F2724" s="2"/>
      <c r="H2724" s="2"/>
      <c r="J2724" s="2"/>
      <c r="K2724" s="2"/>
      <c r="L2724" s="2"/>
      <c r="M2724" s="2"/>
      <c r="N2724" s="2"/>
      <c r="O2724" s="2"/>
      <c r="P2724" s="2"/>
      <c r="Q2724" s="2"/>
      <c r="T2724" s="14"/>
    </row>
    <row r="2725" spans="4:20" ht="11.85" customHeight="1" x14ac:dyDescent="0.3">
      <c r="D2725" s="2"/>
      <c r="F2725" s="2"/>
      <c r="H2725" s="2"/>
      <c r="J2725" s="2"/>
      <c r="K2725" s="2"/>
      <c r="L2725" s="2"/>
      <c r="M2725" s="2"/>
      <c r="N2725" s="2"/>
      <c r="O2725" s="2"/>
      <c r="P2725" s="2"/>
      <c r="Q2725" s="2"/>
      <c r="T2725" s="14"/>
    </row>
    <row r="2726" spans="4:20" ht="11.85" customHeight="1" x14ac:dyDescent="0.3">
      <c r="D2726" s="2"/>
      <c r="F2726" s="2"/>
      <c r="H2726" s="2"/>
      <c r="J2726" s="2"/>
      <c r="K2726" s="2"/>
      <c r="L2726" s="2"/>
      <c r="M2726" s="2"/>
      <c r="N2726" s="2"/>
      <c r="O2726" s="2"/>
      <c r="P2726" s="2"/>
      <c r="Q2726" s="2"/>
      <c r="T2726" s="14"/>
    </row>
    <row r="2727" spans="4:20" ht="11.85" customHeight="1" x14ac:dyDescent="0.3">
      <c r="D2727" s="2"/>
      <c r="F2727" s="2"/>
      <c r="H2727" s="2"/>
      <c r="J2727" s="2"/>
      <c r="K2727" s="2"/>
      <c r="L2727" s="2"/>
      <c r="M2727" s="2"/>
      <c r="N2727" s="2"/>
      <c r="O2727" s="2"/>
      <c r="P2727" s="2"/>
      <c r="Q2727" s="2"/>
      <c r="T2727" s="14"/>
    </row>
    <row r="2728" spans="4:20" ht="11.85" customHeight="1" x14ac:dyDescent="0.3">
      <c r="D2728" s="2"/>
      <c r="F2728" s="2"/>
      <c r="H2728" s="2"/>
      <c r="J2728" s="2"/>
      <c r="K2728" s="2"/>
      <c r="L2728" s="2"/>
      <c r="M2728" s="2"/>
      <c r="N2728" s="2"/>
      <c r="O2728" s="2"/>
      <c r="P2728" s="2"/>
      <c r="Q2728" s="2"/>
      <c r="T2728" s="14"/>
    </row>
    <row r="2729" spans="4:20" ht="11.85" customHeight="1" x14ac:dyDescent="0.3">
      <c r="D2729" s="2"/>
      <c r="F2729" s="2"/>
      <c r="H2729" s="2"/>
      <c r="J2729" s="2"/>
      <c r="K2729" s="2"/>
      <c r="L2729" s="2"/>
      <c r="M2729" s="2"/>
      <c r="N2729" s="2"/>
      <c r="O2729" s="2"/>
      <c r="P2729" s="2"/>
      <c r="Q2729" s="2"/>
      <c r="T2729" s="14"/>
    </row>
    <row r="2730" spans="4:20" ht="11.85" customHeight="1" x14ac:dyDescent="0.3">
      <c r="D2730" s="2"/>
      <c r="F2730" s="2"/>
      <c r="H2730" s="2"/>
      <c r="J2730" s="2"/>
      <c r="K2730" s="2"/>
      <c r="L2730" s="2"/>
      <c r="M2730" s="2"/>
      <c r="N2730" s="2"/>
      <c r="O2730" s="2"/>
      <c r="P2730" s="2"/>
      <c r="Q2730" s="2"/>
      <c r="T2730" s="14"/>
    </row>
    <row r="2731" spans="4:20" ht="11.85" customHeight="1" x14ac:dyDescent="0.3">
      <c r="D2731" s="2"/>
      <c r="F2731" s="2"/>
      <c r="H2731" s="2"/>
      <c r="J2731" s="2"/>
      <c r="K2731" s="2"/>
      <c r="L2731" s="2"/>
      <c r="M2731" s="2"/>
      <c r="N2731" s="2"/>
      <c r="O2731" s="2"/>
      <c r="P2731" s="2"/>
      <c r="Q2731" s="2"/>
      <c r="T2731" s="14"/>
    </row>
    <row r="2732" spans="4:20" ht="11.85" customHeight="1" x14ac:dyDescent="0.3">
      <c r="D2732" s="2"/>
      <c r="F2732" s="2"/>
      <c r="H2732" s="2"/>
      <c r="J2732" s="2"/>
      <c r="K2732" s="2"/>
      <c r="L2732" s="2"/>
      <c r="M2732" s="2"/>
      <c r="N2732" s="2"/>
      <c r="O2732" s="2"/>
      <c r="P2732" s="2"/>
      <c r="Q2732" s="2"/>
      <c r="T2732" s="14"/>
    </row>
    <row r="2733" spans="4:20" ht="11.85" customHeight="1" x14ac:dyDescent="0.3">
      <c r="D2733" s="2"/>
      <c r="F2733" s="2"/>
      <c r="H2733" s="2"/>
      <c r="J2733" s="2"/>
      <c r="K2733" s="2"/>
      <c r="L2733" s="2"/>
      <c r="M2733" s="2"/>
      <c r="N2733" s="2"/>
      <c r="O2733" s="2"/>
      <c r="P2733" s="2"/>
      <c r="Q2733" s="2"/>
      <c r="T2733" s="14"/>
    </row>
    <row r="2734" spans="4:20" ht="11.25" customHeight="1" x14ac:dyDescent="0.3">
      <c r="D2734" s="2"/>
      <c r="F2734" s="2"/>
      <c r="H2734" s="2"/>
      <c r="J2734" s="2"/>
      <c r="K2734" s="2"/>
      <c r="L2734" s="2"/>
      <c r="M2734" s="2"/>
      <c r="N2734" s="2"/>
      <c r="O2734" s="2"/>
      <c r="P2734" s="2"/>
      <c r="Q2734" s="2"/>
      <c r="T2734" s="14"/>
    </row>
    <row r="2735" spans="4:20" ht="11.85" customHeight="1" x14ac:dyDescent="0.3">
      <c r="D2735" s="2"/>
      <c r="F2735" s="2"/>
      <c r="H2735" s="2"/>
      <c r="J2735" s="2"/>
      <c r="K2735" s="2"/>
      <c r="L2735" s="2"/>
      <c r="M2735" s="2"/>
      <c r="N2735" s="2"/>
      <c r="O2735" s="2"/>
      <c r="P2735" s="2"/>
      <c r="Q2735" s="2"/>
      <c r="T2735" s="14"/>
    </row>
    <row r="2736" spans="4:20" ht="11.85" customHeight="1" x14ac:dyDescent="0.3">
      <c r="D2736" s="2"/>
      <c r="F2736" s="2"/>
      <c r="H2736" s="2"/>
      <c r="J2736" s="2"/>
      <c r="K2736" s="2"/>
      <c r="L2736" s="2"/>
      <c r="M2736" s="2"/>
      <c r="N2736" s="2"/>
      <c r="O2736" s="2"/>
      <c r="P2736" s="2"/>
      <c r="Q2736" s="2"/>
      <c r="T2736" s="14"/>
    </row>
    <row r="2737" spans="1:20" ht="11.85" customHeight="1" x14ac:dyDescent="0.3">
      <c r="D2737" s="2"/>
      <c r="F2737" s="2"/>
      <c r="H2737" s="2"/>
      <c r="J2737" s="2"/>
      <c r="K2737" s="2"/>
      <c r="L2737" s="2"/>
      <c r="M2737" s="2"/>
      <c r="N2737" s="2"/>
      <c r="O2737" s="2"/>
      <c r="P2737" s="2"/>
      <c r="Q2737" s="2"/>
      <c r="T2737" s="14"/>
    </row>
    <row r="2738" spans="1:20" ht="11.85" customHeight="1" x14ac:dyDescent="0.3">
      <c r="D2738" s="2"/>
      <c r="F2738" s="2"/>
      <c r="H2738" s="2"/>
      <c r="J2738" s="2"/>
      <c r="K2738" s="2"/>
      <c r="L2738" s="2"/>
      <c r="M2738" s="2"/>
      <c r="N2738" s="2"/>
      <c r="O2738" s="2"/>
      <c r="P2738" s="2"/>
      <c r="Q2738" s="2"/>
      <c r="T2738" s="14"/>
    </row>
    <row r="2739" spans="1:20" ht="11.85" customHeight="1" x14ac:dyDescent="0.3">
      <c r="D2739" s="2"/>
      <c r="F2739" s="2"/>
      <c r="H2739" s="2"/>
      <c r="J2739" s="2"/>
      <c r="K2739" s="2"/>
      <c r="L2739" s="2"/>
      <c r="M2739" s="2"/>
      <c r="N2739" s="2"/>
      <c r="O2739" s="2"/>
      <c r="P2739" s="2"/>
      <c r="Q2739" s="2"/>
      <c r="T2739" s="14"/>
    </row>
    <row r="2740" spans="1:20" ht="11.85" customHeight="1" x14ac:dyDescent="0.3">
      <c r="D2740" s="2"/>
      <c r="F2740" s="2"/>
      <c r="H2740" s="2"/>
      <c r="J2740" s="2"/>
      <c r="K2740" s="2"/>
      <c r="L2740" s="2"/>
      <c r="M2740" s="2"/>
      <c r="N2740" s="2"/>
      <c r="O2740" s="2"/>
      <c r="P2740" s="2"/>
      <c r="Q2740" s="2"/>
      <c r="T2740" s="14"/>
    </row>
    <row r="2741" spans="1:20" ht="11.85" customHeight="1" x14ac:dyDescent="0.3">
      <c r="D2741" s="2"/>
      <c r="F2741" s="2"/>
      <c r="H2741" s="2"/>
      <c r="J2741" s="2"/>
      <c r="K2741" s="2"/>
      <c r="L2741" s="2"/>
      <c r="M2741" s="2"/>
      <c r="N2741" s="2"/>
      <c r="O2741" s="2"/>
      <c r="P2741" s="2"/>
      <c r="Q2741" s="2"/>
      <c r="T2741" s="14"/>
    </row>
    <row r="2742" spans="1:20" ht="11.85" customHeight="1" x14ac:dyDescent="0.3">
      <c r="D2742" s="2"/>
      <c r="F2742" s="2"/>
      <c r="H2742" s="2"/>
      <c r="J2742" s="2"/>
      <c r="K2742" s="2"/>
      <c r="L2742" s="2"/>
      <c r="M2742" s="2"/>
      <c r="N2742" s="2"/>
      <c r="O2742" s="2"/>
      <c r="P2742" s="2"/>
      <c r="Q2742" s="2"/>
      <c r="T2742" s="14"/>
    </row>
    <row r="2743" spans="1:20" ht="11.85" customHeight="1" x14ac:dyDescent="0.3">
      <c r="D2743" s="2"/>
      <c r="F2743" s="2"/>
      <c r="H2743" s="2"/>
      <c r="J2743" s="2"/>
      <c r="K2743" s="2"/>
      <c r="L2743" s="2"/>
      <c r="M2743" s="2"/>
      <c r="N2743" s="2"/>
      <c r="O2743" s="2"/>
      <c r="P2743" s="2"/>
      <c r="Q2743" s="2"/>
      <c r="T2743" s="14"/>
    </row>
    <row r="2744" spans="1:20" ht="11.85" customHeight="1" x14ac:dyDescent="0.3">
      <c r="D2744" s="2"/>
      <c r="F2744" s="2"/>
      <c r="H2744" s="2"/>
      <c r="J2744" s="2"/>
      <c r="K2744" s="2"/>
      <c r="L2744" s="2"/>
      <c r="M2744" s="2"/>
      <c r="N2744" s="2"/>
      <c r="O2744" s="2"/>
      <c r="P2744" s="2"/>
      <c r="Q2744" s="2"/>
      <c r="T2744" s="14"/>
    </row>
    <row r="2745" spans="1:20" ht="11.85" customHeight="1" x14ac:dyDescent="0.3">
      <c r="D2745" s="2"/>
      <c r="F2745" s="2"/>
      <c r="H2745" s="2"/>
      <c r="J2745" s="2"/>
      <c r="K2745" s="2"/>
      <c r="L2745" s="2"/>
      <c r="M2745" s="2"/>
      <c r="N2745" s="2"/>
      <c r="O2745" s="2"/>
      <c r="P2745" s="2"/>
      <c r="Q2745" s="2"/>
      <c r="T2745" s="14"/>
    </row>
    <row r="2746" spans="1:20" ht="11.85" customHeight="1" x14ac:dyDescent="0.3">
      <c r="D2746" s="2"/>
      <c r="F2746" s="2"/>
      <c r="H2746" s="2"/>
      <c r="J2746" s="2"/>
      <c r="K2746" s="2"/>
      <c r="L2746" s="2"/>
      <c r="M2746" s="2"/>
      <c r="N2746" s="2"/>
      <c r="O2746" s="2"/>
      <c r="P2746" s="2"/>
      <c r="Q2746" s="2"/>
      <c r="T2746" s="14"/>
    </row>
    <row r="2747" spans="1:20" ht="11.85" customHeight="1" x14ac:dyDescent="0.3">
      <c r="A2747" s="31"/>
      <c r="B2747" s="31"/>
      <c r="C2747" s="19"/>
      <c r="D2747" s="19"/>
      <c r="E2747" s="19"/>
      <c r="F2747" s="19"/>
      <c r="G2747" s="19"/>
      <c r="H2747" s="19"/>
      <c r="I2747" s="19"/>
      <c r="J2747" s="19"/>
      <c r="K2747" s="19"/>
      <c r="L2747" s="19"/>
      <c r="M2747" s="19"/>
      <c r="N2747" s="19"/>
      <c r="O2747" s="19"/>
      <c r="P2747" s="19"/>
      <c r="Q2747" s="19"/>
      <c r="T2747" s="14"/>
    </row>
    <row r="2748" spans="1:20" ht="11.85" customHeight="1" x14ac:dyDescent="0.3">
      <c r="A2748" s="31"/>
      <c r="B2748" s="31"/>
      <c r="C2748" s="19"/>
      <c r="D2748" s="19"/>
      <c r="E2748" s="19"/>
      <c r="F2748" s="19"/>
      <c r="G2748" s="19"/>
      <c r="H2748" s="19"/>
      <c r="I2748" s="19"/>
      <c r="J2748" s="19"/>
      <c r="K2748" s="19"/>
      <c r="L2748" s="19"/>
      <c r="M2748" s="19"/>
      <c r="N2748" s="19"/>
      <c r="O2748" s="19"/>
      <c r="P2748" s="19"/>
      <c r="Q2748" s="19"/>
      <c r="R2748" s="20"/>
    </row>
    <row r="2749" spans="1:20" ht="11.85" customHeight="1" x14ac:dyDescent="0.3">
      <c r="A2749" s="31"/>
      <c r="B2749" s="31"/>
      <c r="C2749" s="19"/>
      <c r="D2749" s="19"/>
      <c r="E2749" s="19"/>
      <c r="F2749" s="19"/>
      <c r="G2749" s="19"/>
      <c r="H2749" s="19"/>
      <c r="I2749" s="19"/>
      <c r="J2749" s="19"/>
      <c r="K2749" s="19"/>
      <c r="L2749" s="19"/>
      <c r="M2749" s="19"/>
      <c r="N2749" s="19"/>
      <c r="O2749" s="19"/>
      <c r="P2749" s="19"/>
      <c r="Q2749" s="19"/>
    </row>
    <row r="2750" spans="1:20" ht="11.85" customHeight="1" x14ac:dyDescent="0.3">
      <c r="A2750" s="31"/>
      <c r="B2750" s="31"/>
      <c r="C2750" s="19"/>
      <c r="D2750" s="19"/>
      <c r="E2750" s="19"/>
      <c r="F2750" s="19"/>
      <c r="G2750" s="19"/>
      <c r="H2750" s="19"/>
      <c r="I2750" s="19"/>
      <c r="J2750" s="19"/>
      <c r="K2750" s="19"/>
      <c r="L2750" s="19"/>
      <c r="M2750" s="19"/>
      <c r="N2750" s="19"/>
      <c r="O2750" s="19"/>
      <c r="P2750" s="19"/>
      <c r="Q2750" s="19"/>
    </row>
    <row r="2751" spans="1:20" ht="11.85" customHeight="1" x14ac:dyDescent="0.3">
      <c r="A2751" s="31"/>
      <c r="B2751" s="31"/>
      <c r="C2751" s="19"/>
      <c r="D2751" s="19"/>
      <c r="E2751" s="19"/>
      <c r="F2751" s="19"/>
      <c r="G2751" s="19"/>
      <c r="H2751" s="19"/>
      <c r="I2751" s="19"/>
      <c r="J2751" s="19"/>
      <c r="K2751" s="19"/>
      <c r="L2751" s="19"/>
      <c r="M2751" s="19"/>
      <c r="N2751" s="19"/>
      <c r="O2751" s="19"/>
      <c r="P2751" s="19"/>
      <c r="Q2751" s="19"/>
    </row>
    <row r="2752" spans="1:20" ht="11.85" customHeight="1" x14ac:dyDescent="0.3">
      <c r="A2752" s="31"/>
      <c r="B2752" s="31"/>
      <c r="C2752" s="19"/>
      <c r="D2752" s="19"/>
      <c r="E2752" s="19"/>
      <c r="F2752" s="19"/>
      <c r="G2752" s="19"/>
      <c r="H2752" s="19"/>
      <c r="I2752" s="19"/>
      <c r="J2752" s="19"/>
      <c r="K2752" s="19"/>
      <c r="L2752" s="19"/>
      <c r="M2752" s="19"/>
      <c r="N2752" s="19"/>
      <c r="O2752" s="19"/>
      <c r="P2752" s="19"/>
      <c r="Q2752" s="19"/>
    </row>
    <row r="2753" spans="1:22" ht="11.85" customHeight="1" x14ac:dyDescent="0.3">
      <c r="D2753" s="2"/>
      <c r="F2753" s="2"/>
      <c r="H2753" s="2"/>
      <c r="J2753" s="2"/>
      <c r="K2753" s="2"/>
      <c r="L2753" s="2"/>
      <c r="M2753" s="2"/>
      <c r="N2753" s="2"/>
      <c r="O2753" s="2"/>
      <c r="P2753" s="2"/>
      <c r="Q2753" s="2"/>
    </row>
    <row r="2754" spans="1:22" ht="11.85" customHeight="1" x14ac:dyDescent="0.3">
      <c r="A2754" s="1"/>
      <c r="B2754" s="1"/>
      <c r="E2754" s="2" t="str">
        <f>$E$1</f>
        <v>CITY OF BRADY</v>
      </c>
    </row>
    <row r="2755" spans="1:22" ht="11.85" customHeight="1" x14ac:dyDescent="0.3">
      <c r="E2755" s="2" t="str">
        <f>$E$2</f>
        <v>BUDGET REPORT</v>
      </c>
    </row>
    <row r="2756" spans="1:22" ht="11.85" customHeight="1" x14ac:dyDescent="0.3">
      <c r="E2756" s="2" t="str">
        <f>$E$3</f>
        <v>FISCAL YEAR 2016 - 2017</v>
      </c>
    </row>
    <row r="2757" spans="1:22" ht="11.85" customHeight="1" x14ac:dyDescent="0.3">
      <c r="A2757" s="3" t="s">
        <v>1057</v>
      </c>
    </row>
    <row r="2758" spans="1:22" ht="11.85" customHeight="1" x14ac:dyDescent="0.3"/>
    <row r="2759" spans="1:22" ht="11.85" customHeight="1" x14ac:dyDescent="0.3">
      <c r="I2759" s="7" t="str">
        <f>$I$6</f>
        <v>(----- 2015-2016 ------)</v>
      </c>
      <c r="J2759" s="7"/>
      <c r="K2759" s="7"/>
      <c r="L2759" s="8"/>
      <c r="M2759" s="7" t="str">
        <f>$M$6</f>
        <v>2016-2017</v>
      </c>
      <c r="N2759" s="7"/>
      <c r="O2759" s="7"/>
      <c r="P2759" s="7"/>
      <c r="Q2759" s="7"/>
    </row>
    <row r="2760" spans="1:22" ht="11.85" customHeight="1" x14ac:dyDescent="0.3">
      <c r="C2760" s="9" t="str">
        <f>$C$7</f>
        <v>2012-2013</v>
      </c>
      <c r="D2760" s="8"/>
      <c r="E2760" s="9" t="str">
        <f>$E$7</f>
        <v>2013-2014</v>
      </c>
      <c r="F2760" s="8"/>
      <c r="G2760" s="9" t="str">
        <f>$G$7</f>
        <v>2014- 2015</v>
      </c>
      <c r="H2760" s="8"/>
      <c r="I2760" s="9" t="s">
        <v>9</v>
      </c>
      <c r="J2760" s="8"/>
      <c r="K2760" s="8" t="str">
        <f>+$K$7</f>
        <v>PROJECTED</v>
      </c>
      <c r="L2760" s="8"/>
      <c r="M2760" s="8" t="str">
        <f>$M$7</f>
        <v>2016-2017</v>
      </c>
      <c r="N2760" s="8"/>
      <c r="O2760" s="8" t="str">
        <f>$O$7</f>
        <v>2016-2017</v>
      </c>
      <c r="P2760" s="8"/>
      <c r="Q2760" s="8" t="str">
        <f>$Q$7</f>
        <v>APPROVED</v>
      </c>
    </row>
    <row r="2761" spans="1:22" ht="11.85" customHeight="1" x14ac:dyDescent="0.3">
      <c r="A2761" s="10" t="s">
        <v>242</v>
      </c>
      <c r="C2761" s="11" t="s">
        <v>12</v>
      </c>
      <c r="D2761" s="8"/>
      <c r="E2761" s="11" t="s">
        <v>12</v>
      </c>
      <c r="F2761" s="8"/>
      <c r="G2761" s="11" t="s">
        <v>12</v>
      </c>
      <c r="H2761" s="8"/>
      <c r="I2761" s="11" t="s">
        <v>13</v>
      </c>
      <c r="J2761" s="8"/>
      <c r="K2761" s="12" t="s">
        <v>13</v>
      </c>
      <c r="L2761" s="8"/>
      <c r="M2761" s="12" t="str">
        <f>$M$8</f>
        <v>BASE</v>
      </c>
      <c r="N2761" s="8"/>
      <c r="O2761" s="12" t="str">
        <f>$O$8</f>
        <v>SUPPLEMENTAL</v>
      </c>
      <c r="P2761" s="8"/>
      <c r="Q2761" s="12" t="str">
        <f>$Q$8</f>
        <v>BUDGET</v>
      </c>
    </row>
    <row r="2762" spans="1:22" ht="11.85" customHeight="1" x14ac:dyDescent="0.3">
      <c r="D2762" s="2"/>
      <c r="F2762" s="2"/>
      <c r="H2762" s="2"/>
      <c r="J2762" s="2"/>
      <c r="K2762" s="2"/>
      <c r="L2762" s="2"/>
      <c r="M2762" s="2"/>
      <c r="N2762" s="2"/>
      <c r="O2762" s="2"/>
      <c r="P2762" s="2"/>
      <c r="Q2762" s="2"/>
    </row>
    <row r="2763" spans="1:22" ht="11.85" customHeight="1" thickBot="1" x14ac:dyDescent="0.35">
      <c r="A2763" s="3" t="s">
        <v>1054</v>
      </c>
      <c r="C2763" s="24">
        <f>C2391+C2524+C2649+C2709</f>
        <v>8594724.3600000013</v>
      </c>
      <c r="D2763" s="2"/>
      <c r="E2763" s="24">
        <f>E2391+E2524+E2649+E2709</f>
        <v>7624514.8300000001</v>
      </c>
      <c r="F2763" s="2"/>
      <c r="G2763" s="24">
        <f>G2391+G2524+G2649+G2709</f>
        <v>8938280.9399999995</v>
      </c>
      <c r="H2763" s="2"/>
      <c r="I2763" s="24">
        <f>I2391+I2524+I2649+I2709</f>
        <v>11345761</v>
      </c>
      <c r="J2763" s="2"/>
      <c r="K2763" s="38">
        <f>K2391+K2524+K2649+K2709</f>
        <v>9356428</v>
      </c>
      <c r="L2763" s="2"/>
      <c r="M2763" s="38">
        <f>M2391+M2524+M2649+M2709</f>
        <v>9597611</v>
      </c>
      <c r="N2763" s="2"/>
      <c r="O2763" s="38">
        <f>O2391+O2524+O2649+O2709</f>
        <v>1211629</v>
      </c>
      <c r="P2763" s="2"/>
      <c r="Q2763" s="38">
        <f>Q2391+Q2524+Q2649+Q2709</f>
        <v>10809240</v>
      </c>
      <c r="R2763" s="20"/>
      <c r="U2763" s="5"/>
    </row>
    <row r="2764" spans="1:22" ht="11.85" customHeight="1" thickTop="1" x14ac:dyDescent="0.3">
      <c r="D2764" s="2"/>
      <c r="F2764" s="2"/>
      <c r="H2764" s="2"/>
      <c r="J2764" s="2"/>
      <c r="K2764" s="2"/>
      <c r="L2764" s="2"/>
      <c r="M2764" s="2"/>
      <c r="N2764" s="2"/>
      <c r="O2764" s="2"/>
      <c r="P2764" s="2"/>
      <c r="Q2764" s="2"/>
      <c r="V2764" s="5"/>
    </row>
    <row r="2765" spans="1:22" ht="11.85" customHeight="1" thickBot="1" x14ac:dyDescent="0.35">
      <c r="A2765" s="3" t="s">
        <v>1055</v>
      </c>
      <c r="C2765" s="24">
        <f>C2369-C2763</f>
        <v>2734230.4999999981</v>
      </c>
      <c r="D2765" s="2"/>
      <c r="E2765" s="24">
        <f>E2369-E2763</f>
        <v>984017.15000000037</v>
      </c>
      <c r="F2765" s="2"/>
      <c r="G2765" s="24">
        <f>G2369-G2763</f>
        <v>397624.51999999955</v>
      </c>
      <c r="H2765" s="2"/>
      <c r="I2765" s="24">
        <f>I2369-I2763</f>
        <v>-2172899</v>
      </c>
      <c r="J2765" s="2"/>
      <c r="K2765" s="24">
        <f>K2369-K2763</f>
        <v>-530738</v>
      </c>
      <c r="L2765" s="2"/>
      <c r="M2765" s="24">
        <f>M2369-M2763</f>
        <v>-1512621</v>
      </c>
      <c r="N2765" s="2"/>
      <c r="O2765" s="24">
        <f>O2369-O2763</f>
        <v>-515129</v>
      </c>
      <c r="P2765" s="2"/>
      <c r="Q2765" s="24">
        <f>Q2369-Q2763</f>
        <v>-2027750</v>
      </c>
      <c r="U2765" s="2"/>
    </row>
    <row r="2766" spans="1:22" ht="11.85" customHeight="1" thickTop="1" x14ac:dyDescent="0.3">
      <c r="D2766" s="2"/>
      <c r="F2766" s="2"/>
      <c r="H2766" s="2"/>
      <c r="J2766" s="2"/>
      <c r="K2766" s="2"/>
      <c r="L2766" s="2"/>
      <c r="M2766" s="2"/>
      <c r="N2766" s="2"/>
      <c r="O2766" s="2"/>
      <c r="P2766" s="2"/>
      <c r="Q2766" s="2"/>
    </row>
    <row r="2767" spans="1:22" ht="11.85" customHeight="1" x14ac:dyDescent="0.3">
      <c r="D2767" s="2"/>
      <c r="F2767" s="2"/>
      <c r="H2767" s="2"/>
      <c r="J2767" s="2"/>
      <c r="K2767" s="2"/>
      <c r="L2767" s="2"/>
      <c r="M2767" s="2"/>
      <c r="N2767" s="2"/>
      <c r="O2767" s="2"/>
      <c r="P2767" s="2"/>
      <c r="Q2767" s="2"/>
    </row>
    <row r="2768" spans="1:22" ht="11.85" customHeight="1" x14ac:dyDescent="0.3">
      <c r="A2768" s="3" t="s">
        <v>1056</v>
      </c>
      <c r="D2768" s="2"/>
      <c r="F2768" s="2"/>
      <c r="H2768" s="2"/>
      <c r="J2768" s="2"/>
      <c r="K2768" s="2"/>
      <c r="L2768" s="2"/>
      <c r="M2768" s="2"/>
      <c r="N2768" s="2"/>
      <c r="O2768" s="2"/>
      <c r="P2768" s="2"/>
      <c r="Q2768" s="2"/>
    </row>
    <row r="2769" spans="1:21" ht="11.85" customHeight="1" thickBot="1" x14ac:dyDescent="0.35">
      <c r="A2769" s="3" t="s">
        <v>17</v>
      </c>
      <c r="C2769" s="24">
        <f>C2309+C2369-C2763</f>
        <v>5237001.4999999981</v>
      </c>
      <c r="D2769" s="2"/>
      <c r="E2769" s="24">
        <f>E2309+E2369-E2763</f>
        <v>6221018.6499999985</v>
      </c>
      <c r="F2769" s="2"/>
      <c r="G2769" s="24">
        <f>G2309+G2369-G2763</f>
        <v>6618643.1699999981</v>
      </c>
      <c r="H2769" s="2"/>
      <c r="I2769" s="24">
        <f>I2309+I2369-I2763</f>
        <v>4445744.1699999981</v>
      </c>
      <c r="J2769" s="2"/>
      <c r="K2769" s="24">
        <f>K2309+K2369-K2763</f>
        <v>6087905.1699999981</v>
      </c>
      <c r="L2769" s="2"/>
      <c r="M2769" s="24">
        <f>M2309+M2369-M2763</f>
        <v>4575284.1699999981</v>
      </c>
      <c r="N2769" s="2"/>
      <c r="O2769" s="2"/>
      <c r="P2769" s="2"/>
      <c r="Q2769" s="24">
        <f>Q2309+Q2369-Q2763</f>
        <v>4060155.1699999981</v>
      </c>
      <c r="U2769" s="2"/>
    </row>
    <row r="2770" spans="1:21" ht="11.85" customHeight="1" thickTop="1" x14ac:dyDescent="0.3"/>
    <row r="2771" spans="1:21" ht="11.85" customHeight="1" x14ac:dyDescent="0.3"/>
    <row r="2772" spans="1:21" ht="11.85" customHeight="1" x14ac:dyDescent="0.3"/>
    <row r="2773" spans="1:21" ht="11.85" customHeight="1" x14ac:dyDescent="0.3"/>
    <row r="2774" spans="1:21" ht="11.85" customHeight="1" x14ac:dyDescent="0.3"/>
    <row r="2775" spans="1:21" ht="11.85" customHeight="1" x14ac:dyDescent="0.3"/>
    <row r="2776" spans="1:21" ht="11.85" customHeight="1" x14ac:dyDescent="0.3"/>
    <row r="2777" spans="1:21" ht="11.85" customHeight="1" x14ac:dyDescent="0.3"/>
    <row r="2778" spans="1:21" ht="11.85" customHeight="1" x14ac:dyDescent="0.3"/>
    <row r="2779" spans="1:21" ht="11.85" customHeight="1" x14ac:dyDescent="0.3"/>
    <row r="2780" spans="1:21" ht="11.85" customHeight="1" x14ac:dyDescent="0.3"/>
    <row r="2781" spans="1:21" ht="11.85" customHeight="1" x14ac:dyDescent="0.3"/>
    <row r="2782" spans="1:21" ht="11.85" customHeight="1" x14ac:dyDescent="0.3"/>
    <row r="2783" spans="1:21" ht="11.85" customHeight="1" x14ac:dyDescent="0.3"/>
    <row r="2784" spans="1:21" ht="11.85" customHeight="1" x14ac:dyDescent="0.3"/>
    <row r="2785" ht="11.85" customHeight="1" x14ac:dyDescent="0.3"/>
    <row r="2786" ht="11.85" customHeight="1" x14ac:dyDescent="0.3"/>
    <row r="2787" ht="11.85" customHeight="1" x14ac:dyDescent="0.3"/>
    <row r="2788" ht="11.85" customHeight="1" x14ac:dyDescent="0.3"/>
    <row r="2789" ht="11.85" customHeight="1" x14ac:dyDescent="0.3"/>
    <row r="2790" ht="11.85" customHeight="1" x14ac:dyDescent="0.3"/>
    <row r="2791" ht="11.85" customHeight="1" x14ac:dyDescent="0.3"/>
    <row r="2792" ht="11.85" customHeight="1" x14ac:dyDescent="0.3"/>
    <row r="2793" ht="11.85" customHeight="1" x14ac:dyDescent="0.3"/>
    <row r="2794" ht="11.85" customHeight="1" x14ac:dyDescent="0.3"/>
    <row r="2795" ht="11.85" customHeight="1" x14ac:dyDescent="0.3"/>
    <row r="2796" ht="11.85" customHeight="1" x14ac:dyDescent="0.3"/>
    <row r="2797" ht="11.85" customHeight="1" x14ac:dyDescent="0.3"/>
    <row r="2798" ht="11.85" customHeight="1" x14ac:dyDescent="0.3"/>
    <row r="2799" ht="11.85" customHeight="1" x14ac:dyDescent="0.3"/>
    <row r="2800" ht="11.85" customHeight="1" x14ac:dyDescent="0.3"/>
    <row r="2801" ht="11.85" customHeight="1" x14ac:dyDescent="0.3"/>
    <row r="2802" ht="11.85" customHeight="1" x14ac:dyDescent="0.3"/>
    <row r="2803" ht="11.85" customHeight="1" x14ac:dyDescent="0.3"/>
    <row r="2804" ht="11.85" customHeight="1" x14ac:dyDescent="0.3"/>
    <row r="2805" ht="11.85" customHeight="1" x14ac:dyDescent="0.3"/>
    <row r="2806" ht="11.85" customHeight="1" x14ac:dyDescent="0.3"/>
    <row r="2807" ht="11.85" customHeight="1" x14ac:dyDescent="0.3"/>
    <row r="2808" ht="11.85" customHeight="1" x14ac:dyDescent="0.3"/>
    <row r="2809" ht="11.85" customHeight="1" x14ac:dyDescent="0.3"/>
    <row r="2810" ht="11.85" customHeight="1" x14ac:dyDescent="0.3"/>
    <row r="2811" ht="11.85" customHeight="1" x14ac:dyDescent="0.3"/>
    <row r="2812" ht="11.85" customHeight="1" x14ac:dyDescent="0.3"/>
    <row r="2813" ht="11.85" customHeight="1" x14ac:dyDescent="0.3"/>
    <row r="2814" ht="11.85" customHeight="1" x14ac:dyDescent="0.3"/>
    <row r="2815" ht="11.85" customHeight="1" x14ac:dyDescent="0.3"/>
    <row r="2816" ht="11.85" customHeight="1" x14ac:dyDescent="0.3"/>
    <row r="2817" spans="1:19" ht="11.85" customHeight="1" x14ac:dyDescent="0.3">
      <c r="A2817" s="1"/>
      <c r="B2817" s="1"/>
      <c r="E2817" s="2" t="str">
        <f>$E$1</f>
        <v>CITY OF BRADY</v>
      </c>
    </row>
    <row r="2818" spans="1:19" ht="11.85" customHeight="1" x14ac:dyDescent="0.3">
      <c r="E2818" s="2" t="str">
        <f>$E$2</f>
        <v>BUDGET REPORT</v>
      </c>
    </row>
    <row r="2819" spans="1:19" ht="11.85" customHeight="1" x14ac:dyDescent="0.3">
      <c r="E2819" s="2" t="str">
        <f>$E$3</f>
        <v>FISCAL YEAR 2016 - 2017</v>
      </c>
    </row>
    <row r="2820" spans="1:19" ht="11.85" customHeight="1" x14ac:dyDescent="0.3">
      <c r="A2820" s="3" t="s">
        <v>1222</v>
      </c>
    </row>
    <row r="2821" spans="1:19" ht="11.85" customHeight="1" x14ac:dyDescent="0.3"/>
    <row r="2822" spans="1:19" ht="11.85" customHeight="1" x14ac:dyDescent="0.3">
      <c r="I2822" s="7" t="str">
        <f>$I$6</f>
        <v>(----- 2015-2016 ------)</v>
      </c>
      <c r="J2822" s="7"/>
      <c r="K2822" s="7"/>
      <c r="L2822" s="8"/>
      <c r="M2822" s="7" t="str">
        <f>$M$6</f>
        <v>2016-2017</v>
      </c>
      <c r="N2822" s="7"/>
      <c r="O2822" s="7"/>
      <c r="P2822" s="7"/>
      <c r="Q2822" s="7"/>
    </row>
    <row r="2823" spans="1:19" ht="11.85" customHeight="1" x14ac:dyDescent="0.3">
      <c r="C2823" s="9" t="str">
        <f>$C$7</f>
        <v>2012-2013</v>
      </c>
      <c r="D2823" s="8"/>
      <c r="E2823" s="9" t="str">
        <f>$E$7</f>
        <v>2013-2014</v>
      </c>
      <c r="F2823" s="8"/>
      <c r="G2823" s="9" t="str">
        <f>$G$7</f>
        <v>2014- 2015</v>
      </c>
      <c r="H2823" s="8"/>
      <c r="I2823" s="9" t="s">
        <v>9</v>
      </c>
      <c r="J2823" s="8"/>
      <c r="K2823" s="8" t="str">
        <f>+$K$7</f>
        <v>PROJECTED</v>
      </c>
      <c r="L2823" s="8"/>
      <c r="M2823" s="8" t="str">
        <f>$M$7</f>
        <v>2016-2017</v>
      </c>
      <c r="N2823" s="8"/>
      <c r="O2823" s="8" t="str">
        <f>$O$7</f>
        <v>2016-2017</v>
      </c>
      <c r="P2823" s="8"/>
      <c r="Q2823" s="8" t="str">
        <f>$Q$7</f>
        <v>APPROVED</v>
      </c>
    </row>
    <row r="2824" spans="1:19" ht="11.85" customHeight="1" x14ac:dyDescent="0.3">
      <c r="A2824" s="10"/>
      <c r="C2824" s="11" t="s">
        <v>12</v>
      </c>
      <c r="D2824" s="8"/>
      <c r="E2824" s="11" t="s">
        <v>12</v>
      </c>
      <c r="F2824" s="8"/>
      <c r="G2824" s="11" t="s">
        <v>12</v>
      </c>
      <c r="H2824" s="8"/>
      <c r="I2824" s="11" t="s">
        <v>13</v>
      </c>
      <c r="J2824" s="8"/>
      <c r="K2824" s="12" t="s">
        <v>13</v>
      </c>
      <c r="L2824" s="8"/>
      <c r="M2824" s="12" t="str">
        <f>$M$8</f>
        <v>BASE</v>
      </c>
      <c r="N2824" s="8"/>
      <c r="O2824" s="12" t="str">
        <f>$O$8</f>
        <v>SUPPLEMENTAL</v>
      </c>
      <c r="P2824" s="8"/>
      <c r="Q2824" s="12" t="str">
        <f>$Q$8</f>
        <v>BUDGET</v>
      </c>
    </row>
    <row r="2825" spans="1:19" ht="11.85" customHeight="1" x14ac:dyDescent="0.3">
      <c r="S2825" s="40"/>
    </row>
    <row r="2826" spans="1:19" ht="11.85" customHeight="1" x14ac:dyDescent="0.3">
      <c r="A2826" s="3" t="s">
        <v>16</v>
      </c>
    </row>
    <row r="2827" spans="1:19" ht="11.85" customHeight="1" x14ac:dyDescent="0.3">
      <c r="A2827" s="3" t="s">
        <v>17</v>
      </c>
      <c r="C2827" s="2">
        <v>2145617</v>
      </c>
      <c r="D2827" s="2"/>
      <c r="E2827" s="2">
        <f>+C3154</f>
        <v>2393388.3099999996</v>
      </c>
      <c r="F2827" s="2"/>
      <c r="G2827" s="2">
        <f>+E3154</f>
        <v>2668326.63</v>
      </c>
      <c r="H2827" s="2"/>
      <c r="I2827" s="2">
        <f>+G3154</f>
        <v>3149933.9499999997</v>
      </c>
      <c r="J2827" s="2"/>
      <c r="K2827" s="2">
        <f>+I2827</f>
        <v>3149933.9499999997</v>
      </c>
      <c r="L2827" s="2"/>
      <c r="M2827" s="2">
        <f>+K3154</f>
        <v>2298123.9499999993</v>
      </c>
      <c r="N2827" s="2"/>
      <c r="O2827" s="2"/>
      <c r="P2827" s="2"/>
      <c r="Q2827" s="2">
        <f>+M2827</f>
        <v>2298123.9499999993</v>
      </c>
    </row>
    <row r="2828" spans="1:19" ht="11.85" customHeight="1" x14ac:dyDescent="0.3">
      <c r="D2828" s="2"/>
      <c r="F2828" s="2"/>
      <c r="H2828" s="2"/>
      <c r="J2828" s="2"/>
      <c r="K2828" s="2"/>
      <c r="L2828" s="2"/>
      <c r="M2828" s="2"/>
      <c r="N2828" s="2"/>
      <c r="O2828" s="2"/>
      <c r="P2828" s="2"/>
      <c r="Q2828" s="2"/>
    </row>
    <row r="2829" spans="1:19" ht="11.85" customHeight="1" x14ac:dyDescent="0.3">
      <c r="A2829" s="13" t="s">
        <v>18</v>
      </c>
      <c r="D2829" s="2"/>
      <c r="F2829" s="2"/>
      <c r="H2829" s="2"/>
      <c r="J2829" s="2"/>
      <c r="K2829" s="2"/>
      <c r="L2829" s="2"/>
      <c r="M2829" s="2"/>
      <c r="N2829" s="2"/>
      <c r="O2829" s="2"/>
      <c r="P2829" s="2"/>
      <c r="Q2829" s="2"/>
    </row>
    <row r="2830" spans="1:19" ht="11.85" customHeight="1" x14ac:dyDescent="0.3">
      <c r="D2830" s="2"/>
      <c r="F2830" s="2"/>
      <c r="H2830" s="2"/>
      <c r="J2830" s="2"/>
      <c r="K2830" s="2"/>
      <c r="L2830" s="2"/>
      <c r="M2830" s="2"/>
      <c r="N2830" s="2"/>
      <c r="O2830" s="2"/>
      <c r="P2830" s="2"/>
      <c r="Q2830" s="2"/>
    </row>
    <row r="2831" spans="1:19" ht="11.85" customHeight="1" x14ac:dyDescent="0.3">
      <c r="A2831" s="13" t="s">
        <v>1223</v>
      </c>
      <c r="D2831" s="2"/>
      <c r="F2831" s="2"/>
      <c r="H2831" s="2"/>
      <c r="J2831" s="2"/>
      <c r="K2831" s="2"/>
      <c r="L2831" s="2"/>
      <c r="M2831" s="2"/>
      <c r="N2831" s="2"/>
      <c r="O2831" s="2"/>
      <c r="P2831" s="2"/>
      <c r="Q2831" s="2"/>
    </row>
    <row r="2832" spans="1:19" ht="11.85" customHeight="1" x14ac:dyDescent="0.3">
      <c r="A2832" s="3" t="s">
        <v>1224</v>
      </c>
      <c r="C2832" s="2">
        <v>1127507.33</v>
      </c>
      <c r="D2832" s="2"/>
      <c r="E2832" s="2">
        <v>1085596.3700000001</v>
      </c>
      <c r="F2832" s="2"/>
      <c r="G2832" s="2">
        <v>1150875.25</v>
      </c>
      <c r="H2832" s="2"/>
      <c r="I2832" s="2">
        <v>1277820</v>
      </c>
      <c r="J2832" s="2"/>
      <c r="K2832" s="2">
        <v>1277820</v>
      </c>
      <c r="L2832" s="2"/>
      <c r="M2832" s="2">
        <v>1246000</v>
      </c>
      <c r="N2832" s="2"/>
      <c r="O2832" s="2">
        <v>150000</v>
      </c>
      <c r="P2832" s="2"/>
      <c r="Q2832" s="2">
        <f t="shared" ref="Q2832:Q2837" si="84">M2832+O2832</f>
        <v>1396000</v>
      </c>
      <c r="R2832" s="20"/>
    </row>
    <row r="2833" spans="1:21" ht="11.85" customHeight="1" x14ac:dyDescent="0.3">
      <c r="A2833" s="3" t="s">
        <v>1225</v>
      </c>
      <c r="C2833" s="2">
        <v>412941.73</v>
      </c>
      <c r="D2833" s="2"/>
      <c r="E2833" s="2">
        <v>402627.44</v>
      </c>
      <c r="F2833" s="2"/>
      <c r="G2833" s="2">
        <v>435186.9</v>
      </c>
      <c r="H2833" s="2"/>
      <c r="I2833" s="2">
        <v>439760</v>
      </c>
      <c r="J2833" s="2"/>
      <c r="K2833" s="2">
        <v>439760</v>
      </c>
      <c r="L2833" s="2"/>
      <c r="M2833" s="2">
        <v>452000</v>
      </c>
      <c r="N2833" s="2"/>
      <c r="O2833" s="2">
        <v>50000</v>
      </c>
      <c r="P2833" s="2"/>
      <c r="Q2833" s="2">
        <f t="shared" si="84"/>
        <v>502000</v>
      </c>
    </row>
    <row r="2834" spans="1:21" ht="11.85" customHeight="1" x14ac:dyDescent="0.3">
      <c r="A2834" s="3" t="s">
        <v>1226</v>
      </c>
      <c r="C2834" s="2">
        <v>8089.32</v>
      </c>
      <c r="D2834" s="2"/>
      <c r="E2834" s="2">
        <v>7304.84</v>
      </c>
      <c r="F2834" s="2"/>
      <c r="G2834" s="2">
        <v>11918.7</v>
      </c>
      <c r="H2834" s="2"/>
      <c r="I2834" s="2">
        <v>16920</v>
      </c>
      <c r="J2834" s="2"/>
      <c r="K2834" s="2">
        <v>16920</v>
      </c>
      <c r="L2834" s="2"/>
      <c r="M2834" s="2">
        <v>12000</v>
      </c>
      <c r="N2834" s="2"/>
      <c r="O2834" s="2">
        <v>0</v>
      </c>
      <c r="P2834" s="2"/>
      <c r="Q2834" s="2">
        <f t="shared" si="84"/>
        <v>12000</v>
      </c>
    </row>
    <row r="2835" spans="1:21" ht="11.85" customHeight="1" x14ac:dyDescent="0.3">
      <c r="A2835" s="3" t="s">
        <v>1227</v>
      </c>
      <c r="C2835" s="2">
        <v>1550</v>
      </c>
      <c r="D2835" s="2"/>
      <c r="E2835" s="2">
        <v>100</v>
      </c>
      <c r="F2835" s="2"/>
      <c r="G2835" s="2">
        <v>600</v>
      </c>
      <c r="H2835" s="2"/>
      <c r="I2835" s="2">
        <v>500</v>
      </c>
      <c r="J2835" s="2"/>
      <c r="K2835" s="2">
        <v>500</v>
      </c>
      <c r="L2835" s="2"/>
      <c r="M2835" s="2">
        <v>500</v>
      </c>
      <c r="N2835" s="2"/>
      <c r="O2835" s="2">
        <v>0</v>
      </c>
      <c r="P2835" s="2"/>
      <c r="Q2835" s="2">
        <f t="shared" si="84"/>
        <v>500</v>
      </c>
    </row>
    <row r="2836" spans="1:21" ht="11.85" customHeight="1" x14ac:dyDescent="0.3">
      <c r="A2836" s="3" t="s">
        <v>1228</v>
      </c>
      <c r="C2836" s="2">
        <v>115531.07</v>
      </c>
      <c r="D2836" s="2"/>
      <c r="E2836" s="2">
        <v>114120.34</v>
      </c>
      <c r="F2836" s="2"/>
      <c r="G2836" s="2">
        <v>122197.75999999999</v>
      </c>
      <c r="H2836" s="2"/>
      <c r="I2836" s="2">
        <v>140000</v>
      </c>
      <c r="J2836" s="2"/>
      <c r="K2836" s="2">
        <v>140000</v>
      </c>
      <c r="L2836" s="2"/>
      <c r="M2836" s="2">
        <v>115000</v>
      </c>
      <c r="N2836" s="2"/>
      <c r="O2836" s="2">
        <v>0</v>
      </c>
      <c r="P2836" s="2"/>
      <c r="Q2836" s="2">
        <f t="shared" si="84"/>
        <v>115000</v>
      </c>
    </row>
    <row r="2837" spans="1:21" ht="11.85" customHeight="1" x14ac:dyDescent="0.3">
      <c r="A2837" s="3" t="s">
        <v>1229</v>
      </c>
      <c r="C2837" s="15">
        <v>-144.05000000000001</v>
      </c>
      <c r="D2837" s="2"/>
      <c r="E2837" s="15">
        <v>-964.07</v>
      </c>
      <c r="F2837" s="2"/>
      <c r="G2837" s="15">
        <v>-695.49</v>
      </c>
      <c r="H2837" s="2"/>
      <c r="I2837" s="15">
        <v>-1000</v>
      </c>
      <c r="J2837" s="2"/>
      <c r="K2837" s="15">
        <v>-1000</v>
      </c>
      <c r="L2837" s="2"/>
      <c r="M2837" s="15">
        <v>-1000</v>
      </c>
      <c r="N2837" s="2"/>
      <c r="O2837" s="15">
        <v>0</v>
      </c>
      <c r="P2837" s="2"/>
      <c r="Q2837" s="15">
        <f t="shared" si="84"/>
        <v>-1000</v>
      </c>
    </row>
    <row r="2838" spans="1:21" ht="11.85" customHeight="1" x14ac:dyDescent="0.3">
      <c r="A2838" s="3" t="s">
        <v>1230</v>
      </c>
      <c r="C2838" s="2">
        <f>SUM(C2832:C2837)</f>
        <v>1665475.4000000001</v>
      </c>
      <c r="D2838" s="2"/>
      <c r="E2838" s="2">
        <f>SUM(E2832:E2837)</f>
        <v>1608784.9200000002</v>
      </c>
      <c r="F2838" s="2"/>
      <c r="G2838" s="2">
        <f>SUM(G2832:G2837)</f>
        <v>1720083.1199999999</v>
      </c>
      <c r="H2838" s="2"/>
      <c r="I2838" s="2">
        <f>SUM(I2832:I2837)</f>
        <v>1874000</v>
      </c>
      <c r="J2838" s="2"/>
      <c r="K2838" s="2">
        <f>SUM(K2832:K2837)</f>
        <v>1874000</v>
      </c>
      <c r="L2838" s="2"/>
      <c r="M2838" s="2">
        <f>SUM(M2832:M2837)</f>
        <v>1824500</v>
      </c>
      <c r="N2838" s="2"/>
      <c r="O2838" s="2">
        <f>SUM(O2832:O2837)</f>
        <v>200000</v>
      </c>
      <c r="P2838" s="2"/>
      <c r="Q2838" s="2">
        <f>SUM(Q2832:Q2837)</f>
        <v>2024500</v>
      </c>
      <c r="R2838" s="20"/>
    </row>
    <row r="2839" spans="1:21" ht="11.85" customHeight="1" x14ac:dyDescent="0.3">
      <c r="D2839" s="2"/>
      <c r="F2839" s="2"/>
      <c r="H2839" s="2"/>
      <c r="J2839" s="2"/>
      <c r="K2839" s="2"/>
      <c r="L2839" s="2"/>
      <c r="M2839" s="2"/>
      <c r="N2839" s="2"/>
      <c r="O2839" s="2"/>
      <c r="P2839" s="2"/>
      <c r="Q2839" s="2"/>
    </row>
    <row r="2840" spans="1:21" ht="11.85" customHeight="1" x14ac:dyDescent="0.3">
      <c r="A2840" s="13" t="s">
        <v>1231</v>
      </c>
      <c r="D2840" s="2"/>
      <c r="F2840" s="2"/>
      <c r="H2840" s="2"/>
      <c r="J2840" s="2"/>
      <c r="K2840" s="2"/>
      <c r="L2840" s="2"/>
      <c r="M2840" s="2"/>
      <c r="N2840" s="2"/>
      <c r="O2840" s="2"/>
      <c r="P2840" s="2"/>
      <c r="Q2840" s="2"/>
    </row>
    <row r="2841" spans="1:21" ht="11.85" customHeight="1" x14ac:dyDescent="0.3">
      <c r="A2841" s="3" t="s">
        <v>1232</v>
      </c>
      <c r="C2841" s="2">
        <v>4137.16</v>
      </c>
      <c r="D2841" s="2"/>
      <c r="E2841" s="2">
        <v>20300</v>
      </c>
      <c r="F2841" s="2"/>
      <c r="G2841" s="2">
        <v>1666.45</v>
      </c>
      <c r="H2841" s="2"/>
      <c r="I2841" s="2">
        <v>0</v>
      </c>
      <c r="J2841" s="2"/>
      <c r="K2841" s="2">
        <v>0</v>
      </c>
      <c r="L2841" s="2"/>
      <c r="M2841" s="2">
        <v>0</v>
      </c>
      <c r="N2841" s="2"/>
      <c r="O2841" s="2">
        <v>0</v>
      </c>
      <c r="P2841" s="2"/>
      <c r="Q2841" s="2">
        <f t="shared" ref="Q2841:Q2847" si="85">M2841+O2841</f>
        <v>0</v>
      </c>
    </row>
    <row r="2842" spans="1:21" ht="11.85" customHeight="1" x14ac:dyDescent="0.3">
      <c r="A2842" s="3" t="s">
        <v>1233</v>
      </c>
      <c r="C2842" s="2">
        <v>2987.89</v>
      </c>
      <c r="D2842" s="2"/>
      <c r="E2842" s="2">
        <v>2970.67</v>
      </c>
      <c r="F2842" s="2"/>
      <c r="G2842" s="2">
        <v>5820.68</v>
      </c>
      <c r="H2842" s="2"/>
      <c r="I2842" s="2">
        <v>0</v>
      </c>
      <c r="J2842" s="2"/>
      <c r="K2842" s="2">
        <v>0</v>
      </c>
      <c r="L2842" s="2"/>
      <c r="M2842" s="2">
        <v>0</v>
      </c>
      <c r="N2842" s="2"/>
      <c r="O2842" s="2">
        <v>0</v>
      </c>
      <c r="P2842" s="2"/>
      <c r="Q2842" s="2">
        <f t="shared" si="85"/>
        <v>0</v>
      </c>
    </row>
    <row r="2843" spans="1:21" ht="11.85" customHeight="1" x14ac:dyDescent="0.3">
      <c r="A2843" s="3" t="s">
        <v>1234</v>
      </c>
      <c r="C2843" s="2">
        <v>0</v>
      </c>
      <c r="D2843" s="2"/>
      <c r="E2843" s="2">
        <v>0</v>
      </c>
      <c r="F2843" s="2"/>
      <c r="G2843" s="2">
        <v>0</v>
      </c>
      <c r="H2843" s="2"/>
      <c r="I2843" s="2">
        <v>52172</v>
      </c>
      <c r="J2843" s="2"/>
      <c r="K2843" s="2">
        <v>0</v>
      </c>
      <c r="L2843" s="2"/>
      <c r="M2843" s="2">
        <v>87950</v>
      </c>
      <c r="N2843" s="2"/>
      <c r="O2843" s="2">
        <v>0</v>
      </c>
      <c r="P2843" s="2"/>
      <c r="Q2843" s="2">
        <f t="shared" si="85"/>
        <v>87950</v>
      </c>
    </row>
    <row r="2844" spans="1:21" ht="11.85" customHeight="1" x14ac:dyDescent="0.3">
      <c r="A2844" s="3" t="s">
        <v>1235</v>
      </c>
      <c r="C2844" s="2">
        <v>4426</v>
      </c>
      <c r="D2844" s="2"/>
      <c r="E2844" s="2">
        <v>1721.26</v>
      </c>
      <c r="F2844" s="2"/>
      <c r="G2844" s="2">
        <v>3015.7</v>
      </c>
      <c r="H2844" s="2"/>
      <c r="I2844" s="2">
        <v>1500</v>
      </c>
      <c r="J2844" s="2"/>
      <c r="K2844" s="2">
        <v>2600</v>
      </c>
      <c r="L2844" s="2"/>
      <c r="M2844" s="2">
        <v>1500</v>
      </c>
      <c r="N2844" s="2"/>
      <c r="O2844" s="2">
        <v>0</v>
      </c>
      <c r="P2844" s="2"/>
      <c r="Q2844" s="2">
        <f t="shared" si="85"/>
        <v>1500</v>
      </c>
    </row>
    <row r="2845" spans="1:21" ht="11.85" customHeight="1" x14ac:dyDescent="0.3">
      <c r="A2845" s="3" t="s">
        <v>1236</v>
      </c>
      <c r="C2845" s="2">
        <v>0</v>
      </c>
      <c r="D2845" s="2"/>
      <c r="E2845" s="2">
        <v>0</v>
      </c>
      <c r="F2845" s="2"/>
      <c r="G2845" s="2">
        <v>646.64</v>
      </c>
      <c r="H2845" s="2"/>
      <c r="I2845" s="2">
        <v>0</v>
      </c>
      <c r="J2845" s="2"/>
      <c r="K2845" s="2">
        <v>0</v>
      </c>
      <c r="L2845" s="2"/>
      <c r="M2845" s="2">
        <v>0</v>
      </c>
      <c r="N2845" s="2"/>
      <c r="O2845" s="2">
        <v>0</v>
      </c>
      <c r="P2845" s="2"/>
      <c r="Q2845" s="2">
        <f t="shared" si="85"/>
        <v>0</v>
      </c>
    </row>
    <row r="2846" spans="1:21" ht="11.85" customHeight="1" x14ac:dyDescent="0.3">
      <c r="A2846" s="3" t="s">
        <v>1237</v>
      </c>
      <c r="C2846" s="2">
        <v>16513.16</v>
      </c>
      <c r="D2846" s="2"/>
      <c r="E2846" s="2">
        <v>6570.76</v>
      </c>
      <c r="F2846" s="2"/>
      <c r="G2846" s="2">
        <v>4042.4</v>
      </c>
      <c r="H2846" s="2"/>
      <c r="I2846" s="2">
        <v>2000</v>
      </c>
      <c r="J2846" s="2"/>
      <c r="K2846" s="2">
        <v>2000</v>
      </c>
      <c r="L2846" s="2"/>
      <c r="M2846" s="2">
        <v>2500</v>
      </c>
      <c r="N2846" s="2"/>
      <c r="O2846" s="2">
        <v>0</v>
      </c>
      <c r="P2846" s="2"/>
      <c r="Q2846" s="2">
        <f t="shared" si="85"/>
        <v>2500</v>
      </c>
    </row>
    <row r="2847" spans="1:21" ht="11.85" customHeight="1" x14ac:dyDescent="0.3">
      <c r="A2847" s="3" t="s">
        <v>1238</v>
      </c>
      <c r="C2847" s="15">
        <v>450</v>
      </c>
      <c r="D2847" s="2"/>
      <c r="E2847" s="15">
        <v>0</v>
      </c>
      <c r="F2847" s="2"/>
      <c r="G2847" s="15">
        <v>0</v>
      </c>
      <c r="H2847" s="2"/>
      <c r="I2847" s="15">
        <v>0</v>
      </c>
      <c r="J2847" s="2"/>
      <c r="K2847" s="15">
        <v>0</v>
      </c>
      <c r="L2847" s="2"/>
      <c r="M2847" s="15">
        <v>0</v>
      </c>
      <c r="N2847" s="2"/>
      <c r="O2847" s="15">
        <v>0</v>
      </c>
      <c r="P2847" s="2"/>
      <c r="Q2847" s="15">
        <f t="shared" si="85"/>
        <v>0</v>
      </c>
    </row>
    <row r="2848" spans="1:21" ht="11.85" customHeight="1" x14ac:dyDescent="0.3">
      <c r="A2848" s="3" t="s">
        <v>1239</v>
      </c>
      <c r="C2848" s="2">
        <f>SUM(C2841:C2847)</f>
        <v>28514.21</v>
      </c>
      <c r="D2848" s="2"/>
      <c r="E2848" s="2">
        <f>SUM(E2841:E2847)</f>
        <v>31562.689999999995</v>
      </c>
      <c r="F2848" s="2"/>
      <c r="G2848" s="2">
        <f>SUM(G2841:G2847)</f>
        <v>15191.869999999999</v>
      </c>
      <c r="H2848" s="2"/>
      <c r="I2848" s="2">
        <f>SUM(I2841:I2847)</f>
        <v>55672</v>
      </c>
      <c r="J2848" s="2"/>
      <c r="K2848" s="2">
        <f>SUM(K2841:K2847)</f>
        <v>4600</v>
      </c>
      <c r="L2848" s="2"/>
      <c r="M2848" s="2">
        <f>SUM(M2841:M2847)</f>
        <v>91950</v>
      </c>
      <c r="N2848" s="2"/>
      <c r="O2848" s="2">
        <f>SUM(O2841:O2847)</f>
        <v>0</v>
      </c>
      <c r="P2848" s="2"/>
      <c r="Q2848" s="2">
        <f>SUM(Q2841:Q2847)</f>
        <v>91950</v>
      </c>
      <c r="U2848" s="2"/>
    </row>
    <row r="2849" spans="1:21" ht="11.85" customHeight="1" x14ac:dyDescent="0.3">
      <c r="D2849" s="2"/>
      <c r="F2849" s="2"/>
      <c r="H2849" s="2"/>
      <c r="J2849" s="2"/>
      <c r="K2849" s="2"/>
      <c r="L2849" s="2"/>
      <c r="M2849" s="2"/>
      <c r="N2849" s="2"/>
      <c r="O2849" s="2"/>
      <c r="P2849" s="2"/>
      <c r="Q2849" s="2"/>
    </row>
    <row r="2850" spans="1:21" ht="11.85" customHeight="1" x14ac:dyDescent="0.3">
      <c r="A2850" s="13" t="s">
        <v>1058</v>
      </c>
      <c r="D2850" s="2"/>
      <c r="F2850" s="2"/>
      <c r="H2850" s="2"/>
      <c r="J2850" s="2"/>
      <c r="K2850" s="2"/>
      <c r="L2850" s="2"/>
      <c r="M2850" s="2"/>
      <c r="N2850" s="2"/>
      <c r="O2850" s="2"/>
      <c r="P2850" s="2"/>
      <c r="Q2850" s="2"/>
    </row>
    <row r="2851" spans="1:21" ht="11.85" customHeight="1" x14ac:dyDescent="0.3">
      <c r="A2851" s="3" t="s">
        <v>1240</v>
      </c>
      <c r="C2851" s="2">
        <v>0</v>
      </c>
      <c r="D2851" s="2"/>
      <c r="E2851" s="2">
        <v>350000</v>
      </c>
      <c r="F2851" s="2"/>
      <c r="G2851" s="2">
        <v>0</v>
      </c>
      <c r="H2851" s="2"/>
      <c r="I2851" s="2">
        <v>0</v>
      </c>
      <c r="J2851" s="2"/>
      <c r="K2851" s="2">
        <v>0</v>
      </c>
      <c r="L2851" s="2"/>
      <c r="M2851" s="2">
        <v>0</v>
      </c>
      <c r="N2851" s="2"/>
      <c r="O2851" s="2">
        <v>0</v>
      </c>
      <c r="P2851" s="2"/>
      <c r="Q2851" s="2">
        <f>M2851+O2851</f>
        <v>0</v>
      </c>
    </row>
    <row r="2852" spans="1:21" ht="11.85" customHeight="1" x14ac:dyDescent="0.3">
      <c r="A2852" s="3" t="s">
        <v>1241</v>
      </c>
      <c r="C2852" s="2">
        <v>0</v>
      </c>
      <c r="D2852" s="2"/>
      <c r="E2852" s="2">
        <v>350000</v>
      </c>
      <c r="F2852" s="2"/>
      <c r="G2852" s="2">
        <v>0</v>
      </c>
      <c r="H2852" s="2"/>
      <c r="I2852" s="2">
        <v>0</v>
      </c>
      <c r="J2852" s="2"/>
      <c r="K2852" s="2">
        <v>0</v>
      </c>
      <c r="L2852" s="2"/>
      <c r="M2852" s="2">
        <v>0</v>
      </c>
      <c r="N2852" s="2"/>
      <c r="O2852" s="2">
        <v>0</v>
      </c>
      <c r="P2852" s="2"/>
      <c r="Q2852" s="2">
        <f>M2852+O2852</f>
        <v>0</v>
      </c>
    </row>
    <row r="2853" spans="1:21" ht="11.85" customHeight="1" x14ac:dyDescent="0.3">
      <c r="A2853" s="3" t="s">
        <v>1242</v>
      </c>
      <c r="C2853" s="15">
        <v>0</v>
      </c>
      <c r="D2853" s="2"/>
      <c r="E2853" s="15">
        <v>0</v>
      </c>
      <c r="F2853" s="2"/>
      <c r="G2853" s="15">
        <v>1804000</v>
      </c>
      <c r="H2853" s="2"/>
      <c r="I2853" s="15">
        <v>0</v>
      </c>
      <c r="J2853" s="2"/>
      <c r="K2853" s="15">
        <v>0</v>
      </c>
      <c r="L2853" s="2"/>
      <c r="M2853" s="15">
        <v>0</v>
      </c>
      <c r="N2853" s="2"/>
      <c r="O2853" s="15">
        <v>0</v>
      </c>
      <c r="P2853" s="2"/>
      <c r="Q2853" s="15">
        <f>M2853+O2853</f>
        <v>0</v>
      </c>
      <c r="R2853" s="16"/>
      <c r="S2853" s="17"/>
      <c r="T2853" s="41"/>
    </row>
    <row r="2854" spans="1:21" ht="11.85" customHeight="1" x14ac:dyDescent="0.3">
      <c r="A2854" s="3" t="s">
        <v>1243</v>
      </c>
      <c r="C2854" s="2">
        <f>SUM(C2851:C2853)</f>
        <v>0</v>
      </c>
      <c r="D2854" s="2"/>
      <c r="E2854" s="2">
        <f>SUM(E2851:E2853)</f>
        <v>700000</v>
      </c>
      <c r="F2854" s="2"/>
      <c r="G2854" s="2">
        <f>SUM(G2851:G2853)</f>
        <v>1804000</v>
      </c>
      <c r="H2854" s="2"/>
      <c r="I2854" s="2">
        <f>SUM(I2851:I2853)</f>
        <v>0</v>
      </c>
      <c r="J2854" s="2"/>
      <c r="K2854" s="2">
        <f>SUM(K2851:K2853)</f>
        <v>0</v>
      </c>
      <c r="L2854" s="2"/>
      <c r="M2854" s="2">
        <f>SUM(M2851:M2853)</f>
        <v>0</v>
      </c>
      <c r="N2854" s="2"/>
      <c r="O2854" s="2">
        <f>SUM(O2851:O2853)</f>
        <v>0</v>
      </c>
      <c r="P2854" s="2"/>
      <c r="Q2854" s="2">
        <f>SUM(Q2851:Q2853)</f>
        <v>0</v>
      </c>
    </row>
    <row r="2855" spans="1:21" ht="11.85" customHeight="1" x14ac:dyDescent="0.3">
      <c r="D2855" s="2"/>
      <c r="F2855" s="2"/>
      <c r="H2855" s="2"/>
      <c r="J2855" s="2"/>
      <c r="K2855" s="2"/>
      <c r="L2855" s="2"/>
      <c r="M2855" s="2"/>
      <c r="N2855" s="2"/>
      <c r="O2855" s="2"/>
      <c r="P2855" s="2"/>
      <c r="Q2855" s="2"/>
    </row>
    <row r="2856" spans="1:21" ht="11.85" customHeight="1" x14ac:dyDescent="0.3">
      <c r="A2856" s="13" t="s">
        <v>214</v>
      </c>
      <c r="D2856" s="2"/>
      <c r="F2856" s="2"/>
      <c r="H2856" s="2"/>
      <c r="J2856" s="2"/>
      <c r="K2856" s="2"/>
      <c r="L2856" s="2"/>
      <c r="M2856" s="2"/>
      <c r="N2856" s="2"/>
      <c r="O2856" s="2"/>
      <c r="P2856" s="2"/>
      <c r="Q2856" s="2"/>
    </row>
    <row r="2857" spans="1:21" ht="11.85" customHeight="1" x14ac:dyDescent="0.3">
      <c r="A2857" s="3" t="s">
        <v>1244</v>
      </c>
      <c r="C2857" s="2">
        <v>1122873.19</v>
      </c>
      <c r="D2857" s="2"/>
      <c r="E2857" s="2">
        <v>0</v>
      </c>
      <c r="F2857" s="2"/>
      <c r="G2857" s="2">
        <v>71890</v>
      </c>
      <c r="H2857" s="2"/>
      <c r="I2857" s="2">
        <v>0</v>
      </c>
      <c r="J2857" s="2"/>
      <c r="K2857" s="2">
        <v>0</v>
      </c>
      <c r="L2857" s="2"/>
      <c r="M2857" s="2">
        <v>0</v>
      </c>
      <c r="N2857" s="2"/>
      <c r="O2857" s="2">
        <v>0</v>
      </c>
      <c r="P2857" s="2"/>
      <c r="Q2857" s="2">
        <f>M2857+O2857</f>
        <v>0</v>
      </c>
    </row>
    <row r="2858" spans="1:21" ht="11.85" customHeight="1" x14ac:dyDescent="0.3">
      <c r="A2858" s="3" t="s">
        <v>1245</v>
      </c>
      <c r="C2858" s="19">
        <v>0</v>
      </c>
      <c r="D2858" s="2"/>
      <c r="E2858" s="19">
        <v>0</v>
      </c>
      <c r="F2858" s="2"/>
      <c r="G2858" s="19">
        <v>2300</v>
      </c>
      <c r="H2858" s="2"/>
      <c r="I2858" s="19">
        <v>0</v>
      </c>
      <c r="J2858" s="2"/>
      <c r="K2858" s="19">
        <v>0</v>
      </c>
      <c r="L2858" s="2"/>
      <c r="M2858" s="19">
        <v>0</v>
      </c>
      <c r="N2858" s="2"/>
      <c r="O2858" s="19">
        <v>0</v>
      </c>
      <c r="P2858" s="2"/>
      <c r="Q2858" s="19">
        <f>M2858+O2858</f>
        <v>0</v>
      </c>
      <c r="R2858" s="16"/>
      <c r="S2858" s="17"/>
      <c r="T2858" s="41"/>
    </row>
    <row r="2859" spans="1:21" ht="11.85" customHeight="1" x14ac:dyDescent="0.3">
      <c r="A2859" s="3" t="s">
        <v>1246</v>
      </c>
      <c r="C2859" s="15">
        <v>0</v>
      </c>
      <c r="D2859" s="2"/>
      <c r="E2859" s="15">
        <v>44407</v>
      </c>
      <c r="F2859" s="2"/>
      <c r="G2859" s="15">
        <v>0</v>
      </c>
      <c r="H2859" s="2"/>
      <c r="I2859" s="15">
        <v>0</v>
      </c>
      <c r="J2859" s="2"/>
      <c r="K2859" s="15">
        <v>0</v>
      </c>
      <c r="L2859" s="2"/>
      <c r="M2859" s="15">
        <v>0</v>
      </c>
      <c r="N2859" s="2"/>
      <c r="O2859" s="15">
        <v>0</v>
      </c>
      <c r="P2859" s="2"/>
      <c r="Q2859" s="15">
        <v>0</v>
      </c>
      <c r="R2859" s="16"/>
      <c r="S2859" s="17"/>
      <c r="T2859" s="41"/>
    </row>
    <row r="2860" spans="1:21" ht="11.85" customHeight="1" x14ac:dyDescent="0.3">
      <c r="A2860" s="3" t="s">
        <v>228</v>
      </c>
      <c r="C2860" s="2">
        <f>SUM(C2857:C2859)</f>
        <v>1122873.19</v>
      </c>
      <c r="D2860" s="2"/>
      <c r="E2860" s="2">
        <f>SUM(E2857:E2859)</f>
        <v>44407</v>
      </c>
      <c r="F2860" s="2"/>
      <c r="G2860" s="2">
        <f>SUM(G2857:G2859)</f>
        <v>74190</v>
      </c>
      <c r="H2860" s="5"/>
      <c r="I2860" s="2">
        <f>SUM(I2857:I2859)</f>
        <v>0</v>
      </c>
      <c r="J2860" s="5"/>
      <c r="K2860" s="5">
        <f>SUM(K2857:K2859)</f>
        <v>0</v>
      </c>
      <c r="L2860" s="5"/>
      <c r="M2860" s="5">
        <f>SUM(M2857:M2859)</f>
        <v>0</v>
      </c>
      <c r="N2860" s="5"/>
      <c r="O2860" s="5">
        <f>SUM(O2857:O2859)</f>
        <v>0</v>
      </c>
      <c r="P2860" s="5"/>
      <c r="Q2860" s="5">
        <f>SUM(Q2857:Q2859)</f>
        <v>0</v>
      </c>
    </row>
    <row r="2861" spans="1:21" ht="11.85" customHeight="1" x14ac:dyDescent="0.3">
      <c r="D2861" s="2"/>
      <c r="F2861" s="2"/>
      <c r="H2861" s="2"/>
      <c r="J2861" s="2"/>
      <c r="K2861" s="2"/>
      <c r="L2861" s="2"/>
      <c r="M2861" s="2"/>
      <c r="N2861" s="2"/>
      <c r="O2861" s="2"/>
      <c r="P2861" s="2"/>
      <c r="Q2861" s="2"/>
    </row>
    <row r="2862" spans="1:21" ht="11.85" customHeight="1" thickBot="1" x14ac:dyDescent="0.35">
      <c r="A2862" s="3" t="s">
        <v>239</v>
      </c>
      <c r="C2862" s="24">
        <f>C2838+C2848+C2860+C2854</f>
        <v>2816862.8</v>
      </c>
      <c r="D2862" s="2"/>
      <c r="E2862" s="24">
        <f>E2838+E2848+E2860+E2854</f>
        <v>2384754.6100000003</v>
      </c>
      <c r="F2862" s="2"/>
      <c r="G2862" s="24">
        <f>G2838+G2848+G2860+G2854</f>
        <v>3613464.99</v>
      </c>
      <c r="H2862" s="2"/>
      <c r="I2862" s="24">
        <f>I2838+I2848+I2860+I2854</f>
        <v>1929672</v>
      </c>
      <c r="J2862" s="2"/>
      <c r="K2862" s="24">
        <f>K2838+K2848+K2860+K2854</f>
        <v>1878600</v>
      </c>
      <c r="L2862" s="2"/>
      <c r="M2862" s="24">
        <f>M2838+M2848+M2860+M2854</f>
        <v>1916450</v>
      </c>
      <c r="N2862" s="2"/>
      <c r="O2862" s="24">
        <f>O2838+O2848+O2860+O2854</f>
        <v>200000</v>
      </c>
      <c r="P2862" s="2"/>
      <c r="Q2862" s="24">
        <f>Q2838+Q2848+Q2860+Q2854</f>
        <v>2116450</v>
      </c>
      <c r="U2862" s="2"/>
    </row>
    <row r="2863" spans="1:21" ht="11.85" customHeight="1" thickTop="1" x14ac:dyDescent="0.3">
      <c r="D2863" s="2"/>
      <c r="F2863" s="2"/>
      <c r="H2863" s="2"/>
      <c r="J2863" s="2"/>
      <c r="K2863" s="2"/>
      <c r="L2863" s="2"/>
      <c r="M2863" s="2"/>
      <c r="N2863" s="2"/>
      <c r="O2863" s="2"/>
      <c r="P2863" s="2"/>
      <c r="Q2863" s="2"/>
    </row>
    <row r="2864" spans="1:21" ht="11.85" customHeight="1" x14ac:dyDescent="0.3">
      <c r="D2864" s="2"/>
      <c r="F2864" s="2"/>
      <c r="H2864" s="2"/>
      <c r="J2864" s="2"/>
      <c r="K2864" s="2"/>
      <c r="L2864" s="2"/>
      <c r="M2864" s="2"/>
      <c r="N2864" s="2"/>
      <c r="O2864" s="2"/>
      <c r="P2864" s="2"/>
      <c r="Q2864" s="2"/>
    </row>
    <row r="2865" spans="1:21" ht="11.85" customHeight="1" x14ac:dyDescent="0.3">
      <c r="A2865" s="3" t="s">
        <v>240</v>
      </c>
      <c r="C2865" s="2">
        <f>C2827+C2862</f>
        <v>4962479.8</v>
      </c>
      <c r="D2865" s="2"/>
      <c r="E2865" s="2">
        <f>E2827+E2862</f>
        <v>4778142.92</v>
      </c>
      <c r="F2865" s="2"/>
      <c r="G2865" s="2">
        <f>G2827+G2862</f>
        <v>6281791.6200000001</v>
      </c>
      <c r="H2865" s="2"/>
      <c r="I2865" s="2">
        <f>I2827+I2862</f>
        <v>5079605.9499999993</v>
      </c>
      <c r="J2865" s="2"/>
      <c r="K2865" s="2">
        <f>K2827+K2862</f>
        <v>5028533.9499999993</v>
      </c>
      <c r="L2865" s="2"/>
      <c r="M2865" s="2">
        <f>M2827+M2862</f>
        <v>4214573.9499999993</v>
      </c>
      <c r="N2865" s="2"/>
      <c r="O2865" s="2"/>
      <c r="P2865" s="2"/>
      <c r="Q2865" s="2">
        <f>Q2827+Q2862</f>
        <v>4414573.9499999993</v>
      </c>
      <c r="U2865" s="2"/>
    </row>
    <row r="2866" spans="1:21" ht="11.85" customHeight="1" x14ac:dyDescent="0.3"/>
    <row r="2867" spans="1:21" ht="11.85" customHeight="1" x14ac:dyDescent="0.3"/>
    <row r="2868" spans="1:21" ht="11.85" customHeight="1" x14ac:dyDescent="0.3"/>
    <row r="2869" spans="1:21" ht="11.85" customHeight="1" x14ac:dyDescent="0.3"/>
    <row r="2870" spans="1:21" ht="11.85" customHeight="1" x14ac:dyDescent="0.3"/>
    <row r="2871" spans="1:21" ht="11.85" customHeight="1" x14ac:dyDescent="0.3"/>
    <row r="2872" spans="1:21" ht="11.85" customHeight="1" x14ac:dyDescent="0.3"/>
    <row r="2873" spans="1:21" ht="11.85" customHeight="1" x14ac:dyDescent="0.3"/>
    <row r="2874" spans="1:21" ht="11.85" customHeight="1" x14ac:dyDescent="0.3"/>
    <row r="2875" spans="1:21" ht="11.85" customHeight="1" x14ac:dyDescent="0.3"/>
    <row r="2876" spans="1:21" ht="11.85" customHeight="1" x14ac:dyDescent="0.3"/>
    <row r="2877" spans="1:21" ht="11.85" customHeight="1" x14ac:dyDescent="0.3"/>
    <row r="2878" spans="1:21" ht="11.85" customHeight="1" x14ac:dyDescent="0.3"/>
    <row r="2879" spans="1:21" ht="11.85" customHeight="1" x14ac:dyDescent="0.3"/>
    <row r="2880" spans="1:21" ht="11.85" customHeight="1" x14ac:dyDescent="0.3"/>
    <row r="2881" spans="1:20" ht="11.85" customHeight="1" x14ac:dyDescent="0.3">
      <c r="A2881" s="1"/>
      <c r="B2881" s="1"/>
      <c r="E2881" s="2" t="str">
        <f>$E$1</f>
        <v>CITY OF BRADY</v>
      </c>
    </row>
    <row r="2882" spans="1:20" ht="11.85" customHeight="1" x14ac:dyDescent="0.3">
      <c r="E2882" s="2" t="str">
        <f>$E$2</f>
        <v>BUDGET REPORT</v>
      </c>
    </row>
    <row r="2883" spans="1:20" ht="11.85" customHeight="1" x14ac:dyDescent="0.3">
      <c r="E2883" s="2" t="str">
        <f>$E$3</f>
        <v>FISCAL YEAR 2016 - 2017</v>
      </c>
    </row>
    <row r="2884" spans="1:20" ht="11.85" customHeight="1" x14ac:dyDescent="0.3">
      <c r="A2884" s="3" t="s">
        <v>1222</v>
      </c>
    </row>
    <row r="2885" spans="1:20" ht="11.85" customHeight="1" x14ac:dyDescent="0.3">
      <c r="A2885" s="3" t="s">
        <v>1247</v>
      </c>
    </row>
    <row r="2886" spans="1:20" ht="11.85" customHeight="1" x14ac:dyDescent="0.3">
      <c r="I2886" s="7" t="str">
        <f>$I$6</f>
        <v>(----- 2015-2016 ------)</v>
      </c>
      <c r="J2886" s="7"/>
      <c r="K2886" s="7"/>
      <c r="L2886" s="8"/>
      <c r="M2886" s="7" t="str">
        <f>$M$6</f>
        <v>2016-2017</v>
      </c>
      <c r="N2886" s="7"/>
      <c r="O2886" s="7"/>
      <c r="P2886" s="7"/>
      <c r="Q2886" s="7"/>
    </row>
    <row r="2887" spans="1:20" ht="11.85" customHeight="1" x14ac:dyDescent="0.3">
      <c r="C2887" s="9" t="str">
        <f>$C$7</f>
        <v>2012-2013</v>
      </c>
      <c r="D2887" s="8"/>
      <c r="E2887" s="9" t="str">
        <f>$E$7</f>
        <v>2013-2014</v>
      </c>
      <c r="F2887" s="8"/>
      <c r="G2887" s="9" t="str">
        <f>$G$7</f>
        <v>2014- 2015</v>
      </c>
      <c r="H2887" s="8"/>
      <c r="I2887" s="9" t="s">
        <v>9</v>
      </c>
      <c r="J2887" s="8"/>
      <c r="K2887" s="8" t="str">
        <f>+$K$7</f>
        <v>PROJECTED</v>
      </c>
      <c r="L2887" s="8"/>
      <c r="M2887" s="8" t="str">
        <f>$M$7</f>
        <v>2016-2017</v>
      </c>
      <c r="N2887" s="8"/>
      <c r="O2887" s="8" t="str">
        <f>$O$7</f>
        <v>2016-2017</v>
      </c>
      <c r="P2887" s="8"/>
      <c r="Q2887" s="8" t="str">
        <f>$Q$7</f>
        <v>APPROVED</v>
      </c>
    </row>
    <row r="2888" spans="1:20" ht="11.85" customHeight="1" x14ac:dyDescent="0.3">
      <c r="A2888" s="10" t="s">
        <v>242</v>
      </c>
      <c r="C2888" s="11" t="s">
        <v>12</v>
      </c>
      <c r="D2888" s="8"/>
      <c r="E2888" s="11" t="s">
        <v>12</v>
      </c>
      <c r="F2888" s="8"/>
      <c r="G2888" s="11" t="s">
        <v>12</v>
      </c>
      <c r="H2888" s="8"/>
      <c r="I2888" s="11" t="s">
        <v>13</v>
      </c>
      <c r="J2888" s="8"/>
      <c r="K2888" s="12" t="s">
        <v>13</v>
      </c>
      <c r="L2888" s="8"/>
      <c r="M2888" s="12" t="str">
        <f>$M$8</f>
        <v>BASE</v>
      </c>
      <c r="N2888" s="8"/>
      <c r="O2888" s="12" t="str">
        <f>$O$8</f>
        <v>SUPPLEMENTAL</v>
      </c>
      <c r="P2888" s="8"/>
      <c r="Q2888" s="12" t="str">
        <f>$Q$8</f>
        <v>BUDGET</v>
      </c>
    </row>
    <row r="2889" spans="1:20" ht="11.85" customHeight="1" x14ac:dyDescent="0.3"/>
    <row r="2890" spans="1:20" ht="11.85" customHeight="1" x14ac:dyDescent="0.3">
      <c r="A2890" s="13" t="s">
        <v>243</v>
      </c>
    </row>
    <row r="2891" spans="1:20" ht="11.85" customHeight="1" x14ac:dyDescent="0.3">
      <c r="A2891" s="3" t="s">
        <v>1248</v>
      </c>
      <c r="C2891" s="2">
        <v>0</v>
      </c>
      <c r="D2891" s="2"/>
      <c r="E2891" s="2">
        <v>25799.3</v>
      </c>
      <c r="F2891" s="2"/>
      <c r="G2891" s="2">
        <v>42606.22</v>
      </c>
      <c r="H2891" s="2"/>
      <c r="I2891" s="2">
        <v>65000</v>
      </c>
      <c r="J2891" s="2"/>
      <c r="K2891" s="2">
        <v>65000</v>
      </c>
      <c r="L2891" s="2"/>
      <c r="M2891" s="2">
        <v>69186</v>
      </c>
      <c r="N2891" s="2"/>
      <c r="O2891" s="2">
        <v>7218</v>
      </c>
      <c r="P2891" s="2"/>
      <c r="Q2891" s="2">
        <f t="shared" ref="Q2891:Q2899" si="86">M2891+O2891</f>
        <v>76404</v>
      </c>
      <c r="T2891" s="14"/>
    </row>
    <row r="2892" spans="1:20" ht="11.85" customHeight="1" x14ac:dyDescent="0.3">
      <c r="A2892" s="3" t="s">
        <v>1249</v>
      </c>
      <c r="C2892" s="2">
        <v>0</v>
      </c>
      <c r="D2892" s="2"/>
      <c r="E2892" s="2">
        <v>124.32</v>
      </c>
      <c r="F2892" s="2"/>
      <c r="G2892" s="2">
        <v>0</v>
      </c>
      <c r="H2892" s="2"/>
      <c r="I2892" s="2">
        <v>200</v>
      </c>
      <c r="J2892" s="2"/>
      <c r="K2892" s="2">
        <v>200</v>
      </c>
      <c r="L2892" s="2"/>
      <c r="M2892" s="2">
        <v>200</v>
      </c>
      <c r="N2892" s="2"/>
      <c r="O2892" s="2">
        <v>0</v>
      </c>
      <c r="P2892" s="2"/>
      <c r="Q2892" s="2">
        <f t="shared" si="86"/>
        <v>200</v>
      </c>
      <c r="T2892" s="14"/>
    </row>
    <row r="2893" spans="1:20" ht="11.85" customHeight="1" x14ac:dyDescent="0.3">
      <c r="A2893" s="3" t="s">
        <v>1250</v>
      </c>
      <c r="C2893" s="2">
        <v>0</v>
      </c>
      <c r="D2893" s="2"/>
      <c r="E2893" s="2">
        <v>0</v>
      </c>
      <c r="F2893" s="2"/>
      <c r="G2893" s="2">
        <v>0</v>
      </c>
      <c r="H2893" s="2"/>
      <c r="I2893" s="2">
        <v>450</v>
      </c>
      <c r="J2893" s="2"/>
      <c r="K2893" s="2">
        <v>0</v>
      </c>
      <c r="L2893" s="2"/>
      <c r="M2893" s="2">
        <v>450</v>
      </c>
      <c r="N2893" s="2"/>
      <c r="O2893" s="2">
        <v>0</v>
      </c>
      <c r="P2893" s="2"/>
      <c r="Q2893" s="2">
        <f t="shared" si="86"/>
        <v>450</v>
      </c>
      <c r="T2893" s="14"/>
    </row>
    <row r="2894" spans="1:20" ht="11.85" customHeight="1" x14ac:dyDescent="0.3">
      <c r="A2894" s="3" t="s">
        <v>1251</v>
      </c>
      <c r="C2894" s="2">
        <v>0</v>
      </c>
      <c r="D2894" s="2"/>
      <c r="E2894" s="2">
        <v>0</v>
      </c>
      <c r="F2894" s="2"/>
      <c r="G2894" s="2">
        <v>0</v>
      </c>
      <c r="H2894" s="2"/>
      <c r="I2894" s="2">
        <v>3000</v>
      </c>
      <c r="J2894" s="2"/>
      <c r="K2894" s="2">
        <v>3000</v>
      </c>
      <c r="L2894" s="2"/>
      <c r="M2894" s="2">
        <v>3000</v>
      </c>
      <c r="N2894" s="2"/>
      <c r="O2894" s="2">
        <v>0</v>
      </c>
      <c r="P2894" s="2"/>
      <c r="Q2894" s="2">
        <f t="shared" si="86"/>
        <v>3000</v>
      </c>
      <c r="T2894" s="14"/>
    </row>
    <row r="2895" spans="1:20" ht="11.85" customHeight="1" x14ac:dyDescent="0.3">
      <c r="A2895" s="3" t="s">
        <v>1252</v>
      </c>
      <c r="C2895" s="2">
        <v>0</v>
      </c>
      <c r="D2895" s="2"/>
      <c r="E2895" s="2">
        <v>7012.12</v>
      </c>
      <c r="F2895" s="2"/>
      <c r="G2895" s="2">
        <v>9982.5</v>
      </c>
      <c r="H2895" s="2"/>
      <c r="I2895" s="2">
        <v>18755</v>
      </c>
      <c r="J2895" s="2"/>
      <c r="K2895" s="2">
        <v>18755</v>
      </c>
      <c r="L2895" s="2"/>
      <c r="M2895" s="2">
        <v>19690</v>
      </c>
      <c r="N2895" s="2"/>
      <c r="O2895" s="2">
        <v>0</v>
      </c>
      <c r="P2895" s="2"/>
      <c r="Q2895" s="2">
        <f t="shared" si="86"/>
        <v>19690</v>
      </c>
      <c r="T2895" s="14"/>
    </row>
    <row r="2896" spans="1:20" ht="11.85" customHeight="1" x14ac:dyDescent="0.3">
      <c r="A2896" s="3" t="s">
        <v>1253</v>
      </c>
      <c r="C2896" s="2">
        <v>0</v>
      </c>
      <c r="D2896" s="2"/>
      <c r="E2896" s="2">
        <v>8126.21</v>
      </c>
      <c r="F2896" s="2"/>
      <c r="G2896" s="2">
        <v>10439.41</v>
      </c>
      <c r="H2896" s="2"/>
      <c r="I2896" s="2">
        <v>12316</v>
      </c>
      <c r="J2896" s="2"/>
      <c r="K2896" s="2">
        <v>12316</v>
      </c>
      <c r="L2896" s="2"/>
      <c r="M2896" s="2">
        <v>13224</v>
      </c>
      <c r="N2896" s="2"/>
      <c r="O2896" s="2">
        <v>774</v>
      </c>
      <c r="P2896" s="2"/>
      <c r="Q2896" s="2">
        <f t="shared" si="86"/>
        <v>13998</v>
      </c>
      <c r="T2896" s="14"/>
    </row>
    <row r="2897" spans="1:21" ht="11.85" customHeight="1" x14ac:dyDescent="0.3">
      <c r="A2897" s="3" t="s">
        <v>1254</v>
      </c>
      <c r="C2897" s="2">
        <v>0</v>
      </c>
      <c r="D2897" s="2"/>
      <c r="E2897" s="2">
        <v>35.630000000000003</v>
      </c>
      <c r="F2897" s="2"/>
      <c r="G2897" s="2">
        <v>307.18</v>
      </c>
      <c r="H2897" s="2"/>
      <c r="I2897" s="2">
        <v>291</v>
      </c>
      <c r="J2897" s="2"/>
      <c r="K2897" s="2">
        <v>291</v>
      </c>
      <c r="L2897" s="2"/>
      <c r="M2897" s="2">
        <v>322</v>
      </c>
      <c r="N2897" s="2"/>
      <c r="O2897" s="2">
        <v>0</v>
      </c>
      <c r="P2897" s="2"/>
      <c r="Q2897" s="2">
        <f t="shared" si="86"/>
        <v>322</v>
      </c>
      <c r="T2897" s="14"/>
    </row>
    <row r="2898" spans="1:21" ht="11.85" customHeight="1" x14ac:dyDescent="0.3">
      <c r="A2898" s="3" t="s">
        <v>1255</v>
      </c>
      <c r="C2898" s="2">
        <v>0</v>
      </c>
      <c r="D2898" s="2"/>
      <c r="E2898" s="2">
        <v>8.64</v>
      </c>
      <c r="F2898" s="2"/>
      <c r="G2898" s="2">
        <v>17.670000000000002</v>
      </c>
      <c r="H2898" s="2"/>
      <c r="I2898" s="2">
        <v>180</v>
      </c>
      <c r="J2898" s="2"/>
      <c r="K2898" s="2">
        <v>440</v>
      </c>
      <c r="L2898" s="2"/>
      <c r="M2898" s="2">
        <v>198</v>
      </c>
      <c r="N2898" s="2"/>
      <c r="O2898" s="2">
        <v>0</v>
      </c>
      <c r="P2898" s="2"/>
      <c r="Q2898" s="2">
        <f t="shared" si="86"/>
        <v>198</v>
      </c>
      <c r="T2898" s="14"/>
    </row>
    <row r="2899" spans="1:21" ht="11.85" customHeight="1" x14ac:dyDescent="0.3">
      <c r="A2899" s="3" t="s">
        <v>1256</v>
      </c>
      <c r="C2899" s="15">
        <v>0</v>
      </c>
      <c r="D2899" s="2"/>
      <c r="E2899" s="15">
        <v>5661.05</v>
      </c>
      <c r="F2899" s="2"/>
      <c r="G2899" s="15">
        <v>7390.3</v>
      </c>
      <c r="H2899" s="2"/>
      <c r="I2899" s="15">
        <v>9298</v>
      </c>
      <c r="J2899" s="2"/>
      <c r="K2899" s="15">
        <v>9298</v>
      </c>
      <c r="L2899" s="2"/>
      <c r="M2899" s="15">
        <v>9624</v>
      </c>
      <c r="N2899" s="2"/>
      <c r="O2899" s="15">
        <v>563</v>
      </c>
      <c r="P2899" s="2"/>
      <c r="Q2899" s="15">
        <f t="shared" si="86"/>
        <v>10187</v>
      </c>
      <c r="T2899" s="14"/>
    </row>
    <row r="2900" spans="1:21" ht="11.85" customHeight="1" x14ac:dyDescent="0.3">
      <c r="A2900" s="3" t="s">
        <v>254</v>
      </c>
      <c r="C2900" s="2">
        <f>SUM(C2891:C2899)</f>
        <v>0</v>
      </c>
      <c r="D2900" s="2"/>
      <c r="E2900" s="2">
        <f>SUM(E2891:E2899)</f>
        <v>46767.27</v>
      </c>
      <c r="F2900" s="2"/>
      <c r="G2900" s="2">
        <f>SUM(G2891:G2899)</f>
        <v>70743.28</v>
      </c>
      <c r="H2900" s="2"/>
      <c r="I2900" s="2">
        <f>SUM(I2891:I2899)</f>
        <v>109490</v>
      </c>
      <c r="J2900" s="2"/>
      <c r="K2900" s="2">
        <f>SUM(K2891:K2899)</f>
        <v>109300</v>
      </c>
      <c r="L2900" s="2"/>
      <c r="M2900" s="2">
        <f>SUM(M2891:M2899)</f>
        <v>115894</v>
      </c>
      <c r="N2900" s="2"/>
      <c r="O2900" s="2">
        <f>SUM(O2891:O2899)</f>
        <v>8555</v>
      </c>
      <c r="P2900" s="2"/>
      <c r="Q2900" s="2">
        <f>SUM(Q2891:Q2899)</f>
        <v>124449</v>
      </c>
      <c r="R2900" s="20"/>
      <c r="U2900" s="2"/>
    </row>
    <row r="2901" spans="1:21" ht="11.85" customHeight="1" x14ac:dyDescent="0.3">
      <c r="D2901" s="2"/>
      <c r="F2901" s="2"/>
      <c r="H2901" s="2"/>
      <c r="J2901" s="2"/>
      <c r="K2901" s="2"/>
      <c r="L2901" s="2"/>
      <c r="M2901" s="2"/>
      <c r="N2901" s="2"/>
      <c r="O2901" s="2"/>
      <c r="P2901" s="2"/>
      <c r="Q2901" s="2"/>
    </row>
    <row r="2902" spans="1:21" ht="11.85" customHeight="1" x14ac:dyDescent="0.3">
      <c r="A2902" s="13" t="s">
        <v>255</v>
      </c>
      <c r="D2902" s="2"/>
      <c r="F2902" s="2"/>
      <c r="H2902" s="2"/>
      <c r="J2902" s="2"/>
      <c r="K2902" s="2"/>
      <c r="L2902" s="2"/>
      <c r="M2902" s="2"/>
      <c r="N2902" s="2"/>
      <c r="O2902" s="2"/>
      <c r="P2902" s="2"/>
      <c r="Q2902" s="2"/>
    </row>
    <row r="2903" spans="1:21" ht="11.85" customHeight="1" x14ac:dyDescent="0.3">
      <c r="A2903" s="3" t="s">
        <v>1257</v>
      </c>
      <c r="C2903" s="2">
        <v>0</v>
      </c>
      <c r="D2903" s="2"/>
      <c r="E2903" s="2">
        <v>0</v>
      </c>
      <c r="F2903" s="2"/>
      <c r="G2903" s="2">
        <v>159.99</v>
      </c>
      <c r="H2903" s="2"/>
      <c r="I2903" s="2">
        <v>325</v>
      </c>
      <c r="J2903" s="2"/>
      <c r="K2903" s="2">
        <v>325</v>
      </c>
      <c r="L2903" s="2"/>
      <c r="M2903" s="2">
        <v>325</v>
      </c>
      <c r="N2903" s="2"/>
      <c r="O2903" s="2">
        <v>0</v>
      </c>
      <c r="P2903" s="2"/>
      <c r="Q2903" s="2">
        <f>M2903+O2903</f>
        <v>325</v>
      </c>
      <c r="T2903" s="14"/>
    </row>
    <row r="2904" spans="1:21" ht="11.85" customHeight="1" x14ac:dyDescent="0.3">
      <c r="A2904" s="3" t="s">
        <v>1258</v>
      </c>
      <c r="C2904" s="15">
        <v>0</v>
      </c>
      <c r="D2904" s="2"/>
      <c r="E2904" s="15">
        <v>0</v>
      </c>
      <c r="F2904" s="2"/>
      <c r="G2904" s="15">
        <v>1493.45</v>
      </c>
      <c r="H2904" s="2"/>
      <c r="I2904" s="15">
        <v>750</v>
      </c>
      <c r="J2904" s="2"/>
      <c r="K2904" s="15">
        <v>530</v>
      </c>
      <c r="L2904" s="2"/>
      <c r="M2904" s="15">
        <v>325</v>
      </c>
      <c r="N2904" s="2"/>
      <c r="O2904" s="15">
        <v>0</v>
      </c>
      <c r="P2904" s="2"/>
      <c r="Q2904" s="15">
        <f>M2904+O2904</f>
        <v>325</v>
      </c>
      <c r="T2904" s="14"/>
    </row>
    <row r="2905" spans="1:21" ht="11.85" customHeight="1" x14ac:dyDescent="0.3">
      <c r="A2905" s="3" t="s">
        <v>272</v>
      </c>
      <c r="C2905" s="2">
        <f>SUM(C2903:C2904)</f>
        <v>0</v>
      </c>
      <c r="D2905" s="2"/>
      <c r="E2905" s="2">
        <f>SUM(E2903:E2904)</f>
        <v>0</v>
      </c>
      <c r="F2905" s="2"/>
      <c r="G2905" s="2">
        <f>SUM(G2903:G2904)</f>
        <v>1653.44</v>
      </c>
      <c r="H2905" s="2"/>
      <c r="I2905" s="2">
        <f>SUM(I2903:I2904)</f>
        <v>1075</v>
      </c>
      <c r="J2905" s="2"/>
      <c r="K2905" s="2">
        <f>SUM(K2903:K2904)</f>
        <v>855</v>
      </c>
      <c r="L2905" s="2"/>
      <c r="M2905" s="2">
        <f>SUM(M2903:M2904)</f>
        <v>650</v>
      </c>
      <c r="N2905" s="2"/>
      <c r="O2905" s="2">
        <f>SUM(O2903:O2904)</f>
        <v>0</v>
      </c>
      <c r="P2905" s="2"/>
      <c r="Q2905" s="2">
        <f>SUM(Q2903:Q2904)</f>
        <v>650</v>
      </c>
    </row>
    <row r="2906" spans="1:21" ht="11.85" customHeight="1" x14ac:dyDescent="0.3">
      <c r="D2906" s="2"/>
      <c r="F2906" s="2"/>
      <c r="H2906" s="2"/>
      <c r="J2906" s="2"/>
      <c r="K2906" s="2"/>
      <c r="L2906" s="2"/>
      <c r="M2906" s="2"/>
      <c r="N2906" s="2"/>
      <c r="O2906" s="2"/>
      <c r="P2906" s="2"/>
      <c r="Q2906" s="2"/>
    </row>
    <row r="2907" spans="1:21" ht="11.85" customHeight="1" x14ac:dyDescent="0.3">
      <c r="A2907" s="13" t="s">
        <v>273</v>
      </c>
      <c r="D2907" s="2"/>
      <c r="F2907" s="2"/>
      <c r="H2907" s="2"/>
      <c r="J2907" s="2"/>
      <c r="K2907" s="2"/>
      <c r="L2907" s="2"/>
      <c r="M2907" s="2"/>
      <c r="N2907" s="2"/>
      <c r="O2907" s="2"/>
      <c r="P2907" s="2"/>
      <c r="Q2907" s="2"/>
    </row>
    <row r="2908" spans="1:21" ht="11.85" customHeight="1" x14ac:dyDescent="0.3">
      <c r="A2908" s="3" t="s">
        <v>1259</v>
      </c>
      <c r="C2908" s="2">
        <v>0</v>
      </c>
      <c r="D2908" s="2"/>
      <c r="E2908" s="2">
        <v>51.12</v>
      </c>
      <c r="F2908" s="2"/>
      <c r="G2908" s="2">
        <v>123.72</v>
      </c>
      <c r="H2908" s="2"/>
      <c r="I2908" s="2">
        <v>350</v>
      </c>
      <c r="J2908" s="2"/>
      <c r="K2908" s="2">
        <v>350</v>
      </c>
      <c r="L2908" s="2"/>
      <c r="M2908" s="2">
        <v>350</v>
      </c>
      <c r="N2908" s="2"/>
      <c r="O2908" s="2">
        <v>0</v>
      </c>
      <c r="P2908" s="2"/>
      <c r="Q2908" s="2">
        <f t="shared" ref="Q2908:Q2915" si="87">M2908+O2908</f>
        <v>350</v>
      </c>
      <c r="T2908" s="14"/>
    </row>
    <row r="2909" spans="1:21" ht="11.85" customHeight="1" x14ac:dyDescent="0.3">
      <c r="A2909" s="3" t="s">
        <v>1260</v>
      </c>
      <c r="C2909" s="2">
        <v>0</v>
      </c>
      <c r="D2909" s="2"/>
      <c r="E2909" s="2">
        <v>0</v>
      </c>
      <c r="F2909" s="2"/>
      <c r="G2909" s="2">
        <v>1272.44</v>
      </c>
      <c r="H2909" s="2"/>
      <c r="I2909" s="2">
        <v>1800</v>
      </c>
      <c r="J2909" s="2"/>
      <c r="K2909" s="2">
        <v>1800</v>
      </c>
      <c r="L2909" s="2"/>
      <c r="M2909" s="2">
        <v>1800</v>
      </c>
      <c r="N2909" s="2"/>
      <c r="O2909" s="2">
        <v>0</v>
      </c>
      <c r="P2909" s="2"/>
      <c r="Q2909" s="2">
        <f t="shared" si="87"/>
        <v>1800</v>
      </c>
      <c r="T2909" s="14"/>
    </row>
    <row r="2910" spans="1:21" ht="11.85" customHeight="1" x14ac:dyDescent="0.3">
      <c r="A2910" s="3" t="s">
        <v>1261</v>
      </c>
      <c r="C2910" s="2">
        <v>0</v>
      </c>
      <c r="D2910" s="2"/>
      <c r="E2910" s="2">
        <v>16.14</v>
      </c>
      <c r="F2910" s="2"/>
      <c r="G2910" s="2">
        <v>232.47</v>
      </c>
      <c r="H2910" s="2"/>
      <c r="I2910" s="2">
        <v>500</v>
      </c>
      <c r="J2910" s="2"/>
      <c r="K2910" s="2">
        <v>500</v>
      </c>
      <c r="L2910" s="2"/>
      <c r="M2910" s="2">
        <v>500</v>
      </c>
      <c r="N2910" s="2"/>
      <c r="O2910" s="2">
        <v>0</v>
      </c>
      <c r="P2910" s="2"/>
      <c r="Q2910" s="2">
        <f t="shared" si="87"/>
        <v>500</v>
      </c>
      <c r="T2910" s="14"/>
    </row>
    <row r="2911" spans="1:21" ht="11.85" customHeight="1" x14ac:dyDescent="0.3">
      <c r="A2911" s="3" t="s">
        <v>1262</v>
      </c>
      <c r="C2911" s="2">
        <v>0</v>
      </c>
      <c r="D2911" s="2"/>
      <c r="E2911" s="2">
        <v>0</v>
      </c>
      <c r="F2911" s="2"/>
      <c r="G2911" s="2">
        <v>0</v>
      </c>
      <c r="H2911" s="2"/>
      <c r="I2911" s="2">
        <v>1000</v>
      </c>
      <c r="J2911" s="2"/>
      <c r="K2911" s="2">
        <v>1000</v>
      </c>
      <c r="L2911" s="2"/>
      <c r="M2911" s="2">
        <v>1000</v>
      </c>
      <c r="N2911" s="2"/>
      <c r="O2911" s="2">
        <v>0</v>
      </c>
      <c r="P2911" s="2"/>
      <c r="Q2911" s="2">
        <f t="shared" si="87"/>
        <v>1000</v>
      </c>
      <c r="T2911" s="14"/>
    </row>
    <row r="2912" spans="1:21" ht="11.85" customHeight="1" x14ac:dyDescent="0.3">
      <c r="A2912" s="3" t="s">
        <v>1263</v>
      </c>
      <c r="C2912" s="2">
        <v>0</v>
      </c>
      <c r="D2912" s="2"/>
      <c r="E2912" s="2">
        <v>0</v>
      </c>
      <c r="F2912" s="2"/>
      <c r="G2912" s="2">
        <v>0</v>
      </c>
      <c r="H2912" s="2"/>
      <c r="I2912" s="2">
        <v>500</v>
      </c>
      <c r="J2912" s="2"/>
      <c r="K2912" s="2">
        <v>500</v>
      </c>
      <c r="L2912" s="2"/>
      <c r="M2912" s="2">
        <v>500</v>
      </c>
      <c r="N2912" s="2"/>
      <c r="O2912" s="2">
        <v>0</v>
      </c>
      <c r="P2912" s="2"/>
      <c r="Q2912" s="2">
        <f t="shared" si="87"/>
        <v>500</v>
      </c>
      <c r="T2912" s="14"/>
    </row>
    <row r="2913" spans="1:20" ht="11.85" customHeight="1" x14ac:dyDescent="0.3">
      <c r="A2913" s="3" t="s">
        <v>1264</v>
      </c>
      <c r="C2913" s="2">
        <v>0</v>
      </c>
      <c r="D2913" s="2"/>
      <c r="E2913" s="2">
        <v>0</v>
      </c>
      <c r="F2913" s="2"/>
      <c r="G2913" s="2">
        <v>313.17</v>
      </c>
      <c r="H2913" s="2"/>
      <c r="I2913" s="2">
        <v>500</v>
      </c>
      <c r="J2913" s="2"/>
      <c r="K2913" s="2">
        <v>500</v>
      </c>
      <c r="L2913" s="2"/>
      <c r="M2913" s="2">
        <v>250</v>
      </c>
      <c r="N2913" s="2"/>
      <c r="O2913" s="2">
        <v>0</v>
      </c>
      <c r="P2913" s="2"/>
      <c r="Q2913" s="2">
        <f t="shared" si="87"/>
        <v>250</v>
      </c>
      <c r="T2913" s="14"/>
    </row>
    <row r="2914" spans="1:20" ht="11.85" customHeight="1" x14ac:dyDescent="0.3">
      <c r="A2914" s="3" t="s">
        <v>1265</v>
      </c>
      <c r="C2914" s="2">
        <v>0</v>
      </c>
      <c r="D2914" s="2"/>
      <c r="E2914" s="2">
        <v>0</v>
      </c>
      <c r="F2914" s="2"/>
      <c r="G2914" s="2">
        <v>0</v>
      </c>
      <c r="H2914" s="2"/>
      <c r="I2914" s="2">
        <v>360</v>
      </c>
      <c r="J2914" s="2"/>
      <c r="K2914" s="2">
        <v>360</v>
      </c>
      <c r="L2914" s="2"/>
      <c r="M2914" s="2">
        <v>360</v>
      </c>
      <c r="N2914" s="2"/>
      <c r="O2914" s="2">
        <v>0</v>
      </c>
      <c r="P2914" s="2"/>
      <c r="Q2914" s="2">
        <f t="shared" si="87"/>
        <v>360</v>
      </c>
      <c r="T2914" s="14"/>
    </row>
    <row r="2915" spans="1:20" ht="11.85" customHeight="1" x14ac:dyDescent="0.3">
      <c r="A2915" s="3" t="s">
        <v>1266</v>
      </c>
      <c r="C2915" s="15">
        <v>0</v>
      </c>
      <c r="D2915" s="2"/>
      <c r="E2915" s="15">
        <v>5</v>
      </c>
      <c r="F2915" s="2"/>
      <c r="G2915" s="15">
        <v>56</v>
      </c>
      <c r="H2915" s="2"/>
      <c r="I2915" s="15">
        <v>110</v>
      </c>
      <c r="J2915" s="2"/>
      <c r="K2915" s="15">
        <v>110</v>
      </c>
      <c r="L2915" s="2"/>
      <c r="M2915" s="15">
        <v>110</v>
      </c>
      <c r="N2915" s="2"/>
      <c r="O2915" s="15">
        <v>0</v>
      </c>
      <c r="P2915" s="2"/>
      <c r="Q2915" s="15">
        <f t="shared" si="87"/>
        <v>110</v>
      </c>
      <c r="T2915" s="14"/>
    </row>
    <row r="2916" spans="1:20" ht="11.85" customHeight="1" x14ac:dyDescent="0.3">
      <c r="A2916" s="3" t="s">
        <v>295</v>
      </c>
      <c r="C2916" s="2">
        <f>SUM(C2908:C2915)</f>
        <v>0</v>
      </c>
      <c r="D2916" s="2"/>
      <c r="E2916" s="2">
        <f>SUM(E2908:E2915)</f>
        <v>72.259999999999991</v>
      </c>
      <c r="F2916" s="2"/>
      <c r="G2916" s="2">
        <f>SUM(G2908:G2915)</f>
        <v>1997.8000000000002</v>
      </c>
      <c r="H2916" s="2"/>
      <c r="I2916" s="2">
        <f>SUM(I2908:I2915)</f>
        <v>5120</v>
      </c>
      <c r="J2916" s="2"/>
      <c r="K2916" s="2">
        <f>SUM(K2908:K2915)</f>
        <v>5120</v>
      </c>
      <c r="L2916" s="2"/>
      <c r="M2916" s="2">
        <f>SUM(M2908:M2915)</f>
        <v>4870</v>
      </c>
      <c r="N2916" s="2"/>
      <c r="O2916" s="2">
        <f>SUM(O2908:O2915)</f>
        <v>0</v>
      </c>
      <c r="P2916" s="2"/>
      <c r="Q2916" s="2">
        <f>SUM(Q2908:Q2915)</f>
        <v>4870</v>
      </c>
    </row>
    <row r="2917" spans="1:20" ht="11.85" customHeight="1" x14ac:dyDescent="0.3">
      <c r="D2917" s="2"/>
      <c r="F2917" s="2"/>
      <c r="H2917" s="2"/>
      <c r="J2917" s="2"/>
      <c r="K2917" s="2"/>
      <c r="L2917" s="2"/>
      <c r="M2917" s="2"/>
      <c r="N2917" s="2"/>
      <c r="O2917" s="2"/>
      <c r="P2917" s="2"/>
      <c r="Q2917" s="2"/>
    </row>
    <row r="2918" spans="1:20" ht="11.85" customHeight="1" x14ac:dyDescent="0.3">
      <c r="A2918" s="3" t="s">
        <v>1267</v>
      </c>
      <c r="C2918" s="2">
        <f>C2900+C2905+C2916</f>
        <v>0</v>
      </c>
      <c r="D2918" s="2"/>
      <c r="E2918" s="2">
        <f>E2900+E2905+E2916</f>
        <v>46839.53</v>
      </c>
      <c r="F2918" s="2"/>
      <c r="G2918" s="2">
        <f>G2900+G2905+G2916</f>
        <v>74394.52</v>
      </c>
      <c r="H2918" s="2"/>
      <c r="I2918" s="2">
        <f>I2900+I2905+I2916</f>
        <v>115685</v>
      </c>
      <c r="J2918" s="2"/>
      <c r="K2918" s="2">
        <f>K2900+K2905+K2916</f>
        <v>115275</v>
      </c>
      <c r="L2918" s="2"/>
      <c r="M2918" s="2">
        <f>M2900+M2905+M2916</f>
        <v>121414</v>
      </c>
      <c r="N2918" s="2"/>
      <c r="O2918" s="2">
        <f>O2900+O2905+O2916</f>
        <v>8555</v>
      </c>
      <c r="P2918" s="2"/>
      <c r="Q2918" s="2">
        <f>Q2900+Q2905+Q2916</f>
        <v>129969</v>
      </c>
      <c r="R2918" s="20"/>
      <c r="T2918" s="14"/>
    </row>
    <row r="2919" spans="1:20" ht="11.85" customHeight="1" x14ac:dyDescent="0.3"/>
    <row r="2920" spans="1:20" ht="11.85" customHeight="1" x14ac:dyDescent="0.3"/>
    <row r="2921" spans="1:20" ht="11.85" customHeight="1" x14ac:dyDescent="0.3"/>
    <row r="2922" spans="1:20" ht="11.85" customHeight="1" x14ac:dyDescent="0.3"/>
    <row r="2923" spans="1:20" ht="11.85" customHeight="1" x14ac:dyDescent="0.3"/>
    <row r="2924" spans="1:20" ht="11.85" customHeight="1" x14ac:dyDescent="0.3"/>
    <row r="2925" spans="1:20" ht="11.85" customHeight="1" x14ac:dyDescent="0.3"/>
    <row r="2926" spans="1:20" ht="11.85" customHeight="1" x14ac:dyDescent="0.3"/>
    <row r="2927" spans="1:20" ht="11.85" customHeight="1" x14ac:dyDescent="0.3"/>
    <row r="2928" spans="1:20" ht="11.85" customHeight="1" x14ac:dyDescent="0.3"/>
    <row r="2929" ht="11.85" customHeight="1" x14ac:dyDescent="0.3"/>
    <row r="2930" ht="11.85" customHeight="1" x14ac:dyDescent="0.3"/>
    <row r="2931" ht="11.85" customHeight="1" x14ac:dyDescent="0.3"/>
    <row r="2932" ht="11.85" customHeight="1" x14ac:dyDescent="0.3"/>
    <row r="2933" ht="11.85" customHeight="1" x14ac:dyDescent="0.3"/>
    <row r="2934" ht="11.85" customHeight="1" x14ac:dyDescent="0.3"/>
    <row r="2935" ht="11.85" customHeight="1" x14ac:dyDescent="0.3"/>
    <row r="2936" ht="11.85" customHeight="1" x14ac:dyDescent="0.3"/>
    <row r="2937" ht="11.85" customHeight="1" x14ac:dyDescent="0.3"/>
    <row r="2938" ht="11.85" customHeight="1" x14ac:dyDescent="0.3"/>
    <row r="2939" ht="11.85" customHeight="1" x14ac:dyDescent="0.3"/>
    <row r="2940" ht="11.85" customHeight="1" x14ac:dyDescent="0.3"/>
    <row r="2941" ht="11.85" customHeight="1" x14ac:dyDescent="0.3"/>
    <row r="2942" ht="11.85" customHeight="1" x14ac:dyDescent="0.3"/>
    <row r="2943" ht="11.85" customHeight="1" x14ac:dyDescent="0.3"/>
    <row r="2944" ht="11.85" customHeight="1" x14ac:dyDescent="0.3"/>
    <row r="2945" spans="1:20" ht="11.85" customHeight="1" x14ac:dyDescent="0.3"/>
    <row r="2946" spans="1:20" ht="11.85" customHeight="1" x14ac:dyDescent="0.3">
      <c r="A2946" s="1"/>
      <c r="B2946" s="1"/>
      <c r="E2946" s="2" t="str">
        <f>$E$1</f>
        <v>CITY OF BRADY</v>
      </c>
    </row>
    <row r="2947" spans="1:20" ht="11.85" customHeight="1" x14ac:dyDescent="0.3">
      <c r="E2947" s="2" t="str">
        <f>$E$2</f>
        <v>BUDGET REPORT</v>
      </c>
    </row>
    <row r="2948" spans="1:20" ht="11.85" customHeight="1" x14ac:dyDescent="0.3">
      <c r="E2948" s="2" t="str">
        <f>$E$3</f>
        <v>FISCAL YEAR 2016 - 2017</v>
      </c>
    </row>
    <row r="2949" spans="1:20" ht="11.85" customHeight="1" x14ac:dyDescent="0.3">
      <c r="A2949" s="3" t="s">
        <v>1222</v>
      </c>
    </row>
    <row r="2950" spans="1:20" ht="11.85" customHeight="1" x14ac:dyDescent="0.3">
      <c r="A2950" s="3" t="s">
        <v>1268</v>
      </c>
    </row>
    <row r="2951" spans="1:20" ht="11.85" customHeight="1" x14ac:dyDescent="0.3">
      <c r="I2951" s="7" t="str">
        <f>$I$6</f>
        <v>(----- 2015-2016 ------)</v>
      </c>
      <c r="J2951" s="7"/>
      <c r="K2951" s="7"/>
      <c r="L2951" s="8"/>
      <c r="M2951" s="7" t="str">
        <f>$M$6</f>
        <v>2016-2017</v>
      </c>
      <c r="N2951" s="7"/>
      <c r="O2951" s="7"/>
      <c r="P2951" s="7"/>
      <c r="Q2951" s="7"/>
    </row>
    <row r="2952" spans="1:20" ht="11.85" customHeight="1" x14ac:dyDescent="0.3">
      <c r="C2952" s="9" t="str">
        <f>$C$7</f>
        <v>2012-2013</v>
      </c>
      <c r="D2952" s="8"/>
      <c r="E2952" s="9" t="str">
        <f>$E$7</f>
        <v>2013-2014</v>
      </c>
      <c r="F2952" s="8"/>
      <c r="G2952" s="9" t="str">
        <f>$G$7</f>
        <v>2014- 2015</v>
      </c>
      <c r="H2952" s="8"/>
      <c r="I2952" s="9" t="s">
        <v>9</v>
      </c>
      <c r="J2952" s="8"/>
      <c r="K2952" s="8" t="str">
        <f>+$K$7</f>
        <v>PROJECTED</v>
      </c>
      <c r="L2952" s="8"/>
      <c r="M2952" s="8" t="str">
        <f>$M$7</f>
        <v>2016-2017</v>
      </c>
      <c r="N2952" s="8"/>
      <c r="O2952" s="8" t="str">
        <f>$O$7</f>
        <v>2016-2017</v>
      </c>
      <c r="P2952" s="8"/>
      <c r="Q2952" s="8" t="str">
        <f>$Q$7</f>
        <v>APPROVED</v>
      </c>
    </row>
    <row r="2953" spans="1:20" ht="11.85" customHeight="1" x14ac:dyDescent="0.3">
      <c r="A2953" s="10" t="s">
        <v>242</v>
      </c>
      <c r="C2953" s="11" t="s">
        <v>12</v>
      </c>
      <c r="D2953" s="8"/>
      <c r="E2953" s="11" t="s">
        <v>12</v>
      </c>
      <c r="F2953" s="8"/>
      <c r="G2953" s="11" t="s">
        <v>12</v>
      </c>
      <c r="H2953" s="8"/>
      <c r="I2953" s="11" t="s">
        <v>13</v>
      </c>
      <c r="J2953" s="8"/>
      <c r="K2953" s="12" t="s">
        <v>13</v>
      </c>
      <c r="L2953" s="8"/>
      <c r="M2953" s="12" t="str">
        <f>$M$8</f>
        <v>BASE</v>
      </c>
      <c r="N2953" s="8"/>
      <c r="O2953" s="12" t="str">
        <f>$O$8</f>
        <v>SUPPLEMENTAL</v>
      </c>
      <c r="P2953" s="8"/>
      <c r="Q2953" s="12" t="str">
        <f>$Q$8</f>
        <v>BUDGET</v>
      </c>
    </row>
    <row r="2954" spans="1:20" ht="11.85" customHeight="1" x14ac:dyDescent="0.3"/>
    <row r="2955" spans="1:20" ht="11.85" customHeight="1" x14ac:dyDescent="0.3">
      <c r="A2955" s="13" t="s">
        <v>243</v>
      </c>
    </row>
    <row r="2956" spans="1:20" ht="11.85" customHeight="1" x14ac:dyDescent="0.3">
      <c r="A2956" s="3" t="s">
        <v>1269</v>
      </c>
      <c r="C2956" s="2">
        <v>161328.23000000001</v>
      </c>
      <c r="D2956" s="2"/>
      <c r="E2956" s="2">
        <v>116543.05</v>
      </c>
      <c r="F2956" s="2"/>
      <c r="G2956" s="2">
        <v>116475.45</v>
      </c>
      <c r="H2956" s="2"/>
      <c r="I2956" s="2">
        <v>140000</v>
      </c>
      <c r="J2956" s="2"/>
      <c r="K2956" s="2">
        <v>120000</v>
      </c>
      <c r="L2956" s="2"/>
      <c r="M2956" s="2">
        <v>152366</v>
      </c>
      <c r="N2956" s="2"/>
      <c r="O2956" s="2">
        <v>1210</v>
      </c>
      <c r="P2956" s="2"/>
      <c r="Q2956" s="2">
        <f t="shared" ref="Q2956:Q2965" si="88">M2956+O2956</f>
        <v>153576</v>
      </c>
      <c r="T2956" s="14"/>
    </row>
    <row r="2957" spans="1:20" ht="11.85" customHeight="1" x14ac:dyDescent="0.3">
      <c r="A2957" s="3" t="s">
        <v>1270</v>
      </c>
      <c r="C2957" s="2">
        <v>11357.07</v>
      </c>
      <c r="D2957" s="2"/>
      <c r="E2957" s="2">
        <v>9607.61</v>
      </c>
      <c r="F2957" s="2"/>
      <c r="G2957" s="2">
        <v>9077.57</v>
      </c>
      <c r="H2957" s="2"/>
      <c r="I2957" s="2">
        <v>14000</v>
      </c>
      <c r="J2957" s="2"/>
      <c r="K2957" s="2">
        <v>14000</v>
      </c>
      <c r="L2957" s="2"/>
      <c r="M2957" s="2">
        <v>14000</v>
      </c>
      <c r="N2957" s="2"/>
      <c r="O2957" s="2">
        <v>0</v>
      </c>
      <c r="P2957" s="2"/>
      <c r="Q2957" s="2">
        <f t="shared" si="88"/>
        <v>14000</v>
      </c>
      <c r="T2957" s="14"/>
    </row>
    <row r="2958" spans="1:20" ht="11.85" customHeight="1" x14ac:dyDescent="0.3">
      <c r="A2958" s="3" t="s">
        <v>1271</v>
      </c>
      <c r="C2958" s="2">
        <v>0</v>
      </c>
      <c r="D2958" s="2"/>
      <c r="E2958" s="2">
        <v>0</v>
      </c>
      <c r="F2958" s="2"/>
      <c r="G2958" s="2">
        <v>1800</v>
      </c>
      <c r="H2958" s="2"/>
      <c r="I2958" s="2">
        <v>2250</v>
      </c>
      <c r="J2958" s="2"/>
      <c r="K2958" s="2">
        <v>2250</v>
      </c>
      <c r="L2958" s="2"/>
      <c r="M2958" s="2">
        <v>2700</v>
      </c>
      <c r="N2958" s="2"/>
      <c r="O2958" s="2">
        <v>0</v>
      </c>
      <c r="P2958" s="2"/>
      <c r="Q2958" s="2">
        <f t="shared" si="88"/>
        <v>2700</v>
      </c>
      <c r="T2958" s="14"/>
    </row>
    <row r="2959" spans="1:20" ht="11.85" customHeight="1" x14ac:dyDescent="0.3">
      <c r="A2959" s="3" t="s">
        <v>1272</v>
      </c>
      <c r="C2959" s="2">
        <v>3650</v>
      </c>
      <c r="D2959" s="2"/>
      <c r="E2959" s="2">
        <v>3490</v>
      </c>
      <c r="F2959" s="2"/>
      <c r="G2959" s="2">
        <v>3640</v>
      </c>
      <c r="H2959" s="2"/>
      <c r="I2959" s="2">
        <v>3460</v>
      </c>
      <c r="J2959" s="2"/>
      <c r="K2959" s="2">
        <v>3460</v>
      </c>
      <c r="L2959" s="2"/>
      <c r="M2959" s="2">
        <v>3460</v>
      </c>
      <c r="N2959" s="2"/>
      <c r="O2959" s="2">
        <v>0</v>
      </c>
      <c r="P2959" s="2"/>
      <c r="Q2959" s="2">
        <f t="shared" si="88"/>
        <v>3460</v>
      </c>
      <c r="T2959" s="14"/>
    </row>
    <row r="2960" spans="1:20" ht="11.85" customHeight="1" x14ac:dyDescent="0.3">
      <c r="A2960" s="3" t="s">
        <v>1273</v>
      </c>
      <c r="C2960" s="2">
        <v>0</v>
      </c>
      <c r="D2960" s="2"/>
      <c r="E2960" s="2">
        <v>0</v>
      </c>
      <c r="F2960" s="2"/>
      <c r="G2960" s="2">
        <v>0</v>
      </c>
      <c r="H2960" s="2"/>
      <c r="I2960" s="2">
        <v>0</v>
      </c>
      <c r="J2960" s="2"/>
      <c r="K2960" s="2">
        <v>0</v>
      </c>
      <c r="L2960" s="2"/>
      <c r="M2960" s="2">
        <v>300</v>
      </c>
      <c r="N2960" s="2"/>
      <c r="O2960" s="2">
        <v>0</v>
      </c>
      <c r="P2960" s="2"/>
      <c r="Q2960" s="2">
        <f t="shared" si="88"/>
        <v>300</v>
      </c>
      <c r="T2960" s="14"/>
    </row>
    <row r="2961" spans="1:21" ht="11.85" customHeight="1" x14ac:dyDescent="0.3">
      <c r="A2961" s="3" t="s">
        <v>1274</v>
      </c>
      <c r="C2961" s="2">
        <v>22952.36</v>
      </c>
      <c r="D2961" s="2"/>
      <c r="E2961" s="2">
        <v>22851.54</v>
      </c>
      <c r="F2961" s="2"/>
      <c r="G2961" s="2">
        <v>26243.759999999998</v>
      </c>
      <c r="H2961" s="2"/>
      <c r="I2961" s="2">
        <v>37509</v>
      </c>
      <c r="J2961" s="2"/>
      <c r="K2961" s="2">
        <v>37509</v>
      </c>
      <c r="L2961" s="2"/>
      <c r="M2961" s="2">
        <v>39379</v>
      </c>
      <c r="N2961" s="2"/>
      <c r="O2961" s="2">
        <v>0</v>
      </c>
      <c r="P2961" s="2"/>
      <c r="Q2961" s="2">
        <f t="shared" si="88"/>
        <v>39379</v>
      </c>
      <c r="T2961" s="14"/>
    </row>
    <row r="2962" spans="1:21" ht="11.85" customHeight="1" x14ac:dyDescent="0.3">
      <c r="A2962" s="3" t="s">
        <v>1275</v>
      </c>
      <c r="C2962" s="2">
        <v>13059.46</v>
      </c>
      <c r="D2962" s="2"/>
      <c r="E2962" s="2">
        <v>12389.82</v>
      </c>
      <c r="F2962" s="2"/>
      <c r="G2962" s="2">
        <v>12316.61</v>
      </c>
      <c r="H2962" s="2"/>
      <c r="I2962" s="2">
        <v>12218</v>
      </c>
      <c r="J2962" s="2"/>
      <c r="K2962" s="2">
        <v>12218</v>
      </c>
      <c r="L2962" s="2"/>
      <c r="M2962" s="2">
        <v>13882</v>
      </c>
      <c r="N2962" s="2"/>
      <c r="O2962" s="2">
        <v>130</v>
      </c>
      <c r="P2962" s="2"/>
      <c r="Q2962" s="2">
        <f t="shared" si="88"/>
        <v>14012</v>
      </c>
      <c r="T2962" s="14"/>
    </row>
    <row r="2963" spans="1:21" ht="11.85" customHeight="1" x14ac:dyDescent="0.3">
      <c r="A2963" s="3" t="s">
        <v>1276</v>
      </c>
      <c r="C2963" s="2">
        <v>7091.7</v>
      </c>
      <c r="D2963" s="2"/>
      <c r="E2963" s="2">
        <v>5488.06</v>
      </c>
      <c r="F2963" s="2"/>
      <c r="G2963" s="2">
        <v>4684.8999999999996</v>
      </c>
      <c r="H2963" s="2"/>
      <c r="I2963" s="2">
        <v>4793</v>
      </c>
      <c r="J2963" s="2"/>
      <c r="K2963" s="2">
        <v>4793</v>
      </c>
      <c r="L2963" s="2"/>
      <c r="M2963" s="2">
        <v>4669</v>
      </c>
      <c r="N2963" s="2"/>
      <c r="O2963" s="2">
        <v>0</v>
      </c>
      <c r="P2963" s="2"/>
      <c r="Q2963" s="2">
        <f t="shared" si="88"/>
        <v>4669</v>
      </c>
      <c r="T2963" s="14"/>
    </row>
    <row r="2964" spans="1:21" ht="11.85" customHeight="1" x14ac:dyDescent="0.3">
      <c r="A2964" s="3" t="s">
        <v>1277</v>
      </c>
      <c r="C2964" s="2">
        <v>166.1</v>
      </c>
      <c r="D2964" s="2"/>
      <c r="E2964" s="2">
        <v>1522.78</v>
      </c>
      <c r="F2964" s="2"/>
      <c r="G2964" s="2">
        <v>141.06</v>
      </c>
      <c r="H2964" s="2"/>
      <c r="I2964" s="2">
        <v>720</v>
      </c>
      <c r="J2964" s="2"/>
      <c r="K2964" s="2">
        <v>720</v>
      </c>
      <c r="L2964" s="2"/>
      <c r="M2964" s="2">
        <v>792</v>
      </c>
      <c r="N2964" s="2"/>
      <c r="O2964" s="2">
        <v>0</v>
      </c>
      <c r="P2964" s="2"/>
      <c r="Q2964" s="2">
        <f t="shared" si="88"/>
        <v>792</v>
      </c>
      <c r="T2964" s="14"/>
    </row>
    <row r="2965" spans="1:21" ht="11.85" customHeight="1" x14ac:dyDescent="0.3">
      <c r="A2965" s="3" t="s">
        <v>1278</v>
      </c>
      <c r="C2965" s="15">
        <v>13058.95</v>
      </c>
      <c r="D2965" s="2"/>
      <c r="E2965" s="15">
        <v>9538.86</v>
      </c>
      <c r="F2965" s="2"/>
      <c r="G2965" s="15">
        <v>9597.2099999999991</v>
      </c>
      <c r="H2965" s="2"/>
      <c r="I2965" s="15">
        <v>12012</v>
      </c>
      <c r="J2965" s="2"/>
      <c r="K2965" s="15">
        <v>12012</v>
      </c>
      <c r="L2965" s="2"/>
      <c r="M2965" s="15">
        <v>12977</v>
      </c>
      <c r="N2965" s="2"/>
      <c r="O2965" s="15">
        <v>94</v>
      </c>
      <c r="P2965" s="2"/>
      <c r="Q2965" s="15">
        <f t="shared" si="88"/>
        <v>13071</v>
      </c>
      <c r="T2965" s="14"/>
    </row>
    <row r="2966" spans="1:21" ht="11.85" customHeight="1" x14ac:dyDescent="0.3">
      <c r="A2966" s="3" t="s">
        <v>254</v>
      </c>
      <c r="C2966" s="2">
        <f>SUM(C2956:C2965)</f>
        <v>232663.87000000005</v>
      </c>
      <c r="D2966" s="2"/>
      <c r="E2966" s="2">
        <f>SUM(E2956:E2965)</f>
        <v>181431.72000000003</v>
      </c>
      <c r="F2966" s="2"/>
      <c r="G2966" s="2">
        <f>SUM(G2956:G2965)</f>
        <v>183976.56</v>
      </c>
      <c r="H2966" s="2"/>
      <c r="I2966" s="2">
        <f>SUM(I2956:I2965)</f>
        <v>226962</v>
      </c>
      <c r="J2966" s="2"/>
      <c r="K2966" s="2">
        <f>SUM(K2956:K2965)</f>
        <v>206962</v>
      </c>
      <c r="L2966" s="2"/>
      <c r="M2966" s="2">
        <f>SUM(M2956:M2965)</f>
        <v>244525</v>
      </c>
      <c r="N2966" s="2"/>
      <c r="O2966" s="2">
        <f>SUM(O2956:O2965)</f>
        <v>1434</v>
      </c>
      <c r="P2966" s="2"/>
      <c r="Q2966" s="2">
        <f>SUM(Q2956:Q2965)</f>
        <v>245959</v>
      </c>
      <c r="R2966" s="20"/>
      <c r="U2966" s="2"/>
    </row>
    <row r="2967" spans="1:21" ht="11.85" customHeight="1" x14ac:dyDescent="0.3">
      <c r="D2967" s="2"/>
      <c r="F2967" s="2"/>
      <c r="H2967" s="2"/>
      <c r="J2967" s="2"/>
      <c r="K2967" s="2"/>
      <c r="L2967" s="2"/>
      <c r="M2967" s="2"/>
      <c r="N2967" s="2"/>
      <c r="O2967" s="2"/>
      <c r="P2967" s="2"/>
      <c r="Q2967" s="2"/>
    </row>
    <row r="2968" spans="1:21" ht="11.85" customHeight="1" x14ac:dyDescent="0.3">
      <c r="A2968" s="13" t="s">
        <v>255</v>
      </c>
      <c r="D2968" s="2"/>
      <c r="F2968" s="2"/>
      <c r="H2968" s="2"/>
      <c r="J2968" s="2"/>
      <c r="K2968" s="2"/>
      <c r="L2968" s="2"/>
      <c r="M2968" s="2"/>
      <c r="N2968" s="2"/>
      <c r="O2968" s="2"/>
      <c r="P2968" s="2"/>
      <c r="Q2968" s="2"/>
    </row>
    <row r="2969" spans="1:21" ht="11.85" customHeight="1" x14ac:dyDescent="0.3">
      <c r="A2969" s="3" t="s">
        <v>1279</v>
      </c>
      <c r="C2969" s="2">
        <v>0</v>
      </c>
      <c r="D2969" s="2"/>
      <c r="E2969" s="2">
        <v>0</v>
      </c>
      <c r="F2969" s="2"/>
      <c r="G2969" s="2">
        <v>0</v>
      </c>
      <c r="H2969" s="2"/>
      <c r="I2969" s="2">
        <v>0</v>
      </c>
      <c r="J2969" s="2"/>
      <c r="K2969" s="2">
        <v>0</v>
      </c>
      <c r="L2969" s="2"/>
      <c r="M2969" s="2">
        <v>0</v>
      </c>
      <c r="N2969" s="2"/>
      <c r="O2969" s="2">
        <v>0</v>
      </c>
      <c r="P2969" s="2"/>
      <c r="Q2969" s="2">
        <f t="shared" ref="Q2969:Q2981" si="89">M2969+O2969</f>
        <v>0</v>
      </c>
      <c r="T2969" s="14"/>
    </row>
    <row r="2970" spans="1:21" ht="11.85" customHeight="1" x14ac:dyDescent="0.3">
      <c r="A2970" s="3" t="s">
        <v>1280</v>
      </c>
      <c r="C2970" s="2">
        <v>215922.18</v>
      </c>
      <c r="D2970" s="2"/>
      <c r="E2970" s="2">
        <v>222484.89</v>
      </c>
      <c r="F2970" s="2"/>
      <c r="G2970" s="2">
        <v>225082.94</v>
      </c>
      <c r="H2970" s="2"/>
      <c r="I2970" s="2">
        <v>210000</v>
      </c>
      <c r="J2970" s="2"/>
      <c r="K2970" s="2">
        <v>210000</v>
      </c>
      <c r="L2970" s="2"/>
      <c r="M2970" s="2">
        <v>225000</v>
      </c>
      <c r="N2970" s="2"/>
      <c r="O2970" s="2">
        <v>0</v>
      </c>
      <c r="P2970" s="2"/>
      <c r="Q2970" s="2">
        <f t="shared" si="89"/>
        <v>225000</v>
      </c>
      <c r="T2970" s="14"/>
    </row>
    <row r="2971" spans="1:21" ht="11.85" customHeight="1" x14ac:dyDescent="0.3">
      <c r="A2971" s="3" t="s">
        <v>1281</v>
      </c>
      <c r="C2971" s="2">
        <v>33105.660000000003</v>
      </c>
      <c r="D2971" s="2"/>
      <c r="E2971" s="2">
        <v>19533.27</v>
      </c>
      <c r="F2971" s="2"/>
      <c r="G2971" s="2">
        <v>19100</v>
      </c>
      <c r="H2971" s="2"/>
      <c r="I2971" s="2">
        <v>20000</v>
      </c>
      <c r="J2971" s="2"/>
      <c r="K2971" s="2">
        <v>15000</v>
      </c>
      <c r="L2971" s="2"/>
      <c r="M2971" s="2">
        <v>10000</v>
      </c>
      <c r="N2971" s="2"/>
      <c r="O2971" s="2">
        <v>15000</v>
      </c>
      <c r="P2971" s="2"/>
      <c r="Q2971" s="2">
        <f t="shared" si="89"/>
        <v>25000</v>
      </c>
      <c r="T2971" s="14"/>
    </row>
    <row r="2972" spans="1:21" ht="11.85" customHeight="1" x14ac:dyDescent="0.3">
      <c r="A2972" s="3" t="s">
        <v>1282</v>
      </c>
      <c r="C2972" s="2">
        <v>8308.4500000000007</v>
      </c>
      <c r="D2972" s="2"/>
      <c r="E2972" s="2">
        <v>8483.17</v>
      </c>
      <c r="F2972" s="2"/>
      <c r="G2972" s="2">
        <v>8503.16</v>
      </c>
      <c r="H2972" s="2"/>
      <c r="I2972" s="2">
        <v>10500</v>
      </c>
      <c r="J2972" s="2"/>
      <c r="K2972" s="2">
        <v>10500</v>
      </c>
      <c r="L2972" s="2"/>
      <c r="M2972" s="2">
        <v>10500</v>
      </c>
      <c r="N2972" s="2"/>
      <c r="O2972" s="2">
        <v>0</v>
      </c>
      <c r="P2972" s="2"/>
      <c r="Q2972" s="2">
        <f t="shared" si="89"/>
        <v>10500</v>
      </c>
      <c r="T2972" s="14"/>
    </row>
    <row r="2973" spans="1:21" ht="11.85" customHeight="1" x14ac:dyDescent="0.3">
      <c r="A2973" s="3" t="s">
        <v>1283</v>
      </c>
      <c r="C2973" s="2">
        <v>10513.1</v>
      </c>
      <c r="D2973" s="2"/>
      <c r="E2973" s="2">
        <v>10767.05</v>
      </c>
      <c r="F2973" s="2"/>
      <c r="G2973" s="2">
        <v>11977.92</v>
      </c>
      <c r="H2973" s="2"/>
      <c r="I2973" s="2">
        <v>11300</v>
      </c>
      <c r="J2973" s="2"/>
      <c r="K2973" s="2">
        <v>15100</v>
      </c>
      <c r="L2973" s="2"/>
      <c r="M2973" s="2">
        <v>13200</v>
      </c>
      <c r="N2973" s="2"/>
      <c r="O2973" s="2">
        <v>0</v>
      </c>
      <c r="P2973" s="2"/>
      <c r="Q2973" s="2">
        <f t="shared" si="89"/>
        <v>13200</v>
      </c>
      <c r="T2973" s="14"/>
    </row>
    <row r="2974" spans="1:21" ht="11.85" customHeight="1" x14ac:dyDescent="0.3">
      <c r="A2974" s="3" t="s">
        <v>1284</v>
      </c>
      <c r="C2974" s="2">
        <v>165</v>
      </c>
      <c r="D2974" s="2"/>
      <c r="E2974" s="2">
        <v>169</v>
      </c>
      <c r="F2974" s="2"/>
      <c r="G2974" s="2">
        <v>628.6</v>
      </c>
      <c r="H2974" s="2"/>
      <c r="I2974" s="2">
        <v>660</v>
      </c>
      <c r="J2974" s="2"/>
      <c r="K2974" s="2">
        <v>660</v>
      </c>
      <c r="L2974" s="2"/>
      <c r="M2974" s="2">
        <v>660</v>
      </c>
      <c r="N2974" s="2"/>
      <c r="O2974" s="2">
        <v>0</v>
      </c>
      <c r="P2974" s="2"/>
      <c r="Q2974" s="2">
        <f t="shared" si="89"/>
        <v>660</v>
      </c>
      <c r="T2974" s="14"/>
    </row>
    <row r="2975" spans="1:21" ht="11.85" customHeight="1" x14ac:dyDescent="0.3">
      <c r="A2975" s="3" t="s">
        <v>1285</v>
      </c>
      <c r="C2975" s="2">
        <v>0</v>
      </c>
      <c r="D2975" s="2"/>
      <c r="E2975" s="2">
        <v>0</v>
      </c>
      <c r="F2975" s="2"/>
      <c r="G2975" s="2">
        <v>0</v>
      </c>
      <c r="H2975" s="2"/>
      <c r="I2975" s="2">
        <v>0</v>
      </c>
      <c r="J2975" s="2"/>
      <c r="K2975" s="2">
        <v>0</v>
      </c>
      <c r="L2975" s="2"/>
      <c r="M2975" s="2">
        <v>0</v>
      </c>
      <c r="N2975" s="2"/>
      <c r="O2975" s="2">
        <v>0</v>
      </c>
      <c r="P2975" s="2"/>
      <c r="Q2975" s="2">
        <f t="shared" si="89"/>
        <v>0</v>
      </c>
      <c r="T2975" s="14"/>
    </row>
    <row r="2976" spans="1:21" ht="11.85" customHeight="1" x14ac:dyDescent="0.3">
      <c r="A2976" s="3" t="s">
        <v>1286</v>
      </c>
      <c r="C2976" s="2">
        <v>291.14999999999998</v>
      </c>
      <c r="D2976" s="2"/>
      <c r="E2976" s="2">
        <v>165.39</v>
      </c>
      <c r="F2976" s="2"/>
      <c r="G2976" s="2">
        <v>0</v>
      </c>
      <c r="H2976" s="2"/>
      <c r="I2976" s="2">
        <v>0</v>
      </c>
      <c r="J2976" s="2"/>
      <c r="K2976" s="2">
        <v>0</v>
      </c>
      <c r="L2976" s="2"/>
      <c r="M2976" s="2">
        <v>0</v>
      </c>
      <c r="N2976" s="2"/>
      <c r="O2976" s="2">
        <v>0</v>
      </c>
      <c r="P2976" s="2"/>
      <c r="Q2976" s="2">
        <f t="shared" si="89"/>
        <v>0</v>
      </c>
      <c r="T2976" s="14"/>
    </row>
    <row r="2977" spans="1:20" ht="11.85" customHeight="1" x14ac:dyDescent="0.3">
      <c r="A2977" s="3" t="s">
        <v>1287</v>
      </c>
      <c r="C2977" s="2">
        <v>0</v>
      </c>
      <c r="D2977" s="2"/>
      <c r="E2977" s="2">
        <v>0</v>
      </c>
      <c r="F2977" s="2"/>
      <c r="G2977" s="2">
        <v>0</v>
      </c>
      <c r="H2977" s="2"/>
      <c r="I2977" s="2">
        <v>0</v>
      </c>
      <c r="J2977" s="2"/>
      <c r="K2977" s="2">
        <v>0</v>
      </c>
      <c r="L2977" s="2"/>
      <c r="M2977" s="2">
        <v>0</v>
      </c>
      <c r="N2977" s="2"/>
      <c r="O2977" s="2">
        <v>0</v>
      </c>
      <c r="P2977" s="2"/>
      <c r="Q2977" s="2">
        <f t="shared" si="89"/>
        <v>0</v>
      </c>
      <c r="T2977" s="14"/>
    </row>
    <row r="2978" spans="1:20" ht="11.85" customHeight="1" x14ac:dyDescent="0.3">
      <c r="A2978" s="3" t="s">
        <v>1288</v>
      </c>
      <c r="C2978" s="2">
        <v>958.95</v>
      </c>
      <c r="D2978" s="2"/>
      <c r="E2978" s="2">
        <v>958.8</v>
      </c>
      <c r="F2978" s="2"/>
      <c r="G2978" s="2">
        <v>976.88</v>
      </c>
      <c r="H2978" s="2"/>
      <c r="I2978" s="2">
        <v>1100</v>
      </c>
      <c r="J2978" s="2"/>
      <c r="K2978" s="2">
        <v>1100</v>
      </c>
      <c r="L2978" s="2"/>
      <c r="M2978" s="2">
        <v>1100</v>
      </c>
      <c r="N2978" s="2"/>
      <c r="O2978" s="2">
        <v>0</v>
      </c>
      <c r="P2978" s="2"/>
      <c r="Q2978" s="2">
        <f t="shared" si="89"/>
        <v>1100</v>
      </c>
      <c r="T2978" s="14"/>
    </row>
    <row r="2979" spans="1:20" ht="11.85" customHeight="1" x14ac:dyDescent="0.3">
      <c r="A2979" s="3" t="s">
        <v>1289</v>
      </c>
      <c r="C2979" s="2">
        <v>4950</v>
      </c>
      <c r="D2979" s="2"/>
      <c r="E2979" s="2">
        <v>2902.5</v>
      </c>
      <c r="F2979" s="2"/>
      <c r="G2979" s="2">
        <v>18896.400000000001</v>
      </c>
      <c r="H2979" s="2"/>
      <c r="I2979" s="2">
        <v>2500</v>
      </c>
      <c r="J2979" s="2"/>
      <c r="K2979" s="2">
        <v>2500</v>
      </c>
      <c r="L2979" s="2"/>
      <c r="M2979" s="2">
        <v>1000</v>
      </c>
      <c r="N2979" s="2"/>
      <c r="O2979" s="2">
        <v>0</v>
      </c>
      <c r="P2979" s="2"/>
      <c r="Q2979" s="2">
        <f t="shared" si="89"/>
        <v>1000</v>
      </c>
      <c r="T2979" s="14"/>
    </row>
    <row r="2980" spans="1:20" ht="11.85" customHeight="1" x14ac:dyDescent="0.3">
      <c r="A2980" s="3" t="s">
        <v>1290</v>
      </c>
      <c r="C2980" s="2">
        <v>1785.23</v>
      </c>
      <c r="D2980" s="2"/>
      <c r="E2980" s="2">
        <v>12262.92</v>
      </c>
      <c r="F2980" s="2"/>
      <c r="G2980" s="2">
        <v>2128.87</v>
      </c>
      <c r="H2980" s="2"/>
      <c r="I2980" s="2">
        <v>2000</v>
      </c>
      <c r="J2980" s="2"/>
      <c r="K2980" s="2">
        <v>2000</v>
      </c>
      <c r="L2980" s="2"/>
      <c r="M2980" s="2">
        <v>2000</v>
      </c>
      <c r="N2980" s="2"/>
      <c r="O2980" s="2">
        <v>0</v>
      </c>
      <c r="P2980" s="2"/>
      <c r="Q2980" s="2">
        <f t="shared" si="89"/>
        <v>2000</v>
      </c>
      <c r="T2980" s="14"/>
    </row>
    <row r="2981" spans="1:20" ht="11.85" customHeight="1" x14ac:dyDescent="0.3">
      <c r="A2981" s="3" t="s">
        <v>1291</v>
      </c>
      <c r="C2981" s="15">
        <v>1300</v>
      </c>
      <c r="D2981" s="2"/>
      <c r="E2981" s="15">
        <v>2400</v>
      </c>
      <c r="F2981" s="2"/>
      <c r="G2981" s="15">
        <v>1800</v>
      </c>
      <c r="H2981" s="2"/>
      <c r="I2981" s="15">
        <v>3000</v>
      </c>
      <c r="J2981" s="2"/>
      <c r="K2981" s="15">
        <v>3000</v>
      </c>
      <c r="L2981" s="2"/>
      <c r="M2981" s="15">
        <v>1800</v>
      </c>
      <c r="N2981" s="2"/>
      <c r="O2981" s="15">
        <v>0</v>
      </c>
      <c r="P2981" s="2"/>
      <c r="Q2981" s="15">
        <f t="shared" si="89"/>
        <v>1800</v>
      </c>
      <c r="T2981" s="14"/>
    </row>
    <row r="2982" spans="1:20" ht="11.85" customHeight="1" x14ac:dyDescent="0.3">
      <c r="A2982" s="3" t="s">
        <v>272</v>
      </c>
      <c r="C2982" s="2">
        <f>SUM(C2969:C2981)</f>
        <v>277299.72000000003</v>
      </c>
      <c r="D2982" s="2"/>
      <c r="E2982" s="2">
        <f>SUM(E2969:E2981)</f>
        <v>280126.99</v>
      </c>
      <c r="F2982" s="2"/>
      <c r="G2982" s="2">
        <f>SUM(G2969:G2981)</f>
        <v>289094.77</v>
      </c>
      <c r="H2982" s="2"/>
      <c r="I2982" s="2">
        <f>SUM(I2969:I2981)</f>
        <v>261060</v>
      </c>
      <c r="J2982" s="2"/>
      <c r="K2982" s="2">
        <f>SUM(K2969:K2981)</f>
        <v>259860</v>
      </c>
      <c r="L2982" s="2"/>
      <c r="M2982" s="2">
        <f>SUM(M2969:M2981)</f>
        <v>265260</v>
      </c>
      <c r="N2982" s="2"/>
      <c r="O2982" s="2">
        <f>SUM(O2969:O2981)</f>
        <v>15000</v>
      </c>
      <c r="P2982" s="2"/>
      <c r="Q2982" s="2">
        <f>SUM(Q2969:Q2981)</f>
        <v>280260</v>
      </c>
      <c r="R2982" s="20"/>
    </row>
    <row r="2983" spans="1:20" ht="11.85" customHeight="1" x14ac:dyDescent="0.3"/>
    <row r="2984" spans="1:20" ht="11.85" customHeight="1" x14ac:dyDescent="0.3">
      <c r="A2984" s="13" t="s">
        <v>273</v>
      </c>
    </row>
    <row r="2985" spans="1:20" ht="11.85" customHeight="1" x14ac:dyDescent="0.3">
      <c r="A2985" s="3" t="s">
        <v>1292</v>
      </c>
      <c r="C2985" s="2">
        <v>1249.76</v>
      </c>
      <c r="D2985" s="2"/>
      <c r="E2985" s="2">
        <v>713.53</v>
      </c>
      <c r="F2985" s="2"/>
      <c r="G2985" s="2">
        <v>1074.8499999999999</v>
      </c>
      <c r="H2985" s="2"/>
      <c r="I2985" s="2">
        <v>1350</v>
      </c>
      <c r="J2985" s="2"/>
      <c r="K2985" s="2">
        <v>1150</v>
      </c>
      <c r="L2985" s="2"/>
      <c r="M2985" s="2">
        <v>1350</v>
      </c>
      <c r="N2985" s="2"/>
      <c r="O2985" s="2">
        <v>0</v>
      </c>
      <c r="P2985" s="2"/>
      <c r="Q2985" s="2">
        <f t="shared" ref="Q2985:Q3007" si="90">M2985+O2985</f>
        <v>1350</v>
      </c>
      <c r="T2985" s="14"/>
    </row>
    <row r="2986" spans="1:20" ht="11.85" customHeight="1" x14ac:dyDescent="0.3">
      <c r="A2986" s="3" t="s">
        <v>1293</v>
      </c>
      <c r="C2986" s="2">
        <v>934.09</v>
      </c>
      <c r="D2986" s="2"/>
      <c r="E2986" s="2">
        <v>1810.49</v>
      </c>
      <c r="F2986" s="2"/>
      <c r="G2986" s="2">
        <v>1418.46</v>
      </c>
      <c r="H2986" s="2"/>
      <c r="I2986" s="2">
        <v>5250</v>
      </c>
      <c r="J2986" s="2"/>
      <c r="K2986" s="2">
        <v>5250</v>
      </c>
      <c r="L2986" s="2"/>
      <c r="M2986" s="2">
        <v>5250</v>
      </c>
      <c r="N2986" s="2"/>
      <c r="O2986" s="2">
        <v>0</v>
      </c>
      <c r="P2986" s="2"/>
      <c r="Q2986" s="2">
        <f t="shared" si="90"/>
        <v>5250</v>
      </c>
      <c r="T2986" s="14"/>
    </row>
    <row r="2987" spans="1:20" ht="11.85" customHeight="1" x14ac:dyDescent="0.3">
      <c r="A2987" s="3" t="s">
        <v>1294</v>
      </c>
      <c r="C2987" s="2">
        <v>4263.25</v>
      </c>
      <c r="D2987" s="2"/>
      <c r="E2987" s="2">
        <v>3054.56</v>
      </c>
      <c r="F2987" s="2"/>
      <c r="G2987" s="2">
        <v>2123.9699999999998</v>
      </c>
      <c r="H2987" s="2"/>
      <c r="I2987" s="2">
        <v>5000</v>
      </c>
      <c r="J2987" s="2"/>
      <c r="K2987" s="2">
        <v>5000</v>
      </c>
      <c r="L2987" s="2"/>
      <c r="M2987" s="2">
        <v>5000</v>
      </c>
      <c r="N2987" s="2"/>
      <c r="O2987" s="2">
        <v>0</v>
      </c>
      <c r="P2987" s="2"/>
      <c r="Q2987" s="2">
        <f t="shared" si="90"/>
        <v>5000</v>
      </c>
      <c r="T2987" s="14"/>
    </row>
    <row r="2988" spans="1:20" ht="11.85" customHeight="1" x14ac:dyDescent="0.3">
      <c r="A2988" s="3" t="s">
        <v>1295</v>
      </c>
      <c r="C2988" s="2">
        <v>4131.9399999999996</v>
      </c>
      <c r="D2988" s="2"/>
      <c r="E2988" s="2">
        <v>1854.57</v>
      </c>
      <c r="F2988" s="2"/>
      <c r="G2988" s="2">
        <v>2379.1</v>
      </c>
      <c r="H2988" s="2"/>
      <c r="I2988" s="2">
        <v>3500</v>
      </c>
      <c r="J2988" s="2"/>
      <c r="K2988" s="2">
        <v>3500</v>
      </c>
      <c r="L2988" s="2"/>
      <c r="M2988" s="2">
        <v>3500</v>
      </c>
      <c r="N2988" s="2"/>
      <c r="O2988" s="2">
        <v>0</v>
      </c>
      <c r="P2988" s="2"/>
      <c r="Q2988" s="2">
        <f t="shared" si="90"/>
        <v>3500</v>
      </c>
      <c r="T2988" s="14"/>
    </row>
    <row r="2989" spans="1:20" ht="11.85" customHeight="1" x14ac:dyDescent="0.3">
      <c r="A2989" s="3" t="s">
        <v>1296</v>
      </c>
      <c r="C2989" s="2">
        <v>21014.05</v>
      </c>
      <c r="D2989" s="2"/>
      <c r="E2989" s="2">
        <v>15904.41</v>
      </c>
      <c r="F2989" s="2"/>
      <c r="G2989" s="2">
        <v>10398.9</v>
      </c>
      <c r="H2989" s="2"/>
      <c r="I2989" s="2">
        <v>22500</v>
      </c>
      <c r="J2989" s="2"/>
      <c r="K2989" s="2">
        <v>18700</v>
      </c>
      <c r="L2989" s="2"/>
      <c r="M2989" s="2">
        <v>22500</v>
      </c>
      <c r="N2989" s="2"/>
      <c r="O2989" s="2">
        <v>0</v>
      </c>
      <c r="P2989" s="2"/>
      <c r="Q2989" s="2">
        <f t="shared" si="90"/>
        <v>22500</v>
      </c>
      <c r="T2989" s="14"/>
    </row>
    <row r="2990" spans="1:20" ht="11.85" customHeight="1" x14ac:dyDescent="0.3">
      <c r="A2990" s="3" t="s">
        <v>1297</v>
      </c>
      <c r="C2990" s="2">
        <v>2496.88</v>
      </c>
      <c r="D2990" s="2"/>
      <c r="E2990" s="2">
        <v>5331.04</v>
      </c>
      <c r="F2990" s="2"/>
      <c r="G2990" s="2">
        <v>2320.39</v>
      </c>
      <c r="H2990" s="2"/>
      <c r="I2990" s="2">
        <v>3000</v>
      </c>
      <c r="J2990" s="2"/>
      <c r="K2990" s="2">
        <v>3000</v>
      </c>
      <c r="L2990" s="2"/>
      <c r="M2990" s="2">
        <v>3000</v>
      </c>
      <c r="N2990" s="2"/>
      <c r="O2990" s="2">
        <v>0</v>
      </c>
      <c r="P2990" s="2"/>
      <c r="Q2990" s="2">
        <f t="shared" si="90"/>
        <v>3000</v>
      </c>
      <c r="T2990" s="14"/>
    </row>
    <row r="2991" spans="1:20" ht="11.85" customHeight="1" x14ac:dyDescent="0.3">
      <c r="A2991" s="3" t="s">
        <v>1298</v>
      </c>
      <c r="C2991" s="2">
        <v>125.84</v>
      </c>
      <c r="D2991" s="2"/>
      <c r="E2991" s="2">
        <v>129</v>
      </c>
      <c r="F2991" s="2"/>
      <c r="G2991" s="2">
        <v>149.19999999999999</v>
      </c>
      <c r="H2991" s="2"/>
      <c r="I2991" s="2">
        <v>500</v>
      </c>
      <c r="J2991" s="2"/>
      <c r="K2991" s="2">
        <v>500</v>
      </c>
      <c r="L2991" s="2"/>
      <c r="M2991" s="2">
        <v>500</v>
      </c>
      <c r="N2991" s="2"/>
      <c r="O2991" s="2">
        <v>0</v>
      </c>
      <c r="P2991" s="2"/>
      <c r="Q2991" s="2">
        <f t="shared" si="90"/>
        <v>500</v>
      </c>
      <c r="T2991" s="14"/>
    </row>
    <row r="2992" spans="1:20" ht="11.85" customHeight="1" x14ac:dyDescent="0.3">
      <c r="A2992" s="3" t="s">
        <v>1299</v>
      </c>
      <c r="C2992" s="2">
        <v>1270</v>
      </c>
      <c r="D2992" s="2"/>
      <c r="E2992" s="2">
        <v>208.33</v>
      </c>
      <c r="F2992" s="2"/>
      <c r="G2992" s="2">
        <v>153.79</v>
      </c>
      <c r="H2992" s="2"/>
      <c r="I2992" s="2">
        <v>1500</v>
      </c>
      <c r="J2992" s="2"/>
      <c r="K2992" s="2">
        <v>1500</v>
      </c>
      <c r="L2992" s="2"/>
      <c r="M2992" s="2">
        <v>1500</v>
      </c>
      <c r="N2992" s="2"/>
      <c r="O2992" s="2">
        <v>0</v>
      </c>
      <c r="P2992" s="2"/>
      <c r="Q2992" s="2">
        <f t="shared" si="90"/>
        <v>1500</v>
      </c>
      <c r="T2992" s="14"/>
    </row>
    <row r="2993" spans="1:21" ht="11.85" customHeight="1" x14ac:dyDescent="0.3">
      <c r="A2993" s="3" t="s">
        <v>1300</v>
      </c>
      <c r="C2993" s="2">
        <v>268.88</v>
      </c>
      <c r="D2993" s="2"/>
      <c r="E2993" s="2">
        <v>2459.9699999999998</v>
      </c>
      <c r="F2993" s="2"/>
      <c r="G2993" s="2">
        <v>931.1</v>
      </c>
      <c r="H2993" s="2"/>
      <c r="I2993" s="2">
        <v>1500</v>
      </c>
      <c r="J2993" s="2"/>
      <c r="K2993" s="2">
        <v>1500</v>
      </c>
      <c r="L2993" s="2"/>
      <c r="M2993" s="2">
        <v>750</v>
      </c>
      <c r="N2993" s="2"/>
      <c r="O2993" s="2">
        <v>0</v>
      </c>
      <c r="P2993" s="2"/>
      <c r="Q2993" s="2">
        <f t="shared" si="90"/>
        <v>750</v>
      </c>
      <c r="T2993" s="14"/>
    </row>
    <row r="2994" spans="1:21" ht="11.85" customHeight="1" x14ac:dyDescent="0.3">
      <c r="A2994" s="3" t="s">
        <v>1301</v>
      </c>
      <c r="C2994" s="2">
        <v>3295.93</v>
      </c>
      <c r="D2994" s="2"/>
      <c r="E2994" s="2">
        <v>5400.58</v>
      </c>
      <c r="F2994" s="2"/>
      <c r="G2994" s="2">
        <v>6705.3</v>
      </c>
      <c r="H2994" s="2"/>
      <c r="I2994" s="2">
        <v>6600</v>
      </c>
      <c r="J2994" s="2"/>
      <c r="K2994" s="2">
        <v>6600</v>
      </c>
      <c r="L2994" s="2"/>
      <c r="M2994" s="2">
        <v>6600</v>
      </c>
      <c r="N2994" s="2"/>
      <c r="O2994" s="2">
        <v>0</v>
      </c>
      <c r="P2994" s="2"/>
      <c r="Q2994" s="2">
        <f t="shared" si="90"/>
        <v>6600</v>
      </c>
      <c r="T2994" s="14"/>
    </row>
    <row r="2995" spans="1:21" ht="11.85" customHeight="1" x14ac:dyDescent="0.3">
      <c r="A2995" s="3" t="s">
        <v>1302</v>
      </c>
      <c r="C2995" s="2">
        <v>2385</v>
      </c>
      <c r="D2995" s="2"/>
      <c r="E2995" s="2">
        <v>4667.93</v>
      </c>
      <c r="F2995" s="2"/>
      <c r="G2995" s="2">
        <v>3590.61</v>
      </c>
      <c r="H2995" s="2"/>
      <c r="I2995" s="2">
        <v>5500</v>
      </c>
      <c r="J2995" s="2"/>
      <c r="K2995" s="2">
        <v>5500</v>
      </c>
      <c r="L2995" s="2"/>
      <c r="M2995" s="2">
        <v>5500</v>
      </c>
      <c r="N2995" s="2"/>
      <c r="O2995" s="2">
        <v>0</v>
      </c>
      <c r="P2995" s="2"/>
      <c r="Q2995" s="2">
        <f t="shared" si="90"/>
        <v>5500</v>
      </c>
      <c r="T2995" s="14"/>
    </row>
    <row r="2996" spans="1:21" ht="11.85" customHeight="1" x14ac:dyDescent="0.3">
      <c r="A2996" s="3" t="s">
        <v>1303</v>
      </c>
      <c r="C2996" s="2">
        <v>90708</v>
      </c>
      <c r="D2996" s="2"/>
      <c r="E2996" s="2">
        <v>0</v>
      </c>
      <c r="F2996" s="2"/>
      <c r="G2996" s="2">
        <v>3024</v>
      </c>
      <c r="H2996" s="2"/>
      <c r="I2996" s="2">
        <v>35000</v>
      </c>
      <c r="J2996" s="2"/>
      <c r="K2996" s="2">
        <v>35000</v>
      </c>
      <c r="L2996" s="2"/>
      <c r="M2996" s="2">
        <v>35000</v>
      </c>
      <c r="N2996" s="2"/>
      <c r="O2996" s="2">
        <v>0</v>
      </c>
      <c r="P2996" s="2"/>
      <c r="Q2996" s="2">
        <f t="shared" si="90"/>
        <v>35000</v>
      </c>
      <c r="T2996" s="14"/>
    </row>
    <row r="2997" spans="1:21" ht="11.85" customHeight="1" x14ac:dyDescent="0.3">
      <c r="A2997" s="3" t="s">
        <v>1304</v>
      </c>
      <c r="C2997" s="2">
        <v>0</v>
      </c>
      <c r="D2997" s="2"/>
      <c r="E2997" s="2">
        <v>79268.5</v>
      </c>
      <c r="F2997" s="2"/>
      <c r="G2997" s="2">
        <v>79080.7</v>
      </c>
      <c r="H2997" s="2"/>
      <c r="I2997" s="2">
        <v>77725</v>
      </c>
      <c r="J2997" s="2"/>
      <c r="K2997" s="2">
        <v>77725</v>
      </c>
      <c r="L2997" s="2"/>
      <c r="M2997" s="2">
        <v>78900</v>
      </c>
      <c r="N2997" s="2"/>
      <c r="O2997" s="2">
        <v>0</v>
      </c>
      <c r="P2997" s="2"/>
      <c r="Q2997" s="2">
        <f t="shared" si="90"/>
        <v>78900</v>
      </c>
      <c r="T2997" s="14"/>
    </row>
    <row r="2998" spans="1:21" ht="11.85" customHeight="1" x14ac:dyDescent="0.3">
      <c r="A2998" s="3" t="s">
        <v>1305</v>
      </c>
      <c r="C2998" s="2">
        <v>82898.42</v>
      </c>
      <c r="D2998" s="2"/>
      <c r="E2998" s="2">
        <v>50029.56</v>
      </c>
      <c r="F2998" s="2"/>
      <c r="G2998" s="2">
        <v>43300</v>
      </c>
      <c r="H2998" s="2"/>
      <c r="I2998" s="2">
        <v>85000</v>
      </c>
      <c r="J2998" s="2"/>
      <c r="K2998" s="2">
        <v>85000</v>
      </c>
      <c r="L2998" s="2"/>
      <c r="M2998" s="2">
        <v>85000</v>
      </c>
      <c r="N2998" s="2"/>
      <c r="O2998" s="2">
        <v>0</v>
      </c>
      <c r="P2998" s="2"/>
      <c r="Q2998" s="2">
        <f t="shared" si="90"/>
        <v>85000</v>
      </c>
      <c r="T2998" s="14"/>
    </row>
    <row r="2999" spans="1:21" ht="11.85" customHeight="1" x14ac:dyDescent="0.3">
      <c r="A2999" s="3" t="s">
        <v>1306</v>
      </c>
      <c r="C2999" s="2">
        <v>5073.59</v>
      </c>
      <c r="D2999" s="2"/>
      <c r="E2999" s="2">
        <v>6198.26</v>
      </c>
      <c r="F2999" s="2"/>
      <c r="G2999" s="2">
        <v>5376.29</v>
      </c>
      <c r="H2999" s="2"/>
      <c r="I2999" s="2">
        <v>5000</v>
      </c>
      <c r="J2999" s="2"/>
      <c r="K2999" s="2">
        <v>5000</v>
      </c>
      <c r="L2999" s="2"/>
      <c r="M2999" s="2">
        <v>5000</v>
      </c>
      <c r="N2999" s="2"/>
      <c r="O2999" s="2">
        <v>0</v>
      </c>
      <c r="P2999" s="2"/>
      <c r="Q2999" s="2">
        <f t="shared" si="90"/>
        <v>5000</v>
      </c>
      <c r="T2999" s="14"/>
    </row>
    <row r="3000" spans="1:21" ht="11.85" customHeight="1" x14ac:dyDescent="0.3">
      <c r="A3000" s="3" t="s">
        <v>1307</v>
      </c>
      <c r="C3000" s="2">
        <v>432</v>
      </c>
      <c r="D3000" s="2"/>
      <c r="E3000" s="2">
        <v>429</v>
      </c>
      <c r="F3000" s="2"/>
      <c r="G3000" s="2">
        <v>663</v>
      </c>
      <c r="H3000" s="2"/>
      <c r="I3000" s="2">
        <v>440</v>
      </c>
      <c r="J3000" s="2"/>
      <c r="K3000" s="2">
        <v>640</v>
      </c>
      <c r="L3000" s="2"/>
      <c r="M3000" s="2">
        <v>640</v>
      </c>
      <c r="N3000" s="2"/>
      <c r="O3000" s="2">
        <v>0</v>
      </c>
      <c r="P3000" s="2"/>
      <c r="Q3000" s="2">
        <f t="shared" si="90"/>
        <v>640</v>
      </c>
      <c r="T3000" s="14"/>
    </row>
    <row r="3001" spans="1:21" ht="11.85" hidden="1" customHeight="1" x14ac:dyDescent="0.3">
      <c r="A3001" s="3" t="s">
        <v>1308</v>
      </c>
      <c r="C3001" s="2">
        <v>0</v>
      </c>
      <c r="D3001" s="2"/>
      <c r="E3001" s="2">
        <v>0</v>
      </c>
      <c r="F3001" s="2"/>
      <c r="G3001" s="2">
        <v>0</v>
      </c>
      <c r="H3001" s="2"/>
      <c r="I3001" s="2">
        <v>0</v>
      </c>
      <c r="J3001" s="2"/>
      <c r="K3001" s="2">
        <v>0</v>
      </c>
      <c r="L3001" s="2"/>
      <c r="M3001" s="2">
        <v>0</v>
      </c>
      <c r="N3001" s="2"/>
      <c r="O3001" s="2">
        <v>0</v>
      </c>
      <c r="P3001" s="2"/>
      <c r="Q3001" s="2">
        <f t="shared" si="90"/>
        <v>0</v>
      </c>
      <c r="T3001" s="14"/>
    </row>
    <row r="3002" spans="1:21" ht="11.85" customHeight="1" x14ac:dyDescent="0.3">
      <c r="A3002" s="3" t="s">
        <v>1309</v>
      </c>
      <c r="C3002" s="2">
        <v>35612.080000000002</v>
      </c>
      <c r="D3002" s="2"/>
      <c r="E3002" s="2">
        <v>33599.53</v>
      </c>
      <c r="F3002" s="2"/>
      <c r="G3002" s="2">
        <v>32345.78</v>
      </c>
      <c r="H3002" s="2"/>
      <c r="I3002" s="2">
        <v>50000</v>
      </c>
      <c r="J3002" s="2"/>
      <c r="K3002" s="2">
        <v>50000</v>
      </c>
      <c r="L3002" s="2"/>
      <c r="M3002" s="2">
        <v>50000</v>
      </c>
      <c r="N3002" s="2"/>
      <c r="O3002" s="2">
        <v>0</v>
      </c>
      <c r="P3002" s="2"/>
      <c r="Q3002" s="2">
        <f t="shared" si="90"/>
        <v>50000</v>
      </c>
      <c r="T3002" s="14"/>
    </row>
    <row r="3003" spans="1:21" ht="11.85" customHeight="1" x14ac:dyDescent="0.3">
      <c r="A3003" s="3" t="s">
        <v>1310</v>
      </c>
      <c r="C3003" s="2">
        <v>1790.71</v>
      </c>
      <c r="D3003" s="2"/>
      <c r="E3003" s="2">
        <v>1858.85</v>
      </c>
      <c r="F3003" s="2"/>
      <c r="G3003" s="2">
        <v>1181.7</v>
      </c>
      <c r="H3003" s="2"/>
      <c r="I3003" s="2">
        <v>1900</v>
      </c>
      <c r="J3003" s="2"/>
      <c r="K3003" s="2">
        <v>1900</v>
      </c>
      <c r="L3003" s="2"/>
      <c r="M3003" s="2">
        <v>1900</v>
      </c>
      <c r="N3003" s="2"/>
      <c r="O3003" s="2">
        <v>0</v>
      </c>
      <c r="P3003" s="2"/>
      <c r="Q3003" s="2">
        <f t="shared" si="90"/>
        <v>1900</v>
      </c>
      <c r="T3003" s="14"/>
    </row>
    <row r="3004" spans="1:21" ht="11.85" customHeight="1" x14ac:dyDescent="0.3">
      <c r="A3004" s="3" t="s">
        <v>1311</v>
      </c>
      <c r="C3004" s="2">
        <v>25930.01</v>
      </c>
      <c r="D3004" s="2"/>
      <c r="E3004" s="2">
        <v>23710.77</v>
      </c>
      <c r="F3004" s="2"/>
      <c r="G3004" s="2">
        <v>15212.03</v>
      </c>
      <c r="H3004" s="2"/>
      <c r="I3004" s="2">
        <v>25000</v>
      </c>
      <c r="J3004" s="2"/>
      <c r="K3004" s="2">
        <v>30000</v>
      </c>
      <c r="L3004" s="2"/>
      <c r="M3004" s="2">
        <v>25000</v>
      </c>
      <c r="N3004" s="2"/>
      <c r="O3004" s="2">
        <v>0</v>
      </c>
      <c r="P3004" s="2"/>
      <c r="Q3004" s="2">
        <f t="shared" si="90"/>
        <v>25000</v>
      </c>
      <c r="T3004" s="14"/>
    </row>
    <row r="3005" spans="1:21" ht="11.85" hidden="1" customHeight="1" x14ac:dyDescent="0.3">
      <c r="A3005" s="3" t="s">
        <v>1312</v>
      </c>
      <c r="C3005" s="2">
        <v>0</v>
      </c>
      <c r="D3005" s="2"/>
      <c r="E3005" s="2">
        <v>0</v>
      </c>
      <c r="F3005" s="2"/>
      <c r="G3005" s="2">
        <v>0</v>
      </c>
      <c r="H3005" s="2"/>
      <c r="I3005" s="2">
        <v>0</v>
      </c>
      <c r="J3005" s="2"/>
      <c r="K3005" s="2">
        <v>0</v>
      </c>
      <c r="L3005" s="2"/>
      <c r="M3005" s="2">
        <v>0</v>
      </c>
      <c r="N3005" s="2"/>
      <c r="O3005" s="2">
        <v>0</v>
      </c>
      <c r="P3005" s="2"/>
      <c r="Q3005" s="2">
        <f t="shared" si="90"/>
        <v>0</v>
      </c>
      <c r="T3005" s="14"/>
    </row>
    <row r="3006" spans="1:21" ht="11.85" customHeight="1" x14ac:dyDescent="0.3">
      <c r="A3006" s="3" t="s">
        <v>1313</v>
      </c>
      <c r="C3006" s="2">
        <v>8001</v>
      </c>
      <c r="D3006" s="2"/>
      <c r="E3006" s="2">
        <v>6270</v>
      </c>
      <c r="F3006" s="2"/>
      <c r="G3006" s="2">
        <v>3501</v>
      </c>
      <c r="H3006" s="2"/>
      <c r="I3006" s="2">
        <v>9500</v>
      </c>
      <c r="J3006" s="2"/>
      <c r="K3006" s="2">
        <v>9500</v>
      </c>
      <c r="L3006" s="2"/>
      <c r="M3006" s="2">
        <v>5000</v>
      </c>
      <c r="N3006" s="2"/>
      <c r="O3006" s="2">
        <v>0</v>
      </c>
      <c r="P3006" s="2"/>
      <c r="Q3006" s="2">
        <f t="shared" si="90"/>
        <v>5000</v>
      </c>
      <c r="T3006" s="14"/>
    </row>
    <row r="3007" spans="1:21" ht="11.85" customHeight="1" x14ac:dyDescent="0.3">
      <c r="A3007" s="3" t="s">
        <v>1314</v>
      </c>
      <c r="C3007" s="15">
        <v>41101.74</v>
      </c>
      <c r="D3007" s="2"/>
      <c r="E3007" s="15">
        <v>53707.57</v>
      </c>
      <c r="F3007" s="2"/>
      <c r="G3007" s="15">
        <v>46692.14</v>
      </c>
      <c r="H3007" s="2"/>
      <c r="I3007" s="15">
        <v>39900</v>
      </c>
      <c r="J3007" s="2"/>
      <c r="K3007" s="15">
        <v>39900</v>
      </c>
      <c r="L3007" s="2"/>
      <c r="M3007" s="15">
        <v>30400</v>
      </c>
      <c r="N3007" s="2"/>
      <c r="O3007" s="15">
        <v>0</v>
      </c>
      <c r="P3007" s="2"/>
      <c r="Q3007" s="15">
        <f t="shared" si="90"/>
        <v>30400</v>
      </c>
      <c r="T3007" s="14"/>
    </row>
    <row r="3008" spans="1:21" ht="11.85" customHeight="1" x14ac:dyDescent="0.3">
      <c r="A3008" s="3" t="s">
        <v>295</v>
      </c>
      <c r="C3008" s="2">
        <f>SUM(C2985:C2990)+SUM(C2991:C3007)</f>
        <v>332983.17000000004</v>
      </c>
      <c r="D3008" s="2"/>
      <c r="E3008" s="2">
        <f>SUM(E2985:E2990)+SUM(E2991:E3007)</f>
        <v>296606.44999999995</v>
      </c>
      <c r="F3008" s="2"/>
      <c r="G3008" s="2">
        <f>SUM(G2985:G2990)+SUM(G2991:G3007)</f>
        <v>261622.31</v>
      </c>
      <c r="H3008" s="2"/>
      <c r="I3008" s="2">
        <f>SUM(I2985:I2990)+SUM(I2991:I3007)</f>
        <v>385665</v>
      </c>
      <c r="J3008" s="2"/>
      <c r="K3008" s="2">
        <f>SUM(K2985:K2990)+SUM(K2991:K3007)</f>
        <v>386865</v>
      </c>
      <c r="L3008" s="2"/>
      <c r="M3008" s="2">
        <f>SUM(M2985:M2990)+SUM(M2991:M3007)</f>
        <v>372290</v>
      </c>
      <c r="N3008" s="2"/>
      <c r="O3008" s="2">
        <f>SUM(O2985:O2990)+SUM(O2991:O3007)</f>
        <v>0</v>
      </c>
      <c r="P3008" s="2"/>
      <c r="Q3008" s="2">
        <f>SUM(Q2985:Q2990)+SUM(Q2991:Q3007)</f>
        <v>372290</v>
      </c>
      <c r="R3008" s="20"/>
      <c r="U3008" s="2"/>
    </row>
    <row r="3009" spans="1:17" ht="11.85" customHeight="1" x14ac:dyDescent="0.3">
      <c r="D3009" s="2"/>
      <c r="F3009" s="2"/>
      <c r="H3009" s="2"/>
      <c r="J3009" s="2"/>
      <c r="K3009" s="2"/>
      <c r="L3009" s="2"/>
      <c r="M3009" s="2"/>
      <c r="N3009" s="2"/>
      <c r="O3009" s="2"/>
      <c r="P3009" s="2"/>
      <c r="Q3009" s="2"/>
    </row>
    <row r="3010" spans="1:17" ht="11.85" customHeight="1" x14ac:dyDescent="0.3">
      <c r="A3010" s="1"/>
      <c r="B3010" s="1"/>
      <c r="E3010" s="2" t="str">
        <f>$E$1</f>
        <v>CITY OF BRADY</v>
      </c>
    </row>
    <row r="3011" spans="1:17" ht="11.85" customHeight="1" x14ac:dyDescent="0.3">
      <c r="E3011" s="2" t="str">
        <f>$E$2</f>
        <v>BUDGET REPORT</v>
      </c>
    </row>
    <row r="3012" spans="1:17" ht="11.85" customHeight="1" x14ac:dyDescent="0.3">
      <c r="E3012" s="2" t="str">
        <f>$E$3</f>
        <v>FISCAL YEAR 2016 - 2017</v>
      </c>
    </row>
    <row r="3013" spans="1:17" ht="11.85" customHeight="1" x14ac:dyDescent="0.3">
      <c r="A3013" s="3" t="s">
        <v>1222</v>
      </c>
    </row>
    <row r="3014" spans="1:17" ht="11.85" customHeight="1" x14ac:dyDescent="0.3">
      <c r="A3014" s="3" t="s">
        <v>1268</v>
      </c>
    </row>
    <row r="3015" spans="1:17" ht="11.85" customHeight="1" x14ac:dyDescent="0.3">
      <c r="I3015" s="7" t="str">
        <f>$I$6</f>
        <v>(----- 2015-2016 ------)</v>
      </c>
      <c r="J3015" s="7"/>
      <c r="K3015" s="7"/>
      <c r="L3015" s="8"/>
      <c r="M3015" s="7" t="str">
        <f>$M$6</f>
        <v>2016-2017</v>
      </c>
      <c r="N3015" s="7"/>
      <c r="O3015" s="7"/>
      <c r="P3015" s="7"/>
      <c r="Q3015" s="7"/>
    </row>
    <row r="3016" spans="1:17" ht="11.85" customHeight="1" x14ac:dyDescent="0.3">
      <c r="C3016" s="9" t="str">
        <f>$C$7</f>
        <v>2012-2013</v>
      </c>
      <c r="D3016" s="8"/>
      <c r="E3016" s="9" t="str">
        <f>$E$7</f>
        <v>2013-2014</v>
      </c>
      <c r="F3016" s="8"/>
      <c r="G3016" s="9" t="str">
        <f>$G$7</f>
        <v>2014- 2015</v>
      </c>
      <c r="H3016" s="8"/>
      <c r="I3016" s="9" t="s">
        <v>9</v>
      </c>
      <c r="J3016" s="8"/>
      <c r="K3016" s="8" t="str">
        <f>+$K$7</f>
        <v>PROJECTED</v>
      </c>
      <c r="L3016" s="8"/>
      <c r="M3016" s="8" t="str">
        <f>$M$7</f>
        <v>2016-2017</v>
      </c>
      <c r="N3016" s="8"/>
      <c r="O3016" s="8" t="str">
        <f>$O$7</f>
        <v>2016-2017</v>
      </c>
      <c r="P3016" s="8"/>
      <c r="Q3016" s="8" t="str">
        <f>$Q$7</f>
        <v>APPROVED</v>
      </c>
    </row>
    <row r="3017" spans="1:17" ht="11.85" customHeight="1" x14ac:dyDescent="0.3">
      <c r="A3017" s="10" t="s">
        <v>242</v>
      </c>
      <c r="C3017" s="11" t="s">
        <v>12</v>
      </c>
      <c r="D3017" s="8"/>
      <c r="E3017" s="11" t="s">
        <v>12</v>
      </c>
      <c r="F3017" s="8"/>
      <c r="G3017" s="11" t="s">
        <v>12</v>
      </c>
      <c r="H3017" s="8"/>
      <c r="I3017" s="11" t="s">
        <v>13</v>
      </c>
      <c r="J3017" s="8"/>
      <c r="K3017" s="12" t="s">
        <v>13</v>
      </c>
      <c r="L3017" s="8"/>
      <c r="M3017" s="12" t="str">
        <f>$M$8</f>
        <v>BASE</v>
      </c>
      <c r="N3017" s="8"/>
      <c r="O3017" s="12" t="str">
        <f>$O$8</f>
        <v>SUPPLEMENTAL</v>
      </c>
      <c r="P3017" s="8"/>
      <c r="Q3017" s="12" t="str">
        <f>$Q$8</f>
        <v>BUDGET</v>
      </c>
    </row>
    <row r="3018" spans="1:17" ht="11.85" customHeight="1" x14ac:dyDescent="0.3">
      <c r="D3018" s="2"/>
      <c r="F3018" s="2"/>
      <c r="H3018" s="2"/>
      <c r="J3018" s="2"/>
      <c r="K3018" s="2"/>
      <c r="L3018" s="2"/>
      <c r="M3018" s="2"/>
      <c r="N3018" s="2"/>
      <c r="O3018" s="2"/>
      <c r="P3018" s="2"/>
      <c r="Q3018" s="2"/>
    </row>
    <row r="3019" spans="1:17" ht="11.85" customHeight="1" x14ac:dyDescent="0.3">
      <c r="A3019" s="3" t="s">
        <v>1315</v>
      </c>
      <c r="C3019" s="19">
        <v>78777.77</v>
      </c>
      <c r="D3019" s="2"/>
      <c r="E3019" s="19">
        <v>0</v>
      </c>
      <c r="F3019" s="2"/>
      <c r="G3019" s="19">
        <v>2300</v>
      </c>
      <c r="H3019" s="2"/>
      <c r="I3019" s="19">
        <v>75215</v>
      </c>
      <c r="J3019" s="2"/>
      <c r="K3019" s="19">
        <v>21667</v>
      </c>
      <c r="L3019" s="2"/>
      <c r="M3019" s="19">
        <v>192110</v>
      </c>
      <c r="N3019" s="2"/>
      <c r="O3019" s="19">
        <v>0</v>
      </c>
      <c r="P3019" s="2"/>
      <c r="Q3019" s="19">
        <f>M3019+O3019</f>
        <v>192110</v>
      </c>
    </row>
    <row r="3020" spans="1:17" ht="11.85" customHeight="1" x14ac:dyDescent="0.3">
      <c r="A3020" s="3" t="s">
        <v>1316</v>
      </c>
      <c r="C3020" s="15">
        <v>0</v>
      </c>
      <c r="D3020" s="2"/>
      <c r="E3020" s="15">
        <v>0</v>
      </c>
      <c r="F3020" s="2"/>
      <c r="G3020" s="15">
        <v>0</v>
      </c>
      <c r="H3020" s="2"/>
      <c r="I3020" s="15">
        <v>50000</v>
      </c>
      <c r="J3020" s="2"/>
      <c r="K3020" s="15">
        <v>50000</v>
      </c>
      <c r="L3020" s="2"/>
      <c r="M3020" s="15">
        <v>0</v>
      </c>
      <c r="N3020" s="2"/>
      <c r="O3020" s="15">
        <v>165000</v>
      </c>
      <c r="P3020" s="2"/>
      <c r="Q3020" s="15">
        <f>M3020+O3020</f>
        <v>165000</v>
      </c>
    </row>
    <row r="3021" spans="1:17" ht="11.85" customHeight="1" x14ac:dyDescent="0.3">
      <c r="A3021" s="3" t="s">
        <v>298</v>
      </c>
      <c r="C3021" s="2">
        <f>SUM(C3019:C3020)</f>
        <v>78777.77</v>
      </c>
      <c r="D3021" s="2"/>
      <c r="E3021" s="2">
        <f>SUM(E3019:E3020)</f>
        <v>0</v>
      </c>
      <c r="F3021" s="2"/>
      <c r="G3021" s="2">
        <f>SUM(G3019:G3020)</f>
        <v>2300</v>
      </c>
      <c r="H3021" s="2"/>
      <c r="I3021" s="2">
        <f>SUM(I3019:I3020)</f>
        <v>125215</v>
      </c>
      <c r="J3021" s="2"/>
      <c r="K3021" s="2">
        <f>SUM(K3019:K3020)</f>
        <v>71667</v>
      </c>
      <c r="L3021" s="2"/>
      <c r="M3021" s="2">
        <f>SUM(M3019:M3020)</f>
        <v>192110</v>
      </c>
      <c r="N3021" s="2"/>
      <c r="O3021" s="2">
        <f>SUM(O3019:O3020)</f>
        <v>165000</v>
      </c>
      <c r="P3021" s="2"/>
      <c r="Q3021" s="2">
        <f>SUM(Q3019:Q3020)</f>
        <v>357110</v>
      </c>
    </row>
    <row r="3022" spans="1:17" ht="11.85" customHeight="1" x14ac:dyDescent="0.3">
      <c r="D3022" s="2"/>
      <c r="F3022" s="2"/>
      <c r="H3022" s="2"/>
      <c r="J3022" s="2"/>
      <c r="K3022" s="2"/>
      <c r="L3022" s="2"/>
      <c r="M3022" s="2"/>
      <c r="N3022" s="2"/>
      <c r="O3022" s="2"/>
      <c r="P3022" s="2"/>
      <c r="Q3022" s="2"/>
    </row>
    <row r="3023" spans="1:17" ht="11.85" customHeight="1" x14ac:dyDescent="0.3">
      <c r="A3023" s="13" t="s">
        <v>949</v>
      </c>
      <c r="D3023" s="2"/>
      <c r="F3023" s="2"/>
      <c r="H3023" s="2"/>
      <c r="J3023" s="2"/>
      <c r="K3023" s="2"/>
      <c r="L3023" s="2"/>
      <c r="M3023" s="2"/>
      <c r="N3023" s="2"/>
      <c r="O3023" s="2"/>
      <c r="P3023" s="2"/>
      <c r="Q3023" s="2"/>
    </row>
    <row r="3024" spans="1:17" ht="11.85" customHeight="1" x14ac:dyDescent="0.3">
      <c r="A3024" s="3" t="s">
        <v>1317</v>
      </c>
      <c r="C3024" s="2">
        <v>0</v>
      </c>
      <c r="D3024" s="2"/>
      <c r="E3024" s="2">
        <v>0</v>
      </c>
      <c r="F3024" s="2"/>
      <c r="G3024" s="2">
        <v>0</v>
      </c>
      <c r="H3024" s="2"/>
      <c r="I3024" s="2">
        <v>0</v>
      </c>
      <c r="J3024" s="2"/>
      <c r="K3024" s="2">
        <v>0</v>
      </c>
      <c r="L3024" s="2"/>
      <c r="M3024" s="2">
        <v>0</v>
      </c>
      <c r="N3024" s="2"/>
      <c r="O3024" s="2">
        <v>0</v>
      </c>
      <c r="P3024" s="2"/>
      <c r="Q3024" s="2">
        <f>M3024+O3024</f>
        <v>0</v>
      </c>
    </row>
    <row r="3025" spans="1:20" ht="11.85" customHeight="1" x14ac:dyDescent="0.3">
      <c r="A3025" s="3" t="s">
        <v>1318</v>
      </c>
      <c r="C3025" s="2">
        <v>0</v>
      </c>
      <c r="D3025" s="2"/>
      <c r="E3025" s="2">
        <v>0</v>
      </c>
      <c r="F3025" s="2"/>
      <c r="G3025" s="2">
        <v>0</v>
      </c>
      <c r="H3025" s="2"/>
      <c r="I3025" s="2">
        <v>0</v>
      </c>
      <c r="J3025" s="2"/>
      <c r="K3025" s="2">
        <v>0</v>
      </c>
      <c r="L3025" s="2"/>
      <c r="M3025" s="2">
        <v>0</v>
      </c>
      <c r="N3025" s="2"/>
      <c r="O3025" s="2">
        <v>0</v>
      </c>
      <c r="P3025" s="2"/>
      <c r="Q3025" s="2">
        <f>M3025+O3025</f>
        <v>0</v>
      </c>
    </row>
    <row r="3026" spans="1:20" ht="11.85" customHeight="1" x14ac:dyDescent="0.3">
      <c r="A3026" s="3" t="s">
        <v>1319</v>
      </c>
      <c r="C3026" s="15">
        <v>0</v>
      </c>
      <c r="D3026" s="2"/>
      <c r="E3026" s="15">
        <v>0</v>
      </c>
      <c r="F3026" s="2"/>
      <c r="G3026" s="15">
        <v>0</v>
      </c>
      <c r="H3026" s="2"/>
      <c r="I3026" s="15">
        <v>0</v>
      </c>
      <c r="J3026" s="2"/>
      <c r="K3026" s="15">
        <v>0</v>
      </c>
      <c r="L3026" s="2"/>
      <c r="M3026" s="15">
        <v>0</v>
      </c>
      <c r="N3026" s="2"/>
      <c r="O3026" s="15">
        <v>0</v>
      </c>
      <c r="P3026" s="2"/>
      <c r="Q3026" s="15">
        <f>M3026+O3026</f>
        <v>0</v>
      </c>
    </row>
    <row r="3027" spans="1:20" ht="11.85" customHeight="1" x14ac:dyDescent="0.3">
      <c r="A3027" s="3" t="s">
        <v>951</v>
      </c>
      <c r="C3027" s="2">
        <f>SUM(C3024:C3026)</f>
        <v>0</v>
      </c>
      <c r="D3027" s="2"/>
      <c r="E3027" s="2">
        <f>SUM(E3024:E3026)</f>
        <v>0</v>
      </c>
      <c r="F3027" s="2"/>
      <c r="G3027" s="2">
        <f>SUM(G3024:G3026)</f>
        <v>0</v>
      </c>
      <c r="H3027" s="2"/>
      <c r="I3027" s="2">
        <f>SUM(I3024:I3026)</f>
        <v>0</v>
      </c>
      <c r="J3027" s="2"/>
      <c r="K3027" s="2">
        <f>SUM(K3024:K3026)</f>
        <v>0</v>
      </c>
      <c r="L3027" s="2"/>
      <c r="M3027" s="2">
        <f>SUM(M3024:M3026)</f>
        <v>0</v>
      </c>
      <c r="N3027" s="2"/>
      <c r="O3027" s="2">
        <f>SUM(O3024:O3026)</f>
        <v>0</v>
      </c>
      <c r="P3027" s="2"/>
      <c r="Q3027" s="2">
        <f>SUM(Q3024:Q3026)</f>
        <v>0</v>
      </c>
    </row>
    <row r="3028" spans="1:20" ht="11.85" customHeight="1" x14ac:dyDescent="0.3">
      <c r="D3028" s="2"/>
      <c r="F3028" s="2"/>
      <c r="H3028" s="2"/>
      <c r="J3028" s="2"/>
      <c r="K3028" s="2"/>
      <c r="L3028" s="2"/>
      <c r="M3028" s="2"/>
      <c r="N3028" s="2"/>
      <c r="O3028" s="2"/>
      <c r="P3028" s="2"/>
      <c r="Q3028" s="2"/>
    </row>
    <row r="3029" spans="1:20" ht="11.85" customHeight="1" x14ac:dyDescent="0.3">
      <c r="A3029" s="13" t="s">
        <v>299</v>
      </c>
      <c r="D3029" s="2"/>
      <c r="F3029" s="2"/>
      <c r="H3029" s="2"/>
      <c r="J3029" s="2"/>
      <c r="K3029" s="2"/>
      <c r="L3029" s="2"/>
      <c r="M3029" s="2"/>
      <c r="N3029" s="2"/>
      <c r="O3029" s="2"/>
      <c r="P3029" s="2"/>
      <c r="Q3029" s="2"/>
    </row>
    <row r="3030" spans="1:20" ht="11.85" customHeight="1" x14ac:dyDescent="0.3">
      <c r="A3030" s="3" t="s">
        <v>1320</v>
      </c>
      <c r="C3030" s="2">
        <v>366378.34</v>
      </c>
      <c r="D3030" s="2"/>
      <c r="E3030" s="2">
        <v>402877.38</v>
      </c>
      <c r="F3030" s="2"/>
      <c r="G3030" s="2">
        <v>451451.31</v>
      </c>
      <c r="H3030" s="2"/>
      <c r="I3030" s="2">
        <v>475500</v>
      </c>
      <c r="J3030" s="2"/>
      <c r="K3030" s="2">
        <v>475500</v>
      </c>
      <c r="L3030" s="2"/>
      <c r="M3030" s="2">
        <v>378220</v>
      </c>
      <c r="N3030" s="2"/>
      <c r="O3030" s="2">
        <v>0</v>
      </c>
      <c r="P3030" s="2"/>
      <c r="Q3030" s="2">
        <f t="shared" ref="Q3030:Q3038" si="91">M3030+O3030</f>
        <v>378220</v>
      </c>
      <c r="T3030" s="14"/>
    </row>
    <row r="3031" spans="1:20" ht="11.85" customHeight="1" x14ac:dyDescent="0.3">
      <c r="A3031" s="3" t="s">
        <v>1321</v>
      </c>
      <c r="C3031" s="2">
        <v>916985.62</v>
      </c>
      <c r="D3031" s="2"/>
      <c r="E3031" s="2">
        <v>202080.81</v>
      </c>
      <c r="F3031" s="2"/>
      <c r="G3031" s="2">
        <v>71890</v>
      </c>
      <c r="H3031" s="2"/>
      <c r="I3031" s="2">
        <v>0</v>
      </c>
      <c r="J3031" s="2"/>
      <c r="K3031" s="2">
        <v>0</v>
      </c>
      <c r="L3031" s="2"/>
      <c r="M3031" s="2">
        <v>0</v>
      </c>
      <c r="N3031" s="2"/>
      <c r="O3031" s="2">
        <v>0</v>
      </c>
      <c r="P3031" s="2"/>
      <c r="Q3031" s="2">
        <f t="shared" si="91"/>
        <v>0</v>
      </c>
    </row>
    <row r="3032" spans="1:20" ht="11.85" customHeight="1" x14ac:dyDescent="0.3">
      <c r="A3032" s="3" t="s">
        <v>1322</v>
      </c>
      <c r="C3032" s="2">
        <v>0</v>
      </c>
      <c r="D3032" s="2"/>
      <c r="E3032" s="2">
        <v>0</v>
      </c>
      <c r="F3032" s="2"/>
      <c r="G3032" s="2">
        <v>0</v>
      </c>
      <c r="H3032" s="2"/>
      <c r="I3032" s="2">
        <v>475585</v>
      </c>
      <c r="J3032" s="2"/>
      <c r="K3032" s="2">
        <v>408081</v>
      </c>
      <c r="L3032" s="2"/>
      <c r="M3032" s="2">
        <v>95889</v>
      </c>
      <c r="N3032" s="2"/>
      <c r="O3032" s="2">
        <v>65369</v>
      </c>
      <c r="P3032" s="2"/>
      <c r="Q3032" s="2">
        <f t="shared" si="91"/>
        <v>161258</v>
      </c>
    </row>
    <row r="3033" spans="1:20" ht="11.85" hidden="1" customHeight="1" x14ac:dyDescent="0.3">
      <c r="A3033" s="3" t="s">
        <v>1323</v>
      </c>
      <c r="C3033" s="2">
        <v>0</v>
      </c>
      <c r="D3033" s="2"/>
      <c r="E3033" s="2">
        <v>0</v>
      </c>
      <c r="F3033" s="2"/>
      <c r="G3033" s="2">
        <v>0</v>
      </c>
      <c r="H3033" s="2"/>
      <c r="I3033" s="2">
        <v>0</v>
      </c>
      <c r="J3033" s="2"/>
      <c r="K3033" s="2">
        <v>0</v>
      </c>
      <c r="L3033" s="2"/>
      <c r="M3033" s="2"/>
      <c r="N3033" s="2"/>
      <c r="O3033" s="2">
        <v>0</v>
      </c>
      <c r="P3033" s="2"/>
      <c r="Q3033" s="2">
        <f t="shared" si="91"/>
        <v>0</v>
      </c>
    </row>
    <row r="3034" spans="1:20" ht="11.85" customHeight="1" x14ac:dyDescent="0.3">
      <c r="A3034" s="3" t="s">
        <v>1324</v>
      </c>
      <c r="C3034" s="2">
        <v>364003</v>
      </c>
      <c r="D3034" s="2"/>
      <c r="E3034" s="2">
        <v>0</v>
      </c>
      <c r="F3034" s="2"/>
      <c r="G3034" s="2">
        <v>0</v>
      </c>
      <c r="H3034" s="2"/>
      <c r="I3034" s="2">
        <v>0</v>
      </c>
      <c r="J3034" s="2"/>
      <c r="K3034" s="2">
        <v>0</v>
      </c>
      <c r="L3034" s="2"/>
      <c r="M3034" s="2">
        <v>0</v>
      </c>
      <c r="N3034" s="2"/>
      <c r="O3034" s="2">
        <v>0</v>
      </c>
      <c r="P3034" s="2"/>
      <c r="Q3034" s="2">
        <f t="shared" si="91"/>
        <v>0</v>
      </c>
      <c r="T3034" s="41"/>
    </row>
    <row r="3035" spans="1:20" ht="11.85" customHeight="1" x14ac:dyDescent="0.3">
      <c r="A3035" s="3" t="s">
        <v>1325</v>
      </c>
      <c r="C3035" s="19">
        <v>0</v>
      </c>
      <c r="D3035" s="19"/>
      <c r="E3035" s="19">
        <v>407655</v>
      </c>
      <c r="F3035" s="19"/>
      <c r="G3035" s="19">
        <v>1000240</v>
      </c>
      <c r="H3035" s="19"/>
      <c r="I3035" s="19">
        <v>0</v>
      </c>
      <c r="J3035" s="19"/>
      <c r="K3035" s="19">
        <v>0</v>
      </c>
      <c r="L3035" s="19"/>
      <c r="M3035" s="19">
        <v>0</v>
      </c>
      <c r="N3035" s="19"/>
      <c r="O3035" s="19">
        <v>0</v>
      </c>
      <c r="P3035" s="19"/>
      <c r="Q3035" s="2">
        <f t="shared" si="91"/>
        <v>0</v>
      </c>
      <c r="R3035" s="16"/>
      <c r="S3035" s="17"/>
    </row>
    <row r="3036" spans="1:20" ht="11.85" customHeight="1" x14ac:dyDescent="0.3">
      <c r="A3036" s="3" t="s">
        <v>1326</v>
      </c>
      <c r="C3036" s="19">
        <v>0</v>
      </c>
      <c r="D3036" s="19"/>
      <c r="E3036" s="19">
        <v>0</v>
      </c>
      <c r="F3036" s="19"/>
      <c r="G3036" s="19">
        <v>221260</v>
      </c>
      <c r="H3036" s="19"/>
      <c r="I3036" s="19">
        <v>0</v>
      </c>
      <c r="J3036" s="19"/>
      <c r="K3036" s="19">
        <v>0</v>
      </c>
      <c r="L3036" s="19"/>
      <c r="M3036" s="19">
        <v>0</v>
      </c>
      <c r="N3036" s="19"/>
      <c r="O3036" s="19">
        <v>0</v>
      </c>
      <c r="P3036" s="19"/>
      <c r="Q3036" s="2">
        <f t="shared" si="91"/>
        <v>0</v>
      </c>
      <c r="R3036" s="42"/>
      <c r="S3036" s="17"/>
    </row>
    <row r="3037" spans="1:20" ht="11.85" customHeight="1" x14ac:dyDescent="0.3">
      <c r="A3037" s="3" t="s">
        <v>1327</v>
      </c>
      <c r="C3037" s="19">
        <v>0</v>
      </c>
      <c r="D3037" s="19"/>
      <c r="E3037" s="19">
        <v>0</v>
      </c>
      <c r="F3037" s="19"/>
      <c r="G3037" s="19">
        <v>0</v>
      </c>
      <c r="H3037" s="19"/>
      <c r="I3037" s="19">
        <v>0</v>
      </c>
      <c r="J3037" s="19"/>
      <c r="K3037" s="19">
        <v>0</v>
      </c>
      <c r="L3037" s="19"/>
      <c r="M3037" s="19">
        <v>246742</v>
      </c>
      <c r="N3037" s="19"/>
      <c r="O3037" s="19">
        <v>0</v>
      </c>
      <c r="P3037" s="19"/>
      <c r="Q3037" s="2">
        <f t="shared" si="91"/>
        <v>246742</v>
      </c>
      <c r="R3037" s="16"/>
      <c r="S3037" s="17"/>
    </row>
    <row r="3038" spans="1:20" ht="11.85" customHeight="1" x14ac:dyDescent="0.3">
      <c r="A3038" s="3" t="s">
        <v>1328</v>
      </c>
      <c r="C3038" s="15">
        <v>0</v>
      </c>
      <c r="D3038" s="2"/>
      <c r="E3038" s="15">
        <v>0</v>
      </c>
      <c r="F3038" s="2"/>
      <c r="G3038" s="15">
        <v>0</v>
      </c>
      <c r="H3038" s="2"/>
      <c r="I3038" s="15">
        <v>0</v>
      </c>
      <c r="J3038" s="2"/>
      <c r="K3038" s="15">
        <v>0</v>
      </c>
      <c r="L3038" s="2"/>
      <c r="M3038" s="15">
        <v>0</v>
      </c>
      <c r="N3038" s="2"/>
      <c r="O3038" s="15">
        <v>0</v>
      </c>
      <c r="P3038" s="2"/>
      <c r="Q3038" s="15">
        <f t="shared" si="91"/>
        <v>0</v>
      </c>
      <c r="R3038" s="20"/>
    </row>
    <row r="3039" spans="1:20" ht="11.85" customHeight="1" x14ac:dyDescent="0.3">
      <c r="A3039" s="3" t="s">
        <v>301</v>
      </c>
      <c r="C3039" s="2">
        <f>SUM(C3030:C3038)</f>
        <v>1647366.96</v>
      </c>
      <c r="D3039" s="2"/>
      <c r="E3039" s="2">
        <f>SUM(E3030:E3038)</f>
        <v>1012613.19</v>
      </c>
      <c r="F3039" s="2"/>
      <c r="G3039" s="2">
        <f>SUM(G3030:G3038)</f>
        <v>1744841.31</v>
      </c>
      <c r="H3039" s="2"/>
      <c r="I3039" s="2">
        <f>SUM(I3030:I3038)</f>
        <v>951085</v>
      </c>
      <c r="J3039" s="2"/>
      <c r="K3039" s="2">
        <f>SUM(K3030:K3038)</f>
        <v>883581</v>
      </c>
      <c r="L3039" s="2"/>
      <c r="M3039" s="2">
        <f>SUM(M3030:M3038)</f>
        <v>720851</v>
      </c>
      <c r="N3039" s="2"/>
      <c r="O3039" s="2">
        <f>SUM(O3030:O3038)</f>
        <v>65369</v>
      </c>
      <c r="P3039" s="2"/>
      <c r="Q3039" s="2">
        <f>SUM(Q3030:Q3038)</f>
        <v>786220</v>
      </c>
      <c r="R3039" s="20"/>
    </row>
    <row r="3040" spans="1:20" ht="11.85" customHeight="1" x14ac:dyDescent="0.3">
      <c r="D3040" s="2"/>
      <c r="F3040" s="2"/>
      <c r="H3040" s="2"/>
      <c r="J3040" s="2"/>
      <c r="K3040" s="2"/>
      <c r="L3040" s="2"/>
      <c r="M3040" s="2"/>
      <c r="N3040" s="2"/>
      <c r="O3040" s="2"/>
      <c r="P3040" s="2"/>
      <c r="Q3040" s="2"/>
      <c r="T3040" s="14"/>
    </row>
    <row r="3041" spans="1:22" ht="11.85" customHeight="1" x14ac:dyDescent="0.3">
      <c r="A3041" s="3" t="s">
        <v>1329</v>
      </c>
      <c r="C3041" s="2">
        <f>C2966+C2982+C3008+C3021+C3027+C3039</f>
        <v>2569091.4900000002</v>
      </c>
      <c r="D3041" s="2"/>
      <c r="E3041" s="2">
        <f>E2966+E2982+E3008+E3021+E3027+E3039</f>
        <v>1770778.3499999999</v>
      </c>
      <c r="F3041" s="2"/>
      <c r="G3041" s="2">
        <f>G2966+G2982+G3008+G3021+G3027+G3039</f>
        <v>2481834.9500000002</v>
      </c>
      <c r="H3041" s="2"/>
      <c r="I3041" s="2">
        <f>I2966+I2982+I3008+I3021+I3027+I3039</f>
        <v>1949987</v>
      </c>
      <c r="J3041" s="2"/>
      <c r="K3041" s="2">
        <f>K2966+K2982+K3008+K3021+K3027+K3039</f>
        <v>1808935</v>
      </c>
      <c r="L3041" s="2"/>
      <c r="M3041" s="2">
        <f>M2966+M2982+M3008+M3021+M3027+M3039</f>
        <v>1795036</v>
      </c>
      <c r="N3041" s="2"/>
      <c r="O3041" s="2">
        <f>O2966+O2982+O3008+O3021+O3027+O3039</f>
        <v>246803</v>
      </c>
      <c r="P3041" s="2"/>
      <c r="Q3041" s="2">
        <f>Q2966+Q2982+Q3008+Q3021+Q3027+Q3039</f>
        <v>2041839</v>
      </c>
      <c r="R3041" s="20"/>
      <c r="T3041" s="14"/>
      <c r="U3041" s="26"/>
      <c r="V3041" s="2"/>
    </row>
    <row r="3042" spans="1:22" ht="11.85" customHeight="1" x14ac:dyDescent="0.3"/>
    <row r="3043" spans="1:22" ht="11.85" customHeight="1" x14ac:dyDescent="0.3">
      <c r="R3043" s="20"/>
    </row>
    <row r="3044" spans="1:22" ht="11.85" customHeight="1" x14ac:dyDescent="0.3">
      <c r="K3044" s="2"/>
      <c r="R3044" s="20"/>
    </row>
    <row r="3045" spans="1:22" ht="11.85" customHeight="1" x14ac:dyDescent="0.3"/>
    <row r="3046" spans="1:22" ht="11.85" customHeight="1" x14ac:dyDescent="0.3"/>
    <row r="3047" spans="1:22" ht="11.85" customHeight="1" x14ac:dyDescent="0.3"/>
    <row r="3048" spans="1:22" ht="11.85" customHeight="1" x14ac:dyDescent="0.3"/>
    <row r="3049" spans="1:22" ht="11.85" customHeight="1" x14ac:dyDescent="0.3"/>
    <row r="3050" spans="1:22" ht="11.85" customHeight="1" x14ac:dyDescent="0.3"/>
    <row r="3051" spans="1:22" ht="11.85" customHeight="1" x14ac:dyDescent="0.3"/>
    <row r="3052" spans="1:22" ht="11.85" customHeight="1" x14ac:dyDescent="0.3"/>
    <row r="3053" spans="1:22" ht="11.85" customHeight="1" x14ac:dyDescent="0.3"/>
    <row r="3054" spans="1:22" ht="11.85" customHeight="1" x14ac:dyDescent="0.3"/>
    <row r="3055" spans="1:22" ht="11.85" customHeight="1" x14ac:dyDescent="0.3"/>
    <row r="3056" spans="1:22" ht="11.85" customHeight="1" x14ac:dyDescent="0.3"/>
    <row r="3057" ht="11.4" customHeight="1" x14ac:dyDescent="0.3"/>
    <row r="3058" ht="11.85" customHeight="1" x14ac:dyDescent="0.3"/>
    <row r="3059" ht="11.85" customHeight="1" x14ac:dyDescent="0.3"/>
    <row r="3060" ht="11.85" customHeight="1" x14ac:dyDescent="0.3"/>
    <row r="3061" ht="11.85" customHeight="1" x14ac:dyDescent="0.3"/>
    <row r="3062" ht="11.85" customHeight="1" x14ac:dyDescent="0.3"/>
    <row r="3063" ht="11.85" customHeight="1" x14ac:dyDescent="0.3"/>
    <row r="3064" ht="11.85" customHeight="1" x14ac:dyDescent="0.3"/>
    <row r="3065" ht="11.85" customHeight="1" x14ac:dyDescent="0.3"/>
    <row r="3066" ht="11.85" customHeight="1" x14ac:dyDescent="0.3"/>
    <row r="3067" ht="11.85" customHeight="1" x14ac:dyDescent="0.3"/>
    <row r="3068" ht="11.85" customHeight="1" x14ac:dyDescent="0.3"/>
    <row r="3069" ht="11.85" customHeight="1" x14ac:dyDescent="0.3"/>
    <row r="3070" ht="11.85" customHeight="1" x14ac:dyDescent="0.3"/>
    <row r="3071" ht="11.85" customHeight="1" x14ac:dyDescent="0.3"/>
    <row r="3072" ht="11.85" customHeight="1" x14ac:dyDescent="0.3"/>
    <row r="3073" spans="1:21" ht="11.85" customHeight="1" x14ac:dyDescent="0.3"/>
    <row r="3074" spans="1:21" ht="11.85" customHeight="1" x14ac:dyDescent="0.3"/>
    <row r="3075" spans="1:21" ht="11.85" customHeight="1" x14ac:dyDescent="0.3"/>
    <row r="3076" spans="1:21" ht="11.85" customHeight="1" x14ac:dyDescent="0.3">
      <c r="A3076" s="1"/>
      <c r="B3076" s="1"/>
      <c r="E3076" s="2" t="str">
        <f>$E$1</f>
        <v>CITY OF BRADY</v>
      </c>
    </row>
    <row r="3077" spans="1:21" ht="11.85" customHeight="1" x14ac:dyDescent="0.3">
      <c r="E3077" s="2" t="str">
        <f>$E$2</f>
        <v>BUDGET REPORT</v>
      </c>
    </row>
    <row r="3078" spans="1:21" ht="11.85" customHeight="1" x14ac:dyDescent="0.3">
      <c r="E3078" s="2" t="str">
        <f>$E$3</f>
        <v>FISCAL YEAR 2016 - 2017</v>
      </c>
    </row>
    <row r="3079" spans="1:21" ht="11.85" customHeight="1" x14ac:dyDescent="0.3">
      <c r="A3079" s="3" t="s">
        <v>1222</v>
      </c>
    </row>
    <row r="3080" spans="1:21" ht="11.85" customHeight="1" x14ac:dyDescent="0.3">
      <c r="A3080" s="3" t="s">
        <v>1330</v>
      </c>
    </row>
    <row r="3081" spans="1:21" ht="11.85" customHeight="1" x14ac:dyDescent="0.3">
      <c r="I3081" s="7" t="str">
        <f>$I$6</f>
        <v>(----- 2015-2016 ------)</v>
      </c>
      <c r="J3081" s="7"/>
      <c r="K3081" s="7"/>
      <c r="L3081" s="8"/>
      <c r="M3081" s="7" t="str">
        <f>$M$6</f>
        <v>2016-2017</v>
      </c>
      <c r="N3081" s="7"/>
      <c r="O3081" s="7"/>
      <c r="P3081" s="7"/>
      <c r="Q3081" s="7"/>
    </row>
    <row r="3082" spans="1:21" ht="11.85" customHeight="1" x14ac:dyDescent="0.3">
      <c r="C3082" s="9" t="str">
        <f>$C$7</f>
        <v>2012-2013</v>
      </c>
      <c r="D3082" s="8"/>
      <c r="E3082" s="9" t="str">
        <f>$E$7</f>
        <v>2013-2014</v>
      </c>
      <c r="F3082" s="8"/>
      <c r="G3082" s="9" t="str">
        <f>$G$7</f>
        <v>2014- 2015</v>
      </c>
      <c r="H3082" s="8"/>
      <c r="I3082" s="9" t="s">
        <v>9</v>
      </c>
      <c r="J3082" s="8"/>
      <c r="K3082" s="8" t="str">
        <f>+$K$7</f>
        <v>PROJECTED</v>
      </c>
      <c r="L3082" s="8"/>
      <c r="M3082" s="8" t="str">
        <f>$M$7</f>
        <v>2016-2017</v>
      </c>
      <c r="N3082" s="8"/>
      <c r="O3082" s="8" t="str">
        <f>$O$7</f>
        <v>2016-2017</v>
      </c>
      <c r="P3082" s="8"/>
      <c r="Q3082" s="8" t="str">
        <f>$Q$7</f>
        <v>APPROVED</v>
      </c>
    </row>
    <row r="3083" spans="1:21" ht="11.85" customHeight="1" x14ac:dyDescent="0.3">
      <c r="A3083" s="10" t="s">
        <v>242</v>
      </c>
      <c r="C3083" s="11" t="s">
        <v>12</v>
      </c>
      <c r="D3083" s="8"/>
      <c r="E3083" s="11" t="s">
        <v>12</v>
      </c>
      <c r="F3083" s="8"/>
      <c r="G3083" s="11" t="s">
        <v>12</v>
      </c>
      <c r="H3083" s="8"/>
      <c r="I3083" s="11" t="s">
        <v>13</v>
      </c>
      <c r="J3083" s="8"/>
      <c r="K3083" s="12" t="s">
        <v>13</v>
      </c>
      <c r="L3083" s="8"/>
      <c r="M3083" s="12" t="str">
        <f>$M$8</f>
        <v>BASE</v>
      </c>
      <c r="N3083" s="8"/>
      <c r="O3083" s="12" t="str">
        <f>$O$8</f>
        <v>SUPPLEMENTAL</v>
      </c>
      <c r="P3083" s="8"/>
      <c r="Q3083" s="12" t="str">
        <f>$Q$8</f>
        <v>BUDGET</v>
      </c>
    </row>
    <row r="3084" spans="1:21" ht="11.85" customHeight="1" x14ac:dyDescent="0.3"/>
    <row r="3085" spans="1:21" ht="11.85" customHeight="1" x14ac:dyDescent="0.3">
      <c r="A3085" s="13" t="s">
        <v>255</v>
      </c>
      <c r="D3085" s="2"/>
      <c r="F3085" s="2"/>
      <c r="H3085" s="2"/>
      <c r="J3085" s="2"/>
      <c r="K3085" s="2"/>
      <c r="L3085" s="2"/>
      <c r="M3085" s="2"/>
      <c r="N3085" s="2"/>
      <c r="O3085" s="2"/>
      <c r="P3085" s="2"/>
      <c r="Q3085" s="2"/>
    </row>
    <row r="3086" spans="1:21" ht="11.85" customHeight="1" x14ac:dyDescent="0.3">
      <c r="A3086" s="3" t="s">
        <v>1331</v>
      </c>
      <c r="C3086" s="2">
        <v>0</v>
      </c>
      <c r="D3086" s="2"/>
      <c r="E3086" s="2">
        <v>51562.41</v>
      </c>
      <c r="F3086" s="2"/>
      <c r="G3086" s="2">
        <v>292237.59000000003</v>
      </c>
      <c r="H3086" s="2"/>
      <c r="I3086" s="2">
        <v>0</v>
      </c>
      <c r="J3086" s="2"/>
      <c r="K3086" s="2">
        <v>6200</v>
      </c>
      <c r="L3086" s="2"/>
      <c r="M3086" s="2">
        <v>0</v>
      </c>
      <c r="N3086" s="2"/>
      <c r="O3086" s="2">
        <v>0</v>
      </c>
      <c r="P3086" s="2"/>
      <c r="Q3086" s="2">
        <f>M3086+O3086</f>
        <v>0</v>
      </c>
      <c r="T3086" s="14"/>
      <c r="U3086" s="2"/>
    </row>
    <row r="3087" spans="1:21" ht="11.85" customHeight="1" x14ac:dyDescent="0.3">
      <c r="A3087" s="3" t="s">
        <v>1332</v>
      </c>
      <c r="C3087" s="19">
        <v>0</v>
      </c>
      <c r="D3087" s="2"/>
      <c r="E3087" s="19">
        <v>196246</v>
      </c>
      <c r="F3087" s="2"/>
      <c r="G3087" s="19">
        <v>153754</v>
      </c>
      <c r="H3087" s="2"/>
      <c r="I3087" s="19">
        <v>0</v>
      </c>
      <c r="J3087" s="2"/>
      <c r="K3087" s="19">
        <v>0</v>
      </c>
      <c r="L3087" s="2"/>
      <c r="M3087" s="19">
        <v>0</v>
      </c>
      <c r="N3087" s="2"/>
      <c r="O3087" s="19">
        <v>0</v>
      </c>
      <c r="P3087" s="2"/>
      <c r="Q3087" s="19">
        <f>M3087+O3087</f>
        <v>0</v>
      </c>
      <c r="T3087" s="14"/>
      <c r="U3087" s="19"/>
    </row>
    <row r="3088" spans="1:21" ht="11.85" customHeight="1" x14ac:dyDescent="0.3">
      <c r="A3088" s="3" t="s">
        <v>1333</v>
      </c>
      <c r="C3088" s="15">
        <v>0</v>
      </c>
      <c r="D3088" s="2"/>
      <c r="E3088" s="15">
        <v>0</v>
      </c>
      <c r="F3088" s="2"/>
      <c r="G3088" s="15">
        <v>129636.61</v>
      </c>
      <c r="H3088" s="2"/>
      <c r="I3088" s="15">
        <v>1804500</v>
      </c>
      <c r="J3088" s="2"/>
      <c r="K3088" s="15">
        <v>800000</v>
      </c>
      <c r="L3088" s="2"/>
      <c r="M3088" s="15">
        <v>874364</v>
      </c>
      <c r="N3088" s="2"/>
      <c r="O3088" s="15">
        <v>0</v>
      </c>
      <c r="P3088" s="2"/>
      <c r="Q3088" s="15">
        <f>M3088+O3088</f>
        <v>874364</v>
      </c>
      <c r="T3088" s="14"/>
    </row>
    <row r="3089" spans="1:22" ht="11.85" customHeight="1" x14ac:dyDescent="0.3">
      <c r="A3089" s="3" t="s">
        <v>272</v>
      </c>
      <c r="C3089" s="2">
        <f>SUM(C3086:C3088)</f>
        <v>0</v>
      </c>
      <c r="D3089" s="2"/>
      <c r="E3089" s="2">
        <f>SUM(E3086:E3088)</f>
        <v>247808.41</v>
      </c>
      <c r="F3089" s="2"/>
      <c r="G3089" s="2">
        <f>SUM(G3086:G3088)</f>
        <v>575628.20000000007</v>
      </c>
      <c r="H3089" s="2"/>
      <c r="I3089" s="2">
        <f>SUM(I3086:I3088)</f>
        <v>1804500</v>
      </c>
      <c r="J3089" s="2"/>
      <c r="K3089" s="2">
        <f>SUM(K3086:K3088)</f>
        <v>806200</v>
      </c>
      <c r="L3089" s="2"/>
      <c r="M3089" s="2">
        <f>SUM(M3086:M3088)</f>
        <v>874364</v>
      </c>
      <c r="N3089" s="2"/>
      <c r="O3089" s="2">
        <f>SUM(O3086:O3088)</f>
        <v>0</v>
      </c>
      <c r="P3089" s="2"/>
      <c r="Q3089" s="2">
        <f>SUM(Q3086:Q3088)</f>
        <v>874364</v>
      </c>
    </row>
    <row r="3090" spans="1:22" ht="11.85" customHeight="1" x14ac:dyDescent="0.3">
      <c r="D3090" s="2"/>
      <c r="F3090" s="2"/>
      <c r="H3090" s="2"/>
      <c r="J3090" s="2"/>
      <c r="K3090" s="2"/>
      <c r="L3090" s="2"/>
      <c r="M3090" s="2"/>
      <c r="N3090" s="2"/>
      <c r="O3090" s="2"/>
      <c r="P3090" s="2"/>
      <c r="Q3090" s="2"/>
    </row>
    <row r="3091" spans="1:22" ht="11.85" customHeight="1" x14ac:dyDescent="0.3">
      <c r="A3091" s="13" t="s">
        <v>299</v>
      </c>
      <c r="D3091" s="2"/>
      <c r="F3091" s="2"/>
      <c r="H3091" s="2"/>
      <c r="J3091" s="2"/>
      <c r="K3091" s="2"/>
      <c r="L3091" s="2"/>
      <c r="M3091" s="2"/>
      <c r="N3091" s="2"/>
      <c r="O3091" s="2"/>
      <c r="P3091" s="2"/>
      <c r="Q3091" s="2"/>
    </row>
    <row r="3092" spans="1:22" ht="11.85" customHeight="1" x14ac:dyDescent="0.3">
      <c r="A3092" s="3" t="s">
        <v>1334</v>
      </c>
      <c r="C3092" s="15">
        <v>0</v>
      </c>
      <c r="D3092" s="2"/>
      <c r="E3092" s="15">
        <v>44390</v>
      </c>
      <c r="F3092" s="2"/>
      <c r="G3092" s="15">
        <v>0</v>
      </c>
      <c r="H3092" s="2"/>
      <c r="I3092" s="15">
        <v>0</v>
      </c>
      <c r="J3092" s="2"/>
      <c r="K3092" s="15">
        <v>0</v>
      </c>
      <c r="L3092" s="2"/>
      <c r="M3092" s="15">
        <v>0</v>
      </c>
      <c r="N3092" s="2"/>
      <c r="O3092" s="15">
        <v>0</v>
      </c>
      <c r="P3092" s="2"/>
      <c r="Q3092" s="15">
        <f>M3092+O3092</f>
        <v>0</v>
      </c>
    </row>
    <row r="3093" spans="1:22" ht="11.85" customHeight="1" x14ac:dyDescent="0.3">
      <c r="A3093" s="3" t="s">
        <v>301</v>
      </c>
      <c r="C3093" s="2">
        <f>SUM(C3092:C3092)</f>
        <v>0</v>
      </c>
      <c r="D3093" s="2"/>
      <c r="E3093" s="2">
        <f>SUM(E3092:E3092)</f>
        <v>44390</v>
      </c>
      <c r="F3093" s="2"/>
      <c r="G3093" s="2">
        <f>SUM(G3092:G3092)</f>
        <v>0</v>
      </c>
      <c r="H3093" s="2"/>
      <c r="I3093" s="2">
        <f>SUM(I3092:I3092)</f>
        <v>0</v>
      </c>
      <c r="J3093" s="2"/>
      <c r="K3093" s="2">
        <f>SUM(K3092:K3092)</f>
        <v>0</v>
      </c>
      <c r="L3093" s="2"/>
      <c r="M3093" s="2">
        <f>SUM(M3092:M3092)</f>
        <v>0</v>
      </c>
      <c r="N3093" s="2"/>
      <c r="O3093" s="2">
        <f>SUM(O3092:O3092)</f>
        <v>0</v>
      </c>
      <c r="P3093" s="2"/>
      <c r="Q3093" s="2">
        <f>SUM(Q3092:Q3092)</f>
        <v>0</v>
      </c>
      <c r="V3093" s="39"/>
    </row>
    <row r="3094" spans="1:22" ht="11.85" customHeight="1" x14ac:dyDescent="0.3">
      <c r="D3094" s="2"/>
      <c r="F3094" s="2"/>
      <c r="H3094" s="2"/>
      <c r="J3094" s="2"/>
      <c r="K3094" s="2"/>
      <c r="L3094" s="2"/>
      <c r="M3094" s="2"/>
      <c r="N3094" s="2"/>
      <c r="O3094" s="2"/>
      <c r="P3094" s="2"/>
      <c r="Q3094" s="2"/>
      <c r="T3094" s="14"/>
    </row>
    <row r="3095" spans="1:22" ht="11.85" customHeight="1" x14ac:dyDescent="0.3">
      <c r="A3095" s="3" t="s">
        <v>1335</v>
      </c>
      <c r="C3095" s="2">
        <f>+C3089+C3093</f>
        <v>0</v>
      </c>
      <c r="D3095" s="2"/>
      <c r="E3095" s="2">
        <f>+E3089+E3093</f>
        <v>292198.41000000003</v>
      </c>
      <c r="F3095" s="2"/>
      <c r="G3095" s="2">
        <f>+G3089+G3093</f>
        <v>575628.20000000007</v>
      </c>
      <c r="H3095" s="2"/>
      <c r="I3095" s="2">
        <f>+I3089+I3093</f>
        <v>1804500</v>
      </c>
      <c r="J3095" s="5"/>
      <c r="K3095" s="5">
        <f>+K3089+K3093</f>
        <v>806200</v>
      </c>
      <c r="L3095" s="5"/>
      <c r="M3095" s="5">
        <f>+M3089+M3093</f>
        <v>874364</v>
      </c>
      <c r="N3095" s="5"/>
      <c r="O3095" s="5">
        <f>+O3089+O3093</f>
        <v>0</v>
      </c>
      <c r="P3095" s="5"/>
      <c r="Q3095" s="5">
        <f>+Q3089+Q3093</f>
        <v>874364</v>
      </c>
      <c r="R3095" s="20"/>
      <c r="U3095" s="26"/>
    </row>
    <row r="3096" spans="1:22" ht="11.85" customHeight="1" x14ac:dyDescent="0.3">
      <c r="D3096" s="2"/>
      <c r="F3096" s="2"/>
      <c r="H3096" s="2"/>
      <c r="J3096" s="2"/>
      <c r="K3096" s="2"/>
      <c r="L3096" s="2"/>
      <c r="M3096" s="2"/>
      <c r="N3096" s="2"/>
      <c r="O3096" s="2"/>
      <c r="P3096" s="2"/>
      <c r="Q3096" s="2"/>
      <c r="T3096" s="14"/>
    </row>
    <row r="3097" spans="1:22" ht="11.85" customHeight="1" x14ac:dyDescent="0.3">
      <c r="D3097" s="2"/>
      <c r="F3097" s="2"/>
      <c r="H3097" s="2"/>
      <c r="J3097" s="2"/>
      <c r="K3097" s="2"/>
      <c r="L3097" s="2"/>
      <c r="M3097" s="2"/>
      <c r="N3097" s="2"/>
      <c r="O3097" s="2"/>
      <c r="P3097" s="2"/>
      <c r="Q3097" s="2"/>
      <c r="T3097" s="14"/>
    </row>
    <row r="3098" spans="1:22" ht="11.85" customHeight="1" x14ac:dyDescent="0.3">
      <c r="D3098" s="2"/>
      <c r="F3098" s="2"/>
      <c r="H3098" s="2"/>
      <c r="J3098" s="2"/>
      <c r="K3098" s="2"/>
      <c r="L3098" s="2"/>
      <c r="M3098" s="2"/>
      <c r="N3098" s="2"/>
      <c r="O3098" s="2"/>
      <c r="P3098" s="2"/>
      <c r="Q3098" s="2"/>
      <c r="T3098" s="14"/>
    </row>
    <row r="3099" spans="1:22" ht="11.85" customHeight="1" x14ac:dyDescent="0.3">
      <c r="D3099" s="2"/>
      <c r="F3099" s="2"/>
      <c r="H3099" s="2"/>
      <c r="J3099" s="2"/>
      <c r="K3099" s="2"/>
      <c r="L3099" s="2"/>
      <c r="M3099" s="2"/>
      <c r="N3099" s="2"/>
      <c r="O3099" s="2"/>
      <c r="P3099" s="2"/>
      <c r="Q3099" s="2"/>
      <c r="T3099" s="14"/>
    </row>
    <row r="3100" spans="1:22" ht="11.85" customHeight="1" x14ac:dyDescent="0.3">
      <c r="D3100" s="2"/>
      <c r="F3100" s="2"/>
      <c r="H3100" s="2"/>
      <c r="J3100" s="2"/>
      <c r="K3100" s="2"/>
      <c r="L3100" s="2"/>
      <c r="M3100" s="2"/>
      <c r="N3100" s="2"/>
      <c r="O3100" s="2"/>
      <c r="P3100" s="2"/>
      <c r="Q3100" s="2"/>
      <c r="T3100" s="14"/>
    </row>
    <row r="3101" spans="1:22" ht="11.85" customHeight="1" x14ac:dyDescent="0.3">
      <c r="D3101" s="2"/>
      <c r="F3101" s="2"/>
      <c r="H3101" s="2"/>
      <c r="J3101" s="2"/>
      <c r="K3101" s="2"/>
      <c r="L3101" s="2"/>
      <c r="M3101" s="2"/>
      <c r="N3101" s="2"/>
      <c r="O3101" s="2"/>
      <c r="P3101" s="2"/>
      <c r="Q3101" s="2"/>
      <c r="T3101" s="14"/>
    </row>
    <row r="3102" spans="1:22" ht="11.85" customHeight="1" x14ac:dyDescent="0.3">
      <c r="D3102" s="2"/>
      <c r="F3102" s="2"/>
      <c r="H3102" s="2"/>
      <c r="J3102" s="2"/>
      <c r="K3102" s="2"/>
      <c r="L3102" s="2"/>
      <c r="M3102" s="2"/>
      <c r="N3102" s="2"/>
      <c r="O3102" s="2"/>
      <c r="P3102" s="2"/>
      <c r="Q3102" s="2"/>
      <c r="T3102" s="14"/>
    </row>
    <row r="3103" spans="1:22" ht="11.85" customHeight="1" x14ac:dyDescent="0.3">
      <c r="D3103" s="2"/>
      <c r="F3103" s="2"/>
      <c r="H3103" s="2"/>
      <c r="J3103" s="2"/>
      <c r="K3103" s="2"/>
      <c r="L3103" s="2"/>
      <c r="M3103" s="2"/>
      <c r="N3103" s="2"/>
      <c r="O3103" s="2"/>
      <c r="P3103" s="2"/>
      <c r="Q3103" s="2"/>
      <c r="T3103" s="14"/>
    </row>
    <row r="3104" spans="1:22" ht="11.85" customHeight="1" x14ac:dyDescent="0.3">
      <c r="D3104" s="2"/>
      <c r="F3104" s="2"/>
      <c r="H3104" s="2"/>
      <c r="J3104" s="2"/>
      <c r="K3104" s="2"/>
      <c r="L3104" s="2"/>
      <c r="M3104" s="2"/>
      <c r="N3104" s="2"/>
      <c r="O3104" s="2"/>
      <c r="P3104" s="2"/>
      <c r="Q3104" s="2"/>
      <c r="T3104" s="14"/>
    </row>
    <row r="3105" spans="4:20" ht="11.85" customHeight="1" x14ac:dyDescent="0.3">
      <c r="D3105" s="2"/>
      <c r="F3105" s="2"/>
      <c r="H3105" s="2"/>
      <c r="J3105" s="2"/>
      <c r="K3105" s="2"/>
      <c r="L3105" s="2"/>
      <c r="M3105" s="2"/>
      <c r="N3105" s="2"/>
      <c r="O3105" s="2"/>
      <c r="P3105" s="2"/>
      <c r="Q3105" s="2"/>
      <c r="T3105" s="14"/>
    </row>
    <row r="3106" spans="4:20" ht="11.85" customHeight="1" x14ac:dyDescent="0.3">
      <c r="D3106" s="2"/>
      <c r="F3106" s="2"/>
      <c r="H3106" s="2"/>
      <c r="J3106" s="2"/>
      <c r="K3106" s="2"/>
      <c r="L3106" s="2"/>
      <c r="M3106" s="2"/>
      <c r="N3106" s="2"/>
      <c r="O3106" s="2"/>
      <c r="P3106" s="2"/>
      <c r="Q3106" s="2"/>
      <c r="T3106" s="14"/>
    </row>
    <row r="3107" spans="4:20" ht="11.85" customHeight="1" x14ac:dyDescent="0.3">
      <c r="D3107" s="2"/>
      <c r="F3107" s="2"/>
      <c r="H3107" s="2"/>
      <c r="J3107" s="2"/>
      <c r="K3107" s="2"/>
      <c r="L3107" s="2"/>
      <c r="M3107" s="2"/>
      <c r="N3107" s="2"/>
      <c r="O3107" s="2"/>
      <c r="P3107" s="2"/>
      <c r="Q3107" s="2"/>
      <c r="T3107" s="14"/>
    </row>
    <row r="3108" spans="4:20" ht="11.85" customHeight="1" x14ac:dyDescent="0.3">
      <c r="D3108" s="2"/>
      <c r="F3108" s="2"/>
      <c r="H3108" s="2"/>
      <c r="J3108" s="2"/>
      <c r="K3108" s="2"/>
      <c r="L3108" s="2"/>
      <c r="M3108" s="2"/>
      <c r="N3108" s="2"/>
      <c r="O3108" s="2"/>
      <c r="P3108" s="2"/>
      <c r="Q3108" s="2"/>
      <c r="T3108" s="14"/>
    </row>
    <row r="3109" spans="4:20" ht="11.85" customHeight="1" x14ac:dyDescent="0.3">
      <c r="D3109" s="2"/>
      <c r="F3109" s="2"/>
      <c r="H3109" s="2"/>
      <c r="J3109" s="2"/>
      <c r="K3109" s="2"/>
      <c r="L3109" s="2"/>
      <c r="M3109" s="2"/>
      <c r="N3109" s="2"/>
      <c r="O3109" s="2"/>
      <c r="P3109" s="2"/>
      <c r="Q3109" s="2"/>
      <c r="T3109" s="14"/>
    </row>
    <row r="3110" spans="4:20" ht="11.85" customHeight="1" x14ac:dyDescent="0.3">
      <c r="D3110" s="2"/>
      <c r="F3110" s="2"/>
      <c r="H3110" s="2"/>
      <c r="J3110" s="2"/>
      <c r="K3110" s="2"/>
      <c r="L3110" s="2"/>
      <c r="M3110" s="2"/>
      <c r="N3110" s="2"/>
      <c r="O3110" s="2"/>
      <c r="P3110" s="2"/>
      <c r="Q3110" s="2"/>
      <c r="T3110" s="14"/>
    </row>
    <row r="3111" spans="4:20" ht="11.85" customHeight="1" x14ac:dyDescent="0.3">
      <c r="D3111" s="2"/>
      <c r="F3111" s="2"/>
      <c r="H3111" s="2"/>
      <c r="J3111" s="2"/>
      <c r="K3111" s="2"/>
      <c r="L3111" s="2"/>
      <c r="M3111" s="2"/>
      <c r="N3111" s="2"/>
      <c r="O3111" s="2"/>
      <c r="P3111" s="2"/>
      <c r="Q3111" s="2"/>
      <c r="T3111" s="14"/>
    </row>
    <row r="3112" spans="4:20" ht="11.85" customHeight="1" x14ac:dyDescent="0.3">
      <c r="D3112" s="2"/>
      <c r="F3112" s="2"/>
      <c r="H3112" s="2"/>
      <c r="J3112" s="2"/>
      <c r="K3112" s="2"/>
      <c r="L3112" s="2"/>
      <c r="M3112" s="2"/>
      <c r="N3112" s="2"/>
      <c r="O3112" s="2"/>
      <c r="P3112" s="2"/>
      <c r="Q3112" s="2"/>
      <c r="T3112" s="14"/>
    </row>
    <row r="3113" spans="4:20" ht="11.85" customHeight="1" x14ac:dyDescent="0.3">
      <c r="D3113" s="2"/>
      <c r="F3113" s="2"/>
      <c r="H3113" s="2"/>
      <c r="J3113" s="2"/>
      <c r="K3113" s="2"/>
      <c r="L3113" s="2"/>
      <c r="M3113" s="2"/>
      <c r="N3113" s="2"/>
      <c r="O3113" s="2"/>
      <c r="P3113" s="2"/>
      <c r="Q3113" s="2"/>
      <c r="T3113" s="14"/>
    </row>
    <row r="3114" spans="4:20" ht="11.85" customHeight="1" x14ac:dyDescent="0.3">
      <c r="D3114" s="2"/>
      <c r="F3114" s="2"/>
      <c r="H3114" s="2"/>
      <c r="J3114" s="2"/>
      <c r="K3114" s="2"/>
      <c r="L3114" s="2"/>
      <c r="M3114" s="2"/>
      <c r="N3114" s="2"/>
      <c r="O3114" s="2"/>
      <c r="P3114" s="2"/>
      <c r="Q3114" s="2"/>
      <c r="T3114" s="14"/>
    </row>
    <row r="3115" spans="4:20" ht="11.85" customHeight="1" x14ac:dyDescent="0.3">
      <c r="D3115" s="2"/>
      <c r="F3115" s="2"/>
      <c r="H3115" s="2"/>
      <c r="J3115" s="2"/>
      <c r="K3115" s="2"/>
      <c r="L3115" s="2"/>
      <c r="M3115" s="2"/>
      <c r="N3115" s="2"/>
      <c r="O3115" s="2"/>
      <c r="P3115" s="2"/>
      <c r="Q3115" s="2"/>
      <c r="T3115" s="14"/>
    </row>
    <row r="3116" spans="4:20" ht="11.85" customHeight="1" x14ac:dyDescent="0.3">
      <c r="D3116" s="2"/>
      <c r="F3116" s="2"/>
      <c r="H3116" s="2"/>
      <c r="J3116" s="2"/>
      <c r="K3116" s="2"/>
      <c r="L3116" s="2"/>
      <c r="M3116" s="2"/>
      <c r="N3116" s="2"/>
      <c r="O3116" s="2"/>
      <c r="P3116" s="2"/>
      <c r="Q3116" s="2"/>
      <c r="T3116" s="14"/>
    </row>
    <row r="3117" spans="4:20" ht="11.85" customHeight="1" x14ac:dyDescent="0.3">
      <c r="D3117" s="2"/>
      <c r="F3117" s="2"/>
      <c r="H3117" s="2"/>
      <c r="J3117" s="2"/>
      <c r="K3117" s="2"/>
      <c r="L3117" s="2"/>
      <c r="M3117" s="2"/>
      <c r="N3117" s="2"/>
      <c r="O3117" s="2"/>
      <c r="P3117" s="2"/>
      <c r="Q3117" s="2"/>
      <c r="T3117" s="14"/>
    </row>
    <row r="3118" spans="4:20" ht="11.85" customHeight="1" x14ac:dyDescent="0.3">
      <c r="D3118" s="2"/>
      <c r="F3118" s="2"/>
      <c r="H3118" s="2"/>
      <c r="J3118" s="2"/>
      <c r="K3118" s="2"/>
      <c r="L3118" s="2"/>
      <c r="M3118" s="2"/>
      <c r="N3118" s="2"/>
      <c r="O3118" s="2"/>
      <c r="P3118" s="2"/>
      <c r="Q3118" s="2"/>
      <c r="T3118" s="14"/>
    </row>
    <row r="3119" spans="4:20" ht="11.25" customHeight="1" x14ac:dyDescent="0.3">
      <c r="D3119" s="2"/>
      <c r="F3119" s="2"/>
      <c r="H3119" s="2"/>
      <c r="J3119" s="2"/>
      <c r="K3119" s="2"/>
      <c r="L3119" s="2"/>
      <c r="M3119" s="2"/>
      <c r="N3119" s="2"/>
      <c r="O3119" s="2"/>
      <c r="P3119" s="2"/>
      <c r="Q3119" s="2"/>
      <c r="T3119" s="14"/>
    </row>
    <row r="3120" spans="4:20" ht="11.85" customHeight="1" x14ac:dyDescent="0.3">
      <c r="D3120" s="2"/>
      <c r="F3120" s="2"/>
      <c r="H3120" s="2"/>
      <c r="J3120" s="2"/>
      <c r="K3120" s="2"/>
      <c r="L3120" s="2"/>
      <c r="M3120" s="2"/>
      <c r="N3120" s="2"/>
      <c r="O3120" s="2"/>
      <c r="P3120" s="2"/>
      <c r="Q3120" s="2"/>
      <c r="T3120" s="14"/>
    </row>
    <row r="3121" spans="1:20" ht="11.85" customHeight="1" x14ac:dyDescent="0.3">
      <c r="D3121" s="2"/>
      <c r="F3121" s="2"/>
      <c r="H3121" s="2"/>
      <c r="J3121" s="2"/>
      <c r="K3121" s="2"/>
      <c r="L3121" s="2"/>
      <c r="M3121" s="2"/>
      <c r="N3121" s="2"/>
      <c r="O3121" s="2"/>
      <c r="P3121" s="2"/>
      <c r="Q3121" s="2"/>
      <c r="T3121" s="14"/>
    </row>
    <row r="3122" spans="1:20" ht="11.85" customHeight="1" x14ac:dyDescent="0.3">
      <c r="D3122" s="2"/>
      <c r="F3122" s="2"/>
      <c r="H3122" s="2"/>
      <c r="J3122" s="2"/>
      <c r="K3122" s="2"/>
      <c r="L3122" s="2"/>
      <c r="M3122" s="2"/>
      <c r="N3122" s="2"/>
      <c r="O3122" s="2"/>
      <c r="P3122" s="2"/>
      <c r="Q3122" s="2"/>
      <c r="T3122" s="14"/>
    </row>
    <row r="3123" spans="1:20" ht="11.85" customHeight="1" x14ac:dyDescent="0.3">
      <c r="D3123" s="2"/>
      <c r="F3123" s="2"/>
      <c r="H3123" s="2"/>
      <c r="J3123" s="2"/>
      <c r="K3123" s="2"/>
      <c r="L3123" s="2"/>
      <c r="M3123" s="2"/>
      <c r="N3123" s="2"/>
      <c r="O3123" s="2"/>
      <c r="P3123" s="2"/>
      <c r="Q3123" s="2"/>
      <c r="T3123" s="14"/>
    </row>
    <row r="3124" spans="1:20" ht="11.85" customHeight="1" x14ac:dyDescent="0.3">
      <c r="D3124" s="2"/>
      <c r="F3124" s="2"/>
      <c r="H3124" s="2"/>
      <c r="J3124" s="2"/>
      <c r="K3124" s="2"/>
      <c r="L3124" s="2"/>
      <c r="M3124" s="2"/>
      <c r="N3124" s="2"/>
      <c r="O3124" s="2"/>
      <c r="P3124" s="2"/>
      <c r="Q3124" s="2"/>
      <c r="T3124" s="14"/>
    </row>
    <row r="3125" spans="1:20" ht="11.85" customHeight="1" x14ac:dyDescent="0.3">
      <c r="D3125" s="2"/>
      <c r="F3125" s="2"/>
      <c r="H3125" s="2"/>
      <c r="J3125" s="2"/>
      <c r="K3125" s="2"/>
      <c r="L3125" s="2"/>
      <c r="M3125" s="2"/>
      <c r="N3125" s="2"/>
      <c r="O3125" s="2"/>
      <c r="P3125" s="2"/>
      <c r="Q3125" s="2"/>
      <c r="T3125" s="14"/>
    </row>
    <row r="3126" spans="1:20" ht="11.85" customHeight="1" x14ac:dyDescent="0.3">
      <c r="D3126" s="2"/>
      <c r="F3126" s="2"/>
      <c r="H3126" s="2"/>
      <c r="J3126" s="2"/>
      <c r="K3126" s="2"/>
      <c r="L3126" s="2"/>
      <c r="M3126" s="2"/>
      <c r="N3126" s="2"/>
      <c r="O3126" s="2"/>
      <c r="P3126" s="2"/>
      <c r="Q3126" s="2"/>
      <c r="T3126" s="14"/>
    </row>
    <row r="3127" spans="1:20" ht="11.85" customHeight="1" x14ac:dyDescent="0.3">
      <c r="D3127" s="2"/>
      <c r="F3127" s="2"/>
      <c r="H3127" s="2"/>
      <c r="J3127" s="2"/>
      <c r="K3127" s="2"/>
      <c r="L3127" s="2"/>
      <c r="M3127" s="2"/>
      <c r="N3127" s="2"/>
      <c r="O3127" s="2"/>
      <c r="P3127" s="2"/>
      <c r="Q3127" s="2"/>
      <c r="T3127" s="14"/>
    </row>
    <row r="3128" spans="1:20" ht="11.85" customHeight="1" x14ac:dyDescent="0.3">
      <c r="D3128" s="2"/>
      <c r="F3128" s="2"/>
      <c r="H3128" s="2"/>
      <c r="J3128" s="2"/>
      <c r="K3128" s="2"/>
      <c r="L3128" s="2"/>
      <c r="M3128" s="2"/>
      <c r="N3128" s="2"/>
      <c r="O3128" s="2"/>
      <c r="P3128" s="2"/>
      <c r="Q3128" s="2"/>
      <c r="T3128" s="14"/>
    </row>
    <row r="3129" spans="1:20" ht="11.85" customHeight="1" x14ac:dyDescent="0.3">
      <c r="D3129" s="2"/>
      <c r="F3129" s="2"/>
      <c r="H3129" s="2"/>
      <c r="J3129" s="2"/>
      <c r="K3129" s="2"/>
      <c r="L3129" s="2"/>
      <c r="M3129" s="2"/>
      <c r="N3129" s="2"/>
      <c r="O3129" s="2"/>
      <c r="P3129" s="2"/>
      <c r="Q3129" s="2"/>
      <c r="T3129" s="14"/>
    </row>
    <row r="3130" spans="1:20" ht="11.85" customHeight="1" x14ac:dyDescent="0.3">
      <c r="D3130" s="2"/>
      <c r="F3130" s="2"/>
      <c r="H3130" s="2"/>
      <c r="J3130" s="2"/>
      <c r="K3130" s="2"/>
      <c r="L3130" s="2"/>
      <c r="M3130" s="2"/>
      <c r="N3130" s="2"/>
      <c r="O3130" s="2"/>
      <c r="P3130" s="2"/>
      <c r="Q3130" s="2"/>
      <c r="T3130" s="14"/>
    </row>
    <row r="3131" spans="1:20" ht="11.85" customHeight="1" x14ac:dyDescent="0.3">
      <c r="A3131" s="31"/>
      <c r="B3131" s="31"/>
      <c r="C3131" s="19"/>
      <c r="D3131" s="19"/>
      <c r="E3131" s="19"/>
      <c r="F3131" s="19"/>
      <c r="G3131" s="19"/>
      <c r="H3131" s="19"/>
      <c r="I3131" s="19"/>
      <c r="J3131" s="19"/>
      <c r="K3131" s="19"/>
      <c r="L3131" s="19"/>
      <c r="M3131" s="19"/>
      <c r="N3131" s="19"/>
      <c r="O3131" s="19"/>
      <c r="P3131" s="19"/>
      <c r="Q3131" s="19"/>
      <c r="R3131" s="20"/>
    </row>
    <row r="3132" spans="1:20" ht="11.85" customHeight="1" x14ac:dyDescent="0.3">
      <c r="A3132" s="31"/>
      <c r="B3132" s="31"/>
      <c r="C3132" s="19"/>
      <c r="D3132" s="19"/>
      <c r="E3132" s="19"/>
      <c r="F3132" s="19"/>
      <c r="G3132" s="19"/>
      <c r="H3132" s="19"/>
      <c r="I3132" s="19"/>
      <c r="J3132" s="19"/>
      <c r="K3132" s="19"/>
      <c r="L3132" s="19"/>
      <c r="M3132" s="19"/>
      <c r="N3132" s="19"/>
      <c r="O3132" s="19"/>
      <c r="P3132" s="19"/>
      <c r="Q3132" s="19"/>
    </row>
    <row r="3133" spans="1:20" ht="11.85" customHeight="1" x14ac:dyDescent="0.3">
      <c r="A3133" s="31"/>
      <c r="B3133" s="31"/>
      <c r="C3133" s="19"/>
      <c r="D3133" s="19"/>
      <c r="E3133" s="19"/>
      <c r="F3133" s="19"/>
      <c r="G3133" s="19"/>
      <c r="H3133" s="19"/>
      <c r="I3133" s="19"/>
      <c r="J3133" s="19"/>
      <c r="K3133" s="19"/>
      <c r="L3133" s="19"/>
      <c r="M3133" s="19"/>
      <c r="N3133" s="19"/>
      <c r="O3133" s="19"/>
      <c r="P3133" s="19"/>
      <c r="Q3133" s="19"/>
    </row>
    <row r="3134" spans="1:20" ht="11.85" customHeight="1" x14ac:dyDescent="0.3">
      <c r="A3134" s="31"/>
      <c r="B3134" s="31"/>
      <c r="C3134" s="19"/>
      <c r="D3134" s="19"/>
      <c r="E3134" s="19"/>
      <c r="F3134" s="19"/>
      <c r="G3134" s="19"/>
      <c r="H3134" s="19"/>
      <c r="I3134" s="19"/>
      <c r="J3134" s="19"/>
      <c r="K3134" s="19"/>
      <c r="L3134" s="19"/>
      <c r="M3134" s="19"/>
      <c r="N3134" s="19"/>
      <c r="O3134" s="19"/>
      <c r="P3134" s="19"/>
      <c r="Q3134" s="19"/>
    </row>
    <row r="3135" spans="1:20" ht="11.85" customHeight="1" x14ac:dyDescent="0.3">
      <c r="A3135" s="31"/>
      <c r="B3135" s="31"/>
      <c r="C3135" s="19"/>
      <c r="D3135" s="19"/>
      <c r="E3135" s="19"/>
      <c r="F3135" s="19"/>
      <c r="G3135" s="19"/>
      <c r="H3135" s="19"/>
      <c r="I3135" s="19"/>
      <c r="J3135" s="19"/>
      <c r="K3135" s="19"/>
      <c r="L3135" s="19"/>
      <c r="M3135" s="19"/>
      <c r="N3135" s="19"/>
      <c r="O3135" s="19"/>
      <c r="P3135" s="19"/>
      <c r="Q3135" s="19"/>
    </row>
    <row r="3136" spans="1:20" ht="11.85" customHeight="1" x14ac:dyDescent="0.3"/>
    <row r="3137" spans="1:22" ht="11.85" customHeight="1" x14ac:dyDescent="0.3"/>
    <row r="3138" spans="1:22" ht="11.85" customHeight="1" x14ac:dyDescent="0.3"/>
    <row r="3139" spans="1:22" ht="11.85" customHeight="1" x14ac:dyDescent="0.3">
      <c r="A3139" s="1"/>
      <c r="B3139" s="1"/>
      <c r="E3139" s="2" t="str">
        <f>$E$1</f>
        <v>CITY OF BRADY</v>
      </c>
    </row>
    <row r="3140" spans="1:22" ht="11.85" customHeight="1" x14ac:dyDescent="0.3">
      <c r="E3140" s="2" t="str">
        <f>$E$2</f>
        <v>BUDGET REPORT</v>
      </c>
    </row>
    <row r="3141" spans="1:22" ht="11.85" customHeight="1" x14ac:dyDescent="0.3">
      <c r="E3141" s="2" t="str">
        <f>$E$3</f>
        <v>FISCAL YEAR 2016 - 2017</v>
      </c>
    </row>
    <row r="3142" spans="1:22" ht="11.85" customHeight="1" x14ac:dyDescent="0.3">
      <c r="A3142" s="3" t="s">
        <v>1222</v>
      </c>
    </row>
    <row r="3143" spans="1:22" ht="11.85" customHeight="1" x14ac:dyDescent="0.3"/>
    <row r="3144" spans="1:22" ht="11.85" customHeight="1" x14ac:dyDescent="0.3">
      <c r="I3144" s="7" t="str">
        <f>$I$6</f>
        <v>(----- 2015-2016 ------)</v>
      </c>
      <c r="J3144" s="7"/>
      <c r="K3144" s="7"/>
      <c r="L3144" s="8"/>
      <c r="M3144" s="7" t="str">
        <f>$M$6</f>
        <v>2016-2017</v>
      </c>
      <c r="N3144" s="7"/>
      <c r="O3144" s="7"/>
      <c r="P3144" s="7"/>
      <c r="Q3144" s="7"/>
    </row>
    <row r="3145" spans="1:22" ht="11.85" customHeight="1" x14ac:dyDescent="0.3">
      <c r="C3145" s="9" t="str">
        <f>$C$7</f>
        <v>2012-2013</v>
      </c>
      <c r="D3145" s="8"/>
      <c r="E3145" s="9" t="str">
        <f>$E$7</f>
        <v>2013-2014</v>
      </c>
      <c r="F3145" s="8"/>
      <c r="G3145" s="9" t="str">
        <f>$G$7</f>
        <v>2014- 2015</v>
      </c>
      <c r="H3145" s="8"/>
      <c r="I3145" s="9" t="s">
        <v>9</v>
      </c>
      <c r="J3145" s="8"/>
      <c r="K3145" s="8" t="str">
        <f>+$K$7</f>
        <v>PROJECTED</v>
      </c>
      <c r="L3145" s="8"/>
      <c r="M3145" s="8" t="str">
        <f>$M$7</f>
        <v>2016-2017</v>
      </c>
      <c r="N3145" s="8"/>
      <c r="O3145" s="8" t="str">
        <f>$O$7</f>
        <v>2016-2017</v>
      </c>
      <c r="P3145" s="8"/>
      <c r="Q3145" s="8" t="str">
        <f>$Q$7</f>
        <v>APPROVED</v>
      </c>
    </row>
    <row r="3146" spans="1:22" ht="11.85" customHeight="1" x14ac:dyDescent="0.3">
      <c r="A3146" s="10" t="s">
        <v>242</v>
      </c>
      <c r="C3146" s="11" t="s">
        <v>12</v>
      </c>
      <c r="D3146" s="8"/>
      <c r="E3146" s="11" t="s">
        <v>12</v>
      </c>
      <c r="F3146" s="8"/>
      <c r="G3146" s="11" t="s">
        <v>12</v>
      </c>
      <c r="H3146" s="8"/>
      <c r="I3146" s="11" t="s">
        <v>13</v>
      </c>
      <c r="J3146" s="8"/>
      <c r="K3146" s="12" t="s">
        <v>13</v>
      </c>
      <c r="L3146" s="8"/>
      <c r="M3146" s="12" t="str">
        <f>$M$8</f>
        <v>BASE</v>
      </c>
      <c r="N3146" s="8"/>
      <c r="O3146" s="12" t="str">
        <f>$O$8</f>
        <v>SUPPLEMENTAL</v>
      </c>
      <c r="P3146" s="8"/>
      <c r="Q3146" s="12" t="str">
        <f>$Q$8</f>
        <v>BUDGET</v>
      </c>
    </row>
    <row r="3147" spans="1:22" ht="11.85" customHeight="1" x14ac:dyDescent="0.3"/>
    <row r="3148" spans="1:22" ht="11.85" customHeight="1" thickBot="1" x14ac:dyDescent="0.35">
      <c r="A3148" s="3" t="s">
        <v>1054</v>
      </c>
      <c r="C3148" s="24">
        <f>C2918+C3041+C3095</f>
        <v>2569091.4900000002</v>
      </c>
      <c r="D3148" s="2"/>
      <c r="E3148" s="24">
        <f>E2918+E3041+E3095</f>
        <v>2109816.29</v>
      </c>
      <c r="F3148" s="2"/>
      <c r="G3148" s="24">
        <f>G2918+G3041+G3095</f>
        <v>3131857.6700000004</v>
      </c>
      <c r="H3148" s="2"/>
      <c r="I3148" s="24">
        <f>I2918+I3041+I3095</f>
        <v>3870172</v>
      </c>
      <c r="J3148" s="2"/>
      <c r="K3148" s="24">
        <f>K2918+K3041+K3095</f>
        <v>2730410</v>
      </c>
      <c r="L3148" s="2"/>
      <c r="M3148" s="24">
        <f>M2918+M3041+M3095</f>
        <v>2790814</v>
      </c>
      <c r="N3148" s="2"/>
      <c r="O3148" s="24">
        <f>O2918+O3041+O3095</f>
        <v>255358</v>
      </c>
      <c r="P3148" s="2"/>
      <c r="Q3148" s="24">
        <f>Q2918+Q3041+Q3095</f>
        <v>3046172</v>
      </c>
      <c r="R3148" s="20"/>
      <c r="U3148" s="2"/>
      <c r="V3148" s="2"/>
    </row>
    <row r="3149" spans="1:22" ht="11.85" customHeight="1" thickTop="1" x14ac:dyDescent="0.3">
      <c r="D3149" s="2"/>
      <c r="F3149" s="2"/>
      <c r="H3149" s="2"/>
      <c r="J3149" s="2"/>
      <c r="K3149" s="2"/>
      <c r="L3149" s="2"/>
      <c r="M3149" s="2"/>
      <c r="N3149" s="2"/>
      <c r="O3149" s="2"/>
      <c r="P3149" s="2"/>
      <c r="Q3149" s="2"/>
    </row>
    <row r="3150" spans="1:22" ht="11.85" customHeight="1" thickBot="1" x14ac:dyDescent="0.35">
      <c r="A3150" s="3" t="s">
        <v>1055</v>
      </c>
      <c r="C3150" s="24">
        <f>C2862-C3148</f>
        <v>247771.30999999959</v>
      </c>
      <c r="D3150" s="2"/>
      <c r="E3150" s="24">
        <f>E2862-E3148</f>
        <v>274938.3200000003</v>
      </c>
      <c r="F3150" s="2"/>
      <c r="G3150" s="24">
        <f>G2862-G3148</f>
        <v>481607.31999999983</v>
      </c>
      <c r="H3150" s="2"/>
      <c r="I3150" s="24">
        <f>I2862-I3148</f>
        <v>-1940500</v>
      </c>
      <c r="J3150" s="2"/>
      <c r="K3150" s="24">
        <f>K2862-K3148</f>
        <v>-851810</v>
      </c>
      <c r="L3150" s="2"/>
      <c r="M3150" s="24">
        <f>M2862-M3148</f>
        <v>-874364</v>
      </c>
      <c r="N3150" s="2"/>
      <c r="O3150" s="24">
        <f>O2862-O3148</f>
        <v>-55358</v>
      </c>
      <c r="P3150" s="2"/>
      <c r="Q3150" s="24">
        <f>Q2862-Q3148</f>
        <v>-929722</v>
      </c>
      <c r="U3150" s="2"/>
    </row>
    <row r="3151" spans="1:22" ht="11.85" customHeight="1" thickTop="1" x14ac:dyDescent="0.3">
      <c r="D3151" s="2"/>
      <c r="F3151" s="2"/>
      <c r="H3151" s="2"/>
      <c r="J3151" s="2"/>
      <c r="K3151" s="2"/>
      <c r="L3151" s="2"/>
      <c r="M3151" s="2"/>
      <c r="N3151" s="2"/>
      <c r="O3151" s="2"/>
      <c r="P3151" s="2"/>
      <c r="Q3151" s="2"/>
    </row>
    <row r="3152" spans="1:22" ht="11.85" customHeight="1" x14ac:dyDescent="0.3">
      <c r="D3152" s="2"/>
      <c r="F3152" s="2"/>
      <c r="H3152" s="2"/>
      <c r="J3152" s="2"/>
      <c r="K3152" s="2"/>
      <c r="L3152" s="2"/>
      <c r="M3152" s="2"/>
      <c r="N3152" s="2"/>
      <c r="O3152" s="2"/>
      <c r="P3152" s="2"/>
      <c r="Q3152" s="2"/>
    </row>
    <row r="3153" spans="1:21" ht="11.85" customHeight="1" x14ac:dyDescent="0.3">
      <c r="A3153" s="3" t="s">
        <v>1056</v>
      </c>
      <c r="D3153" s="2"/>
      <c r="F3153" s="2"/>
      <c r="H3153" s="2"/>
      <c r="J3153" s="2"/>
      <c r="K3153" s="2"/>
      <c r="L3153" s="2"/>
      <c r="M3153" s="2"/>
      <c r="N3153" s="2"/>
      <c r="O3153" s="2"/>
      <c r="P3153" s="2"/>
      <c r="Q3153" s="2"/>
    </row>
    <row r="3154" spans="1:21" ht="11.85" customHeight="1" thickBot="1" x14ac:dyDescent="0.35">
      <c r="A3154" s="3" t="s">
        <v>17</v>
      </c>
      <c r="C3154" s="24">
        <f>C2827+C2862-C3148</f>
        <v>2393388.3099999996</v>
      </c>
      <c r="D3154" s="2"/>
      <c r="E3154" s="24">
        <f>E2827+E2862-E3148</f>
        <v>2668326.63</v>
      </c>
      <c r="F3154" s="2"/>
      <c r="G3154" s="24">
        <f>G2827+G2862-G3148</f>
        <v>3149933.9499999997</v>
      </c>
      <c r="H3154" s="2"/>
      <c r="I3154" s="24">
        <f>I2827+I2862-I3148</f>
        <v>1209433.9499999993</v>
      </c>
      <c r="J3154" s="2"/>
      <c r="K3154" s="24">
        <f>K2827+K2862-K3148</f>
        <v>2298123.9499999993</v>
      </c>
      <c r="L3154" s="2"/>
      <c r="M3154" s="24">
        <f>M2827+M2862-M3148</f>
        <v>1423759.9499999993</v>
      </c>
      <c r="N3154" s="2"/>
      <c r="O3154" s="2"/>
      <c r="P3154" s="2"/>
      <c r="Q3154" s="24">
        <f>Q2827+Q2862-Q3148</f>
        <v>1368401.9499999993</v>
      </c>
      <c r="R3154" s="20"/>
      <c r="U3154" s="2"/>
    </row>
    <row r="3155" spans="1:21" ht="11.85" customHeight="1" thickTop="1" x14ac:dyDescent="0.3"/>
    <row r="3156" spans="1:21" ht="11.85" customHeight="1" x14ac:dyDescent="0.3"/>
    <row r="3157" spans="1:21" ht="11.85" customHeight="1" x14ac:dyDescent="0.3">
      <c r="C3157" s="19"/>
    </row>
    <row r="3158" spans="1:21" ht="11.85" customHeight="1" x14ac:dyDescent="0.3"/>
    <row r="3159" spans="1:21" ht="11.85" customHeight="1" x14ac:dyDescent="0.3"/>
    <row r="3160" spans="1:21" ht="11.85" customHeight="1" x14ac:dyDescent="0.3"/>
    <row r="3161" spans="1:21" ht="11.85" customHeight="1" x14ac:dyDescent="0.3"/>
    <row r="3162" spans="1:21" ht="11.85" customHeight="1" x14ac:dyDescent="0.3"/>
    <row r="3163" spans="1:21" ht="11.85" customHeight="1" x14ac:dyDescent="0.3"/>
    <row r="3164" spans="1:21" ht="11.85" customHeight="1" x14ac:dyDescent="0.3"/>
    <row r="3165" spans="1:21" ht="11.85" customHeight="1" x14ac:dyDescent="0.3"/>
    <row r="3166" spans="1:21" ht="11.85" customHeight="1" x14ac:dyDescent="0.3"/>
    <row r="3167" spans="1:21" ht="11.85" customHeight="1" x14ac:dyDescent="0.3"/>
    <row r="3168" spans="1:21" ht="11.85" customHeight="1" x14ac:dyDescent="0.3"/>
    <row r="3169" ht="11.85" customHeight="1" x14ac:dyDescent="0.3"/>
    <row r="3170" ht="11.85" customHeight="1" x14ac:dyDescent="0.3"/>
    <row r="3171" ht="11.85" customHeight="1" x14ac:dyDescent="0.3"/>
    <row r="3172" ht="11.85" customHeight="1" x14ac:dyDescent="0.3"/>
    <row r="3173" ht="11.85" customHeight="1" x14ac:dyDescent="0.3"/>
    <row r="3174" ht="11.85" customHeight="1" x14ac:dyDescent="0.3"/>
    <row r="3175" ht="11.85" customHeight="1" x14ac:dyDescent="0.3"/>
    <row r="3176" ht="11.85" customHeight="1" x14ac:dyDescent="0.3"/>
    <row r="3177" ht="11.85" customHeight="1" x14ac:dyDescent="0.3"/>
    <row r="3178" ht="11.85" customHeight="1" x14ac:dyDescent="0.3"/>
    <row r="3179" ht="11.85" customHeight="1" x14ac:dyDescent="0.3"/>
    <row r="3180" ht="11.85" customHeight="1" x14ac:dyDescent="0.3"/>
    <row r="3181" ht="11.85" customHeight="1" x14ac:dyDescent="0.3"/>
    <row r="3182" ht="11.85" customHeight="1" x14ac:dyDescent="0.3"/>
    <row r="3183" ht="11.85" customHeight="1" x14ac:dyDescent="0.3"/>
    <row r="3184" ht="11.85" customHeight="1" x14ac:dyDescent="0.3"/>
    <row r="3185" ht="11.85" customHeight="1" x14ac:dyDescent="0.3"/>
    <row r="3186" ht="11.85" customHeight="1" x14ac:dyDescent="0.3"/>
    <row r="3187" ht="11.85" customHeight="1" x14ac:dyDescent="0.3"/>
    <row r="3188" ht="11.85" customHeight="1" x14ac:dyDescent="0.3"/>
    <row r="3189" ht="11.85" customHeight="1" x14ac:dyDescent="0.3"/>
    <row r="3190" ht="11.85" customHeight="1" x14ac:dyDescent="0.3"/>
    <row r="3191" ht="11.85" customHeight="1" x14ac:dyDescent="0.3"/>
    <row r="3192" ht="11.85" customHeight="1" x14ac:dyDescent="0.3"/>
    <row r="3193" ht="11.85" customHeight="1" x14ac:dyDescent="0.3"/>
    <row r="3194" ht="11.85" customHeight="1" x14ac:dyDescent="0.3"/>
    <row r="3195" ht="11.85" customHeight="1" x14ac:dyDescent="0.3"/>
    <row r="3196" ht="11.85" customHeight="1" x14ac:dyDescent="0.3"/>
    <row r="3197" ht="11.85" customHeight="1" x14ac:dyDescent="0.3"/>
    <row r="3198" ht="11.85" customHeight="1" x14ac:dyDescent="0.3"/>
    <row r="3199" ht="11.85" customHeight="1" x14ac:dyDescent="0.3"/>
    <row r="3200" ht="11.85" customHeight="1" x14ac:dyDescent="0.3"/>
    <row r="3201" spans="1:19" ht="11.85" customHeight="1" x14ac:dyDescent="0.3"/>
    <row r="3202" spans="1:19" ht="11.85" customHeight="1" x14ac:dyDescent="0.3">
      <c r="A3202" s="1"/>
      <c r="B3202" s="1"/>
      <c r="E3202" s="2" t="str">
        <f>$E$1</f>
        <v>CITY OF BRADY</v>
      </c>
    </row>
    <row r="3203" spans="1:19" ht="11.85" customHeight="1" x14ac:dyDescent="0.3">
      <c r="E3203" s="2" t="str">
        <f>$E$2</f>
        <v>BUDGET REPORT</v>
      </c>
    </row>
    <row r="3204" spans="1:19" ht="11.85" customHeight="1" x14ac:dyDescent="0.3">
      <c r="E3204" s="2" t="str">
        <f>$E$3</f>
        <v>FISCAL YEAR 2016 - 2017</v>
      </c>
    </row>
    <row r="3205" spans="1:19" ht="11.85" customHeight="1" x14ac:dyDescent="0.3">
      <c r="A3205" s="3" t="s">
        <v>1336</v>
      </c>
    </row>
    <row r="3206" spans="1:19" ht="11.85" customHeight="1" x14ac:dyDescent="0.3"/>
    <row r="3207" spans="1:19" ht="11.85" customHeight="1" x14ac:dyDescent="0.3">
      <c r="I3207" s="7" t="str">
        <f>$I$6</f>
        <v>(----- 2015-2016 ------)</v>
      </c>
      <c r="J3207" s="7"/>
      <c r="K3207" s="7"/>
      <c r="L3207" s="8"/>
      <c r="M3207" s="7" t="str">
        <f>$M$6</f>
        <v>2016-2017</v>
      </c>
      <c r="N3207" s="7"/>
      <c r="O3207" s="7"/>
      <c r="P3207" s="7"/>
      <c r="Q3207" s="7"/>
    </row>
    <row r="3208" spans="1:19" ht="11.85" customHeight="1" x14ac:dyDescent="0.3">
      <c r="C3208" s="9" t="str">
        <f>$C$7</f>
        <v>2012-2013</v>
      </c>
      <c r="D3208" s="8"/>
      <c r="E3208" s="9" t="str">
        <f>$E$7</f>
        <v>2013-2014</v>
      </c>
      <c r="F3208" s="8"/>
      <c r="G3208" s="9" t="str">
        <f>$G$7</f>
        <v>2014- 2015</v>
      </c>
      <c r="H3208" s="8"/>
      <c r="I3208" s="9" t="s">
        <v>9</v>
      </c>
      <c r="J3208" s="8"/>
      <c r="K3208" s="8" t="str">
        <f>+$K$7</f>
        <v>PROJECTED</v>
      </c>
      <c r="L3208" s="8"/>
      <c r="M3208" s="8" t="str">
        <f>$M$7</f>
        <v>2016-2017</v>
      </c>
      <c r="N3208" s="8"/>
      <c r="O3208" s="8" t="str">
        <f>$O$7</f>
        <v>2016-2017</v>
      </c>
      <c r="P3208" s="8"/>
      <c r="Q3208" s="8" t="str">
        <f>$Q$7</f>
        <v>APPROVED</v>
      </c>
    </row>
    <row r="3209" spans="1:19" ht="11.85" customHeight="1" x14ac:dyDescent="0.3">
      <c r="A3209" s="10"/>
      <c r="C3209" s="11" t="s">
        <v>12</v>
      </c>
      <c r="D3209" s="8"/>
      <c r="E3209" s="11" t="s">
        <v>12</v>
      </c>
      <c r="F3209" s="8"/>
      <c r="G3209" s="11" t="s">
        <v>12</v>
      </c>
      <c r="H3209" s="8"/>
      <c r="I3209" s="11" t="s">
        <v>13</v>
      </c>
      <c r="J3209" s="8"/>
      <c r="K3209" s="12" t="s">
        <v>13</v>
      </c>
      <c r="L3209" s="8"/>
      <c r="M3209" s="12" t="str">
        <f>$M$8</f>
        <v>BASE</v>
      </c>
      <c r="N3209" s="8"/>
      <c r="O3209" s="12" t="str">
        <f>$O$8</f>
        <v>SUPPLEMENTAL</v>
      </c>
      <c r="P3209" s="8"/>
      <c r="Q3209" s="12" t="str">
        <f>$Q$8</f>
        <v>BUDGET</v>
      </c>
    </row>
    <row r="3210" spans="1:19" ht="11.85" customHeight="1" x14ac:dyDescent="0.3"/>
    <row r="3211" spans="1:19" ht="11.85" customHeight="1" x14ac:dyDescent="0.3">
      <c r="A3211" s="3" t="s">
        <v>16</v>
      </c>
    </row>
    <row r="3212" spans="1:19" ht="11.85" customHeight="1" x14ac:dyDescent="0.3">
      <c r="A3212" s="3" t="s">
        <v>17</v>
      </c>
      <c r="C3212" s="2">
        <f>1128048-295</f>
        <v>1127753</v>
      </c>
      <c r="D3212" s="2"/>
      <c r="E3212" s="2">
        <f>C3407</f>
        <v>1179347.9900000002</v>
      </c>
      <c r="F3212" s="2"/>
      <c r="G3212" s="2">
        <f>E3407</f>
        <v>1286592.4099999997</v>
      </c>
      <c r="H3212" s="2"/>
      <c r="I3212" s="2">
        <f>G3407</f>
        <v>1431619.1599999997</v>
      </c>
      <c r="J3212" s="2"/>
      <c r="K3212" s="2">
        <f>+I3212</f>
        <v>1431619.1599999997</v>
      </c>
      <c r="L3212" s="2"/>
      <c r="M3212" s="2">
        <f>K3407</f>
        <v>947259.15999999968</v>
      </c>
      <c r="N3212" s="2"/>
      <c r="O3212" s="2"/>
      <c r="P3212" s="2"/>
      <c r="Q3212" s="2">
        <f>M3212</f>
        <v>947259.15999999968</v>
      </c>
      <c r="S3212" s="40"/>
    </row>
    <row r="3213" spans="1:19" ht="11.85" customHeight="1" x14ac:dyDescent="0.3">
      <c r="D3213" s="2"/>
      <c r="F3213" s="2"/>
      <c r="H3213" s="2"/>
      <c r="J3213" s="2"/>
      <c r="K3213" s="2"/>
      <c r="L3213" s="2"/>
      <c r="M3213" s="2"/>
      <c r="N3213" s="2"/>
      <c r="O3213" s="2"/>
      <c r="P3213" s="2"/>
      <c r="Q3213" s="2"/>
    </row>
    <row r="3214" spans="1:19" ht="11.85" customHeight="1" x14ac:dyDescent="0.3">
      <c r="A3214" s="13" t="s">
        <v>18</v>
      </c>
      <c r="D3214" s="2"/>
      <c r="F3214" s="2"/>
      <c r="H3214" s="2"/>
      <c r="J3214" s="2"/>
      <c r="K3214" s="2"/>
      <c r="L3214" s="2"/>
      <c r="M3214" s="2"/>
      <c r="N3214" s="2"/>
      <c r="O3214" s="2"/>
      <c r="P3214" s="2"/>
      <c r="Q3214" s="2"/>
    </row>
    <row r="3215" spans="1:19" ht="11.85" customHeight="1" x14ac:dyDescent="0.3">
      <c r="D3215" s="2"/>
      <c r="F3215" s="2"/>
      <c r="H3215" s="2"/>
      <c r="J3215" s="2"/>
      <c r="K3215" s="2"/>
      <c r="L3215" s="2"/>
      <c r="M3215" s="2"/>
      <c r="N3215" s="2"/>
      <c r="O3215" s="2"/>
      <c r="P3215" s="2"/>
      <c r="Q3215" s="2"/>
    </row>
    <row r="3216" spans="1:19" ht="11.85" customHeight="1" x14ac:dyDescent="0.3">
      <c r="A3216" s="13" t="s">
        <v>1223</v>
      </c>
      <c r="D3216" s="2"/>
      <c r="F3216" s="2"/>
      <c r="H3216" s="2"/>
      <c r="J3216" s="2"/>
      <c r="K3216" s="2"/>
      <c r="L3216" s="2"/>
      <c r="M3216" s="2"/>
      <c r="N3216" s="2"/>
      <c r="O3216" s="2"/>
      <c r="P3216" s="2"/>
      <c r="Q3216" s="2"/>
    </row>
    <row r="3217" spans="1:17" ht="11.85" customHeight="1" x14ac:dyDescent="0.3">
      <c r="A3217" s="3" t="s">
        <v>1337</v>
      </c>
      <c r="C3217" s="2">
        <v>423148.5</v>
      </c>
      <c r="D3217" s="2"/>
      <c r="E3217" s="2">
        <v>472830.12</v>
      </c>
      <c r="F3217" s="2"/>
      <c r="G3217" s="2">
        <v>456625.31</v>
      </c>
      <c r="H3217" s="2"/>
      <c r="I3217" s="2">
        <v>430000</v>
      </c>
      <c r="J3217" s="2"/>
      <c r="K3217" s="2">
        <v>395815</v>
      </c>
      <c r="L3217" s="2"/>
      <c r="M3217" s="2">
        <v>400000</v>
      </c>
      <c r="N3217" s="2"/>
      <c r="O3217" s="2">
        <v>0</v>
      </c>
      <c r="P3217" s="2"/>
      <c r="Q3217" s="2">
        <f t="shared" ref="Q3217:Q3223" si="92">M3217+O3217</f>
        <v>400000</v>
      </c>
    </row>
    <row r="3218" spans="1:17" ht="11.85" customHeight="1" x14ac:dyDescent="0.3">
      <c r="A3218" s="3" t="s">
        <v>1338</v>
      </c>
      <c r="C3218" s="2">
        <v>179873.59</v>
      </c>
      <c r="D3218" s="2"/>
      <c r="E3218" s="2">
        <v>209412.2</v>
      </c>
      <c r="F3218" s="2"/>
      <c r="G3218" s="2">
        <v>196803.14</v>
      </c>
      <c r="H3218" s="2"/>
      <c r="I3218" s="2">
        <v>190000</v>
      </c>
      <c r="J3218" s="2"/>
      <c r="K3218" s="2">
        <v>162000</v>
      </c>
      <c r="L3218" s="2"/>
      <c r="M3218" s="2">
        <v>170000</v>
      </c>
      <c r="N3218" s="2"/>
      <c r="O3218" s="2">
        <v>0</v>
      </c>
      <c r="P3218" s="2"/>
      <c r="Q3218" s="2">
        <f t="shared" si="92"/>
        <v>170000</v>
      </c>
    </row>
    <row r="3219" spans="1:17" ht="11.85" customHeight="1" x14ac:dyDescent="0.3">
      <c r="A3219" s="3" t="s">
        <v>1339</v>
      </c>
      <c r="C3219" s="2">
        <v>269601.36</v>
      </c>
      <c r="D3219" s="2"/>
      <c r="E3219" s="2">
        <v>242355.17</v>
      </c>
      <c r="F3219" s="2"/>
      <c r="G3219" s="2">
        <v>202475.6</v>
      </c>
      <c r="H3219" s="2"/>
      <c r="I3219" s="2">
        <v>190000</v>
      </c>
      <c r="J3219" s="2"/>
      <c r="K3219" s="2">
        <v>190000</v>
      </c>
      <c r="L3219" s="2"/>
      <c r="M3219" s="2">
        <v>210000</v>
      </c>
      <c r="N3219" s="2"/>
      <c r="O3219" s="2">
        <v>0</v>
      </c>
      <c r="P3219" s="2"/>
      <c r="Q3219" s="2">
        <f t="shared" si="92"/>
        <v>210000</v>
      </c>
    </row>
    <row r="3220" spans="1:17" ht="11.85" customHeight="1" x14ac:dyDescent="0.3">
      <c r="A3220" s="3" t="s">
        <v>1340</v>
      </c>
      <c r="C3220" s="2">
        <v>558725.56000000006</v>
      </c>
      <c r="D3220" s="2"/>
      <c r="E3220" s="2">
        <v>797878.7</v>
      </c>
      <c r="F3220" s="2"/>
      <c r="G3220" s="2">
        <v>617613.01</v>
      </c>
      <c r="H3220" s="2"/>
      <c r="I3220" s="2">
        <v>625000</v>
      </c>
      <c r="J3220" s="2"/>
      <c r="K3220" s="2">
        <v>380000</v>
      </c>
      <c r="L3220" s="2"/>
      <c r="M3220" s="2">
        <v>380000</v>
      </c>
      <c r="N3220" s="2"/>
      <c r="O3220" s="2">
        <v>0</v>
      </c>
      <c r="P3220" s="2"/>
      <c r="Q3220" s="2">
        <f t="shared" si="92"/>
        <v>380000</v>
      </c>
    </row>
    <row r="3221" spans="1:17" ht="11.85" customHeight="1" x14ac:dyDescent="0.3">
      <c r="A3221" s="3" t="s">
        <v>1341</v>
      </c>
      <c r="C3221" s="2">
        <v>1614.98</v>
      </c>
      <c r="D3221" s="2"/>
      <c r="E3221" s="2">
        <v>2126</v>
      </c>
      <c r="F3221" s="2"/>
      <c r="G3221" s="2">
        <v>1954</v>
      </c>
      <c r="H3221" s="2"/>
      <c r="I3221" s="2">
        <v>1950</v>
      </c>
      <c r="J3221" s="2"/>
      <c r="K3221" s="2">
        <v>1950</v>
      </c>
      <c r="L3221" s="2"/>
      <c r="M3221" s="2">
        <v>1950</v>
      </c>
      <c r="N3221" s="2"/>
      <c r="O3221" s="2">
        <v>0</v>
      </c>
      <c r="P3221" s="2"/>
      <c r="Q3221" s="2">
        <f t="shared" si="92"/>
        <v>1950</v>
      </c>
    </row>
    <row r="3222" spans="1:17" ht="11.85" customHeight="1" x14ac:dyDescent="0.3">
      <c r="A3222" s="3" t="s">
        <v>1342</v>
      </c>
      <c r="C3222" s="2">
        <v>6934.71</v>
      </c>
      <c r="D3222" s="2"/>
      <c r="E3222" s="2">
        <v>8370.2000000000007</v>
      </c>
      <c r="F3222" s="2"/>
      <c r="G3222" s="2">
        <v>8502.5</v>
      </c>
      <c r="H3222" s="2"/>
      <c r="I3222" s="2">
        <v>8000</v>
      </c>
      <c r="J3222" s="2"/>
      <c r="K3222" s="2">
        <v>8000</v>
      </c>
      <c r="L3222" s="2"/>
      <c r="M3222" s="2">
        <v>8000</v>
      </c>
      <c r="N3222" s="2"/>
      <c r="O3222" s="2">
        <v>0</v>
      </c>
      <c r="P3222" s="2"/>
      <c r="Q3222" s="2">
        <f t="shared" si="92"/>
        <v>8000</v>
      </c>
    </row>
    <row r="3223" spans="1:17" ht="11.85" customHeight="1" x14ac:dyDescent="0.3">
      <c r="A3223" s="3" t="s">
        <v>1343</v>
      </c>
      <c r="C3223" s="15">
        <v>0</v>
      </c>
      <c r="D3223" s="2"/>
      <c r="E3223" s="15">
        <v>0</v>
      </c>
      <c r="F3223" s="2"/>
      <c r="G3223" s="15">
        <v>0</v>
      </c>
      <c r="H3223" s="2"/>
      <c r="I3223" s="15">
        <v>0</v>
      </c>
      <c r="J3223" s="2"/>
      <c r="K3223" s="15">
        <v>0</v>
      </c>
      <c r="L3223" s="2"/>
      <c r="M3223" s="15">
        <v>0</v>
      </c>
      <c r="N3223" s="2"/>
      <c r="O3223" s="15">
        <v>0</v>
      </c>
      <c r="P3223" s="2"/>
      <c r="Q3223" s="15">
        <f t="shared" si="92"/>
        <v>0</v>
      </c>
    </row>
    <row r="3224" spans="1:17" ht="11.85" customHeight="1" x14ac:dyDescent="0.3">
      <c r="A3224" s="3" t="s">
        <v>1230</v>
      </c>
      <c r="C3224" s="2">
        <f>SUM(C3217:C3223)</f>
        <v>1439898.7</v>
      </c>
      <c r="D3224" s="2"/>
      <c r="E3224" s="2">
        <f>SUM(E3217:E3223)</f>
        <v>1732972.39</v>
      </c>
      <c r="F3224" s="2"/>
      <c r="G3224" s="2">
        <f>SUM(G3217:G3223)</f>
        <v>1483973.56</v>
      </c>
      <c r="H3224" s="2"/>
      <c r="I3224" s="2">
        <f>SUM(I3217:I3223)</f>
        <v>1444950</v>
      </c>
      <c r="J3224" s="2"/>
      <c r="K3224" s="2">
        <f>SUM(K3217:K3223)</f>
        <v>1137765</v>
      </c>
      <c r="L3224" s="2"/>
      <c r="M3224" s="2">
        <f>SUM(M3217:M3223)</f>
        <v>1169950</v>
      </c>
      <c r="N3224" s="2"/>
      <c r="O3224" s="2">
        <f>SUM(O3217:O3223)</f>
        <v>0</v>
      </c>
      <c r="P3224" s="2"/>
      <c r="Q3224" s="2">
        <f>SUM(Q3217:Q3223)</f>
        <v>1169950</v>
      </c>
    </row>
    <row r="3225" spans="1:17" ht="11.85" customHeight="1" x14ac:dyDescent="0.3">
      <c r="D3225" s="2"/>
      <c r="F3225" s="2"/>
      <c r="H3225" s="2"/>
      <c r="J3225" s="2"/>
      <c r="K3225" s="2"/>
      <c r="L3225" s="2"/>
      <c r="M3225" s="2"/>
      <c r="N3225" s="2"/>
      <c r="O3225" s="2"/>
      <c r="P3225" s="2"/>
      <c r="Q3225" s="2"/>
    </row>
    <row r="3226" spans="1:17" ht="11.85" customHeight="1" x14ac:dyDescent="0.3">
      <c r="A3226" s="13" t="s">
        <v>1231</v>
      </c>
      <c r="D3226" s="2"/>
      <c r="F3226" s="2"/>
      <c r="H3226" s="2"/>
      <c r="J3226" s="2"/>
      <c r="K3226" s="2"/>
      <c r="L3226" s="2"/>
      <c r="M3226" s="2"/>
      <c r="N3226" s="2"/>
      <c r="O3226" s="2"/>
      <c r="P3226" s="2"/>
      <c r="Q3226" s="2"/>
    </row>
    <row r="3227" spans="1:17" ht="11.85" customHeight="1" x14ac:dyDescent="0.3">
      <c r="A3227" s="3" t="s">
        <v>1344</v>
      </c>
      <c r="C3227" s="2">
        <v>151.19999999999999</v>
      </c>
      <c r="D3227" s="2"/>
      <c r="E3227" s="2">
        <v>1164.0999999999999</v>
      </c>
      <c r="F3227" s="2"/>
      <c r="G3227" s="2">
        <v>0</v>
      </c>
      <c r="H3227" s="2"/>
      <c r="I3227" s="2">
        <v>0</v>
      </c>
      <c r="J3227" s="2"/>
      <c r="K3227" s="2">
        <v>0</v>
      </c>
      <c r="L3227" s="2"/>
      <c r="M3227" s="2">
        <v>0</v>
      </c>
      <c r="N3227" s="2"/>
      <c r="O3227" s="2">
        <v>0</v>
      </c>
      <c r="P3227" s="2"/>
      <c r="Q3227" s="2">
        <f t="shared" ref="Q3227:Q3234" si="93">M3227+O3227</f>
        <v>0</v>
      </c>
    </row>
    <row r="3228" spans="1:17" ht="11.85" customHeight="1" x14ac:dyDescent="0.3">
      <c r="A3228" s="3" t="s">
        <v>1345</v>
      </c>
      <c r="C3228" s="2">
        <v>272.27999999999997</v>
      </c>
      <c r="D3228" s="2"/>
      <c r="E3228" s="2">
        <v>2626.57</v>
      </c>
      <c r="F3228" s="2"/>
      <c r="G3228" s="2">
        <v>299.14</v>
      </c>
      <c r="H3228" s="2"/>
      <c r="I3228" s="2">
        <v>0</v>
      </c>
      <c r="J3228" s="2"/>
      <c r="K3228" s="2">
        <v>0</v>
      </c>
      <c r="L3228" s="2"/>
      <c r="M3228" s="2">
        <v>0</v>
      </c>
      <c r="N3228" s="2"/>
      <c r="O3228" s="2">
        <v>0</v>
      </c>
      <c r="P3228" s="2"/>
      <c r="Q3228" s="2">
        <f t="shared" si="93"/>
        <v>0</v>
      </c>
    </row>
    <row r="3229" spans="1:17" ht="11.85" customHeight="1" x14ac:dyDescent="0.3">
      <c r="A3229" s="3" t="s">
        <v>1346</v>
      </c>
      <c r="C3229" s="2">
        <v>0</v>
      </c>
      <c r="D3229" s="2"/>
      <c r="E3229" s="2">
        <v>0</v>
      </c>
      <c r="F3229" s="2"/>
      <c r="G3229" s="2">
        <v>0</v>
      </c>
      <c r="H3229" s="2"/>
      <c r="I3229" s="2">
        <v>52172</v>
      </c>
      <c r="J3229" s="2"/>
      <c r="K3229" s="2">
        <v>0</v>
      </c>
      <c r="L3229" s="2"/>
      <c r="M3229" s="2">
        <v>17830</v>
      </c>
      <c r="N3229" s="2"/>
      <c r="O3229" s="2">
        <v>0</v>
      </c>
      <c r="P3229" s="2"/>
      <c r="Q3229" s="2">
        <f t="shared" si="93"/>
        <v>17830</v>
      </c>
    </row>
    <row r="3230" spans="1:17" ht="11.85" customHeight="1" x14ac:dyDescent="0.3">
      <c r="A3230" s="3" t="s">
        <v>1347</v>
      </c>
      <c r="C3230" s="2">
        <v>200</v>
      </c>
      <c r="D3230" s="2"/>
      <c r="E3230" s="2">
        <v>200</v>
      </c>
      <c r="F3230" s="2"/>
      <c r="G3230" s="2">
        <v>245</v>
      </c>
      <c r="H3230" s="2"/>
      <c r="I3230" s="2">
        <v>0</v>
      </c>
      <c r="J3230" s="2"/>
      <c r="K3230" s="2">
        <v>0</v>
      </c>
      <c r="L3230" s="2"/>
      <c r="M3230" s="2">
        <v>0</v>
      </c>
      <c r="N3230" s="2"/>
      <c r="O3230" s="2">
        <v>0</v>
      </c>
      <c r="P3230" s="2"/>
      <c r="Q3230" s="2">
        <f t="shared" si="93"/>
        <v>0</v>
      </c>
    </row>
    <row r="3231" spans="1:17" ht="11.85" customHeight="1" x14ac:dyDescent="0.3">
      <c r="A3231" s="3" t="s">
        <v>1348</v>
      </c>
      <c r="C3231" s="2">
        <v>0</v>
      </c>
      <c r="D3231" s="2"/>
      <c r="E3231" s="2">
        <v>0</v>
      </c>
      <c r="F3231" s="2"/>
      <c r="G3231" s="2">
        <v>132.62</v>
      </c>
      <c r="H3231" s="2"/>
      <c r="I3231" s="2">
        <v>0</v>
      </c>
      <c r="J3231" s="2"/>
      <c r="K3231" s="2">
        <v>0</v>
      </c>
      <c r="L3231" s="2"/>
      <c r="M3231" s="2">
        <v>0</v>
      </c>
      <c r="N3231" s="2"/>
      <c r="O3231" s="2">
        <v>0</v>
      </c>
      <c r="P3231" s="2"/>
      <c r="Q3231" s="2">
        <f t="shared" si="93"/>
        <v>0</v>
      </c>
    </row>
    <row r="3232" spans="1:17" ht="11.85" customHeight="1" x14ac:dyDescent="0.3">
      <c r="A3232" s="3" t="s">
        <v>1349</v>
      </c>
      <c r="C3232" s="2">
        <v>0</v>
      </c>
      <c r="D3232" s="2"/>
      <c r="E3232" s="2">
        <v>0</v>
      </c>
      <c r="F3232" s="2"/>
      <c r="G3232" s="2">
        <v>0</v>
      </c>
      <c r="H3232" s="2"/>
      <c r="I3232" s="2">
        <v>0</v>
      </c>
      <c r="J3232" s="2"/>
      <c r="K3232" s="2">
        <v>0</v>
      </c>
      <c r="L3232" s="2"/>
      <c r="M3232" s="2">
        <v>0</v>
      </c>
      <c r="N3232" s="2"/>
      <c r="O3232" s="2">
        <v>0</v>
      </c>
      <c r="P3232" s="2"/>
      <c r="Q3232" s="2">
        <f t="shared" si="93"/>
        <v>0</v>
      </c>
    </row>
    <row r="3233" spans="1:21" ht="11.85" customHeight="1" x14ac:dyDescent="0.3">
      <c r="A3233" s="3" t="s">
        <v>1350</v>
      </c>
      <c r="C3233" s="2">
        <v>5722.59</v>
      </c>
      <c r="D3233" s="2"/>
      <c r="E3233" s="2">
        <v>993.46</v>
      </c>
      <c r="F3233" s="2"/>
      <c r="G3233" s="2">
        <v>288.7</v>
      </c>
      <c r="H3233" s="2"/>
      <c r="I3233" s="2">
        <v>0</v>
      </c>
      <c r="J3233" s="2"/>
      <c r="K3233" s="2">
        <v>0</v>
      </c>
      <c r="L3233" s="2"/>
      <c r="M3233" s="2">
        <v>0</v>
      </c>
      <c r="N3233" s="2"/>
      <c r="O3233" s="2">
        <v>0</v>
      </c>
      <c r="P3233" s="2"/>
      <c r="Q3233" s="2">
        <f t="shared" si="93"/>
        <v>0</v>
      </c>
    </row>
    <row r="3234" spans="1:21" ht="11.85" customHeight="1" x14ac:dyDescent="0.3">
      <c r="A3234" s="3" t="s">
        <v>1351</v>
      </c>
      <c r="C3234" s="15">
        <v>0</v>
      </c>
      <c r="D3234" s="2"/>
      <c r="E3234" s="15">
        <v>0</v>
      </c>
      <c r="F3234" s="2"/>
      <c r="G3234" s="15">
        <v>1255</v>
      </c>
      <c r="H3234" s="2"/>
      <c r="I3234" s="15">
        <v>0</v>
      </c>
      <c r="J3234" s="2"/>
      <c r="K3234" s="15">
        <v>0</v>
      </c>
      <c r="L3234" s="2"/>
      <c r="M3234" s="15">
        <v>0</v>
      </c>
      <c r="N3234" s="2"/>
      <c r="O3234" s="15">
        <v>0</v>
      </c>
      <c r="P3234" s="2"/>
      <c r="Q3234" s="15">
        <f t="shared" si="93"/>
        <v>0</v>
      </c>
    </row>
    <row r="3235" spans="1:21" ht="11.85" customHeight="1" x14ac:dyDescent="0.3">
      <c r="A3235" s="3" t="s">
        <v>1239</v>
      </c>
      <c r="C3235" s="2">
        <f>SUM(C3227:C3234)</f>
        <v>6346.07</v>
      </c>
      <c r="D3235" s="2"/>
      <c r="E3235" s="2">
        <f>SUM(E3227:E3234)</f>
        <v>4984.13</v>
      </c>
      <c r="F3235" s="2"/>
      <c r="G3235" s="2">
        <f>SUM(G3227:G3234)</f>
        <v>2220.46</v>
      </c>
      <c r="H3235" s="2"/>
      <c r="I3235" s="2">
        <f>SUM(I3227:I3234)</f>
        <v>52172</v>
      </c>
      <c r="J3235" s="2"/>
      <c r="K3235" s="2">
        <f>SUM(K3227:K3234)</f>
        <v>0</v>
      </c>
      <c r="L3235" s="2"/>
      <c r="M3235" s="2">
        <f>SUM(M3227:M3234)</f>
        <v>17830</v>
      </c>
      <c r="N3235" s="2"/>
      <c r="O3235" s="2">
        <f>SUM(O3227:O3234)</f>
        <v>0</v>
      </c>
      <c r="P3235" s="2"/>
      <c r="Q3235" s="2">
        <f>SUM(Q3227:Q3234)</f>
        <v>17830</v>
      </c>
    </row>
    <row r="3236" spans="1:21" ht="11.85" customHeight="1" x14ac:dyDescent="0.3">
      <c r="D3236" s="2"/>
      <c r="F3236" s="2"/>
      <c r="H3236" s="2"/>
      <c r="J3236" s="2"/>
      <c r="K3236" s="2"/>
      <c r="L3236" s="2"/>
      <c r="M3236" s="2"/>
      <c r="N3236" s="2"/>
      <c r="O3236" s="2"/>
      <c r="P3236" s="2"/>
      <c r="Q3236" s="2"/>
    </row>
    <row r="3237" spans="1:21" ht="11.85" customHeight="1" x14ac:dyDescent="0.3">
      <c r="A3237" s="13" t="s">
        <v>214</v>
      </c>
      <c r="D3237" s="2"/>
      <c r="F3237" s="2"/>
      <c r="H3237" s="2"/>
      <c r="J3237" s="2"/>
      <c r="K3237" s="2"/>
      <c r="L3237" s="2"/>
      <c r="M3237" s="2"/>
      <c r="N3237" s="2"/>
      <c r="O3237" s="2"/>
      <c r="P3237" s="2"/>
      <c r="Q3237" s="2"/>
    </row>
    <row r="3238" spans="1:21" ht="11.85" customHeight="1" x14ac:dyDescent="0.3">
      <c r="A3238" s="3" t="s">
        <v>1352</v>
      </c>
      <c r="C3238" s="2">
        <v>538750</v>
      </c>
      <c r="D3238" s="2"/>
      <c r="E3238" s="2">
        <v>0</v>
      </c>
      <c r="F3238" s="2"/>
      <c r="G3238" s="2">
        <v>31470</v>
      </c>
      <c r="H3238" s="2"/>
      <c r="I3238" s="2">
        <v>34000</v>
      </c>
      <c r="J3238" s="2"/>
      <c r="K3238" s="2">
        <v>28777</v>
      </c>
      <c r="L3238" s="2"/>
      <c r="M3238" s="2">
        <v>0</v>
      </c>
      <c r="N3238" s="2"/>
      <c r="O3238" s="2">
        <v>0</v>
      </c>
      <c r="P3238" s="2"/>
      <c r="Q3238" s="2">
        <f>M3238+O3238</f>
        <v>0</v>
      </c>
    </row>
    <row r="3239" spans="1:21" ht="11.85" customHeight="1" x14ac:dyDescent="0.3">
      <c r="A3239" s="3" t="s">
        <v>1353</v>
      </c>
      <c r="C3239" s="15">
        <v>0</v>
      </c>
      <c r="D3239" s="2"/>
      <c r="E3239" s="15">
        <v>15000</v>
      </c>
      <c r="F3239" s="2"/>
      <c r="G3239" s="15">
        <v>0</v>
      </c>
      <c r="H3239" s="2"/>
      <c r="I3239" s="15">
        <v>0</v>
      </c>
      <c r="J3239" s="2"/>
      <c r="K3239" s="15">
        <v>0</v>
      </c>
      <c r="L3239" s="2"/>
      <c r="M3239" s="15">
        <v>0</v>
      </c>
      <c r="N3239" s="2"/>
      <c r="O3239" s="15">
        <v>0</v>
      </c>
      <c r="P3239" s="2"/>
      <c r="Q3239" s="15">
        <f>M3239+O3239</f>
        <v>0</v>
      </c>
    </row>
    <row r="3240" spans="1:21" ht="11.85" customHeight="1" x14ac:dyDescent="0.3">
      <c r="A3240" s="3" t="s">
        <v>228</v>
      </c>
      <c r="C3240" s="2">
        <f>SUM(C3238:C3239)</f>
        <v>538750</v>
      </c>
      <c r="D3240" s="2"/>
      <c r="E3240" s="2">
        <f>SUM(E3238:E3239)</f>
        <v>15000</v>
      </c>
      <c r="F3240" s="2"/>
      <c r="G3240" s="2">
        <f>SUM(G3238:G3239)</f>
        <v>31470</v>
      </c>
      <c r="H3240" s="2"/>
      <c r="I3240" s="2">
        <f>SUM(I3238:I3239)</f>
        <v>34000</v>
      </c>
      <c r="J3240" s="2"/>
      <c r="K3240" s="2">
        <f>SUM(K3238:K3239)</f>
        <v>28777</v>
      </c>
      <c r="L3240" s="2"/>
      <c r="M3240" s="2">
        <f>SUM(M3238:M3239)</f>
        <v>0</v>
      </c>
      <c r="N3240" s="2"/>
      <c r="O3240" s="2">
        <f>SUM(O3238:O3239)</f>
        <v>0</v>
      </c>
      <c r="P3240" s="2"/>
      <c r="Q3240" s="2">
        <f>SUM(Q3238:Q3239)</f>
        <v>0</v>
      </c>
    </row>
    <row r="3241" spans="1:21" ht="11.85" customHeight="1" x14ac:dyDescent="0.3">
      <c r="D3241" s="2"/>
      <c r="F3241" s="2"/>
      <c r="H3241" s="2"/>
      <c r="J3241" s="2"/>
      <c r="K3241" s="2"/>
      <c r="L3241" s="2"/>
      <c r="M3241" s="2"/>
      <c r="N3241" s="2"/>
      <c r="O3241" s="2"/>
      <c r="P3241" s="2"/>
      <c r="Q3241" s="2"/>
    </row>
    <row r="3242" spans="1:21" ht="11.85" customHeight="1" thickBot="1" x14ac:dyDescent="0.35">
      <c r="A3242" s="3" t="s">
        <v>239</v>
      </c>
      <c r="C3242" s="24">
        <f>C3224+C3235+C3240</f>
        <v>1984994.77</v>
      </c>
      <c r="D3242" s="2"/>
      <c r="E3242" s="24">
        <f>E3224+E3235+E3240</f>
        <v>1752956.5199999998</v>
      </c>
      <c r="F3242" s="2"/>
      <c r="G3242" s="24">
        <f>G3224+G3235+G3240</f>
        <v>1517664.02</v>
      </c>
      <c r="H3242" s="2"/>
      <c r="I3242" s="24">
        <f>I3224+I3235+I3240</f>
        <v>1531122</v>
      </c>
      <c r="J3242" s="2"/>
      <c r="K3242" s="24">
        <f>K3224+K3235+K3240</f>
        <v>1166542</v>
      </c>
      <c r="L3242" s="2"/>
      <c r="M3242" s="24">
        <f>M3224+M3235+M3240</f>
        <v>1187780</v>
      </c>
      <c r="N3242" s="2"/>
      <c r="O3242" s="24">
        <f>O3224+O3235+O3240</f>
        <v>0</v>
      </c>
      <c r="P3242" s="2"/>
      <c r="Q3242" s="24">
        <f>Q3224+Q3235+Q3240</f>
        <v>1187780</v>
      </c>
      <c r="R3242" s="20"/>
      <c r="U3242" s="2"/>
    </row>
    <row r="3243" spans="1:21" ht="11.85" customHeight="1" thickTop="1" x14ac:dyDescent="0.3">
      <c r="D3243" s="2"/>
      <c r="F3243" s="2"/>
      <c r="H3243" s="2"/>
      <c r="J3243" s="2"/>
      <c r="K3243" s="2"/>
      <c r="L3243" s="2"/>
      <c r="M3243" s="2"/>
      <c r="N3243" s="2"/>
      <c r="O3243" s="2"/>
      <c r="P3243" s="2"/>
      <c r="Q3243" s="2"/>
    </row>
    <row r="3244" spans="1:21" ht="11.85" customHeight="1" x14ac:dyDescent="0.3">
      <c r="D3244" s="2"/>
      <c r="F3244" s="2"/>
      <c r="H3244" s="2"/>
      <c r="J3244" s="2"/>
      <c r="K3244" s="2"/>
      <c r="L3244" s="2"/>
      <c r="M3244" s="2"/>
      <c r="N3244" s="2"/>
      <c r="O3244" s="2"/>
      <c r="P3244" s="2"/>
      <c r="Q3244" s="2"/>
    </row>
    <row r="3245" spans="1:21" ht="11.85" customHeight="1" x14ac:dyDescent="0.3">
      <c r="A3245" s="3" t="s">
        <v>240</v>
      </c>
      <c r="C3245" s="2">
        <f>C3212+C3242</f>
        <v>3112747.77</v>
      </c>
      <c r="D3245" s="2"/>
      <c r="E3245" s="2">
        <f>E3212+E3242</f>
        <v>2932304.51</v>
      </c>
      <c r="F3245" s="2"/>
      <c r="G3245" s="2">
        <f>G3212+G3242</f>
        <v>2804256.4299999997</v>
      </c>
      <c r="H3245" s="2"/>
      <c r="I3245" s="2">
        <f>I3212+I3242</f>
        <v>2962741.1599999997</v>
      </c>
      <c r="J3245" s="2"/>
      <c r="K3245" s="2">
        <f>K3212+K3242</f>
        <v>2598161.1599999997</v>
      </c>
      <c r="L3245" s="2"/>
      <c r="M3245" s="2">
        <f>M3212+M3242</f>
        <v>2135039.1599999997</v>
      </c>
      <c r="N3245" s="2"/>
      <c r="O3245" s="2"/>
      <c r="P3245" s="2"/>
      <c r="Q3245" s="2">
        <f>Q3212+Q3242</f>
        <v>2135039.1599999997</v>
      </c>
      <c r="U3245" s="2"/>
    </row>
    <row r="3246" spans="1:21" ht="11.85" customHeight="1" x14ac:dyDescent="0.3"/>
    <row r="3247" spans="1:21" ht="11.85" customHeight="1" x14ac:dyDescent="0.3"/>
    <row r="3248" spans="1:21" ht="11.85" customHeight="1" x14ac:dyDescent="0.3"/>
    <row r="3249" ht="11.85" customHeight="1" x14ac:dyDescent="0.3"/>
    <row r="3250" ht="11.85" customHeight="1" x14ac:dyDescent="0.3"/>
    <row r="3251" ht="11.85" customHeight="1" x14ac:dyDescent="0.3"/>
    <row r="3252" ht="11.85" customHeight="1" x14ac:dyDescent="0.3"/>
    <row r="3253" ht="11.85" customHeight="1" x14ac:dyDescent="0.3"/>
    <row r="3254" ht="11.85" customHeight="1" x14ac:dyDescent="0.3"/>
    <row r="3255" ht="11.85" customHeight="1" x14ac:dyDescent="0.3"/>
    <row r="3256" ht="11.85" customHeight="1" x14ac:dyDescent="0.3"/>
    <row r="3257" ht="11.85" customHeight="1" x14ac:dyDescent="0.3"/>
    <row r="3258" ht="11.85" customHeight="1" x14ac:dyDescent="0.3"/>
    <row r="3259" ht="11.85" customHeight="1" x14ac:dyDescent="0.3"/>
    <row r="3260" ht="11.85" customHeight="1" x14ac:dyDescent="0.3"/>
    <row r="3261" ht="11.85" customHeight="1" x14ac:dyDescent="0.3"/>
    <row r="3262" ht="11.85" customHeight="1" x14ac:dyDescent="0.3"/>
    <row r="3263" ht="11.85" customHeight="1" x14ac:dyDescent="0.3"/>
    <row r="3264" ht="11.85" customHeight="1" x14ac:dyDescent="0.3"/>
    <row r="3265" spans="1:20" ht="11.85" customHeight="1" x14ac:dyDescent="0.3">
      <c r="A3265" s="1"/>
      <c r="B3265" s="1"/>
      <c r="E3265" s="2" t="str">
        <f>$E$1</f>
        <v>CITY OF BRADY</v>
      </c>
    </row>
    <row r="3266" spans="1:20" ht="11.85" customHeight="1" x14ac:dyDescent="0.3">
      <c r="E3266" s="2" t="str">
        <f>$E$2</f>
        <v>BUDGET REPORT</v>
      </c>
    </row>
    <row r="3267" spans="1:20" ht="11.85" customHeight="1" x14ac:dyDescent="0.3">
      <c r="E3267" s="2" t="str">
        <f>$E$3</f>
        <v>FISCAL YEAR 2016 - 2017</v>
      </c>
    </row>
    <row r="3268" spans="1:20" ht="11.85" customHeight="1" x14ac:dyDescent="0.3">
      <c r="A3268" s="3" t="s">
        <v>1336</v>
      </c>
    </row>
    <row r="3269" spans="1:20" ht="11.85" customHeight="1" x14ac:dyDescent="0.3">
      <c r="A3269" s="3" t="s">
        <v>1354</v>
      </c>
    </row>
    <row r="3270" spans="1:20" ht="11.85" customHeight="1" x14ac:dyDescent="0.3">
      <c r="I3270" s="7" t="str">
        <f>$I$6</f>
        <v>(----- 2015-2016 ------)</v>
      </c>
      <c r="J3270" s="7"/>
      <c r="K3270" s="7"/>
      <c r="L3270" s="8"/>
      <c r="M3270" s="7" t="str">
        <f>$M$6</f>
        <v>2016-2017</v>
      </c>
      <c r="N3270" s="7"/>
      <c r="O3270" s="7"/>
      <c r="P3270" s="7"/>
      <c r="Q3270" s="7"/>
    </row>
    <row r="3271" spans="1:20" ht="11.85" customHeight="1" x14ac:dyDescent="0.3">
      <c r="C3271" s="9" t="str">
        <f>$C$7</f>
        <v>2012-2013</v>
      </c>
      <c r="D3271" s="8"/>
      <c r="E3271" s="9" t="str">
        <f>$E$7</f>
        <v>2013-2014</v>
      </c>
      <c r="F3271" s="8"/>
      <c r="G3271" s="9" t="str">
        <f>$G$7</f>
        <v>2014- 2015</v>
      </c>
      <c r="H3271" s="8"/>
      <c r="I3271" s="9" t="s">
        <v>9</v>
      </c>
      <c r="J3271" s="8"/>
      <c r="K3271" s="8" t="str">
        <f>+$K$7</f>
        <v>PROJECTED</v>
      </c>
      <c r="L3271" s="8"/>
      <c r="M3271" s="8" t="str">
        <f>$M$7</f>
        <v>2016-2017</v>
      </c>
      <c r="N3271" s="8"/>
      <c r="O3271" s="8" t="str">
        <f>$O$7</f>
        <v>2016-2017</v>
      </c>
      <c r="P3271" s="8"/>
      <c r="Q3271" s="8" t="str">
        <f>$Q$7</f>
        <v>APPROVED</v>
      </c>
    </row>
    <row r="3272" spans="1:20" ht="11.85" customHeight="1" x14ac:dyDescent="0.3">
      <c r="A3272" s="10" t="s">
        <v>242</v>
      </c>
      <c r="C3272" s="11" t="s">
        <v>12</v>
      </c>
      <c r="D3272" s="8"/>
      <c r="E3272" s="11" t="s">
        <v>12</v>
      </c>
      <c r="F3272" s="8"/>
      <c r="G3272" s="11" t="s">
        <v>12</v>
      </c>
      <c r="H3272" s="8"/>
      <c r="I3272" s="11" t="s">
        <v>13</v>
      </c>
      <c r="J3272" s="8"/>
      <c r="K3272" s="12" t="s">
        <v>13</v>
      </c>
      <c r="L3272" s="8"/>
      <c r="M3272" s="12" t="str">
        <f>$M$8</f>
        <v>BASE</v>
      </c>
      <c r="N3272" s="8"/>
      <c r="O3272" s="12" t="str">
        <f>$O$8</f>
        <v>SUPPLEMENTAL</v>
      </c>
      <c r="P3272" s="8"/>
      <c r="Q3272" s="12" t="str">
        <f>$Q$8</f>
        <v>BUDGET</v>
      </c>
    </row>
    <row r="3273" spans="1:20" ht="11.85" customHeight="1" x14ac:dyDescent="0.3"/>
    <row r="3274" spans="1:20" ht="11.85" customHeight="1" x14ac:dyDescent="0.3">
      <c r="A3274" s="13" t="s">
        <v>243</v>
      </c>
    </row>
    <row r="3275" spans="1:20" ht="11.85" customHeight="1" x14ac:dyDescent="0.3">
      <c r="A3275" s="3" t="s">
        <v>1355</v>
      </c>
      <c r="C3275" s="2">
        <v>115115.09</v>
      </c>
      <c r="D3275" s="2"/>
      <c r="E3275" s="2">
        <v>69736.350000000006</v>
      </c>
      <c r="F3275" s="2"/>
      <c r="G3275" s="2">
        <v>99149.66</v>
      </c>
      <c r="H3275" s="2"/>
      <c r="I3275" s="2">
        <v>124500</v>
      </c>
      <c r="J3275" s="2"/>
      <c r="K3275" s="2">
        <v>120000</v>
      </c>
      <c r="L3275" s="2"/>
      <c r="M3275" s="2">
        <v>132321</v>
      </c>
      <c r="N3275" s="2"/>
      <c r="O3275" s="2">
        <v>835</v>
      </c>
      <c r="P3275" s="2"/>
      <c r="Q3275" s="2">
        <f t="shared" ref="Q3275:Q3283" si="94">M3275+O3275</f>
        <v>133156</v>
      </c>
      <c r="T3275" s="14"/>
    </row>
    <row r="3276" spans="1:20" ht="11.85" customHeight="1" x14ac:dyDescent="0.3">
      <c r="A3276" s="3" t="s">
        <v>1356</v>
      </c>
      <c r="C3276" s="2">
        <v>5515.7</v>
      </c>
      <c r="D3276" s="2"/>
      <c r="E3276" s="2">
        <v>7586.95</v>
      </c>
      <c r="F3276" s="2"/>
      <c r="G3276" s="2">
        <v>4207.72</v>
      </c>
      <c r="H3276" s="2"/>
      <c r="I3276" s="2">
        <v>5000</v>
      </c>
      <c r="J3276" s="2"/>
      <c r="K3276" s="2">
        <v>5000</v>
      </c>
      <c r="L3276" s="2"/>
      <c r="M3276" s="2">
        <v>5000</v>
      </c>
      <c r="N3276" s="2"/>
      <c r="O3276" s="2">
        <v>0</v>
      </c>
      <c r="P3276" s="2"/>
      <c r="Q3276" s="2">
        <f t="shared" si="94"/>
        <v>5000</v>
      </c>
      <c r="T3276" s="14"/>
    </row>
    <row r="3277" spans="1:20" ht="11.85" customHeight="1" x14ac:dyDescent="0.3">
      <c r="A3277" s="3" t="s">
        <v>1357</v>
      </c>
      <c r="C3277" s="2">
        <v>0</v>
      </c>
      <c r="D3277" s="2"/>
      <c r="E3277" s="2">
        <v>0</v>
      </c>
      <c r="F3277" s="2"/>
      <c r="G3277" s="2">
        <v>2237.5</v>
      </c>
      <c r="H3277" s="2"/>
      <c r="I3277" s="2">
        <v>5850</v>
      </c>
      <c r="J3277" s="2"/>
      <c r="K3277" s="2">
        <v>5600</v>
      </c>
      <c r="L3277" s="2"/>
      <c r="M3277" s="2">
        <v>4500</v>
      </c>
      <c r="N3277" s="2"/>
      <c r="O3277" s="2">
        <v>0</v>
      </c>
      <c r="P3277" s="2"/>
      <c r="Q3277" s="2">
        <f t="shared" si="94"/>
        <v>4500</v>
      </c>
      <c r="T3277" s="14"/>
    </row>
    <row r="3278" spans="1:20" ht="11.85" customHeight="1" x14ac:dyDescent="0.3">
      <c r="A3278" s="3" t="s">
        <v>1358</v>
      </c>
      <c r="C3278" s="2">
        <v>3400</v>
      </c>
      <c r="D3278" s="2"/>
      <c r="E3278" s="2">
        <v>3640</v>
      </c>
      <c r="F3278" s="2"/>
      <c r="G3278" s="2">
        <v>3640</v>
      </c>
      <c r="H3278" s="2"/>
      <c r="I3278" s="2">
        <v>3650</v>
      </c>
      <c r="J3278" s="2"/>
      <c r="K3278" s="2">
        <v>3650</v>
      </c>
      <c r="L3278" s="2"/>
      <c r="M3278" s="2">
        <v>3650</v>
      </c>
      <c r="N3278" s="2"/>
      <c r="O3278" s="2">
        <v>0</v>
      </c>
      <c r="P3278" s="2"/>
      <c r="Q3278" s="2">
        <f t="shared" si="94"/>
        <v>3650</v>
      </c>
      <c r="T3278" s="14"/>
    </row>
    <row r="3279" spans="1:20" ht="11.85" customHeight="1" x14ac:dyDescent="0.3">
      <c r="A3279" s="3" t="s">
        <v>1359</v>
      </c>
      <c r="C3279" s="2">
        <v>22996.5</v>
      </c>
      <c r="D3279" s="2"/>
      <c r="E3279" s="2">
        <v>18801.900000000001</v>
      </c>
      <c r="F3279" s="2"/>
      <c r="G3279" s="2">
        <v>24294.27</v>
      </c>
      <c r="H3279" s="2"/>
      <c r="I3279" s="2">
        <v>37509</v>
      </c>
      <c r="J3279" s="2"/>
      <c r="K3279" s="2">
        <v>37509</v>
      </c>
      <c r="L3279" s="2"/>
      <c r="M3279" s="2">
        <v>39379</v>
      </c>
      <c r="N3279" s="2"/>
      <c r="O3279" s="2">
        <v>0</v>
      </c>
      <c r="P3279" s="2"/>
      <c r="Q3279" s="2">
        <f t="shared" si="94"/>
        <v>39379</v>
      </c>
      <c r="T3279" s="14"/>
    </row>
    <row r="3280" spans="1:20" ht="11.85" customHeight="1" x14ac:dyDescent="0.3">
      <c r="A3280" s="3" t="s">
        <v>1360</v>
      </c>
      <c r="C3280" s="2">
        <v>12192.93</v>
      </c>
      <c r="D3280" s="2"/>
      <c r="E3280" s="2">
        <v>8815.6200000000008</v>
      </c>
      <c r="F3280" s="2"/>
      <c r="G3280" s="2">
        <v>11769.04</v>
      </c>
      <c r="H3280" s="2"/>
      <c r="I3280" s="2">
        <v>12451</v>
      </c>
      <c r="J3280" s="2"/>
      <c r="K3280" s="2">
        <v>12451</v>
      </c>
      <c r="L3280" s="2"/>
      <c r="M3280" s="2">
        <v>13753</v>
      </c>
      <c r="N3280" s="2"/>
      <c r="O3280" s="2">
        <v>89</v>
      </c>
      <c r="P3280" s="2"/>
      <c r="Q3280" s="2">
        <f t="shared" si="94"/>
        <v>13842</v>
      </c>
      <c r="T3280" s="14"/>
    </row>
    <row r="3281" spans="1:21" ht="11.85" customHeight="1" x14ac:dyDescent="0.3">
      <c r="A3281" s="3" t="s">
        <v>1361</v>
      </c>
      <c r="C3281" s="2">
        <v>2323.7600000000002</v>
      </c>
      <c r="D3281" s="2"/>
      <c r="E3281" s="2">
        <v>2072.34</v>
      </c>
      <c r="F3281" s="2"/>
      <c r="G3281" s="2">
        <v>2094.85</v>
      </c>
      <c r="H3281" s="2"/>
      <c r="I3281" s="2">
        <v>1841</v>
      </c>
      <c r="J3281" s="2"/>
      <c r="K3281" s="2">
        <v>1841</v>
      </c>
      <c r="L3281" s="2"/>
      <c r="M3281" s="2">
        <v>1466</v>
      </c>
      <c r="N3281" s="2"/>
      <c r="O3281" s="2">
        <v>0</v>
      </c>
      <c r="P3281" s="2"/>
      <c r="Q3281" s="2">
        <f t="shared" si="94"/>
        <v>1466</v>
      </c>
      <c r="T3281" s="14"/>
    </row>
    <row r="3282" spans="1:21" ht="11.85" customHeight="1" x14ac:dyDescent="0.3">
      <c r="A3282" s="3" t="s">
        <v>1362</v>
      </c>
      <c r="C3282" s="2">
        <v>84.81</v>
      </c>
      <c r="D3282" s="2"/>
      <c r="E3282" s="2">
        <v>715.71</v>
      </c>
      <c r="F3282" s="2"/>
      <c r="G3282" s="2">
        <v>37.76</v>
      </c>
      <c r="H3282" s="2"/>
      <c r="I3282" s="2">
        <v>450</v>
      </c>
      <c r="J3282" s="2"/>
      <c r="K3282" s="2">
        <v>600</v>
      </c>
      <c r="L3282" s="2"/>
      <c r="M3282" s="2">
        <v>495</v>
      </c>
      <c r="N3282" s="2"/>
      <c r="O3282" s="2">
        <v>0</v>
      </c>
      <c r="P3282" s="2"/>
      <c r="Q3282" s="2">
        <f t="shared" si="94"/>
        <v>495</v>
      </c>
      <c r="T3282" s="14"/>
    </row>
    <row r="3283" spans="1:21" ht="11.85" customHeight="1" x14ac:dyDescent="0.3">
      <c r="A3283" s="3" t="s">
        <v>1363</v>
      </c>
      <c r="C3283" s="15">
        <v>9447.8700000000008</v>
      </c>
      <c r="D3283" s="2"/>
      <c r="E3283" s="15">
        <v>6050.44</v>
      </c>
      <c r="F3283" s="2"/>
      <c r="G3283" s="15">
        <v>8066.24</v>
      </c>
      <c r="H3283" s="2"/>
      <c r="I3283" s="15">
        <v>10101</v>
      </c>
      <c r="J3283" s="2"/>
      <c r="K3283" s="15">
        <v>10101</v>
      </c>
      <c r="L3283" s="2"/>
      <c r="M3283" s="15">
        <v>10711</v>
      </c>
      <c r="N3283" s="2"/>
      <c r="O3283" s="15">
        <v>65</v>
      </c>
      <c r="P3283" s="2"/>
      <c r="Q3283" s="15">
        <f t="shared" si="94"/>
        <v>10776</v>
      </c>
      <c r="T3283" s="14"/>
    </row>
    <row r="3284" spans="1:21" ht="11.85" customHeight="1" x14ac:dyDescent="0.3">
      <c r="A3284" s="3" t="s">
        <v>254</v>
      </c>
      <c r="C3284" s="2">
        <f>SUM(C3275:C3283)</f>
        <v>171076.65999999997</v>
      </c>
      <c r="D3284" s="2"/>
      <c r="E3284" s="2">
        <f>SUM(E3275:E3283)</f>
        <v>117419.31000000001</v>
      </c>
      <c r="F3284" s="2"/>
      <c r="G3284" s="2">
        <f>SUM(G3275:G3283)</f>
        <v>155497.04</v>
      </c>
      <c r="H3284" s="2"/>
      <c r="I3284" s="2">
        <f>SUM(I3275:I3283)</f>
        <v>201352</v>
      </c>
      <c r="J3284" s="2"/>
      <c r="K3284" s="2">
        <f>SUM(K3275:K3283)</f>
        <v>196752</v>
      </c>
      <c r="L3284" s="2"/>
      <c r="M3284" s="2">
        <f>SUM(M3275:M3283)</f>
        <v>211275</v>
      </c>
      <c r="N3284" s="2"/>
      <c r="O3284" s="2">
        <f>SUM(O3275:O3283)</f>
        <v>989</v>
      </c>
      <c r="P3284" s="2"/>
      <c r="Q3284" s="2">
        <f>SUM(Q3275:Q3283)</f>
        <v>212264</v>
      </c>
      <c r="R3284" s="20"/>
      <c r="U3284" s="2"/>
    </row>
    <row r="3285" spans="1:21" ht="11.85" customHeight="1" x14ac:dyDescent="0.3">
      <c r="D3285" s="2"/>
      <c r="F3285" s="2"/>
      <c r="H3285" s="2"/>
      <c r="J3285" s="2"/>
      <c r="K3285" s="2"/>
      <c r="L3285" s="2"/>
      <c r="M3285" s="2"/>
      <c r="N3285" s="2"/>
      <c r="O3285" s="2"/>
      <c r="P3285" s="2"/>
      <c r="Q3285" s="2"/>
    </row>
    <row r="3286" spans="1:21" ht="11.85" customHeight="1" x14ac:dyDescent="0.3">
      <c r="A3286" s="13" t="s">
        <v>255</v>
      </c>
      <c r="D3286" s="2"/>
      <c r="F3286" s="2"/>
      <c r="H3286" s="2"/>
      <c r="J3286" s="2"/>
      <c r="K3286" s="2"/>
      <c r="L3286" s="2"/>
      <c r="M3286" s="2"/>
      <c r="N3286" s="2"/>
      <c r="O3286" s="2"/>
      <c r="P3286" s="2"/>
      <c r="Q3286" s="2"/>
    </row>
    <row r="3287" spans="1:21" ht="11.85" customHeight="1" x14ac:dyDescent="0.3">
      <c r="A3287" s="3" t="s">
        <v>1364</v>
      </c>
      <c r="C3287" s="2">
        <v>0</v>
      </c>
      <c r="D3287" s="2"/>
      <c r="E3287" s="2">
        <v>35.15</v>
      </c>
      <c r="F3287" s="2"/>
      <c r="G3287" s="2">
        <v>0</v>
      </c>
      <c r="H3287" s="2"/>
      <c r="I3287" s="2">
        <v>750</v>
      </c>
      <c r="J3287" s="2"/>
      <c r="K3287" s="2">
        <v>750</v>
      </c>
      <c r="L3287" s="2"/>
      <c r="M3287" s="2">
        <v>750</v>
      </c>
      <c r="N3287" s="2"/>
      <c r="O3287" s="2">
        <v>0</v>
      </c>
      <c r="P3287" s="2"/>
      <c r="Q3287" s="2">
        <f t="shared" ref="Q3287:Q3299" si="95">M3287+O3287</f>
        <v>750</v>
      </c>
      <c r="T3287" s="14"/>
    </row>
    <row r="3288" spans="1:21" ht="11.85" customHeight="1" x14ac:dyDescent="0.3">
      <c r="A3288" s="3" t="s">
        <v>1365</v>
      </c>
      <c r="C3288" s="2">
        <v>4395.1000000000004</v>
      </c>
      <c r="D3288" s="2"/>
      <c r="E3288" s="2">
        <v>891.07</v>
      </c>
      <c r="F3288" s="2"/>
      <c r="G3288" s="2">
        <v>721.89</v>
      </c>
      <c r="H3288" s="2"/>
      <c r="I3288" s="2">
        <v>2200</v>
      </c>
      <c r="J3288" s="2"/>
      <c r="K3288" s="2">
        <v>2200</v>
      </c>
      <c r="L3288" s="2"/>
      <c r="M3288" s="2">
        <v>2200</v>
      </c>
      <c r="N3288" s="2"/>
      <c r="O3288" s="2">
        <v>0</v>
      </c>
      <c r="P3288" s="2"/>
      <c r="Q3288" s="2">
        <f t="shared" si="95"/>
        <v>2200</v>
      </c>
      <c r="T3288" s="14"/>
    </row>
    <row r="3289" spans="1:21" ht="11.85" customHeight="1" x14ac:dyDescent="0.3">
      <c r="A3289" s="3" t="s">
        <v>1366</v>
      </c>
      <c r="C3289" s="2">
        <v>5706.47</v>
      </c>
      <c r="D3289" s="2"/>
      <c r="E3289" s="2">
        <v>10727.79</v>
      </c>
      <c r="F3289" s="2"/>
      <c r="G3289" s="2">
        <v>30193.78</v>
      </c>
      <c r="H3289" s="2"/>
      <c r="I3289" s="2">
        <v>30000</v>
      </c>
      <c r="J3289" s="2"/>
      <c r="K3289" s="2">
        <v>30000</v>
      </c>
      <c r="L3289" s="2"/>
      <c r="M3289" s="2">
        <v>15000</v>
      </c>
      <c r="N3289" s="2"/>
      <c r="O3289" s="2">
        <v>0</v>
      </c>
      <c r="P3289" s="2"/>
      <c r="Q3289" s="2">
        <f t="shared" si="95"/>
        <v>15000</v>
      </c>
      <c r="T3289" s="14"/>
    </row>
    <row r="3290" spans="1:21" ht="11.85" customHeight="1" x14ac:dyDescent="0.3">
      <c r="A3290" s="3" t="s">
        <v>1367</v>
      </c>
      <c r="C3290" s="2">
        <v>1002.5</v>
      </c>
      <c r="D3290" s="2"/>
      <c r="E3290" s="2">
        <v>3266.5</v>
      </c>
      <c r="F3290" s="2"/>
      <c r="G3290" s="2">
        <v>2753.63</v>
      </c>
      <c r="H3290" s="2"/>
      <c r="I3290" s="2">
        <v>3750</v>
      </c>
      <c r="J3290" s="2"/>
      <c r="K3290" s="2">
        <v>4000</v>
      </c>
      <c r="L3290" s="2"/>
      <c r="M3290" s="2">
        <v>4000</v>
      </c>
      <c r="N3290" s="2"/>
      <c r="O3290" s="2">
        <v>0</v>
      </c>
      <c r="P3290" s="2"/>
      <c r="Q3290" s="2">
        <f t="shared" si="95"/>
        <v>4000</v>
      </c>
      <c r="T3290" s="14"/>
    </row>
    <row r="3291" spans="1:21" ht="11.85" customHeight="1" x14ac:dyDescent="0.3">
      <c r="A3291" s="3" t="s">
        <v>1368</v>
      </c>
      <c r="C3291" s="2">
        <v>13648.44</v>
      </c>
      <c r="D3291" s="2"/>
      <c r="E3291" s="2">
        <v>13978.03</v>
      </c>
      <c r="F3291" s="2"/>
      <c r="G3291" s="2">
        <v>15550.06</v>
      </c>
      <c r="H3291" s="2"/>
      <c r="I3291" s="2">
        <v>14700</v>
      </c>
      <c r="J3291" s="2"/>
      <c r="K3291" s="2">
        <v>17400</v>
      </c>
      <c r="L3291" s="2"/>
      <c r="M3291" s="2">
        <v>17100</v>
      </c>
      <c r="N3291" s="2"/>
      <c r="O3291" s="2">
        <v>0</v>
      </c>
      <c r="P3291" s="2"/>
      <c r="Q3291" s="2">
        <f t="shared" si="95"/>
        <v>17100</v>
      </c>
      <c r="T3291" s="14"/>
    </row>
    <row r="3292" spans="1:21" ht="11.85" customHeight="1" x14ac:dyDescent="0.3">
      <c r="A3292" s="3" t="s">
        <v>1369</v>
      </c>
      <c r="C3292" s="2">
        <v>0</v>
      </c>
      <c r="D3292" s="2"/>
      <c r="E3292" s="2">
        <v>0</v>
      </c>
      <c r="F3292" s="2"/>
      <c r="G3292" s="2">
        <v>0</v>
      </c>
      <c r="H3292" s="2"/>
      <c r="I3292" s="2">
        <v>0</v>
      </c>
      <c r="J3292" s="2"/>
      <c r="K3292" s="2">
        <v>0</v>
      </c>
      <c r="L3292" s="2"/>
      <c r="M3292" s="2">
        <v>0</v>
      </c>
      <c r="N3292" s="2"/>
      <c r="O3292" s="2">
        <v>0</v>
      </c>
      <c r="P3292" s="2"/>
      <c r="Q3292" s="2">
        <f t="shared" si="95"/>
        <v>0</v>
      </c>
      <c r="T3292" s="14"/>
    </row>
    <row r="3293" spans="1:21" ht="11.85" customHeight="1" x14ac:dyDescent="0.3">
      <c r="A3293" s="3" t="s">
        <v>1370</v>
      </c>
      <c r="C3293" s="2">
        <v>0</v>
      </c>
      <c r="D3293" s="2"/>
      <c r="E3293" s="2">
        <v>0</v>
      </c>
      <c r="F3293" s="2"/>
      <c r="G3293" s="2">
        <v>0</v>
      </c>
      <c r="H3293" s="2"/>
      <c r="I3293" s="2">
        <v>0</v>
      </c>
      <c r="J3293" s="2"/>
      <c r="K3293" s="2">
        <v>0</v>
      </c>
      <c r="L3293" s="2"/>
      <c r="M3293" s="2">
        <v>0</v>
      </c>
      <c r="N3293" s="2"/>
      <c r="O3293" s="2">
        <v>0</v>
      </c>
      <c r="P3293" s="2"/>
      <c r="Q3293" s="2">
        <f t="shared" si="95"/>
        <v>0</v>
      </c>
      <c r="T3293" s="14"/>
    </row>
    <row r="3294" spans="1:21" ht="11.85" customHeight="1" x14ac:dyDescent="0.3">
      <c r="A3294" s="3" t="s">
        <v>1371</v>
      </c>
      <c r="C3294" s="2">
        <v>1902.69</v>
      </c>
      <c r="D3294" s="2"/>
      <c r="E3294" s="2">
        <v>1137.52</v>
      </c>
      <c r="F3294" s="2"/>
      <c r="G3294" s="2">
        <v>969.04</v>
      </c>
      <c r="H3294" s="2"/>
      <c r="I3294" s="2">
        <v>2500</v>
      </c>
      <c r="J3294" s="2"/>
      <c r="K3294" s="2">
        <v>2500</v>
      </c>
      <c r="L3294" s="2"/>
      <c r="M3294" s="2">
        <v>2500</v>
      </c>
      <c r="N3294" s="2"/>
      <c r="O3294" s="2">
        <v>0</v>
      </c>
      <c r="P3294" s="2"/>
      <c r="Q3294" s="2">
        <f t="shared" si="95"/>
        <v>2500</v>
      </c>
      <c r="T3294" s="14"/>
    </row>
    <row r="3295" spans="1:21" ht="11.85" customHeight="1" x14ac:dyDescent="0.3">
      <c r="A3295" s="3" t="s">
        <v>1372</v>
      </c>
      <c r="C3295" s="2">
        <v>500</v>
      </c>
      <c r="D3295" s="2"/>
      <c r="E3295" s="2">
        <v>700</v>
      </c>
      <c r="F3295" s="2"/>
      <c r="G3295" s="2">
        <v>0</v>
      </c>
      <c r="H3295" s="2"/>
      <c r="I3295" s="2">
        <v>2000</v>
      </c>
      <c r="J3295" s="2"/>
      <c r="K3295" s="2">
        <v>7000</v>
      </c>
      <c r="L3295" s="2"/>
      <c r="M3295" s="2">
        <v>7000</v>
      </c>
      <c r="N3295" s="2"/>
      <c r="O3295" s="2">
        <v>0</v>
      </c>
      <c r="P3295" s="2"/>
      <c r="Q3295" s="2">
        <f t="shared" si="95"/>
        <v>7000</v>
      </c>
      <c r="T3295" s="14"/>
    </row>
    <row r="3296" spans="1:21" ht="11.85" customHeight="1" x14ac:dyDescent="0.3">
      <c r="A3296" s="3" t="s">
        <v>1373</v>
      </c>
      <c r="C3296" s="2">
        <v>0</v>
      </c>
      <c r="D3296" s="2"/>
      <c r="E3296" s="2">
        <v>0</v>
      </c>
      <c r="F3296" s="2"/>
      <c r="G3296" s="2">
        <v>0</v>
      </c>
      <c r="H3296" s="2"/>
      <c r="I3296" s="2">
        <v>5950</v>
      </c>
      <c r="J3296" s="2"/>
      <c r="K3296" s="2">
        <v>5950</v>
      </c>
      <c r="L3296" s="2"/>
      <c r="M3296" s="2">
        <v>5950</v>
      </c>
      <c r="N3296" s="2"/>
      <c r="O3296" s="2">
        <v>0</v>
      </c>
      <c r="P3296" s="2"/>
      <c r="Q3296" s="2">
        <f t="shared" si="95"/>
        <v>5950</v>
      </c>
      <c r="T3296" s="14"/>
    </row>
    <row r="3297" spans="1:21" ht="11.85" customHeight="1" x14ac:dyDescent="0.3">
      <c r="A3297" s="3" t="s">
        <v>1374</v>
      </c>
      <c r="C3297" s="2">
        <v>899.49</v>
      </c>
      <c r="D3297" s="2"/>
      <c r="E3297" s="2">
        <v>0</v>
      </c>
      <c r="F3297" s="2"/>
      <c r="G3297" s="2">
        <v>1513.51</v>
      </c>
      <c r="H3297" s="2"/>
      <c r="I3297" s="2">
        <v>1250</v>
      </c>
      <c r="J3297" s="2"/>
      <c r="K3297" s="2">
        <v>1250</v>
      </c>
      <c r="L3297" s="2"/>
      <c r="M3297" s="2">
        <v>0</v>
      </c>
      <c r="N3297" s="2"/>
      <c r="O3297" s="2">
        <v>0</v>
      </c>
      <c r="P3297" s="2"/>
      <c r="Q3297" s="2">
        <f t="shared" si="95"/>
        <v>0</v>
      </c>
      <c r="T3297" s="14"/>
    </row>
    <row r="3298" spans="1:21" ht="11.85" customHeight="1" x14ac:dyDescent="0.3">
      <c r="A3298" s="3" t="s">
        <v>1375</v>
      </c>
      <c r="C3298" s="2">
        <v>522908</v>
      </c>
      <c r="D3298" s="2"/>
      <c r="E3298" s="2">
        <v>826422.57</v>
      </c>
      <c r="F3298" s="2"/>
      <c r="G3298" s="2">
        <v>653526.56999999995</v>
      </c>
      <c r="H3298" s="2"/>
      <c r="I3298" s="2">
        <v>625000</v>
      </c>
      <c r="J3298" s="2"/>
      <c r="K3298" s="2">
        <v>405000</v>
      </c>
      <c r="L3298" s="2"/>
      <c r="M3298" s="2">
        <v>405000</v>
      </c>
      <c r="N3298" s="2"/>
      <c r="O3298" s="2">
        <v>0</v>
      </c>
      <c r="P3298" s="2"/>
      <c r="Q3298" s="2">
        <f t="shared" si="95"/>
        <v>405000</v>
      </c>
      <c r="T3298" s="14"/>
    </row>
    <row r="3299" spans="1:21" ht="11.85" customHeight="1" x14ac:dyDescent="0.3">
      <c r="A3299" s="3" t="s">
        <v>1376</v>
      </c>
      <c r="C3299" s="15">
        <v>-26611.200000000001</v>
      </c>
      <c r="D3299" s="2"/>
      <c r="E3299" s="15">
        <v>-37335.9</v>
      </c>
      <c r="F3299" s="2"/>
      <c r="G3299" s="15">
        <v>-35419.800000000003</v>
      </c>
      <c r="H3299" s="2"/>
      <c r="I3299" s="15">
        <v>-29000</v>
      </c>
      <c r="J3299" s="2"/>
      <c r="K3299" s="15">
        <v>-27000</v>
      </c>
      <c r="L3299" s="2"/>
      <c r="M3299" s="15">
        <v>-25000</v>
      </c>
      <c r="N3299" s="2"/>
      <c r="O3299" s="15">
        <v>0</v>
      </c>
      <c r="P3299" s="2"/>
      <c r="Q3299" s="15">
        <f t="shared" si="95"/>
        <v>-25000</v>
      </c>
      <c r="T3299" s="14"/>
    </row>
    <row r="3300" spans="1:21" ht="11.85" customHeight="1" x14ac:dyDescent="0.3">
      <c r="A3300" s="3" t="s">
        <v>272</v>
      </c>
      <c r="C3300" s="2">
        <f>SUM(C3287:C3299)</f>
        <v>524351.49</v>
      </c>
      <c r="D3300" s="2"/>
      <c r="E3300" s="2">
        <f>SUM(E3287:E3299)</f>
        <v>819822.73</v>
      </c>
      <c r="F3300" s="2"/>
      <c r="G3300" s="2">
        <f>SUM(G3287:G3299)</f>
        <v>669808.67999999993</v>
      </c>
      <c r="H3300" s="2"/>
      <c r="I3300" s="2">
        <f>SUM(I3287:I3299)</f>
        <v>659100</v>
      </c>
      <c r="J3300" s="2"/>
      <c r="K3300" s="2">
        <f>SUM(K3287:K3299)</f>
        <v>449050</v>
      </c>
      <c r="L3300" s="2"/>
      <c r="M3300" s="2">
        <f>SUM(M3287:M3299)</f>
        <v>434500</v>
      </c>
      <c r="N3300" s="2"/>
      <c r="O3300" s="2">
        <f>SUM(O3287:O3299)</f>
        <v>0</v>
      </c>
      <c r="P3300" s="2"/>
      <c r="Q3300" s="2">
        <f>SUM(Q3287:Q3299)</f>
        <v>434500</v>
      </c>
      <c r="R3300" s="20"/>
      <c r="U3300" s="2"/>
    </row>
    <row r="3301" spans="1:21" ht="11.85" customHeight="1" x14ac:dyDescent="0.3">
      <c r="D3301" s="2"/>
      <c r="F3301" s="2"/>
      <c r="H3301" s="2"/>
      <c r="J3301" s="2"/>
      <c r="K3301" s="2"/>
      <c r="L3301" s="2"/>
      <c r="M3301" s="2"/>
      <c r="N3301" s="2"/>
      <c r="O3301" s="2"/>
      <c r="P3301" s="2"/>
      <c r="Q3301" s="2"/>
    </row>
    <row r="3302" spans="1:21" ht="11.85" customHeight="1" x14ac:dyDescent="0.3">
      <c r="A3302" s="13" t="s">
        <v>273</v>
      </c>
      <c r="D3302" s="2"/>
      <c r="F3302" s="2"/>
      <c r="H3302" s="2"/>
      <c r="J3302" s="2"/>
      <c r="K3302" s="2"/>
      <c r="L3302" s="2"/>
      <c r="M3302" s="2"/>
      <c r="N3302" s="2"/>
      <c r="O3302" s="2"/>
      <c r="P3302" s="2"/>
      <c r="Q3302" s="2"/>
    </row>
    <row r="3303" spans="1:21" ht="11.85" customHeight="1" x14ac:dyDescent="0.3">
      <c r="A3303" s="3" t="s">
        <v>1377</v>
      </c>
      <c r="C3303" s="2">
        <v>524.59</v>
      </c>
      <c r="D3303" s="2"/>
      <c r="E3303" s="2">
        <v>192.24</v>
      </c>
      <c r="F3303" s="2"/>
      <c r="G3303" s="2">
        <v>585.16999999999996</v>
      </c>
      <c r="H3303" s="2"/>
      <c r="I3303" s="2">
        <v>200</v>
      </c>
      <c r="J3303" s="2"/>
      <c r="K3303" s="2">
        <v>800</v>
      </c>
      <c r="L3303" s="2"/>
      <c r="M3303" s="2">
        <v>800</v>
      </c>
      <c r="N3303" s="2"/>
      <c r="O3303" s="2">
        <v>0</v>
      </c>
      <c r="P3303" s="2"/>
      <c r="Q3303" s="2">
        <f t="shared" ref="Q3303:Q3323" si="96">M3303+O3303</f>
        <v>800</v>
      </c>
      <c r="T3303" s="14"/>
    </row>
    <row r="3304" spans="1:21" ht="11.85" customHeight="1" x14ac:dyDescent="0.3">
      <c r="A3304" s="3" t="s">
        <v>1378</v>
      </c>
      <c r="C3304" s="2">
        <v>231.38</v>
      </c>
      <c r="D3304" s="2"/>
      <c r="E3304" s="2">
        <v>276.10000000000002</v>
      </c>
      <c r="F3304" s="2"/>
      <c r="G3304" s="2">
        <v>823.73</v>
      </c>
      <c r="H3304" s="2"/>
      <c r="I3304" s="2">
        <v>2200</v>
      </c>
      <c r="J3304" s="2"/>
      <c r="K3304" s="2">
        <v>4700</v>
      </c>
      <c r="L3304" s="2"/>
      <c r="M3304" s="2">
        <v>5000</v>
      </c>
      <c r="N3304" s="2"/>
      <c r="O3304" s="2">
        <v>0</v>
      </c>
      <c r="P3304" s="2"/>
      <c r="Q3304" s="2">
        <f t="shared" si="96"/>
        <v>5000</v>
      </c>
      <c r="T3304" s="14"/>
    </row>
    <row r="3305" spans="1:21" ht="11.85" customHeight="1" x14ac:dyDescent="0.3">
      <c r="A3305" s="3" t="s">
        <v>1379</v>
      </c>
      <c r="C3305" s="2">
        <v>5386.93</v>
      </c>
      <c r="D3305" s="2"/>
      <c r="E3305" s="2">
        <v>3802.9</v>
      </c>
      <c r="F3305" s="2"/>
      <c r="G3305" s="2">
        <v>6014.3</v>
      </c>
      <c r="H3305" s="2"/>
      <c r="I3305" s="2">
        <v>6500</v>
      </c>
      <c r="J3305" s="2"/>
      <c r="K3305" s="2">
        <v>6500</v>
      </c>
      <c r="L3305" s="2"/>
      <c r="M3305" s="2">
        <v>6500</v>
      </c>
      <c r="N3305" s="2"/>
      <c r="O3305" s="2">
        <v>0</v>
      </c>
      <c r="P3305" s="2"/>
      <c r="Q3305" s="2">
        <f t="shared" si="96"/>
        <v>6500</v>
      </c>
      <c r="T3305" s="14"/>
    </row>
    <row r="3306" spans="1:21" ht="11.85" customHeight="1" x14ac:dyDescent="0.3">
      <c r="A3306" s="3" t="s">
        <v>1380</v>
      </c>
      <c r="C3306" s="2">
        <v>12929.52</v>
      </c>
      <c r="D3306" s="2"/>
      <c r="E3306" s="2">
        <v>0</v>
      </c>
      <c r="F3306" s="2"/>
      <c r="G3306" s="2">
        <v>4146.6499999999996</v>
      </c>
      <c r="H3306" s="2"/>
      <c r="I3306" s="2">
        <v>10000</v>
      </c>
      <c r="J3306" s="2"/>
      <c r="K3306" s="2">
        <v>10000</v>
      </c>
      <c r="L3306" s="2"/>
      <c r="M3306" s="2">
        <v>10000</v>
      </c>
      <c r="N3306" s="2"/>
      <c r="O3306" s="2">
        <v>0</v>
      </c>
      <c r="P3306" s="2"/>
      <c r="Q3306" s="2">
        <f t="shared" si="96"/>
        <v>10000</v>
      </c>
      <c r="T3306" s="14"/>
    </row>
    <row r="3307" spans="1:21" ht="11.85" customHeight="1" x14ac:dyDescent="0.3">
      <c r="A3307" s="3" t="s">
        <v>1381</v>
      </c>
      <c r="C3307" s="2">
        <v>10439.120000000001</v>
      </c>
      <c r="D3307" s="2"/>
      <c r="E3307" s="2">
        <v>7856.1</v>
      </c>
      <c r="F3307" s="2"/>
      <c r="G3307" s="2">
        <v>3996.05</v>
      </c>
      <c r="H3307" s="2"/>
      <c r="I3307" s="2">
        <v>9500</v>
      </c>
      <c r="J3307" s="2"/>
      <c r="K3307" s="2">
        <v>9500</v>
      </c>
      <c r="L3307" s="2"/>
      <c r="M3307" s="2">
        <v>9500</v>
      </c>
      <c r="N3307" s="2"/>
      <c r="O3307" s="2">
        <v>0</v>
      </c>
      <c r="P3307" s="2"/>
      <c r="Q3307" s="2">
        <f t="shared" si="96"/>
        <v>9500</v>
      </c>
      <c r="T3307" s="14"/>
    </row>
    <row r="3308" spans="1:21" ht="11.85" customHeight="1" x14ac:dyDescent="0.3">
      <c r="A3308" s="3" t="s">
        <v>1382</v>
      </c>
      <c r="C3308" s="2">
        <v>1318.61</v>
      </c>
      <c r="D3308" s="2"/>
      <c r="E3308" s="2">
        <v>1185.3900000000001</v>
      </c>
      <c r="F3308" s="2"/>
      <c r="G3308" s="2">
        <v>1000.43</v>
      </c>
      <c r="H3308" s="2"/>
      <c r="I3308" s="2">
        <v>1000</v>
      </c>
      <c r="J3308" s="2"/>
      <c r="K3308" s="2">
        <v>3000</v>
      </c>
      <c r="L3308" s="2"/>
      <c r="M3308" s="2">
        <v>3000</v>
      </c>
      <c r="N3308" s="2"/>
      <c r="O3308" s="2">
        <v>0</v>
      </c>
      <c r="P3308" s="2"/>
      <c r="Q3308" s="2">
        <f t="shared" si="96"/>
        <v>3000</v>
      </c>
      <c r="T3308" s="14"/>
    </row>
    <row r="3309" spans="1:21" ht="11.85" customHeight="1" x14ac:dyDescent="0.3">
      <c r="A3309" s="3" t="s">
        <v>1383</v>
      </c>
      <c r="C3309" s="2">
        <v>676.09</v>
      </c>
      <c r="D3309" s="2"/>
      <c r="E3309" s="2">
        <v>0</v>
      </c>
      <c r="F3309" s="2"/>
      <c r="G3309" s="2">
        <v>0</v>
      </c>
      <c r="H3309" s="2"/>
      <c r="I3309" s="2">
        <v>200</v>
      </c>
      <c r="J3309" s="2"/>
      <c r="K3309" s="2">
        <v>200</v>
      </c>
      <c r="L3309" s="2"/>
      <c r="M3309" s="2">
        <v>200</v>
      </c>
      <c r="N3309" s="2"/>
      <c r="O3309" s="2">
        <v>0</v>
      </c>
      <c r="P3309" s="2"/>
      <c r="Q3309" s="2">
        <f t="shared" si="96"/>
        <v>200</v>
      </c>
      <c r="T3309" s="14"/>
    </row>
    <row r="3310" spans="1:21" ht="11.85" customHeight="1" x14ac:dyDescent="0.3">
      <c r="A3310" s="3" t="s">
        <v>1384</v>
      </c>
      <c r="C3310" s="2">
        <v>96.13</v>
      </c>
      <c r="D3310" s="2"/>
      <c r="E3310" s="2">
        <v>46.5</v>
      </c>
      <c r="F3310" s="2"/>
      <c r="G3310" s="2">
        <v>0</v>
      </c>
      <c r="H3310" s="2"/>
      <c r="I3310" s="2">
        <v>0</v>
      </c>
      <c r="J3310" s="2"/>
      <c r="K3310" s="2">
        <v>0</v>
      </c>
      <c r="L3310" s="2"/>
      <c r="M3310" s="2">
        <v>0</v>
      </c>
      <c r="N3310" s="2"/>
      <c r="O3310" s="2">
        <v>0</v>
      </c>
      <c r="P3310" s="2"/>
      <c r="Q3310" s="2">
        <f t="shared" si="96"/>
        <v>0</v>
      </c>
      <c r="T3310" s="14"/>
    </row>
    <row r="3311" spans="1:21" ht="11.85" customHeight="1" x14ac:dyDescent="0.3">
      <c r="A3311" s="3" t="s">
        <v>1385</v>
      </c>
      <c r="C3311" s="2">
        <v>85.37</v>
      </c>
      <c r="D3311" s="2"/>
      <c r="E3311" s="2">
        <v>28.5</v>
      </c>
      <c r="F3311" s="2"/>
      <c r="G3311" s="2">
        <v>0</v>
      </c>
      <c r="H3311" s="2"/>
      <c r="I3311" s="2">
        <v>0</v>
      </c>
      <c r="J3311" s="2"/>
      <c r="K3311" s="2">
        <v>0</v>
      </c>
      <c r="L3311" s="2"/>
      <c r="M3311" s="2">
        <v>0</v>
      </c>
      <c r="N3311" s="2"/>
      <c r="O3311" s="2">
        <v>0</v>
      </c>
      <c r="P3311" s="2"/>
      <c r="Q3311" s="2">
        <f t="shared" si="96"/>
        <v>0</v>
      </c>
      <c r="T3311" s="14"/>
    </row>
    <row r="3312" spans="1:21" ht="11.85" customHeight="1" x14ac:dyDescent="0.3">
      <c r="A3312" s="3" t="s">
        <v>1386</v>
      </c>
      <c r="C3312" s="2">
        <v>2722.38</v>
      </c>
      <c r="D3312" s="2"/>
      <c r="E3312" s="2">
        <v>1566.2</v>
      </c>
      <c r="F3312" s="2"/>
      <c r="G3312" s="2">
        <v>2544.58</v>
      </c>
      <c r="H3312" s="2"/>
      <c r="I3312" s="2">
        <v>4000</v>
      </c>
      <c r="J3312" s="2"/>
      <c r="K3312" s="2">
        <v>9000</v>
      </c>
      <c r="L3312" s="2"/>
      <c r="M3312" s="2">
        <v>4000</v>
      </c>
      <c r="N3312" s="2"/>
      <c r="O3312" s="2">
        <v>0</v>
      </c>
      <c r="P3312" s="2"/>
      <c r="Q3312" s="2">
        <f t="shared" si="96"/>
        <v>4000</v>
      </c>
      <c r="T3312" s="14"/>
    </row>
    <row r="3313" spans="1:21" ht="11.85" customHeight="1" x14ac:dyDescent="0.3">
      <c r="A3313" s="3" t="s">
        <v>1387</v>
      </c>
      <c r="C3313" s="2">
        <v>8831.0300000000007</v>
      </c>
      <c r="D3313" s="2"/>
      <c r="E3313" s="2">
        <v>3445.15</v>
      </c>
      <c r="F3313" s="2"/>
      <c r="G3313" s="2">
        <v>11602.68</v>
      </c>
      <c r="H3313" s="2"/>
      <c r="I3313" s="2">
        <v>10000</v>
      </c>
      <c r="J3313" s="2"/>
      <c r="K3313" s="2">
        <v>10000</v>
      </c>
      <c r="L3313" s="2"/>
      <c r="M3313" s="2">
        <v>10000</v>
      </c>
      <c r="N3313" s="2"/>
      <c r="O3313" s="2">
        <v>0</v>
      </c>
      <c r="P3313" s="2"/>
      <c r="Q3313" s="2">
        <f t="shared" si="96"/>
        <v>10000</v>
      </c>
      <c r="T3313" s="14"/>
    </row>
    <row r="3314" spans="1:21" ht="11.85" customHeight="1" x14ac:dyDescent="0.3">
      <c r="A3314" s="3" t="s">
        <v>1388</v>
      </c>
      <c r="C3314" s="2">
        <v>19553.150000000001</v>
      </c>
      <c r="D3314" s="2"/>
      <c r="E3314" s="2">
        <v>17292.25</v>
      </c>
      <c r="F3314" s="2"/>
      <c r="G3314" s="2">
        <v>12599.57</v>
      </c>
      <c r="H3314" s="2"/>
      <c r="I3314" s="2">
        <v>40000</v>
      </c>
      <c r="J3314" s="2"/>
      <c r="K3314" s="2">
        <v>21600</v>
      </c>
      <c r="L3314" s="2"/>
      <c r="M3314" s="2">
        <v>30000</v>
      </c>
      <c r="N3314" s="2"/>
      <c r="O3314" s="2">
        <v>0</v>
      </c>
      <c r="P3314" s="2"/>
      <c r="Q3314" s="2">
        <f t="shared" si="96"/>
        <v>30000</v>
      </c>
      <c r="T3314" s="14"/>
    </row>
    <row r="3315" spans="1:21" ht="11.85" customHeight="1" x14ac:dyDescent="0.3">
      <c r="A3315" s="3" t="s">
        <v>1389</v>
      </c>
      <c r="C3315" s="2">
        <v>1101.18</v>
      </c>
      <c r="D3315" s="2"/>
      <c r="E3315" s="2">
        <v>1532.21</v>
      </c>
      <c r="F3315" s="2"/>
      <c r="G3315" s="2">
        <v>1996.13</v>
      </c>
      <c r="H3315" s="2"/>
      <c r="I3315" s="2">
        <v>2500</v>
      </c>
      <c r="J3315" s="2"/>
      <c r="K3315" s="2">
        <v>2500</v>
      </c>
      <c r="L3315" s="2"/>
      <c r="M3315" s="2">
        <v>2500</v>
      </c>
      <c r="N3315" s="2"/>
      <c r="O3315" s="2">
        <v>0</v>
      </c>
      <c r="P3315" s="2"/>
      <c r="Q3315" s="2">
        <f t="shared" si="96"/>
        <v>2500</v>
      </c>
      <c r="T3315" s="14"/>
    </row>
    <row r="3316" spans="1:21" ht="11.85" customHeight="1" x14ac:dyDescent="0.3">
      <c r="A3316" s="3" t="s">
        <v>1390</v>
      </c>
      <c r="C3316" s="2">
        <v>313</v>
      </c>
      <c r="D3316" s="2"/>
      <c r="E3316" s="2">
        <v>5</v>
      </c>
      <c r="F3316" s="2"/>
      <c r="G3316" s="2">
        <v>308</v>
      </c>
      <c r="H3316" s="2"/>
      <c r="I3316" s="2">
        <v>200</v>
      </c>
      <c r="J3316" s="2"/>
      <c r="K3316" s="2">
        <v>800</v>
      </c>
      <c r="L3316" s="2"/>
      <c r="M3316" s="2">
        <v>200</v>
      </c>
      <c r="N3316" s="2"/>
      <c r="O3316" s="2">
        <v>0</v>
      </c>
      <c r="P3316" s="2"/>
      <c r="Q3316" s="2">
        <f t="shared" si="96"/>
        <v>200</v>
      </c>
      <c r="T3316" s="14"/>
    </row>
    <row r="3317" spans="1:21" ht="11.85" hidden="1" customHeight="1" x14ac:dyDescent="0.3">
      <c r="A3317" s="3" t="s">
        <v>1391</v>
      </c>
      <c r="C3317" s="2">
        <v>0</v>
      </c>
      <c r="D3317" s="2"/>
      <c r="E3317" s="2">
        <v>0</v>
      </c>
      <c r="F3317" s="2"/>
      <c r="G3317" s="2">
        <v>0</v>
      </c>
      <c r="H3317" s="2"/>
      <c r="I3317" s="2">
        <v>0</v>
      </c>
      <c r="J3317" s="2"/>
      <c r="K3317" s="2">
        <v>0</v>
      </c>
      <c r="L3317" s="2"/>
      <c r="M3317" s="2">
        <v>0</v>
      </c>
      <c r="N3317" s="2"/>
      <c r="O3317" s="2">
        <v>0</v>
      </c>
      <c r="P3317" s="2"/>
      <c r="Q3317" s="2">
        <f t="shared" si="96"/>
        <v>0</v>
      </c>
      <c r="T3317" s="14"/>
    </row>
    <row r="3318" spans="1:21" ht="11.85" customHeight="1" x14ac:dyDescent="0.3">
      <c r="A3318" s="3" t="s">
        <v>1392</v>
      </c>
      <c r="C3318" s="2">
        <v>0</v>
      </c>
      <c r="D3318" s="2"/>
      <c r="E3318" s="2">
        <v>0</v>
      </c>
      <c r="F3318" s="2"/>
      <c r="G3318" s="2">
        <v>0</v>
      </c>
      <c r="H3318" s="2"/>
      <c r="I3318" s="2">
        <v>500</v>
      </c>
      <c r="J3318" s="2"/>
      <c r="K3318" s="2">
        <v>500</v>
      </c>
      <c r="L3318" s="2"/>
      <c r="M3318" s="2">
        <v>500</v>
      </c>
      <c r="N3318" s="2"/>
      <c r="O3318" s="2">
        <v>0</v>
      </c>
      <c r="P3318" s="2"/>
      <c r="Q3318" s="2">
        <f t="shared" si="96"/>
        <v>500</v>
      </c>
      <c r="T3318" s="14"/>
    </row>
    <row r="3319" spans="1:21" ht="11.85" customHeight="1" x14ac:dyDescent="0.3">
      <c r="A3319" s="3" t="s">
        <v>1393</v>
      </c>
      <c r="C3319" s="2">
        <v>4836.59</v>
      </c>
      <c r="D3319" s="2"/>
      <c r="E3319" s="2">
        <v>3202.82</v>
      </c>
      <c r="F3319" s="2"/>
      <c r="G3319" s="2">
        <v>2278.04</v>
      </c>
      <c r="H3319" s="2"/>
      <c r="I3319" s="2">
        <v>4375</v>
      </c>
      <c r="J3319" s="2"/>
      <c r="K3319" s="2">
        <v>4375</v>
      </c>
      <c r="L3319" s="2"/>
      <c r="M3319" s="2">
        <v>4375</v>
      </c>
      <c r="N3319" s="2"/>
      <c r="O3319" s="2">
        <v>0</v>
      </c>
      <c r="P3319" s="2"/>
      <c r="Q3319" s="2">
        <f t="shared" si="96"/>
        <v>4375</v>
      </c>
      <c r="T3319" s="14"/>
    </row>
    <row r="3320" spans="1:21" ht="11.85" customHeight="1" x14ac:dyDescent="0.3">
      <c r="A3320" s="3" t="s">
        <v>1394</v>
      </c>
      <c r="C3320" s="2">
        <v>0</v>
      </c>
      <c r="D3320" s="2"/>
      <c r="E3320" s="2">
        <v>0</v>
      </c>
      <c r="F3320" s="2"/>
      <c r="G3320" s="2">
        <v>0</v>
      </c>
      <c r="H3320" s="2"/>
      <c r="I3320" s="2">
        <v>0</v>
      </c>
      <c r="J3320" s="2"/>
      <c r="K3320" s="2">
        <v>0</v>
      </c>
      <c r="L3320" s="2"/>
      <c r="M3320" s="2">
        <v>0</v>
      </c>
      <c r="N3320" s="2"/>
      <c r="O3320" s="2">
        <v>0</v>
      </c>
      <c r="P3320" s="2"/>
      <c r="Q3320" s="2">
        <f t="shared" si="96"/>
        <v>0</v>
      </c>
      <c r="T3320" s="14"/>
    </row>
    <row r="3321" spans="1:21" ht="11.85" customHeight="1" x14ac:dyDescent="0.3">
      <c r="A3321" s="3" t="s">
        <v>1395</v>
      </c>
      <c r="C3321" s="2">
        <v>0</v>
      </c>
      <c r="D3321" s="2"/>
      <c r="E3321" s="2">
        <v>0</v>
      </c>
      <c r="F3321" s="2"/>
      <c r="G3321" s="2">
        <v>0</v>
      </c>
      <c r="H3321" s="2"/>
      <c r="I3321" s="2">
        <v>0</v>
      </c>
      <c r="J3321" s="2"/>
      <c r="K3321" s="2">
        <v>0</v>
      </c>
      <c r="L3321" s="2"/>
      <c r="M3321" s="2">
        <v>0</v>
      </c>
      <c r="N3321" s="2"/>
      <c r="O3321" s="2">
        <v>0</v>
      </c>
      <c r="P3321" s="2"/>
      <c r="Q3321" s="2">
        <f t="shared" si="96"/>
        <v>0</v>
      </c>
      <c r="T3321" s="14"/>
    </row>
    <row r="3322" spans="1:21" ht="11.85" customHeight="1" x14ac:dyDescent="0.3">
      <c r="A3322" s="3" t="s">
        <v>1396</v>
      </c>
      <c r="C3322" s="2">
        <v>3540</v>
      </c>
      <c r="D3322" s="2"/>
      <c r="E3322" s="2">
        <v>4360</v>
      </c>
      <c r="F3322" s="2"/>
      <c r="G3322" s="2">
        <v>2504</v>
      </c>
      <c r="H3322" s="2"/>
      <c r="I3322" s="2">
        <v>7000</v>
      </c>
      <c r="J3322" s="2"/>
      <c r="K3322" s="2">
        <v>7000</v>
      </c>
      <c r="L3322" s="2"/>
      <c r="M3322" s="2">
        <v>5000</v>
      </c>
      <c r="N3322" s="2"/>
      <c r="O3322" s="2">
        <v>0</v>
      </c>
      <c r="P3322" s="2"/>
      <c r="Q3322" s="2">
        <f t="shared" si="96"/>
        <v>5000</v>
      </c>
      <c r="T3322" s="14"/>
    </row>
    <row r="3323" spans="1:21" ht="11.85" customHeight="1" x14ac:dyDescent="0.3">
      <c r="A3323" s="3" t="s">
        <v>1397</v>
      </c>
      <c r="C3323" s="15">
        <v>16078.82</v>
      </c>
      <c r="D3323" s="2"/>
      <c r="E3323" s="15">
        <v>17690.04</v>
      </c>
      <c r="F3323" s="2"/>
      <c r="G3323" s="15">
        <v>15415.36</v>
      </c>
      <c r="H3323" s="2"/>
      <c r="I3323" s="15">
        <v>14645</v>
      </c>
      <c r="J3323" s="2"/>
      <c r="K3323" s="15">
        <v>14645</v>
      </c>
      <c r="L3323" s="2"/>
      <c r="M3323" s="15">
        <v>12795</v>
      </c>
      <c r="N3323" s="2"/>
      <c r="O3323" s="15">
        <v>0</v>
      </c>
      <c r="P3323" s="2"/>
      <c r="Q3323" s="15">
        <f t="shared" si="96"/>
        <v>12795</v>
      </c>
      <c r="T3323" s="14"/>
    </row>
    <row r="3324" spans="1:21" ht="11.85" customHeight="1" x14ac:dyDescent="0.3">
      <c r="A3324" s="3" t="s">
        <v>295</v>
      </c>
      <c r="C3324" s="2">
        <f>SUM(C3303:C3309)+SUM(C3310:C3323)</f>
        <v>88663.89</v>
      </c>
      <c r="D3324" s="2"/>
      <c r="E3324" s="2">
        <f>SUM(E3303:E3309)+SUM(E3310:E3323)</f>
        <v>62481.399999999994</v>
      </c>
      <c r="F3324" s="2"/>
      <c r="G3324" s="2">
        <f>SUM(G3303:G3309)+SUM(G3310:G3323)</f>
        <v>65814.69</v>
      </c>
      <c r="H3324" s="2"/>
      <c r="I3324" s="2">
        <f>SUM(I3303:I3309)+SUM(I3310:I3323)</f>
        <v>112820</v>
      </c>
      <c r="J3324" s="2"/>
      <c r="K3324" s="2">
        <f>SUM(K3303:K3309)+SUM(K3310:K3323)</f>
        <v>105120</v>
      </c>
      <c r="L3324" s="2"/>
      <c r="M3324" s="2">
        <f>SUM(M3303:M3309)+SUM(M3310:M3323)</f>
        <v>104370</v>
      </c>
      <c r="N3324" s="2"/>
      <c r="O3324" s="2">
        <f>SUM(O3303:O3309)+SUM(O3310:O3323)</f>
        <v>0</v>
      </c>
      <c r="P3324" s="2"/>
      <c r="Q3324" s="2">
        <f>SUM(Q3303:Q3309)+SUM(Q3310:Q3323)</f>
        <v>104370</v>
      </c>
      <c r="R3324" s="20"/>
      <c r="U3324" s="2"/>
    </row>
    <row r="3325" spans="1:21" ht="11.85" customHeight="1" x14ac:dyDescent="0.3">
      <c r="D3325" s="2"/>
      <c r="F3325" s="2"/>
      <c r="H3325" s="2"/>
      <c r="J3325" s="2"/>
      <c r="K3325" s="2"/>
      <c r="L3325" s="2"/>
      <c r="M3325" s="2"/>
      <c r="N3325" s="2"/>
      <c r="O3325" s="2"/>
      <c r="P3325" s="2"/>
      <c r="Q3325" s="2"/>
    </row>
    <row r="3326" spans="1:21" ht="11.85" customHeight="1" x14ac:dyDescent="0.3">
      <c r="A3326" s="3" t="s">
        <v>1398</v>
      </c>
      <c r="C3326" s="19">
        <v>79086.03</v>
      </c>
      <c r="D3326" s="2"/>
      <c r="E3326" s="19">
        <v>0</v>
      </c>
      <c r="F3326" s="2"/>
      <c r="G3326" s="19">
        <v>0</v>
      </c>
      <c r="H3326" s="2"/>
      <c r="I3326" s="19">
        <v>170215</v>
      </c>
      <c r="J3326" s="2"/>
      <c r="K3326" s="19">
        <v>11667</v>
      </c>
      <c r="L3326" s="2"/>
      <c r="M3326" s="19">
        <v>34290</v>
      </c>
      <c r="N3326" s="2"/>
      <c r="O3326" s="19">
        <f>125000</f>
        <v>125000</v>
      </c>
      <c r="P3326" s="2"/>
      <c r="Q3326" s="19">
        <f>M3326+O3326</f>
        <v>159290</v>
      </c>
    </row>
    <row r="3327" spans="1:21" ht="11.85" customHeight="1" x14ac:dyDescent="0.3">
      <c r="A3327" s="3" t="s">
        <v>1399</v>
      </c>
      <c r="C3327" s="15">
        <v>0</v>
      </c>
      <c r="D3327" s="2"/>
      <c r="E3327" s="15">
        <v>0</v>
      </c>
      <c r="F3327" s="2"/>
      <c r="G3327" s="15">
        <v>0</v>
      </c>
      <c r="H3327" s="2"/>
      <c r="I3327" s="15">
        <v>0</v>
      </c>
      <c r="J3327" s="2"/>
      <c r="K3327" s="15">
        <v>0</v>
      </c>
      <c r="L3327" s="2"/>
      <c r="M3327" s="15">
        <v>0</v>
      </c>
      <c r="N3327" s="2"/>
      <c r="O3327" s="15">
        <f>39000+29000</f>
        <v>68000</v>
      </c>
      <c r="P3327" s="2"/>
      <c r="Q3327" s="15">
        <f>M3327+O3327</f>
        <v>68000</v>
      </c>
    </row>
    <row r="3328" spans="1:21" ht="11.85" customHeight="1" x14ac:dyDescent="0.3">
      <c r="A3328" s="3" t="s">
        <v>298</v>
      </c>
      <c r="C3328" s="2">
        <f>SUM(C3326:C3327)</f>
        <v>79086.03</v>
      </c>
      <c r="D3328" s="2"/>
      <c r="E3328" s="2">
        <f>SUM(E3326:E3327)</f>
        <v>0</v>
      </c>
      <c r="F3328" s="2"/>
      <c r="G3328" s="2">
        <f>SUM(G3326:G3327)</f>
        <v>0</v>
      </c>
      <c r="H3328" s="2"/>
      <c r="I3328" s="2">
        <f>SUM(I3326:I3327)</f>
        <v>170215</v>
      </c>
      <c r="J3328" s="2"/>
      <c r="K3328" s="2">
        <f>SUM(K3326:K3327)</f>
        <v>11667</v>
      </c>
      <c r="L3328" s="2"/>
      <c r="M3328" s="2">
        <f>SUM(M3326:M3327)</f>
        <v>34290</v>
      </c>
      <c r="N3328" s="2"/>
      <c r="O3328" s="2">
        <f>SUM(O3326:O3327)</f>
        <v>193000</v>
      </c>
      <c r="P3328" s="2"/>
      <c r="Q3328" s="2">
        <f>SUM(Q3326:Q3327)</f>
        <v>227290</v>
      </c>
    </row>
    <row r="3329" spans="1:20" ht="11.85" customHeight="1" x14ac:dyDescent="0.3">
      <c r="A3329" s="1"/>
      <c r="B3329" s="1"/>
      <c r="E3329" s="2" t="str">
        <f>$E$1</f>
        <v>CITY OF BRADY</v>
      </c>
    </row>
    <row r="3330" spans="1:20" ht="11.85" customHeight="1" x14ac:dyDescent="0.3">
      <c r="E3330" s="2" t="str">
        <f>$E$2</f>
        <v>BUDGET REPORT</v>
      </c>
    </row>
    <row r="3331" spans="1:20" ht="11.85" customHeight="1" x14ac:dyDescent="0.3">
      <c r="E3331" s="2" t="str">
        <f>$E$3</f>
        <v>FISCAL YEAR 2016 - 2017</v>
      </c>
    </row>
    <row r="3332" spans="1:20" ht="11.85" customHeight="1" x14ac:dyDescent="0.3">
      <c r="A3332" s="3" t="s">
        <v>1336</v>
      </c>
    </row>
    <row r="3333" spans="1:20" ht="11.85" customHeight="1" x14ac:dyDescent="0.3">
      <c r="A3333" s="3" t="s">
        <v>1354</v>
      </c>
    </row>
    <row r="3334" spans="1:20" ht="11.85" customHeight="1" x14ac:dyDescent="0.3">
      <c r="I3334" s="7" t="str">
        <f>$I$6</f>
        <v>(----- 2015-2016 ------)</v>
      </c>
      <c r="J3334" s="7"/>
      <c r="K3334" s="7"/>
      <c r="L3334" s="8"/>
      <c r="M3334" s="7" t="str">
        <f>$M$6</f>
        <v>2016-2017</v>
      </c>
      <c r="N3334" s="7"/>
      <c r="O3334" s="7"/>
      <c r="P3334" s="7"/>
      <c r="Q3334" s="7"/>
    </row>
    <row r="3335" spans="1:20" ht="11.85" customHeight="1" x14ac:dyDescent="0.3">
      <c r="C3335" s="9" t="str">
        <f>$C$7</f>
        <v>2012-2013</v>
      </c>
      <c r="D3335" s="8"/>
      <c r="E3335" s="9" t="str">
        <f>$E$7</f>
        <v>2013-2014</v>
      </c>
      <c r="F3335" s="8"/>
      <c r="G3335" s="9" t="str">
        <f>$G$7</f>
        <v>2014- 2015</v>
      </c>
      <c r="H3335" s="8"/>
      <c r="I3335" s="9" t="s">
        <v>9</v>
      </c>
      <c r="J3335" s="8"/>
      <c r="K3335" s="8" t="str">
        <f>+$K$7</f>
        <v>PROJECTED</v>
      </c>
      <c r="L3335" s="8"/>
      <c r="M3335" s="8" t="str">
        <f>$M$7</f>
        <v>2016-2017</v>
      </c>
      <c r="N3335" s="8"/>
      <c r="O3335" s="8" t="str">
        <f>$O$7</f>
        <v>2016-2017</v>
      </c>
      <c r="P3335" s="8"/>
      <c r="Q3335" s="8" t="str">
        <f>$Q$7</f>
        <v>APPROVED</v>
      </c>
    </row>
    <row r="3336" spans="1:20" ht="11.85" customHeight="1" x14ac:dyDescent="0.3">
      <c r="A3336" s="10" t="s">
        <v>242</v>
      </c>
      <c r="C3336" s="11" t="s">
        <v>12</v>
      </c>
      <c r="D3336" s="8"/>
      <c r="E3336" s="11" t="s">
        <v>12</v>
      </c>
      <c r="F3336" s="8"/>
      <c r="G3336" s="11" t="s">
        <v>12</v>
      </c>
      <c r="H3336" s="8"/>
      <c r="I3336" s="11" t="s">
        <v>13</v>
      </c>
      <c r="J3336" s="8"/>
      <c r="K3336" s="12" t="s">
        <v>13</v>
      </c>
      <c r="L3336" s="8"/>
      <c r="M3336" s="12" t="str">
        <f>$M$8</f>
        <v>BASE</v>
      </c>
      <c r="N3336" s="8"/>
      <c r="O3336" s="12" t="str">
        <f>$O$8</f>
        <v>SUPPLEMENTAL</v>
      </c>
      <c r="P3336" s="8"/>
      <c r="Q3336" s="12" t="str">
        <f>$Q$8</f>
        <v>BUDGET</v>
      </c>
    </row>
    <row r="3337" spans="1:20" ht="11.85" customHeight="1" x14ac:dyDescent="0.3">
      <c r="D3337" s="2"/>
      <c r="F3337" s="2"/>
      <c r="H3337" s="2"/>
      <c r="J3337" s="2"/>
      <c r="K3337" s="2"/>
      <c r="L3337" s="2"/>
      <c r="M3337" s="2"/>
      <c r="N3337" s="2"/>
      <c r="O3337" s="2"/>
      <c r="P3337" s="2"/>
      <c r="Q3337" s="2"/>
    </row>
    <row r="3338" spans="1:20" ht="11.85" customHeight="1" x14ac:dyDescent="0.3">
      <c r="A3338" s="13" t="s">
        <v>949</v>
      </c>
      <c r="D3338" s="2"/>
      <c r="F3338" s="2"/>
      <c r="H3338" s="2"/>
      <c r="J3338" s="2"/>
      <c r="K3338" s="2"/>
      <c r="L3338" s="2"/>
      <c r="M3338" s="2"/>
      <c r="N3338" s="2"/>
      <c r="O3338" s="2"/>
      <c r="P3338" s="2"/>
      <c r="Q3338" s="2"/>
    </row>
    <row r="3339" spans="1:20" ht="11.85" customHeight="1" x14ac:dyDescent="0.3">
      <c r="A3339" s="3" t="s">
        <v>1400</v>
      </c>
      <c r="C3339" s="2">
        <v>0</v>
      </c>
      <c r="D3339" s="2"/>
      <c r="E3339" s="2">
        <v>0</v>
      </c>
      <c r="F3339" s="2"/>
      <c r="G3339" s="2">
        <v>0</v>
      </c>
      <c r="H3339" s="2"/>
      <c r="I3339" s="2">
        <v>0</v>
      </c>
      <c r="J3339" s="2"/>
      <c r="K3339" s="2">
        <v>0</v>
      </c>
      <c r="L3339" s="2"/>
      <c r="M3339" s="2">
        <v>0</v>
      </c>
      <c r="N3339" s="2"/>
      <c r="O3339" s="2">
        <v>0</v>
      </c>
      <c r="P3339" s="2"/>
      <c r="Q3339" s="2">
        <f>M3339+O3339</f>
        <v>0</v>
      </c>
    </row>
    <row r="3340" spans="1:20" ht="11.85" customHeight="1" x14ac:dyDescent="0.3">
      <c r="A3340" s="3" t="s">
        <v>1401</v>
      </c>
      <c r="C3340" s="15">
        <v>0</v>
      </c>
      <c r="D3340" s="2"/>
      <c r="E3340" s="15">
        <v>0</v>
      </c>
      <c r="F3340" s="2"/>
      <c r="G3340" s="15">
        <v>0</v>
      </c>
      <c r="H3340" s="2"/>
      <c r="I3340" s="15">
        <v>0</v>
      </c>
      <c r="J3340" s="2"/>
      <c r="K3340" s="15">
        <v>0</v>
      </c>
      <c r="L3340" s="2"/>
      <c r="M3340" s="15">
        <v>0</v>
      </c>
      <c r="N3340" s="2"/>
      <c r="O3340" s="15">
        <v>0</v>
      </c>
      <c r="P3340" s="2"/>
      <c r="Q3340" s="15">
        <f>M3340+O3340</f>
        <v>0</v>
      </c>
    </row>
    <row r="3341" spans="1:20" ht="11.85" customHeight="1" x14ac:dyDescent="0.3">
      <c r="A3341" s="3" t="s">
        <v>951</v>
      </c>
      <c r="C3341" s="2">
        <f>SUM(C3339:C3340)</f>
        <v>0</v>
      </c>
      <c r="D3341" s="2"/>
      <c r="E3341" s="2">
        <f>SUM(E3339:E3340)</f>
        <v>0</v>
      </c>
      <c r="F3341" s="2"/>
      <c r="G3341" s="2">
        <f>SUM(G3339:G3340)</f>
        <v>0</v>
      </c>
      <c r="H3341" s="2"/>
      <c r="I3341" s="2">
        <f>SUM(I3339:I3340)</f>
        <v>0</v>
      </c>
      <c r="J3341" s="2"/>
      <c r="K3341" s="2">
        <f>SUM(K3339:K3340)</f>
        <v>0</v>
      </c>
      <c r="L3341" s="2"/>
      <c r="M3341" s="2">
        <f>SUM(M3339:M3340)</f>
        <v>0</v>
      </c>
      <c r="N3341" s="2"/>
      <c r="O3341" s="2">
        <f>SUM(O3339:O3340)</f>
        <v>0</v>
      </c>
      <c r="P3341" s="2"/>
      <c r="Q3341" s="2">
        <f>SUM(Q3339:Q3340)</f>
        <v>0</v>
      </c>
    </row>
    <row r="3342" spans="1:20" ht="11.85" customHeight="1" x14ac:dyDescent="0.3">
      <c r="D3342" s="2"/>
      <c r="F3342" s="2"/>
      <c r="H3342" s="2"/>
      <c r="J3342" s="2"/>
      <c r="K3342" s="2"/>
      <c r="L3342" s="2"/>
      <c r="M3342" s="2"/>
      <c r="N3342" s="2"/>
      <c r="O3342" s="2"/>
      <c r="P3342" s="2"/>
      <c r="Q3342" s="2"/>
    </row>
    <row r="3343" spans="1:20" ht="11.85" customHeight="1" x14ac:dyDescent="0.3">
      <c r="A3343" s="13" t="s">
        <v>299</v>
      </c>
      <c r="D3343" s="2"/>
      <c r="F3343" s="2"/>
      <c r="H3343" s="2"/>
      <c r="J3343" s="2"/>
      <c r="K3343" s="2"/>
      <c r="L3343" s="2"/>
      <c r="M3343" s="2"/>
      <c r="N3343" s="2"/>
      <c r="O3343" s="2"/>
      <c r="P3343" s="2"/>
      <c r="Q3343" s="2"/>
    </row>
    <row r="3344" spans="1:20" ht="11.85" customHeight="1" x14ac:dyDescent="0.3">
      <c r="A3344" s="3" t="s">
        <v>1402</v>
      </c>
      <c r="C3344" s="2">
        <v>56782.27</v>
      </c>
      <c r="D3344" s="2"/>
      <c r="E3344" s="2">
        <v>59950.400000000001</v>
      </c>
      <c r="F3344" s="2"/>
      <c r="G3344" s="2">
        <v>61030.86</v>
      </c>
      <c r="H3344" s="2"/>
      <c r="I3344" s="2">
        <v>73655</v>
      </c>
      <c r="J3344" s="2"/>
      <c r="K3344" s="2">
        <v>73655</v>
      </c>
      <c r="L3344" s="2"/>
      <c r="M3344" s="2">
        <v>65560</v>
      </c>
      <c r="N3344" s="2"/>
      <c r="O3344" s="2">
        <v>0</v>
      </c>
      <c r="P3344" s="2"/>
      <c r="Q3344" s="2">
        <f t="shared" ref="Q3344:Q3350" si="97">M3344+O3344</f>
        <v>65560</v>
      </c>
      <c r="T3344" s="14"/>
    </row>
    <row r="3345" spans="1:22" ht="11.85" customHeight="1" x14ac:dyDescent="0.3">
      <c r="A3345" s="3" t="s">
        <v>1403</v>
      </c>
      <c r="C3345" s="2">
        <v>526603.43999999994</v>
      </c>
      <c r="D3345" s="2"/>
      <c r="E3345" s="2">
        <v>20695.7</v>
      </c>
      <c r="F3345" s="2"/>
      <c r="G3345" s="2">
        <v>31470</v>
      </c>
      <c r="H3345" s="2"/>
      <c r="I3345" s="2">
        <v>34000</v>
      </c>
      <c r="J3345" s="2"/>
      <c r="K3345" s="2">
        <v>28777</v>
      </c>
      <c r="L3345" s="2"/>
      <c r="M3345" s="2">
        <v>0</v>
      </c>
      <c r="N3345" s="2"/>
      <c r="O3345" s="2">
        <v>0</v>
      </c>
      <c r="P3345" s="2"/>
      <c r="Q3345" s="2">
        <f t="shared" si="97"/>
        <v>0</v>
      </c>
    </row>
    <row r="3346" spans="1:22" ht="11.85" customHeight="1" x14ac:dyDescent="0.3">
      <c r="A3346" s="3" t="s">
        <v>1404</v>
      </c>
      <c r="C3346" s="2">
        <v>486836</v>
      </c>
      <c r="D3346" s="2"/>
      <c r="E3346" s="2">
        <v>0</v>
      </c>
      <c r="F3346" s="2"/>
      <c r="G3346" s="2">
        <v>0</v>
      </c>
      <c r="H3346" s="2"/>
      <c r="I3346" s="2">
        <v>0</v>
      </c>
      <c r="J3346" s="2"/>
      <c r="K3346" s="2">
        <v>0</v>
      </c>
      <c r="L3346" s="2"/>
      <c r="M3346" s="2">
        <v>0</v>
      </c>
      <c r="N3346" s="2"/>
      <c r="O3346" s="2">
        <v>0</v>
      </c>
      <c r="P3346" s="2"/>
      <c r="Q3346" s="2">
        <v>0</v>
      </c>
    </row>
    <row r="3347" spans="1:22" ht="11.85" customHeight="1" x14ac:dyDescent="0.3">
      <c r="A3347" s="3" t="s">
        <v>1405</v>
      </c>
      <c r="C3347" s="19">
        <v>0</v>
      </c>
      <c r="D3347" s="19"/>
      <c r="E3347" s="19">
        <v>226584.56</v>
      </c>
      <c r="F3347" s="19"/>
      <c r="G3347" s="19">
        <v>29282</v>
      </c>
      <c r="H3347" s="19"/>
      <c r="I3347" s="19">
        <v>345634</v>
      </c>
      <c r="J3347" s="19"/>
      <c r="K3347" s="19">
        <v>345634</v>
      </c>
      <c r="L3347" s="19"/>
      <c r="M3347" s="19">
        <v>94476</v>
      </c>
      <c r="N3347" s="19"/>
      <c r="O3347" s="19">
        <v>100000</v>
      </c>
      <c r="P3347" s="19"/>
      <c r="Q3347" s="2">
        <f t="shared" si="97"/>
        <v>194476</v>
      </c>
    </row>
    <row r="3348" spans="1:22" ht="11.85" customHeight="1" x14ac:dyDescent="0.3">
      <c r="A3348" s="3" t="s">
        <v>1406</v>
      </c>
      <c r="C3348" s="19">
        <v>0</v>
      </c>
      <c r="D3348" s="19"/>
      <c r="E3348" s="19">
        <v>162133</v>
      </c>
      <c r="F3348" s="19"/>
      <c r="G3348" s="19">
        <v>213069</v>
      </c>
      <c r="H3348" s="19"/>
      <c r="I3348" s="19">
        <v>0</v>
      </c>
      <c r="J3348" s="19"/>
      <c r="K3348" s="19">
        <v>0</v>
      </c>
      <c r="L3348" s="19"/>
      <c r="M3348" s="19">
        <v>0</v>
      </c>
      <c r="N3348" s="19"/>
      <c r="O3348" s="19">
        <v>18700</v>
      </c>
      <c r="P3348" s="19"/>
      <c r="Q3348" s="19">
        <f t="shared" si="97"/>
        <v>18700</v>
      </c>
    </row>
    <row r="3349" spans="1:22" ht="11.85" customHeight="1" x14ac:dyDescent="0.3">
      <c r="A3349" s="3" t="s">
        <v>1407</v>
      </c>
      <c r="C3349" s="19">
        <v>0</v>
      </c>
      <c r="D3349" s="19"/>
      <c r="E3349" s="19">
        <v>0</v>
      </c>
      <c r="F3349" s="19"/>
      <c r="G3349" s="19">
        <v>0</v>
      </c>
      <c r="H3349" s="19"/>
      <c r="I3349" s="19">
        <v>0</v>
      </c>
      <c r="J3349" s="19"/>
      <c r="K3349" s="19">
        <v>0</v>
      </c>
      <c r="L3349" s="19"/>
      <c r="M3349" s="19">
        <v>0</v>
      </c>
      <c r="N3349" s="19"/>
      <c r="O3349" s="19">
        <v>0</v>
      </c>
      <c r="P3349" s="19"/>
      <c r="Q3349" s="19">
        <f t="shared" si="97"/>
        <v>0</v>
      </c>
    </row>
    <row r="3350" spans="1:22" ht="11.85" customHeight="1" x14ac:dyDescent="0.3">
      <c r="A3350" s="3" t="s">
        <v>1408</v>
      </c>
      <c r="C3350" s="15">
        <v>0</v>
      </c>
      <c r="D3350" s="19"/>
      <c r="E3350" s="15">
        <v>176625</v>
      </c>
      <c r="F3350" s="19"/>
      <c r="G3350" s="15">
        <v>146665</v>
      </c>
      <c r="H3350" s="19"/>
      <c r="I3350" s="15">
        <v>390247</v>
      </c>
      <c r="J3350" s="19"/>
      <c r="K3350" s="15">
        <v>440247</v>
      </c>
      <c r="L3350" s="19"/>
      <c r="M3350" s="15">
        <v>243309</v>
      </c>
      <c r="N3350" s="19"/>
      <c r="O3350" s="15">
        <v>0</v>
      </c>
      <c r="P3350" s="19"/>
      <c r="Q3350" s="15">
        <f t="shared" si="97"/>
        <v>243309</v>
      </c>
      <c r="R3350" s="20"/>
    </row>
    <row r="3351" spans="1:22" ht="11.85" customHeight="1" x14ac:dyDescent="0.3">
      <c r="A3351" s="3" t="s">
        <v>301</v>
      </c>
      <c r="C3351" s="2">
        <f>SUM(C3344:C3350)</f>
        <v>1070221.71</v>
      </c>
      <c r="D3351" s="2"/>
      <c r="E3351" s="2">
        <f>SUM(E3344:E3350)</f>
        <v>645988.66</v>
      </c>
      <c r="F3351" s="2"/>
      <c r="G3351" s="2">
        <f>SUM(G3344:G3350)</f>
        <v>481516.86</v>
      </c>
      <c r="H3351" s="2"/>
      <c r="I3351" s="2">
        <f>SUM(I3344:I3350)</f>
        <v>843536</v>
      </c>
      <c r="J3351" s="2"/>
      <c r="K3351" s="2">
        <f>SUM(K3344:K3350)</f>
        <v>888313</v>
      </c>
      <c r="L3351" s="2"/>
      <c r="M3351" s="2">
        <f>SUM(M3344:M3350)</f>
        <v>403345</v>
      </c>
      <c r="N3351" s="2"/>
      <c r="O3351" s="2">
        <f>SUM(O3344:O3350)</f>
        <v>118700</v>
      </c>
      <c r="P3351" s="2"/>
      <c r="Q3351" s="2">
        <f>SUM(Q3344:Q3350)</f>
        <v>522045</v>
      </c>
      <c r="R3351" s="20"/>
      <c r="U3351" s="2"/>
    </row>
    <row r="3352" spans="1:22" ht="11.85" customHeight="1" x14ac:dyDescent="0.3">
      <c r="D3352" s="2"/>
      <c r="F3352" s="2"/>
      <c r="H3352" s="2"/>
      <c r="J3352" s="2"/>
      <c r="K3352" s="2"/>
      <c r="L3352" s="2"/>
      <c r="M3352" s="2"/>
      <c r="N3352" s="2"/>
      <c r="O3352" s="2"/>
      <c r="P3352" s="2"/>
      <c r="Q3352" s="2"/>
      <c r="T3352" s="14"/>
    </row>
    <row r="3353" spans="1:22" ht="11.85" customHeight="1" x14ac:dyDescent="0.3">
      <c r="A3353" s="3" t="s">
        <v>1409</v>
      </c>
      <c r="C3353" s="2">
        <f>C3284+C3300+C3324+C3328+C3341+C3351</f>
        <v>1933399.7799999998</v>
      </c>
      <c r="D3353" s="2"/>
      <c r="E3353" s="2">
        <f>E3284+E3300+E3324+E3328+E3341+E3351</f>
        <v>1645712.1</v>
      </c>
      <c r="F3353" s="2"/>
      <c r="G3353" s="2">
        <f>G3284+G3300+G3324+G3328+G3341+G3351</f>
        <v>1372637.27</v>
      </c>
      <c r="H3353" s="2"/>
      <c r="I3353" s="2">
        <f>I3284+I3300+I3324+I3328+I3341+I3351</f>
        <v>1987023</v>
      </c>
      <c r="J3353" s="2"/>
      <c r="K3353" s="2">
        <f>K3284+K3300+K3324+K3328+K3341+K3351</f>
        <v>1650902</v>
      </c>
      <c r="L3353" s="2"/>
      <c r="M3353" s="2">
        <f>M3284+M3300+M3324+M3328+M3341+M3351</f>
        <v>1187780</v>
      </c>
      <c r="N3353" s="2"/>
      <c r="O3353" s="2">
        <f>O3284+O3300+O3324+O3328+O3341+O3351</f>
        <v>312689</v>
      </c>
      <c r="P3353" s="2"/>
      <c r="Q3353" s="2">
        <f>Q3284+Q3300+Q3324+Q3328+Q3341+Q3351</f>
        <v>1500469</v>
      </c>
      <c r="R3353" s="20"/>
      <c r="U3353" s="43"/>
      <c r="V3353" s="2"/>
    </row>
    <row r="3354" spans="1:22" ht="11.85" customHeight="1" x14ac:dyDescent="0.3"/>
    <row r="3355" spans="1:22" ht="11.85" customHeight="1" x14ac:dyDescent="0.3"/>
    <row r="3356" spans="1:22" ht="11.85" customHeight="1" x14ac:dyDescent="0.3">
      <c r="K3356" s="2"/>
    </row>
    <row r="3357" spans="1:22" ht="11.85" customHeight="1" x14ac:dyDescent="0.3"/>
    <row r="3358" spans="1:22" ht="11.85" customHeight="1" x14ac:dyDescent="0.3"/>
    <row r="3359" spans="1:22" ht="11.85" customHeight="1" x14ac:dyDescent="0.3"/>
    <row r="3360" spans="1:22" ht="11.85" customHeight="1" x14ac:dyDescent="0.3"/>
    <row r="3361" ht="11.85" customHeight="1" x14ac:dyDescent="0.3"/>
    <row r="3362" ht="11.85" customHeight="1" x14ac:dyDescent="0.3"/>
    <row r="3363" ht="11.85" customHeight="1" x14ac:dyDescent="0.3"/>
    <row r="3364" ht="11.85" customHeight="1" x14ac:dyDescent="0.3"/>
    <row r="3365" ht="11.85" customHeight="1" x14ac:dyDescent="0.3"/>
    <row r="3366" ht="11.85" customHeight="1" x14ac:dyDescent="0.3"/>
    <row r="3367" ht="11.85" customHeight="1" x14ac:dyDescent="0.3"/>
    <row r="3368" ht="11.85" customHeight="1" x14ac:dyDescent="0.3"/>
    <row r="3369" ht="11.85" customHeight="1" x14ac:dyDescent="0.3"/>
    <row r="3370" ht="11.85" customHeight="1" x14ac:dyDescent="0.3"/>
    <row r="3371" ht="11.85" customHeight="1" x14ac:dyDescent="0.3"/>
    <row r="3372" ht="11.85" customHeight="1" x14ac:dyDescent="0.3"/>
    <row r="3373" ht="11.85" customHeight="1" x14ac:dyDescent="0.3"/>
    <row r="3374" ht="11.85" customHeight="1" x14ac:dyDescent="0.3"/>
    <row r="3375" ht="11.85" customHeight="1" x14ac:dyDescent="0.3"/>
    <row r="3376" ht="11.85" customHeight="1" x14ac:dyDescent="0.3"/>
    <row r="3377" spans="1:5" ht="11.85" customHeight="1" x14ac:dyDescent="0.3"/>
    <row r="3378" spans="1:5" ht="11.85" customHeight="1" x14ac:dyDescent="0.3"/>
    <row r="3379" spans="1:5" ht="11.85" customHeight="1" x14ac:dyDescent="0.3"/>
    <row r="3380" spans="1:5" ht="11.85" customHeight="1" x14ac:dyDescent="0.3"/>
    <row r="3381" spans="1:5" ht="11.85" customHeight="1" x14ac:dyDescent="0.3"/>
    <row r="3382" spans="1:5" ht="11.85" customHeight="1" x14ac:dyDescent="0.3"/>
    <row r="3383" spans="1:5" ht="11.85" customHeight="1" x14ac:dyDescent="0.3"/>
    <row r="3384" spans="1:5" ht="11.85" customHeight="1" x14ac:dyDescent="0.3"/>
    <row r="3385" spans="1:5" ht="11.85" customHeight="1" x14ac:dyDescent="0.3"/>
    <row r="3386" spans="1:5" ht="11.85" customHeight="1" x14ac:dyDescent="0.3"/>
    <row r="3387" spans="1:5" ht="11.85" customHeight="1" x14ac:dyDescent="0.3"/>
    <row r="3388" spans="1:5" ht="11.85" customHeight="1" x14ac:dyDescent="0.3"/>
    <row r="3389" spans="1:5" ht="11.85" customHeight="1" x14ac:dyDescent="0.3"/>
    <row r="3390" spans="1:5" ht="11.85" customHeight="1" x14ac:dyDescent="0.3"/>
    <row r="3391" spans="1:5" ht="11.85" customHeight="1" x14ac:dyDescent="0.3"/>
    <row r="3392" spans="1:5" ht="11.85" customHeight="1" x14ac:dyDescent="0.3">
      <c r="A3392" s="1"/>
      <c r="B3392" s="1"/>
      <c r="E3392" s="2" t="str">
        <f>$E$1</f>
        <v>CITY OF BRADY</v>
      </c>
    </row>
    <row r="3393" spans="1:22" ht="11.85" customHeight="1" x14ac:dyDescent="0.3">
      <c r="E3393" s="2" t="str">
        <f>$E$2</f>
        <v>BUDGET REPORT</v>
      </c>
    </row>
    <row r="3394" spans="1:22" ht="11.85" customHeight="1" x14ac:dyDescent="0.3">
      <c r="E3394" s="2" t="str">
        <f>$E$3</f>
        <v>FISCAL YEAR 2016 - 2017</v>
      </c>
    </row>
    <row r="3395" spans="1:22" ht="11.85" customHeight="1" x14ac:dyDescent="0.3">
      <c r="A3395" s="3" t="s">
        <v>1336</v>
      </c>
    </row>
    <row r="3396" spans="1:22" ht="11.85" customHeight="1" x14ac:dyDescent="0.3"/>
    <row r="3397" spans="1:22" ht="11.85" customHeight="1" x14ac:dyDescent="0.3">
      <c r="I3397" s="7" t="str">
        <f>$I$6</f>
        <v>(----- 2015-2016 ------)</v>
      </c>
      <c r="J3397" s="7"/>
      <c r="K3397" s="7"/>
      <c r="L3397" s="8"/>
      <c r="M3397" s="7" t="str">
        <f>$M$6</f>
        <v>2016-2017</v>
      </c>
      <c r="N3397" s="7"/>
      <c r="O3397" s="7"/>
      <c r="P3397" s="7"/>
      <c r="Q3397" s="7"/>
    </row>
    <row r="3398" spans="1:22" ht="11.85" customHeight="1" x14ac:dyDescent="0.3">
      <c r="C3398" s="9" t="str">
        <f>$C$7</f>
        <v>2012-2013</v>
      </c>
      <c r="D3398" s="8"/>
      <c r="E3398" s="9" t="str">
        <f>$E$7</f>
        <v>2013-2014</v>
      </c>
      <c r="F3398" s="8"/>
      <c r="G3398" s="9" t="str">
        <f>$G$7</f>
        <v>2014- 2015</v>
      </c>
      <c r="H3398" s="8"/>
      <c r="I3398" s="9" t="s">
        <v>9</v>
      </c>
      <c r="J3398" s="8"/>
      <c r="K3398" s="8" t="str">
        <f>+$K$7</f>
        <v>PROJECTED</v>
      </c>
      <c r="L3398" s="8"/>
      <c r="M3398" s="8" t="str">
        <f>$M$7</f>
        <v>2016-2017</v>
      </c>
      <c r="N3398" s="8"/>
      <c r="O3398" s="8" t="str">
        <f>$O$7</f>
        <v>2016-2017</v>
      </c>
      <c r="P3398" s="8"/>
      <c r="Q3398" s="8" t="str">
        <f>$Q$7</f>
        <v>APPROVED</v>
      </c>
    </row>
    <row r="3399" spans="1:22" ht="11.85" customHeight="1" x14ac:dyDescent="0.3">
      <c r="A3399" s="10" t="s">
        <v>242</v>
      </c>
      <c r="C3399" s="11" t="s">
        <v>12</v>
      </c>
      <c r="D3399" s="8"/>
      <c r="E3399" s="11" t="s">
        <v>12</v>
      </c>
      <c r="F3399" s="8"/>
      <c r="G3399" s="11" t="s">
        <v>12</v>
      </c>
      <c r="H3399" s="8"/>
      <c r="I3399" s="11" t="s">
        <v>13</v>
      </c>
      <c r="J3399" s="8"/>
      <c r="K3399" s="12" t="s">
        <v>13</v>
      </c>
      <c r="L3399" s="8"/>
      <c r="M3399" s="12" t="str">
        <f>$M$8</f>
        <v>BASE</v>
      </c>
      <c r="N3399" s="8"/>
      <c r="O3399" s="12" t="str">
        <f>$O$8</f>
        <v>SUPPLEMENTAL</v>
      </c>
      <c r="P3399" s="8"/>
      <c r="Q3399" s="12" t="str">
        <f>$Q$8</f>
        <v>BUDGET</v>
      </c>
    </row>
    <row r="3400" spans="1:22" ht="11.85" customHeight="1" x14ac:dyDescent="0.3"/>
    <row r="3401" spans="1:22" ht="11.85" customHeight="1" thickBot="1" x14ac:dyDescent="0.35">
      <c r="A3401" s="3" t="s">
        <v>1054</v>
      </c>
      <c r="C3401" s="24">
        <f>C3353</f>
        <v>1933399.7799999998</v>
      </c>
      <c r="D3401" s="2"/>
      <c r="E3401" s="24">
        <f>E3353</f>
        <v>1645712.1</v>
      </c>
      <c r="F3401" s="2"/>
      <c r="G3401" s="24">
        <f>G3353</f>
        <v>1372637.27</v>
      </c>
      <c r="H3401" s="2"/>
      <c r="I3401" s="24">
        <f>I3353</f>
        <v>1987023</v>
      </c>
      <c r="J3401" s="2"/>
      <c r="K3401" s="24">
        <f>K3353</f>
        <v>1650902</v>
      </c>
      <c r="L3401" s="2"/>
      <c r="M3401" s="24">
        <f>M3353</f>
        <v>1187780</v>
      </c>
      <c r="N3401" s="2"/>
      <c r="O3401" s="24">
        <f>O3353</f>
        <v>312689</v>
      </c>
      <c r="P3401" s="2"/>
      <c r="Q3401" s="24">
        <f>Q3353</f>
        <v>1500469</v>
      </c>
      <c r="R3401" s="20"/>
      <c r="U3401" s="2"/>
      <c r="V3401" s="2"/>
    </row>
    <row r="3402" spans="1:22" ht="11.85" customHeight="1" thickTop="1" x14ac:dyDescent="0.3">
      <c r="D3402" s="2"/>
      <c r="F3402" s="2"/>
      <c r="H3402" s="2"/>
      <c r="J3402" s="2"/>
      <c r="K3402" s="2"/>
      <c r="L3402" s="2"/>
      <c r="M3402" s="2"/>
      <c r="N3402" s="2"/>
      <c r="O3402" s="2"/>
      <c r="P3402" s="2"/>
      <c r="Q3402" s="2"/>
    </row>
    <row r="3403" spans="1:22" ht="11.85" customHeight="1" thickBot="1" x14ac:dyDescent="0.35">
      <c r="A3403" s="3" t="s">
        <v>1055</v>
      </c>
      <c r="C3403" s="24">
        <f>C3242-C3401</f>
        <v>51594.990000000224</v>
      </c>
      <c r="D3403" s="2"/>
      <c r="E3403" s="24">
        <f>E3242-E3401</f>
        <v>107244.41999999969</v>
      </c>
      <c r="F3403" s="2"/>
      <c r="G3403" s="24">
        <f>G3242-G3401</f>
        <v>145026.75</v>
      </c>
      <c r="H3403" s="2"/>
      <c r="I3403" s="24">
        <f>I3242-I3401</f>
        <v>-455901</v>
      </c>
      <c r="J3403" s="2"/>
      <c r="K3403" s="24">
        <f>K3242-K3401</f>
        <v>-484360</v>
      </c>
      <c r="L3403" s="2"/>
      <c r="M3403" s="24">
        <f>M3242-M3401</f>
        <v>0</v>
      </c>
      <c r="N3403" s="2"/>
      <c r="O3403" s="24">
        <f>O3242-O3401</f>
        <v>-312689</v>
      </c>
      <c r="P3403" s="2"/>
      <c r="Q3403" s="24">
        <f>Q3242-Q3401</f>
        <v>-312689</v>
      </c>
    </row>
    <row r="3404" spans="1:22" ht="11.85" customHeight="1" thickTop="1" x14ac:dyDescent="0.3">
      <c r="D3404" s="2"/>
      <c r="F3404" s="2"/>
      <c r="H3404" s="2"/>
      <c r="J3404" s="2"/>
      <c r="K3404" s="2"/>
      <c r="L3404" s="2"/>
      <c r="M3404" s="2"/>
      <c r="N3404" s="2"/>
      <c r="O3404" s="2"/>
      <c r="P3404" s="2"/>
      <c r="Q3404" s="2"/>
    </row>
    <row r="3405" spans="1:22" ht="11.85" customHeight="1" x14ac:dyDescent="0.3">
      <c r="D3405" s="2"/>
      <c r="F3405" s="2"/>
      <c r="H3405" s="2"/>
      <c r="J3405" s="2"/>
      <c r="K3405" s="2"/>
      <c r="L3405" s="2"/>
      <c r="M3405" s="2"/>
      <c r="N3405" s="2"/>
      <c r="O3405" s="2"/>
      <c r="P3405" s="2"/>
      <c r="Q3405" s="2"/>
    </row>
    <row r="3406" spans="1:22" ht="11.85" customHeight="1" x14ac:dyDescent="0.3">
      <c r="A3406" s="3" t="s">
        <v>1056</v>
      </c>
      <c r="D3406" s="2"/>
      <c r="F3406" s="2"/>
      <c r="H3406" s="2"/>
      <c r="J3406" s="2"/>
      <c r="K3406" s="2"/>
      <c r="L3406" s="2"/>
      <c r="M3406" s="2"/>
      <c r="N3406" s="2"/>
      <c r="O3406" s="2"/>
      <c r="P3406" s="2"/>
      <c r="Q3406" s="2"/>
    </row>
    <row r="3407" spans="1:22" ht="11.85" customHeight="1" thickBot="1" x14ac:dyDescent="0.35">
      <c r="A3407" s="3" t="s">
        <v>17</v>
      </c>
      <c r="C3407" s="24">
        <f>C3212+C3242-C3401</f>
        <v>1179347.9900000002</v>
      </c>
      <c r="D3407" s="2"/>
      <c r="E3407" s="24">
        <f>E3212+E3242-E3401</f>
        <v>1286592.4099999997</v>
      </c>
      <c r="F3407" s="2"/>
      <c r="G3407" s="24">
        <f>G3212+G3242-G3401</f>
        <v>1431619.1599999997</v>
      </c>
      <c r="H3407" s="2"/>
      <c r="I3407" s="24">
        <f>I3212+I3242-I3401</f>
        <v>975718.15999999968</v>
      </c>
      <c r="J3407" s="2"/>
      <c r="K3407" s="24">
        <f>K3212+K3242-K3401</f>
        <v>947259.15999999968</v>
      </c>
      <c r="L3407" s="2"/>
      <c r="M3407" s="24">
        <f>M3212+M3242-M3401</f>
        <v>947259.15999999968</v>
      </c>
      <c r="N3407" s="2"/>
      <c r="O3407" s="2"/>
      <c r="P3407" s="2"/>
      <c r="Q3407" s="24">
        <f>Q3212+Q3242-Q3401</f>
        <v>634570.15999999968</v>
      </c>
      <c r="U3407" s="2"/>
    </row>
    <row r="3408" spans="1:22" ht="11.85" customHeight="1" thickTop="1" x14ac:dyDescent="0.3"/>
    <row r="3409" ht="11.85" customHeight="1" x14ac:dyDescent="0.3"/>
    <row r="3410" ht="11.85" customHeight="1" x14ac:dyDescent="0.3"/>
    <row r="3411" ht="11.85" customHeight="1" x14ac:dyDescent="0.3"/>
    <row r="3412" ht="11.85" customHeight="1" x14ac:dyDescent="0.3"/>
    <row r="3413" ht="11.85" customHeight="1" x14ac:dyDescent="0.3"/>
    <row r="3414" ht="11.85" customHeight="1" x14ac:dyDescent="0.3"/>
    <row r="3415" ht="11.85" customHeight="1" x14ac:dyDescent="0.3"/>
    <row r="3416" ht="11.85" customHeight="1" x14ac:dyDescent="0.3"/>
    <row r="3417" ht="11.85" customHeight="1" x14ac:dyDescent="0.3"/>
    <row r="3418" ht="11.85" customHeight="1" x14ac:dyDescent="0.3"/>
    <row r="3419" ht="11.85" customHeight="1" x14ac:dyDescent="0.3"/>
    <row r="3420" ht="11.85" customHeight="1" x14ac:dyDescent="0.3"/>
    <row r="3421" ht="11.85" customHeight="1" x14ac:dyDescent="0.3"/>
    <row r="3422" ht="11.85" customHeight="1" x14ac:dyDescent="0.3"/>
    <row r="3423" ht="11.85" customHeight="1" x14ac:dyDescent="0.3"/>
    <row r="3424" ht="11.85" customHeight="1" x14ac:dyDescent="0.3"/>
    <row r="3425" ht="11.85" customHeight="1" x14ac:dyDescent="0.3"/>
    <row r="3426" ht="11.85" customHeight="1" x14ac:dyDescent="0.3"/>
    <row r="3427" ht="11.85" customHeight="1" x14ac:dyDescent="0.3"/>
    <row r="3428" ht="11.85" customHeight="1" x14ac:dyDescent="0.3"/>
    <row r="3429" ht="11.85" customHeight="1" x14ac:dyDescent="0.3"/>
    <row r="3430" ht="11.85" customHeight="1" x14ac:dyDescent="0.3"/>
    <row r="3431" ht="11.85" customHeight="1" x14ac:dyDescent="0.3"/>
    <row r="3432" ht="11.85" customHeight="1" x14ac:dyDescent="0.3"/>
    <row r="3433" ht="11.85" customHeight="1" x14ac:dyDescent="0.3"/>
    <row r="3434" ht="11.85" customHeight="1" x14ac:dyDescent="0.3"/>
    <row r="3435" ht="11.85" customHeight="1" x14ac:dyDescent="0.3"/>
    <row r="3436" ht="11.85" customHeight="1" x14ac:dyDescent="0.3"/>
    <row r="3437" ht="11.85" customHeight="1" x14ac:dyDescent="0.3"/>
    <row r="3438" ht="11.85" customHeight="1" x14ac:dyDescent="0.3"/>
    <row r="3439" ht="11.85" customHeight="1" x14ac:dyDescent="0.3"/>
    <row r="3440" ht="11.85" customHeight="1" x14ac:dyDescent="0.3"/>
    <row r="3441" spans="1:5" ht="11.85" customHeight="1" x14ac:dyDescent="0.3"/>
    <row r="3442" spans="1:5" ht="11.85" customHeight="1" x14ac:dyDescent="0.3"/>
    <row r="3443" spans="1:5" ht="11.85" customHeight="1" x14ac:dyDescent="0.3"/>
    <row r="3444" spans="1:5" ht="11.85" customHeight="1" x14ac:dyDescent="0.3"/>
    <row r="3445" spans="1:5" ht="11.85" customHeight="1" x14ac:dyDescent="0.3"/>
    <row r="3446" spans="1:5" ht="11.85" customHeight="1" x14ac:dyDescent="0.3"/>
    <row r="3447" spans="1:5" ht="11.85" customHeight="1" x14ac:dyDescent="0.3"/>
    <row r="3448" spans="1:5" ht="11.85" customHeight="1" x14ac:dyDescent="0.3"/>
    <row r="3449" spans="1:5" ht="11.85" customHeight="1" x14ac:dyDescent="0.3"/>
    <row r="3450" spans="1:5" ht="11.85" customHeight="1" x14ac:dyDescent="0.3"/>
    <row r="3451" spans="1:5" ht="11.85" customHeight="1" x14ac:dyDescent="0.3"/>
    <row r="3452" spans="1:5" ht="11.85" customHeight="1" x14ac:dyDescent="0.3"/>
    <row r="3453" spans="1:5" ht="11.85" customHeight="1" x14ac:dyDescent="0.3"/>
    <row r="3454" spans="1:5" ht="11.85" customHeight="1" x14ac:dyDescent="0.3"/>
    <row r="3455" spans="1:5" ht="11.85" customHeight="1" x14ac:dyDescent="0.3">
      <c r="A3455" s="1"/>
      <c r="B3455" s="1"/>
      <c r="E3455" s="2" t="str">
        <f>$E$1</f>
        <v>CITY OF BRADY</v>
      </c>
    </row>
    <row r="3456" spans="1:5" ht="11.85" customHeight="1" x14ac:dyDescent="0.3">
      <c r="E3456" s="2" t="str">
        <f>$E$2</f>
        <v>BUDGET REPORT</v>
      </c>
    </row>
    <row r="3457" spans="1:19" ht="11.85" customHeight="1" x14ac:dyDescent="0.3">
      <c r="E3457" s="2" t="str">
        <f>$E$3</f>
        <v>FISCAL YEAR 2016 - 2017</v>
      </c>
    </row>
    <row r="3458" spans="1:19" ht="11.85" customHeight="1" x14ac:dyDescent="0.3">
      <c r="A3458" s="3" t="s">
        <v>1410</v>
      </c>
    </row>
    <row r="3459" spans="1:19" ht="11.85" customHeight="1" x14ac:dyDescent="0.3"/>
    <row r="3460" spans="1:19" ht="11.85" customHeight="1" x14ac:dyDescent="0.3">
      <c r="I3460" s="7" t="str">
        <f>$I$6</f>
        <v>(----- 2015-2016 ------)</v>
      </c>
      <c r="J3460" s="7"/>
      <c r="K3460" s="7"/>
      <c r="L3460" s="8"/>
      <c r="M3460" s="7" t="str">
        <f>$M$6</f>
        <v>2016-2017</v>
      </c>
      <c r="N3460" s="7"/>
      <c r="O3460" s="7"/>
      <c r="P3460" s="7"/>
      <c r="Q3460" s="7"/>
    </row>
    <row r="3461" spans="1:19" ht="11.85" customHeight="1" x14ac:dyDescent="0.3">
      <c r="C3461" s="9" t="str">
        <f>$C$7</f>
        <v>2012-2013</v>
      </c>
      <c r="D3461" s="8"/>
      <c r="E3461" s="9" t="str">
        <f>$E$7</f>
        <v>2013-2014</v>
      </c>
      <c r="F3461" s="8"/>
      <c r="G3461" s="9" t="str">
        <f>$G$7</f>
        <v>2014- 2015</v>
      </c>
      <c r="H3461" s="8"/>
      <c r="I3461" s="9" t="s">
        <v>9</v>
      </c>
      <c r="J3461" s="8"/>
      <c r="K3461" s="8" t="str">
        <f>+$K$7</f>
        <v>PROJECTED</v>
      </c>
      <c r="L3461" s="8"/>
      <c r="M3461" s="8" t="str">
        <f>$M$7</f>
        <v>2016-2017</v>
      </c>
      <c r="N3461" s="8"/>
      <c r="O3461" s="8" t="str">
        <f>$O$7</f>
        <v>2016-2017</v>
      </c>
      <c r="P3461" s="8"/>
      <c r="Q3461" s="8" t="str">
        <f>$Q$7</f>
        <v>APPROVED</v>
      </c>
    </row>
    <row r="3462" spans="1:19" ht="11.85" customHeight="1" x14ac:dyDescent="0.3">
      <c r="A3462" s="10"/>
      <c r="C3462" s="11" t="s">
        <v>12</v>
      </c>
      <c r="D3462" s="8"/>
      <c r="E3462" s="11" t="s">
        <v>12</v>
      </c>
      <c r="F3462" s="8"/>
      <c r="G3462" s="11" t="s">
        <v>12</v>
      </c>
      <c r="H3462" s="8"/>
      <c r="I3462" s="11" t="s">
        <v>13</v>
      </c>
      <c r="J3462" s="8"/>
      <c r="K3462" s="12" t="s">
        <v>13</v>
      </c>
      <c r="L3462" s="8"/>
      <c r="M3462" s="12" t="str">
        <f>$M$8</f>
        <v>BASE</v>
      </c>
      <c r="N3462" s="8"/>
      <c r="O3462" s="12" t="str">
        <f>$O$8</f>
        <v>SUPPLEMENTAL</v>
      </c>
      <c r="P3462" s="8"/>
      <c r="Q3462" s="12" t="str">
        <f>$Q$8</f>
        <v>BUDGET</v>
      </c>
    </row>
    <row r="3463" spans="1:19" ht="11.85" customHeight="1" x14ac:dyDescent="0.3">
      <c r="S3463" s="40"/>
    </row>
    <row r="3464" spans="1:19" ht="11.85" customHeight="1" x14ac:dyDescent="0.3">
      <c r="A3464" s="3" t="s">
        <v>16</v>
      </c>
    </row>
    <row r="3465" spans="1:19" ht="11.85" customHeight="1" x14ac:dyDescent="0.3">
      <c r="A3465" s="3" t="s">
        <v>17</v>
      </c>
      <c r="C3465" s="2">
        <v>351549</v>
      </c>
      <c r="D3465" s="2"/>
      <c r="E3465" s="2">
        <f>+C3725</f>
        <v>351548.51</v>
      </c>
      <c r="F3465" s="2"/>
      <c r="G3465" s="2">
        <f>+E3725</f>
        <v>351549</v>
      </c>
      <c r="H3465" s="2"/>
      <c r="I3465" s="2">
        <f>+G3725</f>
        <v>374741.65</v>
      </c>
      <c r="J3465" s="2"/>
      <c r="K3465" s="2">
        <f>+I3465</f>
        <v>374741.65</v>
      </c>
      <c r="L3465" s="2"/>
      <c r="M3465" s="2">
        <f>+K3725</f>
        <v>109691.65000000002</v>
      </c>
      <c r="N3465" s="2"/>
      <c r="O3465" s="2"/>
      <c r="P3465" s="2"/>
      <c r="Q3465" s="2">
        <f>M3465</f>
        <v>109691.65000000002</v>
      </c>
    </row>
    <row r="3466" spans="1:19" ht="11.85" customHeight="1" x14ac:dyDescent="0.3">
      <c r="D3466" s="2"/>
      <c r="F3466" s="2"/>
      <c r="H3466" s="2"/>
      <c r="J3466" s="2"/>
      <c r="K3466" s="2"/>
      <c r="L3466" s="2"/>
      <c r="M3466" s="2"/>
      <c r="N3466" s="2"/>
      <c r="O3466" s="2"/>
      <c r="P3466" s="2"/>
      <c r="Q3466" s="2"/>
    </row>
    <row r="3467" spans="1:19" ht="11.85" customHeight="1" x14ac:dyDescent="0.3">
      <c r="A3467" s="13" t="s">
        <v>18</v>
      </c>
      <c r="D3467" s="2"/>
      <c r="F3467" s="2"/>
      <c r="H3467" s="2"/>
      <c r="J3467" s="2"/>
      <c r="K3467" s="2"/>
      <c r="L3467" s="2"/>
      <c r="M3467" s="2"/>
      <c r="N3467" s="2"/>
      <c r="O3467" s="2"/>
      <c r="P3467" s="2"/>
      <c r="Q3467" s="2"/>
    </row>
    <row r="3468" spans="1:19" ht="11.85" customHeight="1" x14ac:dyDescent="0.3">
      <c r="D3468" s="2"/>
      <c r="F3468" s="2"/>
      <c r="H3468" s="2"/>
      <c r="J3468" s="2"/>
      <c r="K3468" s="2"/>
      <c r="L3468" s="2"/>
      <c r="M3468" s="2"/>
      <c r="N3468" s="2"/>
      <c r="O3468" s="2"/>
      <c r="P3468" s="2"/>
      <c r="Q3468" s="2"/>
    </row>
    <row r="3469" spans="1:19" ht="11.85" customHeight="1" x14ac:dyDescent="0.3">
      <c r="A3469" s="13" t="s">
        <v>1223</v>
      </c>
      <c r="D3469" s="2"/>
      <c r="F3469" s="2"/>
      <c r="H3469" s="2"/>
      <c r="J3469" s="2"/>
      <c r="K3469" s="2"/>
      <c r="L3469" s="2"/>
      <c r="M3469" s="2"/>
      <c r="N3469" s="2"/>
      <c r="O3469" s="2"/>
      <c r="P3469" s="2"/>
      <c r="Q3469" s="2"/>
    </row>
    <row r="3470" spans="1:19" ht="11.85" customHeight="1" x14ac:dyDescent="0.3">
      <c r="A3470" s="3" t="s">
        <v>1411</v>
      </c>
      <c r="C3470" s="15">
        <v>3616.61</v>
      </c>
      <c r="D3470" s="2"/>
      <c r="E3470" s="15">
        <v>4585.1000000000004</v>
      </c>
      <c r="F3470" s="2"/>
      <c r="G3470" s="15">
        <v>6709.91</v>
      </c>
      <c r="H3470" s="2"/>
      <c r="I3470" s="15">
        <v>0</v>
      </c>
      <c r="J3470" s="2"/>
      <c r="K3470" s="15">
        <v>0</v>
      </c>
      <c r="L3470" s="2"/>
      <c r="M3470" s="15">
        <v>0</v>
      </c>
      <c r="N3470" s="2"/>
      <c r="O3470" s="15">
        <v>0</v>
      </c>
      <c r="P3470" s="2"/>
      <c r="Q3470" s="15">
        <f>M3470+O3470</f>
        <v>0</v>
      </c>
    </row>
    <row r="3471" spans="1:19" ht="11.85" customHeight="1" x14ac:dyDescent="0.3">
      <c r="A3471" s="3" t="s">
        <v>1230</v>
      </c>
      <c r="C3471" s="2">
        <f>SUM(C3470)</f>
        <v>3616.61</v>
      </c>
      <c r="D3471" s="2"/>
      <c r="E3471" s="2">
        <f>SUM(E3470)</f>
        <v>4585.1000000000004</v>
      </c>
      <c r="F3471" s="2"/>
      <c r="G3471" s="2">
        <f>SUM(G3470)</f>
        <v>6709.91</v>
      </c>
      <c r="H3471" s="2"/>
      <c r="I3471" s="2">
        <f>SUM(I3470)</f>
        <v>0</v>
      </c>
      <c r="J3471" s="2"/>
      <c r="K3471" s="2">
        <f>SUM(K3470)</f>
        <v>0</v>
      </c>
      <c r="L3471" s="2"/>
      <c r="M3471" s="2">
        <f>SUM(M3470)</f>
        <v>0</v>
      </c>
      <c r="N3471" s="2"/>
      <c r="O3471" s="2">
        <f>SUM(O3470)</f>
        <v>0</v>
      </c>
      <c r="P3471" s="2"/>
      <c r="Q3471" s="2">
        <f>SUM(Q3470)</f>
        <v>0</v>
      </c>
    </row>
    <row r="3472" spans="1:19" ht="11.85" customHeight="1" x14ac:dyDescent="0.3">
      <c r="D3472" s="2"/>
      <c r="F3472" s="2"/>
      <c r="H3472" s="2"/>
      <c r="J3472" s="2"/>
      <c r="K3472" s="2"/>
      <c r="L3472" s="2"/>
      <c r="M3472" s="2"/>
      <c r="N3472" s="2"/>
      <c r="O3472" s="2"/>
      <c r="P3472" s="2"/>
      <c r="Q3472" s="2"/>
    </row>
    <row r="3473" spans="1:17" ht="11.85" customHeight="1" x14ac:dyDescent="0.3">
      <c r="A3473" s="13" t="s">
        <v>1231</v>
      </c>
      <c r="D3473" s="2"/>
      <c r="F3473" s="2"/>
      <c r="H3473" s="2"/>
      <c r="J3473" s="2"/>
      <c r="K3473" s="2"/>
      <c r="L3473" s="2"/>
      <c r="M3473" s="2"/>
      <c r="N3473" s="2"/>
      <c r="O3473" s="2"/>
      <c r="P3473" s="2"/>
      <c r="Q3473" s="2"/>
    </row>
    <row r="3474" spans="1:17" ht="11.85" customHeight="1" x14ac:dyDescent="0.3">
      <c r="A3474" s="3" t="s">
        <v>1412</v>
      </c>
      <c r="C3474" s="2">
        <v>512.13</v>
      </c>
      <c r="D3474" s="2"/>
      <c r="E3474" s="2">
        <v>0</v>
      </c>
      <c r="F3474" s="2"/>
      <c r="G3474" s="2">
        <v>0</v>
      </c>
      <c r="H3474" s="2"/>
      <c r="I3474" s="2">
        <v>0</v>
      </c>
      <c r="J3474" s="2"/>
      <c r="K3474" s="2">
        <v>0</v>
      </c>
      <c r="L3474" s="2"/>
      <c r="M3474" s="2">
        <v>0</v>
      </c>
      <c r="N3474" s="2"/>
      <c r="O3474" s="2">
        <v>0</v>
      </c>
      <c r="P3474" s="2"/>
      <c r="Q3474" s="2">
        <f t="shared" ref="Q3474:Q3488" si="98">M3474+O3474</f>
        <v>0</v>
      </c>
    </row>
    <row r="3475" spans="1:17" ht="11.85" customHeight="1" x14ac:dyDescent="0.3">
      <c r="A3475" s="3" t="s">
        <v>1413</v>
      </c>
      <c r="C3475" s="2">
        <v>0</v>
      </c>
      <c r="D3475" s="2"/>
      <c r="E3475" s="2">
        <v>0</v>
      </c>
      <c r="F3475" s="2"/>
      <c r="G3475" s="2">
        <v>0</v>
      </c>
      <c r="H3475" s="2"/>
      <c r="I3475" s="2">
        <v>0</v>
      </c>
      <c r="J3475" s="2"/>
      <c r="K3475" s="2">
        <v>0</v>
      </c>
      <c r="L3475" s="2"/>
      <c r="M3475" s="2">
        <v>0</v>
      </c>
      <c r="N3475" s="2"/>
      <c r="O3475" s="2">
        <v>4000</v>
      </c>
      <c r="P3475" s="2"/>
      <c r="Q3475" s="2">
        <f t="shared" si="98"/>
        <v>4000</v>
      </c>
    </row>
    <row r="3476" spans="1:17" ht="11.85" customHeight="1" x14ac:dyDescent="0.3">
      <c r="A3476" s="3" t="s">
        <v>1414</v>
      </c>
      <c r="C3476" s="2">
        <v>120006.27</v>
      </c>
      <c r="D3476" s="2"/>
      <c r="E3476" s="2">
        <v>121061.11</v>
      </c>
      <c r="F3476" s="2"/>
      <c r="G3476" s="2">
        <v>123356.89</v>
      </c>
      <c r="H3476" s="2"/>
      <c r="I3476" s="2">
        <v>240000</v>
      </c>
      <c r="J3476" s="2"/>
      <c r="K3476" s="2">
        <v>203000</v>
      </c>
      <c r="L3476" s="2"/>
      <c r="M3476" s="2">
        <v>190000</v>
      </c>
      <c r="N3476" s="2"/>
      <c r="O3476" s="2">
        <v>0</v>
      </c>
      <c r="P3476" s="2"/>
      <c r="Q3476" s="2">
        <f t="shared" si="98"/>
        <v>190000</v>
      </c>
    </row>
    <row r="3477" spans="1:17" ht="11.85" customHeight="1" x14ac:dyDescent="0.3">
      <c r="A3477" s="3" t="s">
        <v>1415</v>
      </c>
      <c r="C3477" s="2">
        <v>20059.439999999999</v>
      </c>
      <c r="D3477" s="2"/>
      <c r="E3477" s="2">
        <v>20701.849999999999</v>
      </c>
      <c r="F3477" s="2"/>
      <c r="G3477" s="2">
        <v>18033.25</v>
      </c>
      <c r="H3477" s="2"/>
      <c r="I3477" s="2">
        <v>18000</v>
      </c>
      <c r="J3477" s="2"/>
      <c r="K3477" s="2">
        <v>18000</v>
      </c>
      <c r="L3477" s="2"/>
      <c r="M3477" s="2">
        <v>18000</v>
      </c>
      <c r="N3477" s="2"/>
      <c r="O3477" s="2">
        <v>0</v>
      </c>
      <c r="P3477" s="2"/>
      <c r="Q3477" s="2">
        <f t="shared" si="98"/>
        <v>18000</v>
      </c>
    </row>
    <row r="3478" spans="1:17" ht="11.85" customHeight="1" x14ac:dyDescent="0.3">
      <c r="A3478" s="3" t="s">
        <v>1416</v>
      </c>
      <c r="C3478" s="2">
        <v>5021.6400000000003</v>
      </c>
      <c r="D3478" s="2"/>
      <c r="E3478" s="2">
        <v>6463.42</v>
      </c>
      <c r="F3478" s="2"/>
      <c r="G3478" s="2">
        <v>7957.32</v>
      </c>
      <c r="H3478" s="2"/>
      <c r="I3478" s="2">
        <v>8500</v>
      </c>
      <c r="J3478" s="2"/>
      <c r="K3478" s="2">
        <v>5000</v>
      </c>
      <c r="L3478" s="2"/>
      <c r="M3478" s="2">
        <v>5000</v>
      </c>
      <c r="N3478" s="2"/>
      <c r="O3478" s="2">
        <v>0</v>
      </c>
      <c r="P3478" s="2"/>
      <c r="Q3478" s="2">
        <f t="shared" si="98"/>
        <v>5000</v>
      </c>
    </row>
    <row r="3479" spans="1:17" ht="11.85" customHeight="1" x14ac:dyDescent="0.3">
      <c r="A3479" s="3" t="s">
        <v>1417</v>
      </c>
      <c r="C3479" s="2">
        <v>166.4</v>
      </c>
      <c r="D3479" s="2"/>
      <c r="E3479" s="2">
        <v>16873.3</v>
      </c>
      <c r="F3479" s="2"/>
      <c r="G3479" s="2">
        <v>0</v>
      </c>
      <c r="H3479" s="2"/>
      <c r="I3479" s="2">
        <v>0</v>
      </c>
      <c r="J3479" s="2"/>
      <c r="K3479" s="2">
        <v>0</v>
      </c>
      <c r="L3479" s="2"/>
      <c r="M3479" s="2">
        <v>0</v>
      </c>
      <c r="N3479" s="2"/>
      <c r="O3479" s="2">
        <v>0</v>
      </c>
      <c r="P3479" s="2"/>
      <c r="Q3479" s="2">
        <f t="shared" si="98"/>
        <v>0</v>
      </c>
    </row>
    <row r="3480" spans="1:17" ht="11.85" customHeight="1" x14ac:dyDescent="0.3">
      <c r="A3480" s="3" t="s">
        <v>1418</v>
      </c>
      <c r="C3480" s="2">
        <v>-179.07</v>
      </c>
      <c r="D3480" s="44"/>
      <c r="E3480" s="2">
        <v>-108.82</v>
      </c>
      <c r="F3480" s="44"/>
      <c r="G3480" s="2">
        <v>529.16</v>
      </c>
      <c r="H3480" s="44"/>
      <c r="I3480" s="2">
        <v>-200</v>
      </c>
      <c r="J3480" s="44"/>
      <c r="K3480" s="44">
        <v>-200</v>
      </c>
      <c r="L3480" s="44"/>
      <c r="M3480" s="45">
        <v>-200</v>
      </c>
      <c r="N3480" s="44"/>
      <c r="O3480" s="45">
        <v>0</v>
      </c>
      <c r="P3480" s="44"/>
      <c r="Q3480" s="45">
        <f t="shared" si="98"/>
        <v>-200</v>
      </c>
    </row>
    <row r="3481" spans="1:17" ht="11.85" customHeight="1" x14ac:dyDescent="0.3">
      <c r="A3481" s="3" t="s">
        <v>1419</v>
      </c>
      <c r="C3481" s="2">
        <v>0</v>
      </c>
      <c r="D3481" s="2"/>
      <c r="E3481" s="2">
        <v>9000</v>
      </c>
      <c r="F3481" s="2"/>
      <c r="G3481" s="2">
        <v>2424.44</v>
      </c>
      <c r="H3481" s="2"/>
      <c r="I3481" s="2">
        <v>0</v>
      </c>
      <c r="J3481" s="2"/>
      <c r="K3481" s="2">
        <v>0</v>
      </c>
      <c r="L3481" s="2"/>
      <c r="M3481" s="2">
        <v>0</v>
      </c>
      <c r="N3481" s="2"/>
      <c r="O3481" s="2">
        <v>0</v>
      </c>
      <c r="P3481" s="2"/>
      <c r="Q3481" s="2">
        <f t="shared" si="98"/>
        <v>0</v>
      </c>
    </row>
    <row r="3482" spans="1:17" ht="11.85" customHeight="1" x14ac:dyDescent="0.3">
      <c r="A3482" s="3" t="s">
        <v>1420</v>
      </c>
      <c r="C3482" s="2">
        <v>0</v>
      </c>
      <c r="D3482" s="2"/>
      <c r="E3482" s="2">
        <v>0</v>
      </c>
      <c r="F3482" s="2"/>
      <c r="G3482" s="2">
        <v>35425.9</v>
      </c>
      <c r="H3482" s="2"/>
      <c r="I3482" s="2">
        <v>0</v>
      </c>
      <c r="J3482" s="2"/>
      <c r="K3482" s="2">
        <v>0</v>
      </c>
      <c r="L3482" s="2"/>
      <c r="M3482" s="2">
        <v>0</v>
      </c>
      <c r="N3482" s="2"/>
      <c r="O3482" s="2">
        <v>0</v>
      </c>
      <c r="P3482" s="2"/>
      <c r="Q3482" s="2">
        <f t="shared" si="98"/>
        <v>0</v>
      </c>
    </row>
    <row r="3483" spans="1:17" ht="11.85" customHeight="1" x14ac:dyDescent="0.3">
      <c r="A3483" s="3" t="s">
        <v>1421</v>
      </c>
      <c r="C3483" s="2">
        <v>0</v>
      </c>
      <c r="D3483" s="2"/>
      <c r="E3483" s="2">
        <v>0</v>
      </c>
      <c r="F3483" s="2"/>
      <c r="G3483" s="2">
        <v>0</v>
      </c>
      <c r="H3483" s="2"/>
      <c r="I3483" s="2">
        <v>0</v>
      </c>
      <c r="J3483" s="2"/>
      <c r="K3483" s="2">
        <v>0</v>
      </c>
      <c r="L3483" s="2"/>
      <c r="M3483" s="2">
        <v>0</v>
      </c>
      <c r="N3483" s="2"/>
      <c r="O3483" s="2">
        <v>0</v>
      </c>
      <c r="P3483" s="2"/>
      <c r="Q3483" s="2">
        <f t="shared" si="98"/>
        <v>0</v>
      </c>
    </row>
    <row r="3484" spans="1:17" ht="11.85" customHeight="1" x14ac:dyDescent="0.3">
      <c r="A3484" s="3" t="s">
        <v>1422</v>
      </c>
      <c r="C3484" s="2">
        <v>1481.47</v>
      </c>
      <c r="D3484" s="2"/>
      <c r="E3484" s="2">
        <v>1577.41</v>
      </c>
      <c r="F3484" s="2"/>
      <c r="G3484" s="2">
        <v>1686.8</v>
      </c>
      <c r="H3484" s="2"/>
      <c r="I3484" s="2">
        <v>1500</v>
      </c>
      <c r="J3484" s="2"/>
      <c r="K3484" s="2">
        <v>1500</v>
      </c>
      <c r="L3484" s="2"/>
      <c r="M3484" s="2">
        <v>1500</v>
      </c>
      <c r="N3484" s="2"/>
      <c r="O3484" s="2">
        <v>0</v>
      </c>
      <c r="P3484" s="2"/>
      <c r="Q3484" s="2">
        <f t="shared" si="98"/>
        <v>1500</v>
      </c>
    </row>
    <row r="3485" spans="1:17" ht="11.85" customHeight="1" x14ac:dyDescent="0.3">
      <c r="A3485" s="3" t="s">
        <v>1423</v>
      </c>
      <c r="C3485" s="2">
        <v>810</v>
      </c>
      <c r="D3485" s="2"/>
      <c r="E3485" s="2">
        <v>735</v>
      </c>
      <c r="F3485" s="2"/>
      <c r="G3485" s="2">
        <v>570</v>
      </c>
      <c r="H3485" s="2"/>
      <c r="I3485" s="2">
        <v>500</v>
      </c>
      <c r="J3485" s="2"/>
      <c r="K3485" s="2">
        <v>500</v>
      </c>
      <c r="L3485" s="2"/>
      <c r="M3485" s="2">
        <v>500</v>
      </c>
      <c r="N3485" s="2"/>
      <c r="O3485" s="2">
        <v>0</v>
      </c>
      <c r="P3485" s="2"/>
      <c r="Q3485" s="2">
        <f t="shared" si="98"/>
        <v>500</v>
      </c>
    </row>
    <row r="3486" spans="1:17" ht="11.85" customHeight="1" x14ac:dyDescent="0.3">
      <c r="A3486" s="3" t="s">
        <v>1424</v>
      </c>
      <c r="C3486" s="2">
        <v>0</v>
      </c>
      <c r="D3486" s="2"/>
      <c r="E3486" s="2">
        <v>0</v>
      </c>
      <c r="F3486" s="2"/>
      <c r="G3486" s="2">
        <v>70.010000000000005</v>
      </c>
      <c r="H3486" s="2"/>
      <c r="I3486" s="2">
        <v>0</v>
      </c>
      <c r="J3486" s="2"/>
      <c r="K3486" s="2">
        <v>0</v>
      </c>
      <c r="L3486" s="2"/>
      <c r="M3486" s="2">
        <v>0</v>
      </c>
      <c r="N3486" s="2"/>
      <c r="O3486" s="2">
        <v>0</v>
      </c>
      <c r="P3486" s="2"/>
      <c r="Q3486" s="2">
        <f t="shared" si="98"/>
        <v>0</v>
      </c>
    </row>
    <row r="3487" spans="1:17" ht="11.85" customHeight="1" x14ac:dyDescent="0.3">
      <c r="A3487" s="3" t="s">
        <v>1425</v>
      </c>
      <c r="C3487" s="2">
        <v>10.96</v>
      </c>
      <c r="D3487" s="2"/>
      <c r="E3487" s="2">
        <v>0</v>
      </c>
      <c r="F3487" s="2"/>
      <c r="G3487" s="2">
        <v>0</v>
      </c>
      <c r="H3487" s="2"/>
      <c r="I3487" s="2">
        <v>0</v>
      </c>
      <c r="J3487" s="2"/>
      <c r="K3487" s="2">
        <v>0</v>
      </c>
      <c r="L3487" s="2"/>
      <c r="M3487" s="2">
        <v>0</v>
      </c>
      <c r="N3487" s="2"/>
      <c r="O3487" s="2">
        <v>0</v>
      </c>
      <c r="P3487" s="2"/>
      <c r="Q3487" s="2">
        <f t="shared" si="98"/>
        <v>0</v>
      </c>
    </row>
    <row r="3488" spans="1:17" ht="11.85" customHeight="1" x14ac:dyDescent="0.3">
      <c r="A3488" s="3" t="s">
        <v>1426</v>
      </c>
      <c r="C3488" s="15">
        <v>5429.13</v>
      </c>
      <c r="D3488" s="2"/>
      <c r="E3488" s="15">
        <v>3269.34</v>
      </c>
      <c r="F3488" s="2"/>
      <c r="G3488" s="15">
        <v>3145.99</v>
      </c>
      <c r="H3488" s="2"/>
      <c r="I3488" s="15">
        <v>3000</v>
      </c>
      <c r="J3488" s="2"/>
      <c r="K3488" s="15">
        <v>3000</v>
      </c>
      <c r="L3488" s="2"/>
      <c r="M3488" s="15">
        <v>3000</v>
      </c>
      <c r="N3488" s="2"/>
      <c r="O3488" s="15">
        <v>0</v>
      </c>
      <c r="P3488" s="2"/>
      <c r="Q3488" s="15">
        <f t="shared" si="98"/>
        <v>3000</v>
      </c>
    </row>
    <row r="3489" spans="1:22" ht="11.85" customHeight="1" x14ac:dyDescent="0.3">
      <c r="A3489" s="3" t="s">
        <v>1239</v>
      </c>
      <c r="C3489" s="2">
        <f>SUM(C3474:C3488)</f>
        <v>153318.37</v>
      </c>
      <c r="D3489" s="2"/>
      <c r="E3489" s="2">
        <f>SUM(E3474:E3488)</f>
        <v>179572.61</v>
      </c>
      <c r="F3489" s="2"/>
      <c r="G3489" s="2">
        <f>SUM(G3474:G3488)</f>
        <v>193199.76</v>
      </c>
      <c r="H3489" s="2"/>
      <c r="I3489" s="2">
        <f>SUM(I3474:I3488)</f>
        <v>271300</v>
      </c>
      <c r="J3489" s="2"/>
      <c r="K3489" s="2">
        <f>SUM(K3474:K3488)</f>
        <v>230800</v>
      </c>
      <c r="L3489" s="2"/>
      <c r="M3489" s="2">
        <f>SUM(M3474:M3488)</f>
        <v>217800</v>
      </c>
      <c r="N3489" s="2"/>
      <c r="O3489" s="2">
        <f>SUM(O3474:O3488)</f>
        <v>4000</v>
      </c>
      <c r="P3489" s="2"/>
      <c r="Q3489" s="2">
        <f>SUM(Q3474:Q3488)</f>
        <v>221800</v>
      </c>
      <c r="U3489" s="2"/>
    </row>
    <row r="3490" spans="1:22" ht="11.85" customHeight="1" x14ac:dyDescent="0.3">
      <c r="D3490" s="2"/>
      <c r="F3490" s="2"/>
      <c r="H3490" s="2"/>
      <c r="J3490" s="2"/>
      <c r="K3490" s="2"/>
      <c r="L3490" s="2"/>
      <c r="M3490" s="2"/>
      <c r="N3490" s="2"/>
      <c r="O3490" s="2"/>
      <c r="P3490" s="2"/>
      <c r="Q3490" s="2"/>
    </row>
    <row r="3491" spans="1:22" ht="11.85" customHeight="1" x14ac:dyDescent="0.3">
      <c r="A3491" s="13" t="s">
        <v>214</v>
      </c>
      <c r="D3491" s="2"/>
      <c r="F3491" s="2"/>
      <c r="H3491" s="2"/>
      <c r="J3491" s="2"/>
      <c r="K3491" s="2"/>
      <c r="L3491" s="2"/>
      <c r="M3491" s="2"/>
      <c r="N3491" s="2"/>
      <c r="O3491" s="2"/>
      <c r="P3491" s="2"/>
      <c r="Q3491" s="2"/>
    </row>
    <row r="3492" spans="1:22" ht="11.85" customHeight="1" x14ac:dyDescent="0.3">
      <c r="A3492" s="3" t="s">
        <v>1427</v>
      </c>
      <c r="C3492" s="2">
        <v>0</v>
      </c>
      <c r="D3492" s="2"/>
      <c r="E3492" s="2">
        <v>25962.16</v>
      </c>
      <c r="F3492" s="2"/>
      <c r="G3492" s="2">
        <v>0</v>
      </c>
      <c r="H3492" s="2"/>
      <c r="I3492" s="2">
        <v>0</v>
      </c>
      <c r="J3492" s="2"/>
      <c r="K3492" s="2">
        <v>0</v>
      </c>
      <c r="L3492" s="2"/>
      <c r="M3492" s="2">
        <v>0</v>
      </c>
      <c r="N3492" s="2"/>
      <c r="O3492" s="2">
        <v>0</v>
      </c>
      <c r="P3492" s="2"/>
      <c r="Q3492" s="19">
        <f>M3492+O3492</f>
        <v>0</v>
      </c>
    </row>
    <row r="3493" spans="1:22" ht="11.85" customHeight="1" x14ac:dyDescent="0.3">
      <c r="A3493" s="3" t="s">
        <v>1428</v>
      </c>
      <c r="C3493" s="2">
        <v>149381</v>
      </c>
      <c r="D3493" s="2"/>
      <c r="E3493" s="2">
        <v>0</v>
      </c>
      <c r="F3493" s="2"/>
      <c r="G3493" s="2">
        <v>0</v>
      </c>
      <c r="H3493" s="2"/>
      <c r="I3493" s="2">
        <v>0</v>
      </c>
      <c r="J3493" s="2"/>
      <c r="K3493" s="2">
        <v>0</v>
      </c>
      <c r="L3493" s="2"/>
      <c r="M3493" s="2">
        <v>0</v>
      </c>
      <c r="N3493" s="2"/>
      <c r="O3493" s="2">
        <v>0</v>
      </c>
      <c r="P3493" s="2"/>
      <c r="Q3493" s="19">
        <f t="shared" ref="Q3493:Q3498" si="99">M3493+O3493</f>
        <v>0</v>
      </c>
    </row>
    <row r="3494" spans="1:22" ht="11.85" customHeight="1" x14ac:dyDescent="0.3">
      <c r="A3494" s="3" t="s">
        <v>1429</v>
      </c>
      <c r="C3494" s="19">
        <v>0</v>
      </c>
      <c r="D3494" s="19"/>
      <c r="E3494" s="19">
        <v>16425</v>
      </c>
      <c r="F3494" s="19"/>
      <c r="G3494" s="19">
        <v>0</v>
      </c>
      <c r="H3494" s="19"/>
      <c r="I3494" s="19">
        <v>0</v>
      </c>
      <c r="J3494" s="19"/>
      <c r="K3494" s="19">
        <v>0</v>
      </c>
      <c r="L3494" s="19"/>
      <c r="M3494" s="19">
        <v>0</v>
      </c>
      <c r="N3494" s="19"/>
      <c r="O3494" s="19">
        <v>0</v>
      </c>
      <c r="P3494" s="19"/>
      <c r="Q3494" s="19">
        <f t="shared" si="99"/>
        <v>0</v>
      </c>
    </row>
    <row r="3495" spans="1:22" ht="11.85" customHeight="1" x14ac:dyDescent="0.3">
      <c r="A3495" s="3" t="s">
        <v>1430</v>
      </c>
      <c r="C3495" s="19">
        <v>0</v>
      </c>
      <c r="D3495" s="19"/>
      <c r="E3495" s="19">
        <v>0</v>
      </c>
      <c r="F3495" s="19"/>
      <c r="G3495" s="19">
        <v>0</v>
      </c>
      <c r="H3495" s="19"/>
      <c r="I3495" s="19">
        <v>0</v>
      </c>
      <c r="J3495" s="19"/>
      <c r="K3495" s="19">
        <v>0</v>
      </c>
      <c r="L3495" s="19"/>
      <c r="M3495" s="19">
        <v>0</v>
      </c>
      <c r="N3495" s="19"/>
      <c r="O3495" s="19">
        <v>0</v>
      </c>
      <c r="P3495" s="19"/>
      <c r="Q3495" s="19">
        <f t="shared" si="99"/>
        <v>0</v>
      </c>
    </row>
    <row r="3496" spans="1:22" ht="11.85" customHeight="1" x14ac:dyDescent="0.3">
      <c r="A3496" s="3" t="s">
        <v>1431</v>
      </c>
      <c r="C3496" s="19">
        <v>0</v>
      </c>
      <c r="D3496" s="19"/>
      <c r="E3496" s="19">
        <v>0</v>
      </c>
      <c r="F3496" s="19"/>
      <c r="G3496" s="19">
        <v>0</v>
      </c>
      <c r="H3496" s="19"/>
      <c r="I3496" s="19">
        <v>0</v>
      </c>
      <c r="J3496" s="19"/>
      <c r="K3496" s="19">
        <v>0</v>
      </c>
      <c r="L3496" s="19"/>
      <c r="M3496" s="19">
        <v>246742</v>
      </c>
      <c r="N3496" s="19"/>
      <c r="O3496" s="19">
        <v>0</v>
      </c>
      <c r="P3496" s="19"/>
      <c r="Q3496" s="19">
        <f t="shared" si="99"/>
        <v>246742</v>
      </c>
    </row>
    <row r="3497" spans="1:22" ht="11.85" customHeight="1" x14ac:dyDescent="0.3">
      <c r="A3497" s="3" t="s">
        <v>1432</v>
      </c>
      <c r="C3497" s="19">
        <v>0</v>
      </c>
      <c r="D3497" s="19"/>
      <c r="E3497" s="19">
        <v>162133</v>
      </c>
      <c r="F3497" s="19"/>
      <c r="G3497" s="19">
        <v>0</v>
      </c>
      <c r="H3497" s="19"/>
      <c r="I3497" s="19">
        <v>0</v>
      </c>
      <c r="J3497" s="19"/>
      <c r="K3497" s="19">
        <v>0</v>
      </c>
      <c r="L3497" s="19"/>
      <c r="M3497" s="19">
        <v>0</v>
      </c>
      <c r="N3497" s="19"/>
      <c r="O3497" s="19">
        <v>18700</v>
      </c>
      <c r="P3497" s="19"/>
      <c r="Q3497" s="19">
        <f t="shared" si="99"/>
        <v>18700</v>
      </c>
    </row>
    <row r="3498" spans="1:22" ht="11.85" customHeight="1" x14ac:dyDescent="0.3">
      <c r="A3498" s="3" t="s">
        <v>1433</v>
      </c>
      <c r="C3498" s="19">
        <v>0</v>
      </c>
      <c r="D3498" s="19"/>
      <c r="E3498" s="19">
        <v>0</v>
      </c>
      <c r="F3498" s="19"/>
      <c r="G3498" s="19">
        <v>213069</v>
      </c>
      <c r="H3498" s="19"/>
      <c r="I3498" s="19">
        <v>0</v>
      </c>
      <c r="J3498" s="19"/>
      <c r="K3498" s="19">
        <v>21550</v>
      </c>
      <c r="L3498" s="19"/>
      <c r="M3498" s="19">
        <v>0</v>
      </c>
      <c r="N3498" s="19"/>
      <c r="O3498" s="19">
        <v>12200</v>
      </c>
      <c r="P3498" s="19"/>
      <c r="Q3498" s="19">
        <f t="shared" si="99"/>
        <v>12200</v>
      </c>
    </row>
    <row r="3499" spans="1:22" ht="11.85" customHeight="1" x14ac:dyDescent="0.3">
      <c r="A3499" s="3" t="s">
        <v>1434</v>
      </c>
      <c r="C3499" s="15">
        <v>0</v>
      </c>
      <c r="D3499" s="19"/>
      <c r="E3499" s="15">
        <v>82689.23</v>
      </c>
      <c r="F3499" s="19"/>
      <c r="G3499" s="15">
        <v>0</v>
      </c>
      <c r="H3499" s="19"/>
      <c r="I3499" s="15">
        <v>0</v>
      </c>
      <c r="J3499" s="19"/>
      <c r="K3499" s="15">
        <v>0</v>
      </c>
      <c r="L3499" s="19"/>
      <c r="M3499" s="15">
        <v>0</v>
      </c>
      <c r="N3499" s="19"/>
      <c r="O3499" s="15">
        <v>0</v>
      </c>
      <c r="P3499" s="19"/>
      <c r="Q3499" s="15">
        <f>M3499+O3499</f>
        <v>0</v>
      </c>
    </row>
    <row r="3500" spans="1:22" ht="11.85" customHeight="1" x14ac:dyDescent="0.3">
      <c r="A3500" s="3" t="s">
        <v>228</v>
      </c>
      <c r="C3500" s="2">
        <f>SUM(C3492:C3499)</f>
        <v>149381</v>
      </c>
      <c r="D3500" s="2"/>
      <c r="E3500" s="2">
        <f>SUM(E3492:E3499)</f>
        <v>287209.39</v>
      </c>
      <c r="F3500" s="2"/>
      <c r="G3500" s="2">
        <f>SUM(G3492:G3499)</f>
        <v>213069</v>
      </c>
      <c r="H3500" s="2"/>
      <c r="I3500" s="2">
        <f>SUM(I3492:I3499)</f>
        <v>0</v>
      </c>
      <c r="J3500" s="2"/>
      <c r="K3500" s="2">
        <f>SUM(K3492:K3499)</f>
        <v>21550</v>
      </c>
      <c r="L3500" s="2"/>
      <c r="M3500" s="2">
        <f>SUM(M3492:M3499)</f>
        <v>246742</v>
      </c>
      <c r="N3500" s="2"/>
      <c r="O3500" s="2">
        <f>SUM(O3492:O3499)</f>
        <v>30900</v>
      </c>
      <c r="P3500" s="2"/>
      <c r="Q3500" s="2">
        <f>SUM(Q3492:Q3499)</f>
        <v>277642</v>
      </c>
      <c r="R3500" s="20"/>
      <c r="U3500" s="2"/>
    </row>
    <row r="3501" spans="1:22" ht="11.85" customHeight="1" x14ac:dyDescent="0.3">
      <c r="D3501" s="2"/>
      <c r="F3501" s="2"/>
      <c r="H3501" s="2"/>
      <c r="J3501" s="2"/>
      <c r="K3501" s="2"/>
      <c r="L3501" s="2"/>
      <c r="M3501" s="2"/>
      <c r="N3501" s="2"/>
      <c r="O3501" s="2"/>
      <c r="P3501" s="2"/>
      <c r="Q3501" s="2"/>
    </row>
    <row r="3502" spans="1:22" ht="11.85" customHeight="1" thickBot="1" x14ac:dyDescent="0.35">
      <c r="A3502" s="3" t="s">
        <v>239</v>
      </c>
      <c r="C3502" s="24">
        <f>C3471+C3489+C3500</f>
        <v>306315.98</v>
      </c>
      <c r="D3502" s="2"/>
      <c r="E3502" s="24">
        <f>E3471+E3489+E3500</f>
        <v>471367.1</v>
      </c>
      <c r="F3502" s="2"/>
      <c r="G3502" s="24">
        <f>G3471+G3489+G3500</f>
        <v>412978.67000000004</v>
      </c>
      <c r="H3502" s="2"/>
      <c r="I3502" s="24">
        <f>I3471+I3489+I3500</f>
        <v>271300</v>
      </c>
      <c r="J3502" s="2"/>
      <c r="K3502" s="24">
        <f>K3471+K3489+K3500</f>
        <v>252350</v>
      </c>
      <c r="L3502" s="2"/>
      <c r="M3502" s="24">
        <f>M3471+M3489+M3500</f>
        <v>464542</v>
      </c>
      <c r="N3502" s="2"/>
      <c r="O3502" s="24">
        <f>O3471+O3489+O3500</f>
        <v>34900</v>
      </c>
      <c r="P3502" s="2"/>
      <c r="Q3502" s="24">
        <f>Q3471+Q3489+Q3500</f>
        <v>499442</v>
      </c>
      <c r="U3502" s="2"/>
      <c r="V3502" s="2"/>
    </row>
    <row r="3503" spans="1:22" ht="11.85" customHeight="1" thickTop="1" x14ac:dyDescent="0.3">
      <c r="D3503" s="2"/>
      <c r="F3503" s="2"/>
      <c r="H3503" s="2"/>
      <c r="J3503" s="2"/>
      <c r="K3503" s="2"/>
      <c r="L3503" s="2"/>
      <c r="M3503" s="2"/>
      <c r="N3503" s="2"/>
      <c r="O3503" s="2"/>
      <c r="P3503" s="2"/>
      <c r="Q3503" s="2"/>
    </row>
    <row r="3504" spans="1:22" ht="11.85" customHeight="1" x14ac:dyDescent="0.3">
      <c r="A3504" s="3" t="s">
        <v>240</v>
      </c>
      <c r="C3504" s="2">
        <f>C3465+C3502</f>
        <v>657864.98</v>
      </c>
      <c r="D3504" s="2"/>
      <c r="E3504" s="2">
        <f>E3465+E3502</f>
        <v>822915.61</v>
      </c>
      <c r="F3504" s="2"/>
      <c r="G3504" s="2">
        <f>G3465+G3502</f>
        <v>764527.67</v>
      </c>
      <c r="H3504" s="2"/>
      <c r="I3504" s="2">
        <f>I3465+I3502</f>
        <v>646041.65</v>
      </c>
      <c r="J3504" s="2"/>
      <c r="K3504" s="2">
        <f>K3465+K3502</f>
        <v>627091.65</v>
      </c>
      <c r="L3504" s="2"/>
      <c r="M3504" s="2">
        <f>M3465+M3502</f>
        <v>574233.65</v>
      </c>
      <c r="N3504" s="2"/>
      <c r="O3504" s="2"/>
      <c r="P3504" s="2"/>
      <c r="Q3504" s="2">
        <f>Q3465+Q3502</f>
        <v>609133.65</v>
      </c>
    </row>
    <row r="3505" spans="1:17" ht="11.85" customHeight="1" x14ac:dyDescent="0.3">
      <c r="D3505" s="2"/>
      <c r="F3505" s="2"/>
      <c r="H3505" s="2"/>
      <c r="J3505" s="2"/>
      <c r="K3505" s="2"/>
      <c r="L3505" s="2"/>
      <c r="M3505" s="2"/>
      <c r="N3505" s="2"/>
      <c r="O3505" s="2"/>
      <c r="P3505" s="2"/>
      <c r="Q3505" s="2"/>
    </row>
    <row r="3506" spans="1:17" ht="11.85" customHeight="1" x14ac:dyDescent="0.3">
      <c r="D3506" s="2"/>
      <c r="F3506" s="2"/>
      <c r="H3506" s="2"/>
      <c r="J3506" s="2"/>
      <c r="K3506" s="2"/>
      <c r="L3506" s="2"/>
      <c r="M3506" s="2"/>
      <c r="N3506" s="2"/>
      <c r="O3506" s="2"/>
      <c r="P3506" s="2"/>
      <c r="Q3506" s="2"/>
    </row>
    <row r="3507" spans="1:17" ht="11.85" customHeight="1" x14ac:dyDescent="0.3">
      <c r="D3507" s="2"/>
      <c r="F3507" s="2"/>
      <c r="H3507" s="2"/>
      <c r="J3507" s="2"/>
      <c r="K3507" s="2"/>
      <c r="L3507" s="2"/>
      <c r="M3507" s="2"/>
      <c r="N3507" s="2"/>
      <c r="O3507" s="2"/>
      <c r="P3507" s="2"/>
      <c r="Q3507" s="2"/>
    </row>
    <row r="3508" spans="1:17" ht="11.85" customHeight="1" x14ac:dyDescent="0.3">
      <c r="D3508" s="2"/>
      <c r="F3508" s="2"/>
      <c r="H3508" s="2"/>
      <c r="J3508" s="2"/>
      <c r="K3508" s="2"/>
      <c r="L3508" s="2"/>
      <c r="M3508" s="2"/>
      <c r="N3508" s="2"/>
      <c r="O3508" s="2"/>
      <c r="P3508" s="2"/>
      <c r="Q3508" s="2"/>
    </row>
    <row r="3509" spans="1:17" ht="11.85" customHeight="1" x14ac:dyDescent="0.3">
      <c r="D3509" s="2"/>
      <c r="F3509" s="2"/>
      <c r="H3509" s="2"/>
      <c r="J3509" s="2"/>
      <c r="K3509" s="2"/>
      <c r="L3509" s="2"/>
      <c r="M3509" s="2"/>
      <c r="N3509" s="2"/>
      <c r="O3509" s="2"/>
      <c r="P3509" s="2"/>
      <c r="Q3509" s="2"/>
    </row>
    <row r="3510" spans="1:17" ht="11.85" customHeight="1" x14ac:dyDescent="0.3">
      <c r="D3510" s="2"/>
      <c r="F3510" s="2"/>
      <c r="H3510" s="2"/>
      <c r="J3510" s="2"/>
      <c r="K3510" s="2"/>
      <c r="L3510" s="2"/>
      <c r="M3510" s="2"/>
      <c r="N3510" s="2"/>
      <c r="O3510" s="2"/>
      <c r="P3510" s="2"/>
      <c r="Q3510" s="2"/>
    </row>
    <row r="3511" spans="1:17" ht="11.85" customHeight="1" x14ac:dyDescent="0.3">
      <c r="D3511" s="2"/>
      <c r="F3511" s="2"/>
      <c r="H3511" s="2"/>
      <c r="J3511" s="2"/>
      <c r="K3511" s="2"/>
      <c r="L3511" s="2"/>
      <c r="M3511" s="2"/>
      <c r="N3511" s="2"/>
      <c r="O3511" s="2"/>
      <c r="P3511" s="2"/>
      <c r="Q3511" s="2"/>
    </row>
    <row r="3512" spans="1:17" ht="11.85" customHeight="1" x14ac:dyDescent="0.3">
      <c r="D3512" s="2"/>
      <c r="F3512" s="2"/>
      <c r="H3512" s="2"/>
      <c r="J3512" s="2"/>
      <c r="K3512" s="2"/>
      <c r="L3512" s="2"/>
      <c r="M3512" s="2"/>
      <c r="N3512" s="2"/>
      <c r="O3512" s="2"/>
      <c r="P3512" s="2"/>
      <c r="Q3512" s="2"/>
    </row>
    <row r="3513" spans="1:17" ht="11.85" customHeight="1" x14ac:dyDescent="0.3">
      <c r="D3513" s="2"/>
      <c r="F3513" s="2"/>
      <c r="H3513" s="2"/>
      <c r="J3513" s="2"/>
      <c r="K3513" s="2"/>
      <c r="L3513" s="2"/>
      <c r="M3513" s="2"/>
      <c r="N3513" s="2"/>
      <c r="O3513" s="2"/>
      <c r="P3513" s="2"/>
      <c r="Q3513" s="2"/>
    </row>
    <row r="3514" spans="1:17" ht="11.85" customHeight="1" x14ac:dyDescent="0.3">
      <c r="D3514" s="2"/>
      <c r="F3514" s="2"/>
      <c r="H3514" s="2"/>
      <c r="J3514" s="2"/>
      <c r="K3514" s="2"/>
      <c r="L3514" s="2"/>
      <c r="M3514" s="2"/>
      <c r="N3514" s="2"/>
      <c r="O3514" s="2"/>
      <c r="P3514" s="2"/>
      <c r="Q3514" s="2"/>
    </row>
    <row r="3515" spans="1:17" ht="11.85" customHeight="1" x14ac:dyDescent="0.3">
      <c r="D3515" s="2"/>
      <c r="F3515" s="2"/>
      <c r="H3515" s="2"/>
      <c r="J3515" s="2"/>
      <c r="K3515" s="2"/>
      <c r="L3515" s="2"/>
      <c r="M3515" s="2"/>
      <c r="N3515" s="2"/>
      <c r="O3515" s="2"/>
      <c r="P3515" s="2"/>
      <c r="Q3515" s="2"/>
    </row>
    <row r="3516" spans="1:17" ht="11.85" customHeight="1" x14ac:dyDescent="0.3">
      <c r="D3516" s="2"/>
      <c r="F3516" s="2"/>
      <c r="H3516" s="2"/>
      <c r="J3516" s="2"/>
      <c r="K3516" s="2"/>
      <c r="L3516" s="2"/>
      <c r="M3516" s="2"/>
      <c r="N3516" s="2"/>
      <c r="O3516" s="2"/>
      <c r="P3516" s="2"/>
      <c r="Q3516" s="2"/>
    </row>
    <row r="3517" spans="1:17" ht="11.85" customHeight="1" x14ac:dyDescent="0.3">
      <c r="D3517" s="2"/>
      <c r="F3517" s="2"/>
      <c r="H3517" s="2"/>
      <c r="J3517" s="2"/>
      <c r="K3517" s="2"/>
      <c r="L3517" s="2"/>
      <c r="M3517" s="2"/>
      <c r="N3517" s="2"/>
      <c r="O3517" s="2"/>
      <c r="P3517" s="2"/>
      <c r="Q3517" s="2"/>
    </row>
    <row r="3518" spans="1:17" ht="11.85" customHeight="1" x14ac:dyDescent="0.3">
      <c r="D3518" s="2"/>
      <c r="F3518" s="2"/>
      <c r="H3518" s="2"/>
      <c r="J3518" s="2"/>
      <c r="K3518" s="2"/>
      <c r="L3518" s="2"/>
      <c r="M3518" s="2"/>
      <c r="N3518" s="2"/>
      <c r="O3518" s="2"/>
      <c r="P3518" s="2"/>
      <c r="Q3518" s="2"/>
    </row>
    <row r="3519" spans="1:17" ht="11.85" customHeight="1" x14ac:dyDescent="0.3">
      <c r="D3519" s="2"/>
      <c r="F3519" s="2"/>
      <c r="H3519" s="2"/>
      <c r="J3519" s="2"/>
      <c r="K3519" s="2"/>
      <c r="L3519" s="2"/>
      <c r="M3519" s="2"/>
      <c r="N3519" s="2"/>
      <c r="O3519" s="2"/>
      <c r="P3519" s="2"/>
      <c r="Q3519" s="2"/>
    </row>
    <row r="3520" spans="1:17" ht="11.85" customHeight="1" x14ac:dyDescent="0.3">
      <c r="A3520" s="1"/>
      <c r="B3520" s="1"/>
      <c r="E3520" s="2" t="str">
        <f>$E$1</f>
        <v>CITY OF BRADY</v>
      </c>
    </row>
    <row r="3521" spans="1:20" ht="11.85" customHeight="1" x14ac:dyDescent="0.3">
      <c r="E3521" s="2" t="str">
        <f>$E$2</f>
        <v>BUDGET REPORT</v>
      </c>
    </row>
    <row r="3522" spans="1:20" ht="11.85" customHeight="1" x14ac:dyDescent="0.3">
      <c r="E3522" s="2" t="str">
        <f>$E$3</f>
        <v>FISCAL YEAR 2016 - 2017</v>
      </c>
    </row>
    <row r="3523" spans="1:20" ht="11.85" customHeight="1" x14ac:dyDescent="0.3">
      <c r="A3523" s="3" t="s">
        <v>1410</v>
      </c>
    </row>
    <row r="3524" spans="1:20" ht="11.85" customHeight="1" x14ac:dyDescent="0.3">
      <c r="A3524" s="3" t="s">
        <v>1435</v>
      </c>
    </row>
    <row r="3525" spans="1:20" ht="11.85" customHeight="1" x14ac:dyDescent="0.3">
      <c r="I3525" s="7" t="str">
        <f>$I$6</f>
        <v>(----- 2015-2016 ------)</v>
      </c>
      <c r="J3525" s="7"/>
      <c r="K3525" s="7"/>
      <c r="L3525" s="8"/>
      <c r="M3525" s="7" t="str">
        <f>$M$6</f>
        <v>2016-2017</v>
      </c>
      <c r="N3525" s="7"/>
      <c r="O3525" s="7"/>
      <c r="P3525" s="7"/>
      <c r="Q3525" s="7"/>
    </row>
    <row r="3526" spans="1:20" ht="11.85" customHeight="1" x14ac:dyDescent="0.3">
      <c r="C3526" s="9" t="str">
        <f>$C$7</f>
        <v>2012-2013</v>
      </c>
      <c r="D3526" s="8"/>
      <c r="E3526" s="9" t="str">
        <f>$E$7</f>
        <v>2013-2014</v>
      </c>
      <c r="F3526" s="8"/>
      <c r="G3526" s="9" t="str">
        <f>$G$7</f>
        <v>2014- 2015</v>
      </c>
      <c r="H3526" s="8"/>
      <c r="I3526" s="9" t="s">
        <v>9</v>
      </c>
      <c r="J3526" s="8"/>
      <c r="K3526" s="8" t="str">
        <f>+$K$7</f>
        <v>PROJECTED</v>
      </c>
      <c r="L3526" s="8"/>
      <c r="M3526" s="8" t="str">
        <f>$M$7</f>
        <v>2016-2017</v>
      </c>
      <c r="N3526" s="8"/>
      <c r="O3526" s="8" t="str">
        <f>$O$7</f>
        <v>2016-2017</v>
      </c>
      <c r="P3526" s="8"/>
      <c r="Q3526" s="8" t="str">
        <f>$Q$7</f>
        <v>APPROVED</v>
      </c>
    </row>
    <row r="3527" spans="1:20" ht="11.85" customHeight="1" x14ac:dyDescent="0.3">
      <c r="A3527" s="10" t="s">
        <v>242</v>
      </c>
      <c r="C3527" s="11" t="s">
        <v>12</v>
      </c>
      <c r="D3527" s="8"/>
      <c r="E3527" s="11" t="s">
        <v>12</v>
      </c>
      <c r="F3527" s="8"/>
      <c r="G3527" s="11" t="s">
        <v>12</v>
      </c>
      <c r="H3527" s="8"/>
      <c r="I3527" s="11" t="s">
        <v>13</v>
      </c>
      <c r="J3527" s="8"/>
      <c r="K3527" s="12" t="s">
        <v>13</v>
      </c>
      <c r="L3527" s="8"/>
      <c r="M3527" s="12" t="str">
        <f>$M$8</f>
        <v>BASE</v>
      </c>
      <c r="N3527" s="8"/>
      <c r="O3527" s="12" t="str">
        <f>$O$8</f>
        <v>SUPPLEMENTAL</v>
      </c>
      <c r="P3527" s="8"/>
      <c r="Q3527" s="12" t="str">
        <f>$Q$8</f>
        <v>BUDGET</v>
      </c>
    </row>
    <row r="3528" spans="1:20" ht="11.85" customHeight="1" x14ac:dyDescent="0.3"/>
    <row r="3529" spans="1:20" ht="11.85" customHeight="1" x14ac:dyDescent="0.3">
      <c r="A3529" s="13" t="s">
        <v>243</v>
      </c>
    </row>
    <row r="3530" spans="1:20" ht="11.85" customHeight="1" x14ac:dyDescent="0.3">
      <c r="A3530" s="3" t="s">
        <v>1436</v>
      </c>
      <c r="C3530" s="2">
        <v>55998.32</v>
      </c>
      <c r="D3530" s="2"/>
      <c r="E3530" s="2">
        <v>31921.19</v>
      </c>
      <c r="F3530" s="2"/>
      <c r="G3530" s="2">
        <v>29247.37</v>
      </c>
      <c r="H3530" s="2"/>
      <c r="I3530" s="2">
        <v>30200</v>
      </c>
      <c r="J3530" s="2"/>
      <c r="K3530" s="2">
        <v>30200</v>
      </c>
      <c r="L3530" s="2"/>
      <c r="M3530" s="2">
        <v>31069</v>
      </c>
      <c r="N3530" s="2"/>
      <c r="O3530" s="2">
        <v>0</v>
      </c>
      <c r="P3530" s="2"/>
      <c r="Q3530" s="2">
        <f t="shared" ref="Q3530:Q3536" si="100">M3530+O3530</f>
        <v>31069</v>
      </c>
      <c r="T3530" s="14"/>
    </row>
    <row r="3531" spans="1:20" ht="11.85" customHeight="1" x14ac:dyDescent="0.3">
      <c r="A3531" s="3" t="s">
        <v>1437</v>
      </c>
      <c r="C3531" s="2">
        <v>317.37</v>
      </c>
      <c r="D3531" s="2"/>
      <c r="E3531" s="2">
        <v>82.8</v>
      </c>
      <c r="F3531" s="2"/>
      <c r="G3531" s="2">
        <v>0</v>
      </c>
      <c r="H3531" s="2"/>
      <c r="I3531" s="2">
        <v>300</v>
      </c>
      <c r="J3531" s="2"/>
      <c r="K3531" s="2">
        <v>300</v>
      </c>
      <c r="L3531" s="2"/>
      <c r="M3531" s="2">
        <v>100</v>
      </c>
      <c r="N3531" s="2"/>
      <c r="O3531" s="2">
        <v>0</v>
      </c>
      <c r="P3531" s="2"/>
      <c r="Q3531" s="2">
        <f t="shared" si="100"/>
        <v>100</v>
      </c>
      <c r="T3531" s="14"/>
    </row>
    <row r="3532" spans="1:20" ht="11.85" customHeight="1" x14ac:dyDescent="0.3">
      <c r="A3532" s="3" t="s">
        <v>1438</v>
      </c>
      <c r="C3532" s="2">
        <v>13583.21</v>
      </c>
      <c r="D3532" s="2"/>
      <c r="E3532" s="2">
        <v>7462.85</v>
      </c>
      <c r="F3532" s="2"/>
      <c r="G3532" s="2">
        <v>7986</v>
      </c>
      <c r="H3532" s="2"/>
      <c r="I3532" s="2">
        <v>9377</v>
      </c>
      <c r="J3532" s="2"/>
      <c r="K3532" s="2">
        <v>9377</v>
      </c>
      <c r="L3532" s="2"/>
      <c r="M3532" s="2">
        <v>9845</v>
      </c>
      <c r="N3532" s="2"/>
      <c r="O3532" s="2">
        <v>0</v>
      </c>
      <c r="P3532" s="2"/>
      <c r="Q3532" s="2">
        <f t="shared" si="100"/>
        <v>9845</v>
      </c>
      <c r="T3532" s="14"/>
    </row>
    <row r="3533" spans="1:20" ht="11.85" customHeight="1" x14ac:dyDescent="0.3">
      <c r="A3533" s="3" t="s">
        <v>1439</v>
      </c>
      <c r="C3533" s="2">
        <v>6017.28</v>
      </c>
      <c r="D3533" s="2"/>
      <c r="E3533" s="2">
        <v>3533.36</v>
      </c>
      <c r="F3533" s="2"/>
      <c r="G3533" s="2">
        <v>3202.95</v>
      </c>
      <c r="H3533" s="2"/>
      <c r="I3533" s="2">
        <v>3151</v>
      </c>
      <c r="J3533" s="2"/>
      <c r="K3533" s="2">
        <v>3151</v>
      </c>
      <c r="L3533" s="2"/>
      <c r="M3533" s="2">
        <v>3341</v>
      </c>
      <c r="N3533" s="2"/>
      <c r="O3533" s="2">
        <v>0</v>
      </c>
      <c r="P3533" s="2"/>
      <c r="Q3533" s="2">
        <f t="shared" si="100"/>
        <v>3341</v>
      </c>
      <c r="T3533" s="14"/>
    </row>
    <row r="3534" spans="1:20" ht="11.85" customHeight="1" x14ac:dyDescent="0.3">
      <c r="A3534" s="3" t="s">
        <v>1440</v>
      </c>
      <c r="C3534" s="2">
        <v>777.76</v>
      </c>
      <c r="D3534" s="2"/>
      <c r="E3534" s="2">
        <v>468.56</v>
      </c>
      <c r="F3534" s="2"/>
      <c r="G3534" s="2">
        <v>400.9</v>
      </c>
      <c r="H3534" s="2"/>
      <c r="I3534" s="2">
        <v>415</v>
      </c>
      <c r="J3534" s="2"/>
      <c r="K3534" s="2">
        <v>415</v>
      </c>
      <c r="L3534" s="2"/>
      <c r="M3534" s="2">
        <v>399</v>
      </c>
      <c r="N3534" s="2"/>
      <c r="O3534" s="2">
        <v>0</v>
      </c>
      <c r="P3534" s="2"/>
      <c r="Q3534" s="2">
        <f t="shared" si="100"/>
        <v>399</v>
      </c>
      <c r="T3534" s="14"/>
    </row>
    <row r="3535" spans="1:20" ht="11.85" customHeight="1" x14ac:dyDescent="0.3">
      <c r="A3535" s="3" t="s">
        <v>1441</v>
      </c>
      <c r="C3535" s="2">
        <v>2.4900000000000002</v>
      </c>
      <c r="D3535" s="2"/>
      <c r="E3535" s="2">
        <v>207</v>
      </c>
      <c r="F3535" s="2"/>
      <c r="G3535" s="2">
        <v>9</v>
      </c>
      <c r="H3535" s="2"/>
      <c r="I3535" s="2">
        <v>90</v>
      </c>
      <c r="J3535" s="2"/>
      <c r="K3535" s="2">
        <v>150</v>
      </c>
      <c r="L3535" s="2"/>
      <c r="M3535" s="2">
        <v>99</v>
      </c>
      <c r="N3535" s="2"/>
      <c r="O3535" s="2">
        <v>0</v>
      </c>
      <c r="P3535" s="2"/>
      <c r="Q3535" s="2">
        <f t="shared" si="100"/>
        <v>99</v>
      </c>
      <c r="T3535" s="14"/>
    </row>
    <row r="3536" spans="1:20" ht="11.85" customHeight="1" x14ac:dyDescent="0.3">
      <c r="A3536" s="3" t="s">
        <v>1442</v>
      </c>
      <c r="C3536" s="15">
        <v>4237</v>
      </c>
      <c r="D3536" s="2"/>
      <c r="E3536" s="15">
        <v>2426.29</v>
      </c>
      <c r="F3536" s="2"/>
      <c r="G3536" s="15">
        <v>2237.91</v>
      </c>
      <c r="H3536" s="2"/>
      <c r="I3536" s="15">
        <v>2379</v>
      </c>
      <c r="J3536" s="2"/>
      <c r="K3536" s="15">
        <v>2379</v>
      </c>
      <c r="L3536" s="2"/>
      <c r="M3536" s="15">
        <v>2431</v>
      </c>
      <c r="N3536" s="2"/>
      <c r="O3536" s="15">
        <v>0</v>
      </c>
      <c r="P3536" s="2"/>
      <c r="Q3536" s="15">
        <f t="shared" si="100"/>
        <v>2431</v>
      </c>
      <c r="T3536" s="14"/>
    </row>
    <row r="3537" spans="1:21" ht="11.85" customHeight="1" x14ac:dyDescent="0.3">
      <c r="A3537" s="3" t="s">
        <v>254</v>
      </c>
      <c r="C3537" s="2">
        <f>SUM(C3530:C3536)</f>
        <v>80933.429999999993</v>
      </c>
      <c r="D3537" s="2"/>
      <c r="E3537" s="2">
        <f>SUM(E3530:E3536)</f>
        <v>46102.049999999996</v>
      </c>
      <c r="F3537" s="2"/>
      <c r="G3537" s="2">
        <f>SUM(G3530:G3536)</f>
        <v>43084.12999999999</v>
      </c>
      <c r="H3537" s="2"/>
      <c r="I3537" s="2">
        <f>SUM(I3530:I3536)</f>
        <v>45912</v>
      </c>
      <c r="J3537" s="2"/>
      <c r="K3537" s="2">
        <f>SUM(K3530:K3536)</f>
        <v>45972</v>
      </c>
      <c r="L3537" s="2"/>
      <c r="M3537" s="2">
        <f>SUM(M3530:M3536)</f>
        <v>47284</v>
      </c>
      <c r="N3537" s="2"/>
      <c r="O3537" s="2">
        <f>SUM(O3530:O3536)</f>
        <v>0</v>
      </c>
      <c r="P3537" s="2"/>
      <c r="Q3537" s="2">
        <f>SUM(Q3530:Q3536)</f>
        <v>47284</v>
      </c>
      <c r="R3537" s="20"/>
      <c r="U3537" s="2"/>
    </row>
    <row r="3538" spans="1:21" ht="11.85" customHeight="1" x14ac:dyDescent="0.3">
      <c r="D3538" s="2"/>
      <c r="F3538" s="2"/>
      <c r="H3538" s="2"/>
      <c r="J3538" s="2"/>
      <c r="K3538" s="2"/>
      <c r="L3538" s="2"/>
      <c r="M3538" s="2"/>
      <c r="N3538" s="2"/>
      <c r="O3538" s="2"/>
      <c r="P3538" s="2"/>
      <c r="Q3538" s="2"/>
    </row>
    <row r="3539" spans="1:21" ht="11.85" customHeight="1" x14ac:dyDescent="0.3">
      <c r="A3539" s="13" t="s">
        <v>255</v>
      </c>
      <c r="D3539" s="2"/>
      <c r="F3539" s="2"/>
      <c r="H3539" s="2"/>
      <c r="J3539" s="2"/>
      <c r="K3539" s="2"/>
      <c r="L3539" s="2"/>
      <c r="M3539" s="2"/>
      <c r="N3539" s="2"/>
      <c r="O3539" s="2"/>
      <c r="P3539" s="2"/>
      <c r="Q3539" s="2"/>
    </row>
    <row r="3540" spans="1:21" ht="11.85" customHeight="1" x14ac:dyDescent="0.3">
      <c r="A3540" s="3" t="s">
        <v>1443</v>
      </c>
      <c r="C3540" s="2">
        <v>0</v>
      </c>
      <c r="D3540" s="2"/>
      <c r="E3540" s="2">
        <v>0</v>
      </c>
      <c r="F3540" s="2"/>
      <c r="G3540" s="2">
        <v>0</v>
      </c>
      <c r="H3540" s="2"/>
      <c r="I3540" s="2">
        <v>0</v>
      </c>
      <c r="J3540" s="2"/>
      <c r="K3540" s="2">
        <v>0</v>
      </c>
      <c r="L3540" s="2"/>
      <c r="M3540" s="2">
        <v>0</v>
      </c>
      <c r="N3540" s="2"/>
      <c r="O3540" s="2">
        <v>0</v>
      </c>
      <c r="P3540" s="2"/>
      <c r="Q3540" s="2">
        <f t="shared" ref="Q3540:Q3547" si="101">M3540+O3540</f>
        <v>0</v>
      </c>
      <c r="T3540" s="14"/>
    </row>
    <row r="3541" spans="1:21" ht="11.85" customHeight="1" x14ac:dyDescent="0.3">
      <c r="A3541" s="3" t="s">
        <v>1444</v>
      </c>
      <c r="C3541" s="2">
        <v>0</v>
      </c>
      <c r="D3541" s="2"/>
      <c r="E3541" s="2">
        <v>0</v>
      </c>
      <c r="F3541" s="2"/>
      <c r="G3541" s="2">
        <v>0</v>
      </c>
      <c r="H3541" s="2"/>
      <c r="I3541" s="2">
        <v>0</v>
      </c>
      <c r="J3541" s="2"/>
      <c r="K3541" s="2">
        <v>0</v>
      </c>
      <c r="L3541" s="2"/>
      <c r="M3541" s="2">
        <v>0</v>
      </c>
      <c r="N3541" s="2"/>
      <c r="O3541" s="2">
        <v>0</v>
      </c>
      <c r="P3541" s="2"/>
      <c r="Q3541" s="2">
        <f t="shared" si="101"/>
        <v>0</v>
      </c>
      <c r="T3541" s="14"/>
    </row>
    <row r="3542" spans="1:21" ht="11.85" customHeight="1" x14ac:dyDescent="0.3">
      <c r="A3542" s="3" t="s">
        <v>1445</v>
      </c>
      <c r="C3542" s="2">
        <v>0</v>
      </c>
      <c r="D3542" s="2"/>
      <c r="E3542" s="2">
        <v>0</v>
      </c>
      <c r="F3542" s="2"/>
      <c r="G3542" s="2">
        <v>0</v>
      </c>
      <c r="H3542" s="2"/>
      <c r="I3542" s="2">
        <v>0</v>
      </c>
      <c r="J3542" s="2"/>
      <c r="K3542" s="2">
        <v>0</v>
      </c>
      <c r="L3542" s="2"/>
      <c r="M3542" s="2">
        <v>0</v>
      </c>
      <c r="N3542" s="2"/>
      <c r="O3542" s="2">
        <v>0</v>
      </c>
      <c r="P3542" s="2"/>
      <c r="Q3542" s="2">
        <f t="shared" si="101"/>
        <v>0</v>
      </c>
      <c r="T3542" s="14"/>
    </row>
    <row r="3543" spans="1:21" ht="11.85" customHeight="1" x14ac:dyDescent="0.3">
      <c r="A3543" s="3" t="s">
        <v>1446</v>
      </c>
      <c r="C3543" s="2">
        <v>0</v>
      </c>
      <c r="D3543" s="2"/>
      <c r="E3543" s="2">
        <v>0</v>
      </c>
      <c r="F3543" s="2"/>
      <c r="G3543" s="2">
        <v>0</v>
      </c>
      <c r="H3543" s="2"/>
      <c r="I3543" s="2">
        <v>0</v>
      </c>
      <c r="J3543" s="2"/>
      <c r="K3543" s="2">
        <v>0</v>
      </c>
      <c r="L3543" s="2"/>
      <c r="M3543" s="2">
        <v>0</v>
      </c>
      <c r="N3543" s="2"/>
      <c r="O3543" s="2">
        <v>0</v>
      </c>
      <c r="P3543" s="2"/>
      <c r="Q3543" s="2">
        <f t="shared" si="101"/>
        <v>0</v>
      </c>
      <c r="T3543" s="14"/>
    </row>
    <row r="3544" spans="1:21" ht="11.85" customHeight="1" x14ac:dyDescent="0.3">
      <c r="A3544" s="3" t="s">
        <v>1447</v>
      </c>
      <c r="C3544" s="2">
        <v>0</v>
      </c>
      <c r="D3544" s="2"/>
      <c r="E3544" s="2">
        <v>0</v>
      </c>
      <c r="F3544" s="2"/>
      <c r="G3544" s="2">
        <v>0</v>
      </c>
      <c r="H3544" s="2"/>
      <c r="I3544" s="2">
        <v>0</v>
      </c>
      <c r="J3544" s="2"/>
      <c r="K3544" s="2">
        <v>0</v>
      </c>
      <c r="L3544" s="2"/>
      <c r="M3544" s="2">
        <v>0</v>
      </c>
      <c r="N3544" s="2"/>
      <c r="O3544" s="2">
        <v>0</v>
      </c>
      <c r="P3544" s="2"/>
      <c r="Q3544" s="2">
        <f t="shared" si="101"/>
        <v>0</v>
      </c>
      <c r="T3544" s="14"/>
    </row>
    <row r="3545" spans="1:21" ht="11.85" customHeight="1" x14ac:dyDescent="0.3">
      <c r="A3545" s="3" t="s">
        <v>1448</v>
      </c>
      <c r="C3545" s="2">
        <v>0</v>
      </c>
      <c r="D3545" s="2"/>
      <c r="E3545" s="2">
        <v>0</v>
      </c>
      <c r="F3545" s="2"/>
      <c r="G3545" s="2">
        <v>0</v>
      </c>
      <c r="H3545" s="2"/>
      <c r="I3545" s="2">
        <v>0</v>
      </c>
      <c r="J3545" s="2"/>
      <c r="K3545" s="2">
        <v>0</v>
      </c>
      <c r="L3545" s="2"/>
      <c r="M3545" s="2">
        <v>0</v>
      </c>
      <c r="N3545" s="2"/>
      <c r="O3545" s="2">
        <v>0</v>
      </c>
      <c r="P3545" s="2"/>
      <c r="Q3545" s="2">
        <f t="shared" si="101"/>
        <v>0</v>
      </c>
      <c r="T3545" s="14"/>
    </row>
    <row r="3546" spans="1:21" ht="11.85" customHeight="1" x14ac:dyDescent="0.3">
      <c r="A3546" s="3" t="s">
        <v>1449</v>
      </c>
      <c r="C3546" s="2">
        <v>0</v>
      </c>
      <c r="D3546" s="2"/>
      <c r="E3546" s="2">
        <v>0</v>
      </c>
      <c r="F3546" s="2"/>
      <c r="G3546" s="2">
        <v>0</v>
      </c>
      <c r="H3546" s="2"/>
      <c r="I3546" s="2">
        <v>0</v>
      </c>
      <c r="J3546" s="2"/>
      <c r="K3546" s="2">
        <v>0</v>
      </c>
      <c r="L3546" s="2"/>
      <c r="M3546" s="2">
        <v>0</v>
      </c>
      <c r="N3546" s="2"/>
      <c r="O3546" s="2">
        <v>0</v>
      </c>
      <c r="P3546" s="2"/>
      <c r="Q3546" s="2">
        <f t="shared" si="101"/>
        <v>0</v>
      </c>
      <c r="T3546" s="14"/>
    </row>
    <row r="3547" spans="1:21" ht="11.85" customHeight="1" x14ac:dyDescent="0.3">
      <c r="A3547" s="3" t="s">
        <v>1450</v>
      </c>
      <c r="C3547" s="15">
        <v>0</v>
      </c>
      <c r="D3547" s="2"/>
      <c r="E3547" s="15">
        <v>0</v>
      </c>
      <c r="F3547" s="2"/>
      <c r="G3547" s="15">
        <v>1092</v>
      </c>
      <c r="H3547" s="2"/>
      <c r="I3547" s="15">
        <v>0</v>
      </c>
      <c r="J3547" s="2"/>
      <c r="K3547" s="15">
        <v>0</v>
      </c>
      <c r="L3547" s="2"/>
      <c r="M3547" s="15">
        <v>4100</v>
      </c>
      <c r="N3547" s="2"/>
      <c r="O3547" s="15">
        <v>0</v>
      </c>
      <c r="P3547" s="2"/>
      <c r="Q3547" s="15">
        <f t="shared" si="101"/>
        <v>4100</v>
      </c>
      <c r="T3547" s="14"/>
    </row>
    <row r="3548" spans="1:21" ht="11.85" customHeight="1" x14ac:dyDescent="0.3">
      <c r="A3548" s="3" t="s">
        <v>272</v>
      </c>
      <c r="C3548" s="2">
        <f>SUM(C3540:C3547)</f>
        <v>0</v>
      </c>
      <c r="D3548" s="2"/>
      <c r="E3548" s="2">
        <f>SUM(E3540:E3547)</f>
        <v>0</v>
      </c>
      <c r="F3548" s="2"/>
      <c r="G3548" s="2">
        <f>SUM(G3540:G3547)</f>
        <v>1092</v>
      </c>
      <c r="H3548" s="2"/>
      <c r="I3548" s="2">
        <f>SUM(I3540:I3547)</f>
        <v>0</v>
      </c>
      <c r="J3548" s="2"/>
      <c r="K3548" s="2">
        <f>SUM(K3540:K3547)</f>
        <v>0</v>
      </c>
      <c r="L3548" s="2"/>
      <c r="M3548" s="2">
        <f>SUM(M3540:M3547)</f>
        <v>4100</v>
      </c>
      <c r="N3548" s="2"/>
      <c r="O3548" s="2">
        <f>SUM(O3540:O3547)</f>
        <v>0</v>
      </c>
      <c r="P3548" s="2"/>
      <c r="Q3548" s="2">
        <f>SUM(Q3540:Q3547)</f>
        <v>4100</v>
      </c>
    </row>
    <row r="3549" spans="1:21" ht="11.85" customHeight="1" x14ac:dyDescent="0.3">
      <c r="D3549" s="2"/>
      <c r="F3549" s="2"/>
      <c r="H3549" s="2"/>
      <c r="J3549" s="2"/>
      <c r="K3549" s="2"/>
      <c r="L3549" s="2"/>
      <c r="M3549" s="2"/>
      <c r="N3549" s="2"/>
      <c r="O3549" s="2"/>
      <c r="P3549" s="2"/>
      <c r="Q3549" s="2"/>
    </row>
    <row r="3550" spans="1:21" ht="11.85" customHeight="1" x14ac:dyDescent="0.3">
      <c r="A3550" s="13" t="s">
        <v>273</v>
      </c>
      <c r="D3550" s="2"/>
      <c r="F3550" s="2"/>
      <c r="H3550" s="2"/>
      <c r="J3550" s="2"/>
      <c r="K3550" s="2"/>
      <c r="L3550" s="2"/>
      <c r="M3550" s="2"/>
      <c r="N3550" s="2"/>
      <c r="O3550" s="2"/>
      <c r="P3550" s="2"/>
      <c r="Q3550" s="2"/>
    </row>
    <row r="3551" spans="1:21" ht="11.85" customHeight="1" x14ac:dyDescent="0.3">
      <c r="A3551" s="3" t="s">
        <v>1451</v>
      </c>
      <c r="C3551" s="2">
        <v>100</v>
      </c>
      <c r="D3551" s="2"/>
      <c r="E3551" s="2">
        <v>0</v>
      </c>
      <c r="F3551" s="2"/>
      <c r="G3551" s="2">
        <v>0</v>
      </c>
      <c r="H3551" s="2"/>
      <c r="I3551" s="2">
        <v>200</v>
      </c>
      <c r="J3551" s="2"/>
      <c r="K3551" s="2">
        <v>200</v>
      </c>
      <c r="L3551" s="2"/>
      <c r="M3551" s="2">
        <v>200</v>
      </c>
      <c r="N3551" s="2"/>
      <c r="O3551" s="2">
        <v>0</v>
      </c>
      <c r="P3551" s="2"/>
      <c r="Q3551" s="2">
        <f t="shared" ref="Q3551:Q3565" si="102">M3551+O3551</f>
        <v>200</v>
      </c>
      <c r="T3551" s="14"/>
    </row>
    <row r="3552" spans="1:21" ht="11.85" customHeight="1" x14ac:dyDescent="0.3">
      <c r="A3552" s="3" t="s">
        <v>1452</v>
      </c>
      <c r="C3552" s="2">
        <v>0</v>
      </c>
      <c r="D3552" s="2"/>
      <c r="E3552" s="2">
        <v>0</v>
      </c>
      <c r="F3552" s="2"/>
      <c r="G3552" s="2">
        <v>0</v>
      </c>
      <c r="H3552" s="2"/>
      <c r="I3552" s="2">
        <v>500</v>
      </c>
      <c r="J3552" s="2"/>
      <c r="K3552" s="2">
        <v>500</v>
      </c>
      <c r="L3552" s="2"/>
      <c r="M3552" s="2">
        <v>500</v>
      </c>
      <c r="N3552" s="2"/>
      <c r="O3552" s="2">
        <v>0</v>
      </c>
      <c r="P3552" s="2"/>
      <c r="Q3552" s="2">
        <f t="shared" si="102"/>
        <v>500</v>
      </c>
      <c r="T3552" s="14"/>
    </row>
    <row r="3553" spans="1:20" ht="11.85" customHeight="1" x14ac:dyDescent="0.3">
      <c r="A3553" s="3" t="s">
        <v>1453</v>
      </c>
      <c r="C3553" s="2">
        <v>2175.33</v>
      </c>
      <c r="D3553" s="2"/>
      <c r="E3553" s="2">
        <v>139.47999999999999</v>
      </c>
      <c r="F3553" s="2"/>
      <c r="G3553" s="2">
        <v>748.65</v>
      </c>
      <c r="H3553" s="2"/>
      <c r="I3553" s="2">
        <v>1500</v>
      </c>
      <c r="J3553" s="2"/>
      <c r="K3553" s="2">
        <v>1500</v>
      </c>
      <c r="L3553" s="2"/>
      <c r="M3553" s="2">
        <v>1500</v>
      </c>
      <c r="N3553" s="2"/>
      <c r="O3553" s="2">
        <v>0</v>
      </c>
      <c r="P3553" s="2"/>
      <c r="Q3553" s="2">
        <f t="shared" si="102"/>
        <v>1500</v>
      </c>
      <c r="T3553" s="14"/>
    </row>
    <row r="3554" spans="1:20" ht="11.85" customHeight="1" x14ac:dyDescent="0.3">
      <c r="A3554" s="3" t="s">
        <v>1454</v>
      </c>
      <c r="C3554" s="2">
        <v>4951.17</v>
      </c>
      <c r="D3554" s="2"/>
      <c r="E3554" s="2">
        <v>2999.13</v>
      </c>
      <c r="F3554" s="2"/>
      <c r="G3554" s="2">
        <v>1816.1</v>
      </c>
      <c r="H3554" s="2"/>
      <c r="I3554" s="2">
        <v>3000</v>
      </c>
      <c r="J3554" s="2"/>
      <c r="K3554" s="2">
        <v>2940</v>
      </c>
      <c r="L3554" s="2"/>
      <c r="M3554" s="2">
        <v>3000</v>
      </c>
      <c r="N3554" s="2"/>
      <c r="O3554" s="2">
        <v>0</v>
      </c>
      <c r="P3554" s="2"/>
      <c r="Q3554" s="2">
        <f t="shared" si="102"/>
        <v>3000</v>
      </c>
      <c r="T3554" s="14"/>
    </row>
    <row r="3555" spans="1:20" ht="11.85" customHeight="1" x14ac:dyDescent="0.3">
      <c r="A3555" s="3" t="s">
        <v>1455</v>
      </c>
      <c r="C3555" s="2">
        <v>2870.05</v>
      </c>
      <c r="D3555" s="2"/>
      <c r="E3555" s="2">
        <v>783.4</v>
      </c>
      <c r="F3555" s="2"/>
      <c r="G3555" s="2">
        <v>598.16</v>
      </c>
      <c r="H3555" s="2"/>
      <c r="I3555" s="2">
        <v>2500</v>
      </c>
      <c r="J3555" s="2"/>
      <c r="K3555" s="2">
        <v>2500</v>
      </c>
      <c r="L3555" s="2"/>
      <c r="M3555" s="2">
        <v>2500</v>
      </c>
      <c r="N3555" s="2"/>
      <c r="O3555" s="2">
        <v>0</v>
      </c>
      <c r="P3555" s="2"/>
      <c r="Q3555" s="2">
        <f t="shared" si="102"/>
        <v>2500</v>
      </c>
      <c r="T3555" s="14"/>
    </row>
    <row r="3556" spans="1:20" ht="11.85" customHeight="1" x14ac:dyDescent="0.3">
      <c r="A3556" s="3" t="s">
        <v>1456</v>
      </c>
      <c r="C3556" s="2">
        <v>0</v>
      </c>
      <c r="D3556" s="2"/>
      <c r="E3556" s="2">
        <v>0</v>
      </c>
      <c r="F3556" s="2"/>
      <c r="G3556" s="2">
        <v>0</v>
      </c>
      <c r="H3556" s="2"/>
      <c r="I3556" s="2">
        <v>0</v>
      </c>
      <c r="J3556" s="2"/>
      <c r="K3556" s="2">
        <v>0</v>
      </c>
      <c r="L3556" s="2"/>
      <c r="M3556" s="2">
        <v>0</v>
      </c>
      <c r="N3556" s="2"/>
      <c r="O3556" s="2">
        <v>0</v>
      </c>
      <c r="P3556" s="2"/>
      <c r="Q3556" s="2">
        <f t="shared" si="102"/>
        <v>0</v>
      </c>
      <c r="T3556" s="14"/>
    </row>
    <row r="3557" spans="1:20" ht="11.85" customHeight="1" x14ac:dyDescent="0.3">
      <c r="A3557" s="3" t="s">
        <v>1457</v>
      </c>
      <c r="C3557" s="2">
        <v>0</v>
      </c>
      <c r="D3557" s="2"/>
      <c r="E3557" s="2">
        <v>0</v>
      </c>
      <c r="F3557" s="2"/>
      <c r="G3557" s="2">
        <v>0</v>
      </c>
      <c r="H3557" s="2"/>
      <c r="I3557" s="2">
        <v>0</v>
      </c>
      <c r="J3557" s="2"/>
      <c r="K3557" s="2">
        <v>0</v>
      </c>
      <c r="L3557" s="2"/>
      <c r="M3557" s="2">
        <v>0</v>
      </c>
      <c r="N3557" s="2"/>
      <c r="O3557" s="2">
        <v>0</v>
      </c>
      <c r="P3557" s="2"/>
      <c r="Q3557" s="2">
        <f t="shared" si="102"/>
        <v>0</v>
      </c>
      <c r="T3557" s="14"/>
    </row>
    <row r="3558" spans="1:20" ht="11.85" customHeight="1" x14ac:dyDescent="0.3">
      <c r="A3558" s="3" t="s">
        <v>1458</v>
      </c>
      <c r="C3558" s="2">
        <v>800.37</v>
      </c>
      <c r="D3558" s="2"/>
      <c r="E3558" s="2">
        <v>0</v>
      </c>
      <c r="F3558" s="2"/>
      <c r="G3558" s="2">
        <v>823.51</v>
      </c>
      <c r="H3558" s="2"/>
      <c r="I3558" s="2">
        <v>3000</v>
      </c>
      <c r="J3558" s="2"/>
      <c r="K3558" s="2">
        <v>3000</v>
      </c>
      <c r="L3558" s="2"/>
      <c r="M3558" s="2">
        <v>3000</v>
      </c>
      <c r="N3558" s="2"/>
      <c r="O3558" s="2">
        <v>0</v>
      </c>
      <c r="P3558" s="2"/>
      <c r="Q3558" s="2">
        <f t="shared" si="102"/>
        <v>3000</v>
      </c>
      <c r="T3558" s="14"/>
    </row>
    <row r="3559" spans="1:20" ht="11.85" customHeight="1" x14ac:dyDescent="0.3">
      <c r="A3559" s="3" t="s">
        <v>1459</v>
      </c>
      <c r="C3559" s="2">
        <v>1455.49</v>
      </c>
      <c r="D3559" s="2"/>
      <c r="E3559" s="2">
        <v>0</v>
      </c>
      <c r="F3559" s="2"/>
      <c r="G3559" s="2">
        <v>65.92</v>
      </c>
      <c r="H3559" s="2"/>
      <c r="I3559" s="2">
        <v>2000</v>
      </c>
      <c r="J3559" s="2"/>
      <c r="K3559" s="2">
        <v>2000</v>
      </c>
      <c r="L3559" s="2"/>
      <c r="M3559" s="2">
        <v>2000</v>
      </c>
      <c r="N3559" s="2"/>
      <c r="O3559" s="2">
        <v>0</v>
      </c>
      <c r="P3559" s="2"/>
      <c r="Q3559" s="2">
        <f t="shared" si="102"/>
        <v>2000</v>
      </c>
      <c r="T3559" s="14"/>
    </row>
    <row r="3560" spans="1:20" ht="11.85" customHeight="1" x14ac:dyDescent="0.3">
      <c r="A3560" s="3" t="s">
        <v>1460</v>
      </c>
      <c r="C3560" s="2">
        <v>534.9</v>
      </c>
      <c r="D3560" s="2"/>
      <c r="E3560" s="2">
        <v>334.94</v>
      </c>
      <c r="F3560" s="2"/>
      <c r="G3560" s="2">
        <v>400</v>
      </c>
      <c r="H3560" s="2"/>
      <c r="I3560" s="2">
        <v>400</v>
      </c>
      <c r="J3560" s="2"/>
      <c r="K3560" s="2">
        <v>400</v>
      </c>
      <c r="L3560" s="2"/>
      <c r="M3560" s="2">
        <v>400</v>
      </c>
      <c r="N3560" s="2"/>
      <c r="O3560" s="2">
        <v>0</v>
      </c>
      <c r="P3560" s="2"/>
      <c r="Q3560" s="2">
        <f t="shared" si="102"/>
        <v>400</v>
      </c>
      <c r="T3560" s="14"/>
    </row>
    <row r="3561" spans="1:20" ht="11.85" customHeight="1" x14ac:dyDescent="0.3">
      <c r="A3561" s="3" t="s">
        <v>1461</v>
      </c>
      <c r="C3561" s="2">
        <v>312</v>
      </c>
      <c r="D3561" s="2"/>
      <c r="E3561" s="2">
        <v>0</v>
      </c>
      <c r="F3561" s="2"/>
      <c r="G3561" s="2">
        <v>0</v>
      </c>
      <c r="H3561" s="2"/>
      <c r="I3561" s="2">
        <v>110</v>
      </c>
      <c r="J3561" s="2"/>
      <c r="K3561" s="2">
        <v>110</v>
      </c>
      <c r="L3561" s="2"/>
      <c r="M3561" s="2">
        <v>110</v>
      </c>
      <c r="N3561" s="2"/>
      <c r="O3561" s="2">
        <v>0</v>
      </c>
      <c r="P3561" s="2"/>
      <c r="Q3561" s="2">
        <f t="shared" si="102"/>
        <v>110</v>
      </c>
      <c r="T3561" s="14"/>
    </row>
    <row r="3562" spans="1:20" ht="11.85" hidden="1" customHeight="1" x14ac:dyDescent="0.3">
      <c r="A3562" s="3" t="s">
        <v>1462</v>
      </c>
      <c r="C3562" s="2">
        <v>0</v>
      </c>
      <c r="D3562" s="2"/>
      <c r="E3562" s="2">
        <v>0</v>
      </c>
      <c r="F3562" s="2"/>
      <c r="G3562" s="2">
        <v>0</v>
      </c>
      <c r="H3562" s="2"/>
      <c r="I3562" s="2">
        <v>0</v>
      </c>
      <c r="J3562" s="2"/>
      <c r="K3562" s="2">
        <v>0</v>
      </c>
      <c r="L3562" s="2"/>
      <c r="M3562" s="2">
        <v>0</v>
      </c>
      <c r="N3562" s="2"/>
      <c r="O3562" s="2">
        <v>0</v>
      </c>
      <c r="P3562" s="2"/>
      <c r="Q3562" s="2">
        <f t="shared" si="102"/>
        <v>0</v>
      </c>
      <c r="T3562" s="14"/>
    </row>
    <row r="3563" spans="1:20" ht="11.85" hidden="1" customHeight="1" x14ac:dyDescent="0.3">
      <c r="A3563" s="3" t="s">
        <v>1463</v>
      </c>
      <c r="C3563" s="2">
        <v>0</v>
      </c>
      <c r="D3563" s="2"/>
      <c r="E3563" s="2">
        <v>0</v>
      </c>
      <c r="F3563" s="2"/>
      <c r="G3563" s="2">
        <v>0</v>
      </c>
      <c r="H3563" s="2"/>
      <c r="I3563" s="2">
        <v>0</v>
      </c>
      <c r="J3563" s="2"/>
      <c r="K3563" s="2">
        <v>0</v>
      </c>
      <c r="L3563" s="2"/>
      <c r="M3563" s="2">
        <v>0</v>
      </c>
      <c r="N3563" s="2"/>
      <c r="O3563" s="2">
        <v>0</v>
      </c>
      <c r="P3563" s="2"/>
      <c r="Q3563" s="2">
        <f t="shared" si="102"/>
        <v>0</v>
      </c>
      <c r="T3563" s="14"/>
    </row>
    <row r="3564" spans="1:20" ht="11.85" customHeight="1" x14ac:dyDescent="0.3">
      <c r="A3564" s="3" t="s">
        <v>1464</v>
      </c>
      <c r="C3564" s="2">
        <v>1197.54</v>
      </c>
      <c r="D3564" s="2"/>
      <c r="E3564" s="2">
        <v>800.12</v>
      </c>
      <c r="F3564" s="2"/>
      <c r="G3564" s="2">
        <v>493.45</v>
      </c>
      <c r="H3564" s="2"/>
      <c r="I3564" s="2">
        <v>700</v>
      </c>
      <c r="J3564" s="2"/>
      <c r="K3564" s="2">
        <v>700</v>
      </c>
      <c r="L3564" s="2"/>
      <c r="M3564" s="2">
        <v>700</v>
      </c>
      <c r="N3564" s="2"/>
      <c r="O3564" s="2">
        <v>0</v>
      </c>
      <c r="P3564" s="2"/>
      <c r="Q3564" s="2">
        <f t="shared" si="102"/>
        <v>700</v>
      </c>
      <c r="T3564" s="14"/>
    </row>
    <row r="3565" spans="1:20" ht="11.85" customHeight="1" x14ac:dyDescent="0.3">
      <c r="A3565" s="3" t="s">
        <v>1465</v>
      </c>
      <c r="C3565" s="15">
        <v>0</v>
      </c>
      <c r="D3565" s="2"/>
      <c r="E3565" s="15">
        <v>0</v>
      </c>
      <c r="F3565" s="2"/>
      <c r="G3565" s="15">
        <v>0</v>
      </c>
      <c r="H3565" s="2"/>
      <c r="I3565" s="15">
        <v>0</v>
      </c>
      <c r="J3565" s="2"/>
      <c r="K3565" s="15">
        <v>0</v>
      </c>
      <c r="L3565" s="2"/>
      <c r="M3565" s="15">
        <v>0</v>
      </c>
      <c r="N3565" s="2"/>
      <c r="O3565" s="15">
        <v>0</v>
      </c>
      <c r="P3565" s="2"/>
      <c r="Q3565" s="15">
        <f t="shared" si="102"/>
        <v>0</v>
      </c>
      <c r="T3565" s="14"/>
    </row>
    <row r="3566" spans="1:20" ht="11.85" customHeight="1" x14ac:dyDescent="0.3">
      <c r="A3566" s="3" t="s">
        <v>295</v>
      </c>
      <c r="C3566" s="2">
        <f>SUM(C3551:C3562)+SUM(C3563:C3565)</f>
        <v>14396.849999999999</v>
      </c>
      <c r="D3566" s="2"/>
      <c r="E3566" s="2">
        <f>SUM(E3551:E3562)+SUM(E3563:E3565)</f>
        <v>5057.07</v>
      </c>
      <c r="F3566" s="2"/>
      <c r="G3566" s="2">
        <f>SUM(G3551:G3562)+SUM(G3563:G3565)</f>
        <v>4945.79</v>
      </c>
      <c r="H3566" s="2"/>
      <c r="I3566" s="2">
        <f>SUM(I3551:I3562)+SUM(I3563:I3565)</f>
        <v>13910</v>
      </c>
      <c r="J3566" s="2"/>
      <c r="K3566" s="2">
        <f>SUM(K3551:K3562)+SUM(K3563:K3565)</f>
        <v>13850</v>
      </c>
      <c r="L3566" s="2"/>
      <c r="M3566" s="2">
        <f>SUM(M3551:M3562)+SUM(M3563:M3565)</f>
        <v>13910</v>
      </c>
      <c r="N3566" s="2"/>
      <c r="O3566" s="2">
        <f>SUM(O3551:O3562)+SUM(O3563:O3565)</f>
        <v>0</v>
      </c>
      <c r="P3566" s="2"/>
      <c r="Q3566" s="2">
        <f>SUM(Q3551:Q3562)+SUM(Q3563:Q3565)</f>
        <v>13910</v>
      </c>
    </row>
    <row r="3567" spans="1:20" ht="11.85" customHeight="1" x14ac:dyDescent="0.3">
      <c r="D3567" s="2"/>
      <c r="F3567" s="2"/>
      <c r="H3567" s="2"/>
      <c r="J3567" s="2"/>
      <c r="K3567" s="2"/>
      <c r="L3567" s="2"/>
      <c r="M3567" s="2"/>
      <c r="N3567" s="2"/>
      <c r="O3567" s="2"/>
      <c r="P3567" s="2"/>
      <c r="Q3567" s="2"/>
    </row>
    <row r="3568" spans="1:20" ht="11.85" customHeight="1" x14ac:dyDescent="0.3">
      <c r="A3568" s="3" t="s">
        <v>1466</v>
      </c>
      <c r="C3568" s="19">
        <v>0</v>
      </c>
      <c r="D3568" s="2"/>
      <c r="E3568" s="19">
        <v>0</v>
      </c>
      <c r="F3568" s="2"/>
      <c r="G3568" s="19">
        <v>0</v>
      </c>
      <c r="H3568" s="2"/>
      <c r="I3568" s="19">
        <v>0</v>
      </c>
      <c r="J3568" s="2"/>
      <c r="K3568" s="19">
        <v>0</v>
      </c>
      <c r="L3568" s="2"/>
      <c r="M3568" s="19">
        <v>0</v>
      </c>
      <c r="N3568" s="2"/>
      <c r="O3568" s="19">
        <v>0</v>
      </c>
      <c r="P3568" s="2"/>
      <c r="Q3568" s="19">
        <f>M3568+O3568</f>
        <v>0</v>
      </c>
    </row>
    <row r="3569" spans="1:20" ht="11.85" customHeight="1" x14ac:dyDescent="0.3">
      <c r="A3569" s="3" t="s">
        <v>1467</v>
      </c>
      <c r="C3569" s="15">
        <v>0</v>
      </c>
      <c r="D3569" s="2"/>
      <c r="E3569" s="15">
        <v>0</v>
      </c>
      <c r="F3569" s="2"/>
      <c r="G3569" s="15">
        <v>0</v>
      </c>
      <c r="H3569" s="2"/>
      <c r="I3569" s="15">
        <v>0</v>
      </c>
      <c r="J3569" s="2"/>
      <c r="K3569" s="15">
        <v>0</v>
      </c>
      <c r="L3569" s="2"/>
      <c r="M3569" s="15">
        <v>0</v>
      </c>
      <c r="N3569" s="2"/>
      <c r="O3569" s="15">
        <v>29000</v>
      </c>
      <c r="P3569" s="2"/>
      <c r="Q3569" s="15">
        <f>M3569+O3569</f>
        <v>29000</v>
      </c>
    </row>
    <row r="3570" spans="1:20" ht="11.85" customHeight="1" x14ac:dyDescent="0.3">
      <c r="A3570" s="3" t="s">
        <v>298</v>
      </c>
      <c r="C3570" s="2">
        <f>SUM(C3568:C3569)</f>
        <v>0</v>
      </c>
      <c r="D3570" s="2"/>
      <c r="E3570" s="2">
        <f>SUM(E3568:E3569)</f>
        <v>0</v>
      </c>
      <c r="F3570" s="2"/>
      <c r="G3570" s="2">
        <f>SUM(G3568:G3569)</f>
        <v>0</v>
      </c>
      <c r="H3570" s="2"/>
      <c r="I3570" s="2">
        <f>SUM(I3568:I3569)</f>
        <v>0</v>
      </c>
      <c r="J3570" s="2"/>
      <c r="K3570" s="2">
        <f>SUM(K3568:K3569)</f>
        <v>0</v>
      </c>
      <c r="L3570" s="2"/>
      <c r="M3570" s="2">
        <f>SUM(M3568:M3569)</f>
        <v>0</v>
      </c>
      <c r="N3570" s="2"/>
      <c r="O3570" s="2">
        <f>SUM(O3568:O3569)</f>
        <v>29000</v>
      </c>
      <c r="P3570" s="2"/>
      <c r="Q3570" s="2">
        <f>SUM(Q3568:Q3569)</f>
        <v>29000</v>
      </c>
    </row>
    <row r="3571" spans="1:20" ht="11.85" customHeight="1" x14ac:dyDescent="0.3"/>
    <row r="3572" spans="1:20" ht="11.85" customHeight="1" x14ac:dyDescent="0.3">
      <c r="D3572" s="2"/>
      <c r="F3572" s="2"/>
      <c r="H3572" s="2"/>
      <c r="J3572" s="2"/>
      <c r="K3572" s="2"/>
      <c r="L3572" s="2"/>
      <c r="M3572" s="2"/>
      <c r="N3572" s="2"/>
      <c r="O3572" s="2"/>
      <c r="P3572" s="2"/>
      <c r="Q3572" s="2"/>
    </row>
    <row r="3573" spans="1:20" ht="11.85" customHeight="1" x14ac:dyDescent="0.3">
      <c r="A3573" s="3" t="s">
        <v>1468</v>
      </c>
      <c r="C3573" s="2">
        <f>C3537+C3548+C3566+C3570</f>
        <v>95330.28</v>
      </c>
      <c r="D3573" s="2"/>
      <c r="E3573" s="2">
        <f>E3537+E3548+E3566+E3570</f>
        <v>51159.119999999995</v>
      </c>
      <c r="F3573" s="2"/>
      <c r="G3573" s="2">
        <f>G3537+G3548+G3566+G3570</f>
        <v>49121.919999999991</v>
      </c>
      <c r="H3573" s="2"/>
      <c r="I3573" s="2">
        <f>I3537+I3548+I3566+I3570</f>
        <v>59822</v>
      </c>
      <c r="J3573" s="2"/>
      <c r="K3573" s="2">
        <f>K3537+K3548+K3566+K3570</f>
        <v>59822</v>
      </c>
      <c r="L3573" s="2"/>
      <c r="M3573" s="2">
        <f>M3537+M3548+M3566+M3570</f>
        <v>65294</v>
      </c>
      <c r="N3573" s="2"/>
      <c r="O3573" s="2">
        <f>O3537+O3548+O3566+O3570</f>
        <v>29000</v>
      </c>
      <c r="P3573" s="2"/>
      <c r="Q3573" s="2">
        <f>Q3537+Q3548+Q3566+Q3570</f>
        <v>94294</v>
      </c>
      <c r="R3573" s="20"/>
      <c r="T3573" s="14"/>
    </row>
    <row r="3574" spans="1:20" ht="11.85" customHeight="1" x14ac:dyDescent="0.3">
      <c r="D3574" s="2"/>
      <c r="F3574" s="2"/>
      <c r="H3574" s="2"/>
      <c r="J3574" s="2"/>
      <c r="K3574" s="2"/>
      <c r="L3574" s="2"/>
      <c r="M3574" s="2"/>
      <c r="N3574" s="2"/>
      <c r="O3574" s="2"/>
      <c r="P3574" s="2"/>
      <c r="Q3574" s="2"/>
    </row>
    <row r="3575" spans="1:20" ht="11.85" customHeight="1" x14ac:dyDescent="0.3">
      <c r="D3575" s="2"/>
      <c r="F3575" s="2"/>
      <c r="H3575" s="2"/>
      <c r="J3575" s="2"/>
      <c r="K3575" s="2"/>
      <c r="L3575" s="2"/>
      <c r="M3575" s="2"/>
      <c r="N3575" s="2"/>
      <c r="O3575" s="2"/>
      <c r="P3575" s="2"/>
      <c r="Q3575" s="2"/>
    </row>
    <row r="3576" spans="1:20" ht="11.85" customHeight="1" x14ac:dyDescent="0.3">
      <c r="D3576" s="2"/>
      <c r="F3576" s="2"/>
      <c r="H3576" s="2"/>
      <c r="J3576" s="2"/>
      <c r="K3576" s="2"/>
      <c r="L3576" s="2"/>
      <c r="M3576" s="2"/>
      <c r="N3576" s="2"/>
      <c r="O3576" s="2"/>
      <c r="P3576" s="2"/>
      <c r="Q3576" s="2"/>
    </row>
    <row r="3577" spans="1:20" ht="11.85" customHeight="1" x14ac:dyDescent="0.3">
      <c r="D3577" s="2"/>
      <c r="F3577" s="2"/>
      <c r="H3577" s="2"/>
      <c r="J3577" s="2"/>
      <c r="K3577" s="2"/>
      <c r="L3577" s="2"/>
      <c r="M3577" s="2"/>
      <c r="N3577" s="2"/>
      <c r="O3577" s="2"/>
      <c r="P3577" s="2"/>
      <c r="Q3577" s="2"/>
    </row>
    <row r="3578" spans="1:20" ht="12" customHeight="1" x14ac:dyDescent="0.3">
      <c r="D3578" s="2"/>
      <c r="F3578" s="2"/>
      <c r="H3578" s="2"/>
      <c r="J3578" s="2"/>
      <c r="K3578" s="2"/>
      <c r="L3578" s="2"/>
      <c r="M3578" s="2"/>
      <c r="N3578" s="2"/>
      <c r="O3578" s="2"/>
      <c r="P3578" s="2"/>
      <c r="Q3578" s="2"/>
    </row>
    <row r="3579" spans="1:20" ht="11.85" customHeight="1" x14ac:dyDescent="0.3">
      <c r="D3579" s="2"/>
      <c r="F3579" s="2"/>
      <c r="H3579" s="2"/>
      <c r="J3579" s="2"/>
      <c r="K3579" s="2"/>
      <c r="L3579" s="2"/>
      <c r="M3579" s="2"/>
      <c r="N3579" s="2"/>
      <c r="O3579" s="2"/>
      <c r="P3579" s="2"/>
      <c r="Q3579" s="2"/>
    </row>
    <row r="3580" spans="1:20" ht="11.85" customHeight="1" x14ac:dyDescent="0.3">
      <c r="D3580" s="2"/>
      <c r="F3580" s="2"/>
      <c r="H3580" s="2"/>
      <c r="J3580" s="2"/>
      <c r="K3580" s="2"/>
      <c r="L3580" s="2"/>
      <c r="M3580" s="2"/>
      <c r="N3580" s="2"/>
      <c r="O3580" s="2"/>
      <c r="P3580" s="2"/>
      <c r="Q3580" s="2"/>
    </row>
    <row r="3581" spans="1:20" ht="11.85" customHeight="1" x14ac:dyDescent="0.3">
      <c r="D3581" s="2"/>
      <c r="F3581" s="2"/>
      <c r="H3581" s="2"/>
      <c r="J3581" s="2"/>
      <c r="K3581" s="2"/>
      <c r="L3581" s="2"/>
      <c r="M3581" s="2"/>
      <c r="N3581" s="2"/>
      <c r="O3581" s="2"/>
      <c r="P3581" s="2"/>
      <c r="Q3581" s="2"/>
    </row>
    <row r="3582" spans="1:20" ht="11.85" customHeight="1" x14ac:dyDescent="0.3">
      <c r="D3582" s="2"/>
      <c r="F3582" s="2"/>
      <c r="H3582" s="2"/>
      <c r="J3582" s="2"/>
      <c r="K3582" s="2"/>
      <c r="L3582" s="2"/>
      <c r="M3582" s="2"/>
      <c r="N3582" s="2"/>
      <c r="O3582" s="2"/>
      <c r="P3582" s="2"/>
      <c r="Q3582" s="2"/>
    </row>
    <row r="3583" spans="1:20" ht="11.85" customHeight="1" x14ac:dyDescent="0.3">
      <c r="A3583" s="1"/>
      <c r="B3583" s="1"/>
      <c r="E3583" s="2" t="str">
        <f>$E$1</f>
        <v>CITY OF BRADY</v>
      </c>
    </row>
    <row r="3584" spans="1:20" ht="11.85" customHeight="1" x14ac:dyDescent="0.3">
      <c r="E3584" s="2" t="str">
        <f>$E$2</f>
        <v>BUDGET REPORT</v>
      </c>
    </row>
    <row r="3585" spans="1:21" ht="11.85" customHeight="1" x14ac:dyDescent="0.3">
      <c r="E3585" s="2" t="str">
        <f>$E$3</f>
        <v>FISCAL YEAR 2016 - 2017</v>
      </c>
    </row>
    <row r="3586" spans="1:21" ht="11.85" customHeight="1" x14ac:dyDescent="0.3">
      <c r="A3586" s="3" t="s">
        <v>1410</v>
      </c>
    </row>
    <row r="3587" spans="1:21" ht="11.85" customHeight="1" x14ac:dyDescent="0.3">
      <c r="A3587" s="3" t="s">
        <v>1469</v>
      </c>
    </row>
    <row r="3588" spans="1:21" ht="11.85" customHeight="1" x14ac:dyDescent="0.3">
      <c r="I3588" s="7" t="str">
        <f>$I$6</f>
        <v>(----- 2015-2016 ------)</v>
      </c>
      <c r="J3588" s="7"/>
      <c r="K3588" s="7"/>
      <c r="L3588" s="8"/>
      <c r="M3588" s="7" t="str">
        <f>$M$6</f>
        <v>2016-2017</v>
      </c>
      <c r="N3588" s="7"/>
      <c r="O3588" s="7"/>
      <c r="P3588" s="7"/>
      <c r="Q3588" s="7"/>
    </row>
    <row r="3589" spans="1:21" ht="11.85" customHeight="1" x14ac:dyDescent="0.3">
      <c r="C3589" s="9" t="str">
        <f>$C$7</f>
        <v>2012-2013</v>
      </c>
      <c r="D3589" s="8"/>
      <c r="E3589" s="9" t="str">
        <f>$E$7</f>
        <v>2013-2014</v>
      </c>
      <c r="F3589" s="8"/>
      <c r="G3589" s="9" t="str">
        <f>$G$7</f>
        <v>2014- 2015</v>
      </c>
      <c r="H3589" s="8"/>
      <c r="I3589" s="9" t="s">
        <v>9</v>
      </c>
      <c r="J3589" s="8"/>
      <c r="K3589" s="8" t="str">
        <f>+$K$7</f>
        <v>PROJECTED</v>
      </c>
      <c r="L3589" s="8"/>
      <c r="M3589" s="8" t="str">
        <f>$M$7</f>
        <v>2016-2017</v>
      </c>
      <c r="N3589" s="8"/>
      <c r="O3589" s="8" t="str">
        <f>$O$7</f>
        <v>2016-2017</v>
      </c>
      <c r="P3589" s="8"/>
      <c r="Q3589" s="8" t="str">
        <f>$Q$7</f>
        <v>APPROVED</v>
      </c>
    </row>
    <row r="3590" spans="1:21" ht="11.85" customHeight="1" x14ac:dyDescent="0.3">
      <c r="A3590" s="10" t="s">
        <v>242</v>
      </c>
      <c r="C3590" s="11" t="s">
        <v>12</v>
      </c>
      <c r="D3590" s="8"/>
      <c r="E3590" s="11" t="s">
        <v>12</v>
      </c>
      <c r="F3590" s="8"/>
      <c r="G3590" s="11" t="s">
        <v>12</v>
      </c>
      <c r="H3590" s="8"/>
      <c r="I3590" s="11" t="s">
        <v>13</v>
      </c>
      <c r="J3590" s="8"/>
      <c r="K3590" s="12" t="s">
        <v>13</v>
      </c>
      <c r="L3590" s="8"/>
      <c r="M3590" s="12" t="str">
        <f>$M$8</f>
        <v>BASE</v>
      </c>
      <c r="N3590" s="8"/>
      <c r="O3590" s="12" t="str">
        <f>$O$8</f>
        <v>SUPPLEMENTAL</v>
      </c>
      <c r="P3590" s="8"/>
      <c r="Q3590" s="12" t="str">
        <f>$Q$8</f>
        <v>BUDGET</v>
      </c>
    </row>
    <row r="3591" spans="1:21" ht="11.85" customHeight="1" x14ac:dyDescent="0.3"/>
    <row r="3592" spans="1:21" ht="11.85" customHeight="1" x14ac:dyDescent="0.3">
      <c r="A3592" s="13" t="s">
        <v>243</v>
      </c>
    </row>
    <row r="3593" spans="1:21" ht="11.85" customHeight="1" x14ac:dyDescent="0.3">
      <c r="A3593" s="3" t="s">
        <v>1470</v>
      </c>
      <c r="C3593" s="2">
        <v>58647.39</v>
      </c>
      <c r="D3593" s="2"/>
      <c r="E3593" s="2">
        <v>80111.520000000004</v>
      </c>
      <c r="F3593" s="2"/>
      <c r="G3593" s="2">
        <v>90204.6</v>
      </c>
      <c r="H3593" s="2"/>
      <c r="I3593" s="2">
        <v>93500</v>
      </c>
      <c r="J3593" s="2"/>
      <c r="K3593" s="2">
        <v>93500</v>
      </c>
      <c r="L3593" s="2"/>
      <c r="M3593" s="2">
        <f>94846+20000</f>
        <v>114846</v>
      </c>
      <c r="N3593" s="2"/>
      <c r="O3593" s="2">
        <v>0</v>
      </c>
      <c r="P3593" s="2"/>
      <c r="Q3593" s="2">
        <f t="shared" ref="Q3593:Q3599" si="103">M3593+O3593</f>
        <v>114846</v>
      </c>
      <c r="T3593" s="14"/>
    </row>
    <row r="3594" spans="1:21" ht="11.85" customHeight="1" x14ac:dyDescent="0.3">
      <c r="A3594" s="3" t="s">
        <v>1471</v>
      </c>
      <c r="C3594" s="2">
        <v>0</v>
      </c>
      <c r="D3594" s="2"/>
      <c r="E3594" s="2">
        <v>899.2</v>
      </c>
      <c r="F3594" s="2"/>
      <c r="G3594" s="2">
        <v>0</v>
      </c>
      <c r="H3594" s="2"/>
      <c r="I3594" s="2">
        <v>200</v>
      </c>
      <c r="J3594" s="2"/>
      <c r="K3594" s="2">
        <v>200</v>
      </c>
      <c r="L3594" s="2"/>
      <c r="M3594" s="2">
        <v>200</v>
      </c>
      <c r="N3594" s="2"/>
      <c r="O3594" s="2">
        <v>0</v>
      </c>
      <c r="P3594" s="2"/>
      <c r="Q3594" s="2">
        <f t="shared" si="103"/>
        <v>200</v>
      </c>
      <c r="T3594" s="14"/>
    </row>
    <row r="3595" spans="1:21" ht="11.85" customHeight="1" x14ac:dyDescent="0.3">
      <c r="A3595" s="3" t="s">
        <v>1472</v>
      </c>
      <c r="C3595" s="2">
        <v>21200.400000000001</v>
      </c>
      <c r="D3595" s="2"/>
      <c r="E3595" s="2">
        <v>21110.38</v>
      </c>
      <c r="F3595" s="2"/>
      <c r="G3595" s="2">
        <v>23292.5</v>
      </c>
      <c r="H3595" s="2"/>
      <c r="I3595" s="2">
        <v>28132</v>
      </c>
      <c r="J3595" s="2"/>
      <c r="K3595" s="2">
        <v>28132</v>
      </c>
      <c r="L3595" s="2"/>
      <c r="M3595" s="2">
        <v>29534</v>
      </c>
      <c r="N3595" s="2"/>
      <c r="O3595" s="2">
        <v>0</v>
      </c>
      <c r="P3595" s="2"/>
      <c r="Q3595" s="2">
        <f t="shared" si="103"/>
        <v>29534</v>
      </c>
      <c r="T3595" s="14"/>
    </row>
    <row r="3596" spans="1:21" ht="11.85" customHeight="1" x14ac:dyDescent="0.3">
      <c r="A3596" s="3" t="s">
        <v>1473</v>
      </c>
      <c r="C3596" s="2">
        <v>6266.25</v>
      </c>
      <c r="D3596" s="2"/>
      <c r="E3596" s="2">
        <v>8917.68</v>
      </c>
      <c r="F3596" s="2"/>
      <c r="G3596" s="2">
        <v>9746.64</v>
      </c>
      <c r="H3596" s="2"/>
      <c r="I3596" s="2">
        <v>9682</v>
      </c>
      <c r="J3596" s="2"/>
      <c r="K3596" s="2">
        <v>9682</v>
      </c>
      <c r="L3596" s="2"/>
      <c r="M3596" s="2">
        <v>10187</v>
      </c>
      <c r="N3596" s="2"/>
      <c r="O3596" s="2">
        <v>0</v>
      </c>
      <c r="P3596" s="2"/>
      <c r="Q3596" s="2">
        <f t="shared" si="103"/>
        <v>10187</v>
      </c>
      <c r="T3596" s="14"/>
    </row>
    <row r="3597" spans="1:21" ht="11.85" customHeight="1" x14ac:dyDescent="0.3">
      <c r="A3597" s="3" t="s">
        <v>1474</v>
      </c>
      <c r="C3597" s="2">
        <v>496.64</v>
      </c>
      <c r="D3597" s="2"/>
      <c r="E3597" s="2">
        <v>179.19</v>
      </c>
      <c r="F3597" s="2"/>
      <c r="G3597" s="2">
        <v>314.05</v>
      </c>
      <c r="H3597" s="2"/>
      <c r="I3597" s="2">
        <v>305</v>
      </c>
      <c r="J3597" s="2"/>
      <c r="K3597" s="2">
        <v>305</v>
      </c>
      <c r="L3597" s="2"/>
      <c r="M3597" s="2">
        <f>366+147</f>
        <v>513</v>
      </c>
      <c r="N3597" s="2"/>
      <c r="O3597" s="2">
        <v>0</v>
      </c>
      <c r="P3597" s="2"/>
      <c r="Q3597" s="2">
        <f t="shared" si="103"/>
        <v>513</v>
      </c>
      <c r="T3597" s="14"/>
    </row>
    <row r="3598" spans="1:21" ht="11.85" customHeight="1" x14ac:dyDescent="0.3">
      <c r="A3598" s="3" t="s">
        <v>1475</v>
      </c>
      <c r="C3598" s="2">
        <v>52.94</v>
      </c>
      <c r="D3598" s="2"/>
      <c r="E3598" s="2">
        <v>621.48</v>
      </c>
      <c r="F3598" s="2"/>
      <c r="G3598" s="2">
        <v>31.31</v>
      </c>
      <c r="H3598" s="2"/>
      <c r="I3598" s="2">
        <v>270</v>
      </c>
      <c r="J3598" s="2"/>
      <c r="K3598" s="2">
        <v>350</v>
      </c>
      <c r="L3598" s="2"/>
      <c r="M3598" s="2">
        <f>297+99</f>
        <v>396</v>
      </c>
      <c r="N3598" s="2"/>
      <c r="O3598" s="2">
        <v>0</v>
      </c>
      <c r="P3598" s="2"/>
      <c r="Q3598" s="2">
        <f t="shared" si="103"/>
        <v>396</v>
      </c>
      <c r="T3598" s="14"/>
    </row>
    <row r="3599" spans="1:21" ht="11.85" customHeight="1" x14ac:dyDescent="0.3">
      <c r="A3599" s="3" t="s">
        <v>1476</v>
      </c>
      <c r="C3599" s="15">
        <v>4439.9799999999996</v>
      </c>
      <c r="D3599" s="2"/>
      <c r="E3599" s="15">
        <v>6074.96</v>
      </c>
      <c r="F3599" s="2"/>
      <c r="G3599" s="15">
        <v>6762.28</v>
      </c>
      <c r="H3599" s="2"/>
      <c r="I3599" s="15">
        <v>7309</v>
      </c>
      <c r="J3599" s="2"/>
      <c r="K3599" s="15">
        <v>7309</v>
      </c>
      <c r="L3599" s="2"/>
      <c r="M3599" s="15">
        <f>7414+1560</f>
        <v>8974</v>
      </c>
      <c r="N3599" s="2"/>
      <c r="O3599" s="15">
        <v>0</v>
      </c>
      <c r="P3599" s="2"/>
      <c r="Q3599" s="15">
        <f t="shared" si="103"/>
        <v>8974</v>
      </c>
      <c r="T3599" s="14"/>
    </row>
    <row r="3600" spans="1:21" ht="11.85" customHeight="1" x14ac:dyDescent="0.3">
      <c r="A3600" s="3" t="s">
        <v>254</v>
      </c>
      <c r="C3600" s="2">
        <f>SUM(C3593:C3599)</f>
        <v>91103.6</v>
      </c>
      <c r="D3600" s="2"/>
      <c r="E3600" s="2">
        <f>SUM(E3593:E3599)</f>
        <v>117914.41</v>
      </c>
      <c r="F3600" s="2"/>
      <c r="G3600" s="2">
        <f>SUM(G3593:G3599)</f>
        <v>130351.38</v>
      </c>
      <c r="H3600" s="2"/>
      <c r="I3600" s="2">
        <f>SUM(I3593:I3599)</f>
        <v>139398</v>
      </c>
      <c r="J3600" s="2"/>
      <c r="K3600" s="2">
        <f>SUM(K3593:K3599)</f>
        <v>139478</v>
      </c>
      <c r="L3600" s="2"/>
      <c r="M3600" s="2">
        <f>SUM(M3593:M3599)</f>
        <v>164650</v>
      </c>
      <c r="N3600" s="2"/>
      <c r="O3600" s="2">
        <f>SUM(O3593:O3599)</f>
        <v>0</v>
      </c>
      <c r="P3600" s="2"/>
      <c r="Q3600" s="2">
        <f>SUM(Q3593:Q3599)</f>
        <v>164650</v>
      </c>
      <c r="U3600" s="2"/>
    </row>
    <row r="3601" spans="1:20" ht="11.85" customHeight="1" x14ac:dyDescent="0.3">
      <c r="D3601" s="2"/>
      <c r="F3601" s="2"/>
      <c r="H3601" s="2"/>
      <c r="J3601" s="2"/>
      <c r="K3601" s="2"/>
      <c r="L3601" s="2"/>
      <c r="M3601" s="2"/>
      <c r="N3601" s="2"/>
      <c r="O3601" s="2"/>
      <c r="P3601" s="2"/>
      <c r="Q3601" s="2"/>
    </row>
    <row r="3602" spans="1:20" ht="11.85" customHeight="1" x14ac:dyDescent="0.3">
      <c r="A3602" s="13" t="s">
        <v>255</v>
      </c>
      <c r="D3602" s="2"/>
      <c r="F3602" s="2"/>
      <c r="H3602" s="2"/>
      <c r="J3602" s="2"/>
      <c r="K3602" s="2"/>
      <c r="L3602" s="2"/>
      <c r="M3602" s="2"/>
      <c r="N3602" s="2"/>
      <c r="O3602" s="2"/>
      <c r="P3602" s="2"/>
      <c r="Q3602" s="2"/>
    </row>
    <row r="3603" spans="1:20" ht="11.85" customHeight="1" x14ac:dyDescent="0.3">
      <c r="A3603" s="3" t="s">
        <v>1477</v>
      </c>
      <c r="C3603" s="2">
        <v>0</v>
      </c>
      <c r="D3603" s="2"/>
      <c r="E3603" s="2">
        <v>0</v>
      </c>
      <c r="F3603" s="2"/>
      <c r="G3603" s="2">
        <v>0</v>
      </c>
      <c r="H3603" s="2"/>
      <c r="I3603" s="2">
        <v>0</v>
      </c>
      <c r="J3603" s="2"/>
      <c r="K3603" s="2">
        <v>0</v>
      </c>
      <c r="L3603" s="2"/>
      <c r="M3603" s="2">
        <v>0</v>
      </c>
      <c r="N3603" s="2"/>
      <c r="O3603" s="2">
        <v>0</v>
      </c>
      <c r="P3603" s="2"/>
      <c r="Q3603" s="2">
        <f t="shared" ref="Q3603:Q3609" si="104">M3603+O3603</f>
        <v>0</v>
      </c>
      <c r="T3603" s="14"/>
    </row>
    <row r="3604" spans="1:20" ht="11.85" customHeight="1" x14ac:dyDescent="0.3">
      <c r="A3604" s="3" t="s">
        <v>1478</v>
      </c>
      <c r="C3604" s="2">
        <v>0</v>
      </c>
      <c r="D3604" s="2"/>
      <c r="E3604" s="2">
        <v>0</v>
      </c>
      <c r="F3604" s="2"/>
      <c r="G3604" s="2">
        <v>343.7</v>
      </c>
      <c r="H3604" s="2"/>
      <c r="I3604" s="2">
        <v>1200</v>
      </c>
      <c r="J3604" s="2"/>
      <c r="K3604" s="2">
        <v>1120</v>
      </c>
      <c r="L3604" s="2"/>
      <c r="M3604" s="2">
        <v>1200</v>
      </c>
      <c r="N3604" s="2"/>
      <c r="O3604" s="2">
        <v>0</v>
      </c>
      <c r="P3604" s="2"/>
      <c r="Q3604" s="2">
        <f t="shared" si="104"/>
        <v>1200</v>
      </c>
      <c r="T3604" s="14"/>
    </row>
    <row r="3605" spans="1:20" ht="11.85" customHeight="1" x14ac:dyDescent="0.3">
      <c r="A3605" s="3" t="s">
        <v>1479</v>
      </c>
      <c r="C3605" s="2">
        <v>0</v>
      </c>
      <c r="D3605" s="2"/>
      <c r="E3605" s="2">
        <v>0</v>
      </c>
      <c r="F3605" s="2"/>
      <c r="G3605" s="2">
        <v>0</v>
      </c>
      <c r="H3605" s="2"/>
      <c r="I3605" s="2">
        <v>0</v>
      </c>
      <c r="J3605" s="2"/>
      <c r="K3605" s="2">
        <v>0</v>
      </c>
      <c r="L3605" s="2"/>
      <c r="M3605" s="2">
        <v>0</v>
      </c>
      <c r="N3605" s="2"/>
      <c r="O3605" s="2">
        <v>0</v>
      </c>
      <c r="P3605" s="2"/>
      <c r="Q3605" s="2">
        <f t="shared" si="104"/>
        <v>0</v>
      </c>
      <c r="T3605" s="14"/>
    </row>
    <row r="3606" spans="1:20" ht="11.85" customHeight="1" x14ac:dyDescent="0.3">
      <c r="A3606" s="3" t="s">
        <v>1480</v>
      </c>
      <c r="C3606" s="2">
        <v>6804</v>
      </c>
      <c r="D3606" s="2"/>
      <c r="E3606" s="2">
        <v>6804</v>
      </c>
      <c r="F3606" s="2"/>
      <c r="G3606" s="2">
        <v>6804</v>
      </c>
      <c r="H3606" s="2"/>
      <c r="I3606" s="2">
        <v>6804</v>
      </c>
      <c r="J3606" s="2"/>
      <c r="K3606" s="2">
        <v>6804</v>
      </c>
      <c r="L3606" s="2"/>
      <c r="M3606" s="2">
        <v>7008</v>
      </c>
      <c r="N3606" s="2"/>
      <c r="O3606" s="2">
        <v>0</v>
      </c>
      <c r="P3606" s="2"/>
      <c r="Q3606" s="2">
        <f t="shared" si="104"/>
        <v>7008</v>
      </c>
      <c r="T3606" s="14"/>
    </row>
    <row r="3607" spans="1:20" ht="11.85" customHeight="1" x14ac:dyDescent="0.3">
      <c r="A3607" s="3" t="s">
        <v>1481</v>
      </c>
      <c r="C3607" s="2">
        <v>0</v>
      </c>
      <c r="D3607" s="2"/>
      <c r="E3607" s="2">
        <v>0</v>
      </c>
      <c r="F3607" s="2"/>
      <c r="G3607" s="2">
        <v>0</v>
      </c>
      <c r="H3607" s="2"/>
      <c r="I3607" s="2">
        <v>0</v>
      </c>
      <c r="J3607" s="2"/>
      <c r="K3607" s="2">
        <v>0</v>
      </c>
      <c r="L3607" s="2"/>
      <c r="M3607" s="2">
        <v>0</v>
      </c>
      <c r="N3607" s="2"/>
      <c r="O3607" s="2">
        <v>0</v>
      </c>
      <c r="P3607" s="2"/>
      <c r="Q3607" s="2">
        <f t="shared" si="104"/>
        <v>0</v>
      </c>
      <c r="T3607" s="14"/>
    </row>
    <row r="3608" spans="1:20" ht="11.85" customHeight="1" x14ac:dyDescent="0.3">
      <c r="A3608" s="3" t="s">
        <v>1482</v>
      </c>
      <c r="C3608" s="2">
        <v>26051.68</v>
      </c>
      <c r="D3608" s="2"/>
      <c r="E3608" s="2">
        <v>39554.85</v>
      </c>
      <c r="F3608" s="2"/>
      <c r="G3608" s="2">
        <v>42696.94</v>
      </c>
      <c r="H3608" s="2"/>
      <c r="I3608" s="2">
        <v>43800</v>
      </c>
      <c r="J3608" s="2"/>
      <c r="K3608" s="2">
        <v>43800</v>
      </c>
      <c r="L3608" s="2"/>
      <c r="M3608" s="2">
        <v>49200</v>
      </c>
      <c r="N3608" s="2"/>
      <c r="O3608" s="2">
        <v>0</v>
      </c>
      <c r="P3608" s="2"/>
      <c r="Q3608" s="2">
        <f t="shared" si="104"/>
        <v>49200</v>
      </c>
      <c r="T3608" s="14"/>
    </row>
    <row r="3609" spans="1:20" ht="11.85" customHeight="1" x14ac:dyDescent="0.3">
      <c r="A3609" s="3" t="s">
        <v>1483</v>
      </c>
      <c r="C3609" s="15">
        <v>3901.63</v>
      </c>
      <c r="D3609" s="2"/>
      <c r="E3609" s="15">
        <v>7209.45</v>
      </c>
      <c r="F3609" s="2"/>
      <c r="G3609" s="15">
        <v>4921.17</v>
      </c>
      <c r="H3609" s="2"/>
      <c r="I3609" s="15">
        <v>6650</v>
      </c>
      <c r="J3609" s="2"/>
      <c r="K3609" s="15">
        <v>7650</v>
      </c>
      <c r="L3609" s="2"/>
      <c r="M3609" s="15">
        <v>5275</v>
      </c>
      <c r="N3609" s="2"/>
      <c r="O3609" s="15">
        <v>0</v>
      </c>
      <c r="P3609" s="2"/>
      <c r="Q3609" s="15">
        <f t="shared" si="104"/>
        <v>5275</v>
      </c>
      <c r="T3609" s="14"/>
    </row>
    <row r="3610" spans="1:20" ht="11.85" customHeight="1" x14ac:dyDescent="0.3">
      <c r="A3610" s="3" t="s">
        <v>272</v>
      </c>
      <c r="C3610" s="2">
        <f>SUM(C3603:C3609)</f>
        <v>36757.31</v>
      </c>
      <c r="D3610" s="2"/>
      <c r="E3610" s="2">
        <f>SUM(E3603:E3609)</f>
        <v>53568.299999999996</v>
      </c>
      <c r="F3610" s="2"/>
      <c r="G3610" s="2">
        <f>SUM(G3603:G3609)</f>
        <v>54765.81</v>
      </c>
      <c r="H3610" s="2"/>
      <c r="I3610" s="2">
        <f>SUM(I3603:I3609)</f>
        <v>58454</v>
      </c>
      <c r="J3610" s="2"/>
      <c r="K3610" s="2">
        <f>SUM(K3603:K3609)</f>
        <v>59374</v>
      </c>
      <c r="L3610" s="2"/>
      <c r="M3610" s="2">
        <f>SUM(M3603:M3609)</f>
        <v>62683</v>
      </c>
      <c r="N3610" s="2"/>
      <c r="O3610" s="2">
        <f>SUM(O3603:O3609)</f>
        <v>0</v>
      </c>
      <c r="P3610" s="2"/>
      <c r="Q3610" s="2">
        <f>SUM(Q3603:Q3609)</f>
        <v>62683</v>
      </c>
    </row>
    <row r="3611" spans="1:20" ht="11.85" customHeight="1" x14ac:dyDescent="0.3">
      <c r="D3611" s="2"/>
      <c r="F3611" s="2"/>
      <c r="H3611" s="2"/>
      <c r="J3611" s="2"/>
      <c r="K3611" s="2"/>
      <c r="L3611" s="2"/>
      <c r="M3611" s="2"/>
      <c r="N3611" s="2"/>
      <c r="O3611" s="2"/>
      <c r="P3611" s="2"/>
      <c r="Q3611" s="2"/>
    </row>
    <row r="3612" spans="1:20" ht="11.85" customHeight="1" x14ac:dyDescent="0.3">
      <c r="A3612" s="3" t="s">
        <v>273</v>
      </c>
      <c r="D3612" s="2"/>
      <c r="F3612" s="2"/>
      <c r="H3612" s="2"/>
      <c r="J3612" s="2"/>
      <c r="K3612" s="2"/>
      <c r="L3612" s="2"/>
      <c r="M3612" s="2"/>
      <c r="N3612" s="2"/>
      <c r="O3612" s="2"/>
      <c r="P3612" s="2"/>
      <c r="Q3612" s="2"/>
    </row>
    <row r="3613" spans="1:20" ht="11.85" customHeight="1" x14ac:dyDescent="0.3">
      <c r="A3613" s="3" t="s">
        <v>1484</v>
      </c>
      <c r="C3613" s="2">
        <v>174.5</v>
      </c>
      <c r="D3613" s="2"/>
      <c r="E3613" s="2">
        <v>20</v>
      </c>
      <c r="F3613" s="2"/>
      <c r="G3613" s="2">
        <v>46.75</v>
      </c>
      <c r="H3613" s="2"/>
      <c r="I3613" s="2">
        <v>150</v>
      </c>
      <c r="J3613" s="2"/>
      <c r="K3613" s="2">
        <v>150</v>
      </c>
      <c r="L3613" s="2"/>
      <c r="M3613" s="2">
        <v>150</v>
      </c>
      <c r="N3613" s="2"/>
      <c r="O3613" s="2">
        <v>0</v>
      </c>
      <c r="P3613" s="2"/>
      <c r="Q3613" s="2">
        <f t="shared" ref="Q3613:Q3627" si="105">M3613+O3613</f>
        <v>150</v>
      </c>
      <c r="T3613" s="14"/>
    </row>
    <row r="3614" spans="1:20" ht="11.85" customHeight="1" x14ac:dyDescent="0.3">
      <c r="A3614" s="3" t="s">
        <v>1485</v>
      </c>
      <c r="C3614" s="2">
        <v>0</v>
      </c>
      <c r="D3614" s="2"/>
      <c r="E3614" s="2">
        <v>729.39</v>
      </c>
      <c r="F3614" s="2"/>
      <c r="G3614" s="2">
        <v>890.1</v>
      </c>
      <c r="H3614" s="2"/>
      <c r="I3614" s="2">
        <v>1400</v>
      </c>
      <c r="J3614" s="2"/>
      <c r="K3614" s="2">
        <v>1400</v>
      </c>
      <c r="L3614" s="2"/>
      <c r="M3614" s="2">
        <v>1400</v>
      </c>
      <c r="N3614" s="2"/>
      <c r="O3614" s="2">
        <v>0</v>
      </c>
      <c r="P3614" s="2"/>
      <c r="Q3614" s="2">
        <f t="shared" si="105"/>
        <v>1400</v>
      </c>
      <c r="T3614" s="14"/>
    </row>
    <row r="3615" spans="1:20" ht="11.85" customHeight="1" x14ac:dyDescent="0.3">
      <c r="A3615" s="3" t="s">
        <v>1486</v>
      </c>
      <c r="C3615" s="2">
        <v>5833.92</v>
      </c>
      <c r="D3615" s="2"/>
      <c r="E3615" s="2">
        <v>5734.21</v>
      </c>
      <c r="F3615" s="2"/>
      <c r="G3615" s="2">
        <v>5455.5</v>
      </c>
      <c r="H3615" s="2"/>
      <c r="I3615" s="2">
        <v>8000</v>
      </c>
      <c r="J3615" s="2"/>
      <c r="K3615" s="2">
        <v>7000</v>
      </c>
      <c r="L3615" s="2"/>
      <c r="M3615" s="2">
        <v>8000</v>
      </c>
      <c r="N3615" s="2"/>
      <c r="O3615" s="2">
        <v>0</v>
      </c>
      <c r="P3615" s="2"/>
      <c r="Q3615" s="2">
        <f t="shared" si="105"/>
        <v>8000</v>
      </c>
      <c r="T3615" s="14"/>
    </row>
    <row r="3616" spans="1:20" ht="11.85" hidden="1" customHeight="1" x14ac:dyDescent="0.3">
      <c r="A3616" s="3" t="s">
        <v>1487</v>
      </c>
      <c r="C3616" s="2">
        <v>0</v>
      </c>
      <c r="D3616" s="2"/>
      <c r="E3616" s="2">
        <v>0</v>
      </c>
      <c r="F3616" s="2"/>
      <c r="G3616" s="2">
        <v>0</v>
      </c>
      <c r="H3616" s="2"/>
      <c r="I3616" s="2">
        <v>0</v>
      </c>
      <c r="J3616" s="2"/>
      <c r="K3616" s="2">
        <v>0</v>
      </c>
      <c r="L3616" s="2"/>
      <c r="M3616" s="2">
        <v>0</v>
      </c>
      <c r="N3616" s="2"/>
      <c r="O3616" s="2">
        <v>0</v>
      </c>
      <c r="P3616" s="2"/>
      <c r="Q3616" s="2">
        <f t="shared" si="105"/>
        <v>0</v>
      </c>
      <c r="T3616" s="14"/>
    </row>
    <row r="3617" spans="1:20" ht="11.85" customHeight="1" x14ac:dyDescent="0.3">
      <c r="A3617" s="3" t="s">
        <v>1488</v>
      </c>
      <c r="C3617" s="2">
        <v>0</v>
      </c>
      <c r="D3617" s="2"/>
      <c r="E3617" s="2">
        <v>0</v>
      </c>
      <c r="F3617" s="2"/>
      <c r="G3617" s="2">
        <v>0</v>
      </c>
      <c r="H3617" s="2"/>
      <c r="I3617" s="2">
        <v>0</v>
      </c>
      <c r="J3617" s="2"/>
      <c r="K3617" s="2">
        <v>0</v>
      </c>
      <c r="L3617" s="2"/>
      <c r="M3617" s="2">
        <v>0</v>
      </c>
      <c r="N3617" s="2"/>
      <c r="O3617" s="2">
        <v>0</v>
      </c>
      <c r="P3617" s="2"/>
      <c r="Q3617" s="2">
        <f t="shared" si="105"/>
        <v>0</v>
      </c>
      <c r="T3617" s="14"/>
    </row>
    <row r="3618" spans="1:20" ht="11.85" customHeight="1" x14ac:dyDescent="0.3">
      <c r="A3618" s="3" t="s">
        <v>1489</v>
      </c>
      <c r="C3618" s="2">
        <v>394</v>
      </c>
      <c r="D3618" s="2"/>
      <c r="E3618" s="2">
        <v>2989</v>
      </c>
      <c r="F3618" s="2"/>
      <c r="G3618" s="2">
        <v>624.03</v>
      </c>
      <c r="H3618" s="2"/>
      <c r="I3618" s="2">
        <v>2000</v>
      </c>
      <c r="J3618" s="2"/>
      <c r="K3618" s="2">
        <v>2000</v>
      </c>
      <c r="L3618" s="2"/>
      <c r="M3618" s="2">
        <v>2000</v>
      </c>
      <c r="N3618" s="2"/>
      <c r="O3618" s="2">
        <v>0</v>
      </c>
      <c r="P3618" s="2"/>
      <c r="Q3618" s="2">
        <f t="shared" si="105"/>
        <v>2000</v>
      </c>
      <c r="T3618" s="14"/>
    </row>
    <row r="3619" spans="1:20" ht="11.85" customHeight="1" x14ac:dyDescent="0.3">
      <c r="A3619" s="3" t="s">
        <v>1490</v>
      </c>
      <c r="C3619" s="2">
        <v>0</v>
      </c>
      <c r="D3619" s="2"/>
      <c r="E3619" s="2">
        <v>0</v>
      </c>
      <c r="F3619" s="2"/>
      <c r="G3619" s="2">
        <v>0</v>
      </c>
      <c r="H3619" s="2"/>
      <c r="I3619" s="2">
        <v>2000</v>
      </c>
      <c r="J3619" s="2"/>
      <c r="K3619" s="2">
        <v>2000</v>
      </c>
      <c r="L3619" s="2"/>
      <c r="M3619" s="2">
        <v>0</v>
      </c>
      <c r="N3619" s="2"/>
      <c r="O3619" s="2">
        <v>0</v>
      </c>
      <c r="P3619" s="2"/>
      <c r="Q3619" s="2">
        <f t="shared" si="105"/>
        <v>0</v>
      </c>
      <c r="T3619" s="14"/>
    </row>
    <row r="3620" spans="1:20" ht="11.85" customHeight="1" x14ac:dyDescent="0.3">
      <c r="A3620" s="3" t="s">
        <v>1491</v>
      </c>
      <c r="C3620" s="2">
        <v>3.86</v>
      </c>
      <c r="D3620" s="2"/>
      <c r="E3620" s="2">
        <v>0</v>
      </c>
      <c r="F3620" s="2"/>
      <c r="G3620" s="2">
        <v>0</v>
      </c>
      <c r="H3620" s="2"/>
      <c r="I3620" s="2">
        <v>0</v>
      </c>
      <c r="J3620" s="2"/>
      <c r="K3620" s="2">
        <v>0</v>
      </c>
      <c r="L3620" s="2"/>
      <c r="M3620" s="2">
        <v>0</v>
      </c>
      <c r="N3620" s="2"/>
      <c r="O3620" s="2">
        <v>0</v>
      </c>
      <c r="P3620" s="2"/>
      <c r="Q3620" s="2">
        <f t="shared" si="105"/>
        <v>0</v>
      </c>
      <c r="T3620" s="14"/>
    </row>
    <row r="3621" spans="1:20" ht="11.85" customHeight="1" x14ac:dyDescent="0.3">
      <c r="A3621" s="3" t="s">
        <v>1492</v>
      </c>
      <c r="C3621" s="2">
        <v>0</v>
      </c>
      <c r="D3621" s="2"/>
      <c r="E3621" s="2">
        <v>0</v>
      </c>
      <c r="F3621" s="2"/>
      <c r="G3621" s="2">
        <v>0</v>
      </c>
      <c r="H3621" s="2"/>
      <c r="I3621" s="2">
        <v>0</v>
      </c>
      <c r="J3621" s="2"/>
      <c r="K3621" s="2">
        <v>0</v>
      </c>
      <c r="L3621" s="2"/>
      <c r="M3621" s="2">
        <v>0</v>
      </c>
      <c r="N3621" s="2"/>
      <c r="O3621" s="2">
        <v>0</v>
      </c>
      <c r="P3621" s="2"/>
      <c r="Q3621" s="2">
        <f t="shared" si="105"/>
        <v>0</v>
      </c>
      <c r="T3621" s="14"/>
    </row>
    <row r="3622" spans="1:20" ht="11.85" customHeight="1" x14ac:dyDescent="0.3">
      <c r="A3622" s="3" t="s">
        <v>1493</v>
      </c>
      <c r="C3622" s="2">
        <v>353</v>
      </c>
      <c r="D3622" s="2"/>
      <c r="E3622" s="2">
        <v>111</v>
      </c>
      <c r="F3622" s="2"/>
      <c r="G3622" s="2">
        <v>55</v>
      </c>
      <c r="H3622" s="2"/>
      <c r="I3622" s="2">
        <v>165</v>
      </c>
      <c r="J3622" s="2"/>
      <c r="K3622" s="2">
        <v>165</v>
      </c>
      <c r="L3622" s="2"/>
      <c r="M3622" s="2">
        <v>165</v>
      </c>
      <c r="N3622" s="2"/>
      <c r="O3622" s="2">
        <v>0</v>
      </c>
      <c r="P3622" s="2"/>
      <c r="Q3622" s="2">
        <f t="shared" si="105"/>
        <v>165</v>
      </c>
      <c r="T3622" s="14"/>
    </row>
    <row r="3623" spans="1:20" ht="11.85" customHeight="1" x14ac:dyDescent="0.3">
      <c r="A3623" s="3" t="s">
        <v>1494</v>
      </c>
      <c r="C3623" s="2">
        <v>0</v>
      </c>
      <c r="D3623" s="2"/>
      <c r="E3623" s="2">
        <v>0</v>
      </c>
      <c r="F3623" s="2"/>
      <c r="G3623" s="2">
        <v>0</v>
      </c>
      <c r="H3623" s="2"/>
      <c r="I3623" s="2">
        <v>0</v>
      </c>
      <c r="J3623" s="2"/>
      <c r="K3623" s="2">
        <v>0</v>
      </c>
      <c r="L3623" s="2"/>
      <c r="M3623" s="2">
        <v>0</v>
      </c>
      <c r="N3623" s="2"/>
      <c r="O3623" s="2">
        <v>0</v>
      </c>
      <c r="P3623" s="2"/>
      <c r="Q3623" s="2">
        <f t="shared" si="105"/>
        <v>0</v>
      </c>
      <c r="T3623" s="14"/>
    </row>
    <row r="3624" spans="1:20" ht="11.85" customHeight="1" x14ac:dyDescent="0.3">
      <c r="A3624" s="3" t="s">
        <v>1495</v>
      </c>
      <c r="C3624" s="2">
        <v>0</v>
      </c>
      <c r="D3624" s="2"/>
      <c r="E3624" s="2">
        <v>0</v>
      </c>
      <c r="F3624" s="2"/>
      <c r="G3624" s="2">
        <v>0</v>
      </c>
      <c r="H3624" s="2"/>
      <c r="I3624" s="2">
        <v>0</v>
      </c>
      <c r="J3624" s="2"/>
      <c r="K3624" s="2">
        <v>0</v>
      </c>
      <c r="L3624" s="2"/>
      <c r="M3624" s="2">
        <v>0</v>
      </c>
      <c r="N3624" s="2"/>
      <c r="O3624" s="2">
        <v>0</v>
      </c>
      <c r="P3624" s="2"/>
      <c r="Q3624" s="2">
        <f t="shared" si="105"/>
        <v>0</v>
      </c>
      <c r="T3624" s="14"/>
    </row>
    <row r="3625" spans="1:20" ht="11.85" customHeight="1" x14ac:dyDescent="0.3">
      <c r="A3625" s="3" t="s">
        <v>1496</v>
      </c>
      <c r="D3625" s="2"/>
      <c r="F3625" s="2"/>
      <c r="G3625" s="2">
        <v>200</v>
      </c>
      <c r="H3625" s="2"/>
      <c r="J3625" s="2"/>
      <c r="K3625" s="2">
        <v>0</v>
      </c>
      <c r="L3625" s="2"/>
      <c r="M3625" s="2">
        <v>0</v>
      </c>
      <c r="N3625" s="2"/>
      <c r="O3625" s="2">
        <v>0</v>
      </c>
      <c r="P3625" s="2"/>
      <c r="Q3625" s="2">
        <f t="shared" si="105"/>
        <v>0</v>
      </c>
      <c r="T3625" s="14"/>
    </row>
    <row r="3626" spans="1:20" ht="11.85" customHeight="1" x14ac:dyDescent="0.3">
      <c r="A3626" s="3" t="s">
        <v>1497</v>
      </c>
      <c r="C3626" s="2">
        <v>0</v>
      </c>
      <c r="D3626" s="2"/>
      <c r="E3626" s="2">
        <v>0</v>
      </c>
      <c r="F3626" s="2"/>
      <c r="G3626" s="2">
        <v>0</v>
      </c>
      <c r="H3626" s="2"/>
      <c r="I3626" s="2">
        <v>0</v>
      </c>
      <c r="J3626" s="2"/>
      <c r="K3626" s="2">
        <v>0</v>
      </c>
      <c r="L3626" s="2"/>
      <c r="M3626" s="2">
        <v>0</v>
      </c>
      <c r="N3626" s="2"/>
      <c r="O3626" s="2">
        <v>0</v>
      </c>
      <c r="P3626" s="2"/>
      <c r="Q3626" s="2">
        <f t="shared" si="105"/>
        <v>0</v>
      </c>
      <c r="T3626" s="14"/>
    </row>
    <row r="3627" spans="1:20" ht="11.85" customHeight="1" x14ac:dyDescent="0.3">
      <c r="A3627" s="3" t="s">
        <v>1498</v>
      </c>
      <c r="C3627" s="15">
        <v>0</v>
      </c>
      <c r="D3627" s="2"/>
      <c r="E3627" s="15">
        <v>0</v>
      </c>
      <c r="F3627" s="2"/>
      <c r="G3627" s="15">
        <v>0</v>
      </c>
      <c r="H3627" s="2"/>
      <c r="I3627" s="15">
        <v>0</v>
      </c>
      <c r="J3627" s="2"/>
      <c r="K3627" s="15">
        <v>0</v>
      </c>
      <c r="L3627" s="2"/>
      <c r="M3627" s="15">
        <v>0</v>
      </c>
      <c r="N3627" s="2"/>
      <c r="O3627" s="15">
        <v>0</v>
      </c>
      <c r="P3627" s="2"/>
      <c r="Q3627" s="15">
        <f t="shared" si="105"/>
        <v>0</v>
      </c>
      <c r="T3627" s="14"/>
    </row>
    <row r="3628" spans="1:20" ht="11.85" customHeight="1" x14ac:dyDescent="0.3">
      <c r="A3628" s="3" t="s">
        <v>295</v>
      </c>
      <c r="C3628" s="2">
        <f>SUM(C3613:C3627)</f>
        <v>6759.28</v>
      </c>
      <c r="D3628" s="2"/>
      <c r="E3628" s="2">
        <f>SUM(E3613:E3627)</f>
        <v>9583.6</v>
      </c>
      <c r="F3628" s="2"/>
      <c r="G3628" s="2">
        <f>SUM(G3613:G3627)</f>
        <v>7271.38</v>
      </c>
      <c r="H3628" s="2"/>
      <c r="I3628" s="2">
        <f>SUM(I3613:I3627)</f>
        <v>13715</v>
      </c>
      <c r="J3628" s="2"/>
      <c r="K3628" s="2">
        <f>SUM(K3613:K3627)</f>
        <v>12715</v>
      </c>
      <c r="L3628" s="2"/>
      <c r="M3628" s="2">
        <f>SUM(M3613:M3627)</f>
        <v>11715</v>
      </c>
      <c r="N3628" s="2"/>
      <c r="O3628" s="2">
        <f>SUM(O3613:O3627)</f>
        <v>0</v>
      </c>
      <c r="P3628" s="2"/>
      <c r="Q3628" s="2">
        <f>SUM(Q3613:Q3627)</f>
        <v>11715</v>
      </c>
    </row>
    <row r="3629" spans="1:20" ht="11.85" customHeight="1" x14ac:dyDescent="0.3">
      <c r="D3629" s="2"/>
      <c r="F3629" s="2"/>
      <c r="H3629" s="2"/>
      <c r="J3629" s="2"/>
      <c r="K3629" s="2"/>
      <c r="L3629" s="2"/>
      <c r="M3629" s="19"/>
      <c r="N3629" s="2"/>
      <c r="O3629" s="2"/>
      <c r="P3629" s="2"/>
      <c r="Q3629" s="2"/>
    </row>
    <row r="3630" spans="1:20" ht="11.85" customHeight="1" x14ac:dyDescent="0.3">
      <c r="A3630" s="3" t="s">
        <v>1499</v>
      </c>
      <c r="C3630" s="2">
        <f>C3600+C3610+C3628</f>
        <v>134620.19</v>
      </c>
      <c r="D3630" s="2"/>
      <c r="E3630" s="2">
        <f>E3600+E3610+E3628</f>
        <v>181066.31</v>
      </c>
      <c r="F3630" s="2"/>
      <c r="G3630" s="2">
        <f>G3600+G3610+G3628</f>
        <v>192388.57</v>
      </c>
      <c r="H3630" s="2"/>
      <c r="I3630" s="2">
        <f>I3600+I3610+I3628</f>
        <v>211567</v>
      </c>
      <c r="J3630" s="2"/>
      <c r="K3630" s="2">
        <f>K3600+K3610+K3628</f>
        <v>211567</v>
      </c>
      <c r="L3630" s="2"/>
      <c r="M3630" s="2">
        <f>M3600+M3610+M3628</f>
        <v>239048</v>
      </c>
      <c r="N3630" s="2"/>
      <c r="O3630" s="2">
        <f>O3600+O3610+O3628</f>
        <v>0</v>
      </c>
      <c r="P3630" s="2"/>
      <c r="Q3630" s="2">
        <f>Q3600+Q3610+Q3628</f>
        <v>239048</v>
      </c>
      <c r="R3630" s="20"/>
      <c r="T3630" s="14"/>
    </row>
    <row r="3631" spans="1:20" ht="11.85" customHeight="1" x14ac:dyDescent="0.3">
      <c r="D3631" s="2"/>
      <c r="F3631" s="2"/>
      <c r="H3631" s="2"/>
      <c r="J3631" s="2"/>
      <c r="K3631" s="2"/>
      <c r="L3631" s="2"/>
      <c r="M3631" s="2"/>
      <c r="N3631" s="2"/>
      <c r="O3631" s="2"/>
      <c r="P3631" s="2"/>
      <c r="Q3631" s="2"/>
    </row>
    <row r="3632" spans="1:20" ht="11.85" customHeight="1" x14ac:dyDescent="0.3">
      <c r="D3632" s="2"/>
      <c r="F3632" s="2"/>
      <c r="H3632" s="2"/>
      <c r="J3632" s="2"/>
      <c r="K3632" s="2"/>
      <c r="L3632" s="2"/>
      <c r="M3632" s="2"/>
      <c r="N3632" s="2"/>
      <c r="O3632" s="2"/>
      <c r="P3632" s="2"/>
      <c r="Q3632" s="2"/>
    </row>
    <row r="3633" spans="1:17" ht="11.85" customHeight="1" x14ac:dyDescent="0.3">
      <c r="D3633" s="2"/>
      <c r="F3633" s="2"/>
      <c r="H3633" s="2"/>
      <c r="J3633" s="2"/>
      <c r="K3633" s="2"/>
      <c r="L3633" s="2"/>
      <c r="M3633" s="2"/>
      <c r="N3633" s="2"/>
      <c r="O3633" s="2"/>
      <c r="P3633" s="2"/>
      <c r="Q3633" s="2"/>
    </row>
    <row r="3634" spans="1:17" ht="11.85" customHeight="1" x14ac:dyDescent="0.3">
      <c r="D3634" s="2"/>
      <c r="F3634" s="2"/>
      <c r="H3634" s="2"/>
      <c r="J3634" s="2"/>
      <c r="K3634" s="2"/>
      <c r="L3634" s="2"/>
      <c r="M3634" s="2"/>
      <c r="N3634" s="2"/>
      <c r="O3634" s="2"/>
      <c r="P3634" s="2"/>
      <c r="Q3634" s="2"/>
    </row>
    <row r="3635" spans="1:17" ht="11.85" customHeight="1" x14ac:dyDescent="0.3">
      <c r="D3635" s="2"/>
      <c r="F3635" s="2"/>
      <c r="H3635" s="2"/>
      <c r="J3635" s="2"/>
      <c r="K3635" s="2"/>
      <c r="L3635" s="2"/>
      <c r="M3635" s="2"/>
      <c r="N3635" s="2"/>
      <c r="O3635" s="2"/>
      <c r="P3635" s="2"/>
      <c r="Q3635" s="2"/>
    </row>
    <row r="3636" spans="1:17" ht="11.85" customHeight="1" x14ac:dyDescent="0.3">
      <c r="D3636" s="2"/>
      <c r="F3636" s="2"/>
      <c r="H3636" s="2"/>
      <c r="J3636" s="2"/>
      <c r="K3636" s="2"/>
      <c r="L3636" s="2"/>
      <c r="M3636" s="2"/>
      <c r="N3636" s="2"/>
      <c r="O3636" s="2"/>
      <c r="P3636" s="2"/>
      <c r="Q3636" s="2"/>
    </row>
    <row r="3637" spans="1:17" ht="11.85" customHeight="1" x14ac:dyDescent="0.3">
      <c r="D3637" s="2"/>
      <c r="F3637" s="2"/>
      <c r="H3637" s="2"/>
      <c r="J3637" s="2"/>
      <c r="K3637" s="2"/>
      <c r="L3637" s="2"/>
      <c r="M3637" s="2"/>
      <c r="N3637" s="2"/>
      <c r="O3637" s="2"/>
      <c r="P3637" s="2"/>
      <c r="Q3637" s="2"/>
    </row>
    <row r="3638" spans="1:17" ht="11.85" customHeight="1" x14ac:dyDescent="0.3">
      <c r="D3638" s="2"/>
      <c r="F3638" s="2"/>
      <c r="H3638" s="2"/>
      <c r="J3638" s="2"/>
      <c r="K3638" s="2"/>
      <c r="L3638" s="2"/>
      <c r="M3638" s="2"/>
      <c r="N3638" s="2"/>
      <c r="O3638" s="2"/>
      <c r="P3638" s="2"/>
      <c r="Q3638" s="2"/>
    </row>
    <row r="3639" spans="1:17" ht="11.85" customHeight="1" x14ac:dyDescent="0.3">
      <c r="D3639" s="2"/>
      <c r="F3639" s="2"/>
      <c r="H3639" s="2"/>
      <c r="J3639" s="2"/>
      <c r="K3639" s="2"/>
      <c r="L3639" s="2"/>
      <c r="M3639" s="2"/>
      <c r="N3639" s="2"/>
      <c r="O3639" s="2"/>
      <c r="P3639" s="2"/>
      <c r="Q3639" s="2"/>
    </row>
    <row r="3640" spans="1:17" ht="11.85" customHeight="1" x14ac:dyDescent="0.3">
      <c r="D3640" s="2"/>
      <c r="F3640" s="2"/>
      <c r="H3640" s="2"/>
      <c r="J3640" s="2"/>
      <c r="K3640" s="2"/>
      <c r="L3640" s="2"/>
      <c r="M3640" s="2"/>
      <c r="N3640" s="2"/>
      <c r="O3640" s="2"/>
      <c r="P3640" s="2"/>
      <c r="Q3640" s="2"/>
    </row>
    <row r="3641" spans="1:17" ht="11.85" customHeight="1" x14ac:dyDescent="0.3">
      <c r="D3641" s="2"/>
      <c r="F3641" s="2"/>
      <c r="H3641" s="2"/>
      <c r="J3641" s="2"/>
      <c r="K3641" s="2"/>
      <c r="L3641" s="2"/>
      <c r="M3641" s="2"/>
      <c r="N3641" s="2"/>
      <c r="O3641" s="2"/>
      <c r="P3641" s="2"/>
      <c r="Q3641" s="2"/>
    </row>
    <row r="3642" spans="1:17" ht="11.85" customHeight="1" x14ac:dyDescent="0.3">
      <c r="D3642" s="2"/>
      <c r="F3642" s="2"/>
      <c r="H3642" s="2"/>
      <c r="J3642" s="2"/>
      <c r="K3642" s="2"/>
      <c r="L3642" s="2"/>
      <c r="M3642" s="2"/>
      <c r="N3642" s="2"/>
      <c r="O3642" s="2"/>
      <c r="P3642" s="2"/>
      <c r="Q3642" s="2"/>
    </row>
    <row r="3643" spans="1:17" ht="11.85" customHeight="1" x14ac:dyDescent="0.3">
      <c r="D3643" s="2"/>
      <c r="F3643" s="2"/>
      <c r="H3643" s="2"/>
      <c r="J3643" s="2"/>
      <c r="K3643" s="2"/>
      <c r="L3643" s="2"/>
      <c r="M3643" s="2"/>
      <c r="N3643" s="2"/>
      <c r="O3643" s="2"/>
      <c r="P3643" s="2"/>
      <c r="Q3643" s="2"/>
    </row>
    <row r="3644" spans="1:17" ht="11.85" customHeight="1" x14ac:dyDescent="0.3">
      <c r="D3644" s="2"/>
      <c r="F3644" s="2"/>
      <c r="H3644" s="2"/>
      <c r="J3644" s="2"/>
      <c r="K3644" s="2"/>
      <c r="L3644" s="2"/>
      <c r="M3644" s="2"/>
      <c r="N3644" s="2"/>
      <c r="O3644" s="2"/>
      <c r="P3644" s="2"/>
      <c r="Q3644" s="2"/>
    </row>
    <row r="3645" spans="1:17" ht="11.85" customHeight="1" x14ac:dyDescent="0.3">
      <c r="D3645" s="2"/>
      <c r="F3645" s="2"/>
      <c r="H3645" s="2"/>
      <c r="J3645" s="2"/>
      <c r="K3645" s="2"/>
      <c r="L3645" s="2"/>
      <c r="M3645" s="2"/>
      <c r="N3645" s="2"/>
      <c r="O3645" s="2"/>
      <c r="P3645" s="2"/>
      <c r="Q3645" s="2"/>
    </row>
    <row r="3646" spans="1:17" ht="11.85" customHeight="1" x14ac:dyDescent="0.3">
      <c r="D3646" s="2"/>
      <c r="F3646" s="2"/>
      <c r="H3646" s="2"/>
      <c r="J3646" s="2"/>
      <c r="K3646" s="2"/>
      <c r="L3646" s="2"/>
      <c r="M3646" s="2"/>
      <c r="N3646" s="2"/>
      <c r="O3646" s="2"/>
      <c r="P3646" s="2"/>
      <c r="Q3646" s="2"/>
    </row>
    <row r="3647" spans="1:17" ht="11.85" customHeight="1" x14ac:dyDescent="0.3">
      <c r="A3647" s="1"/>
      <c r="B3647" s="1"/>
      <c r="E3647" s="2" t="str">
        <f>$E$1</f>
        <v>CITY OF BRADY</v>
      </c>
    </row>
    <row r="3648" spans="1:17" ht="11.85" customHeight="1" x14ac:dyDescent="0.3">
      <c r="E3648" s="2" t="str">
        <f>$E$2</f>
        <v>BUDGET REPORT</v>
      </c>
    </row>
    <row r="3649" spans="1:20" ht="11.85" customHeight="1" x14ac:dyDescent="0.3">
      <c r="E3649" s="2" t="str">
        <f>$E$3</f>
        <v>FISCAL YEAR 2016 - 2017</v>
      </c>
    </row>
    <row r="3650" spans="1:20" ht="11.85" customHeight="1" x14ac:dyDescent="0.3">
      <c r="A3650" s="3" t="s">
        <v>1410</v>
      </c>
    </row>
    <row r="3651" spans="1:20" ht="11.85" customHeight="1" x14ac:dyDescent="0.3">
      <c r="A3651" s="3" t="s">
        <v>1500</v>
      </c>
    </row>
    <row r="3652" spans="1:20" ht="11.85" customHeight="1" x14ac:dyDescent="0.3">
      <c r="I3652" s="7" t="str">
        <f>$I$6</f>
        <v>(----- 2015-2016 ------)</v>
      </c>
      <c r="J3652" s="7"/>
      <c r="K3652" s="7"/>
      <c r="L3652" s="8"/>
      <c r="M3652" s="7" t="str">
        <f>$M$6</f>
        <v>2016-2017</v>
      </c>
      <c r="N3652" s="7"/>
      <c r="O3652" s="7"/>
      <c r="P3652" s="7"/>
      <c r="Q3652" s="7"/>
    </row>
    <row r="3653" spans="1:20" ht="11.85" customHeight="1" x14ac:dyDescent="0.3">
      <c r="C3653" s="9" t="str">
        <f>$C$7</f>
        <v>2012-2013</v>
      </c>
      <c r="D3653" s="8"/>
      <c r="E3653" s="9" t="str">
        <f>$E$7</f>
        <v>2013-2014</v>
      </c>
      <c r="F3653" s="8"/>
      <c r="G3653" s="9" t="str">
        <f>$G$7</f>
        <v>2014- 2015</v>
      </c>
      <c r="H3653" s="8"/>
      <c r="I3653" s="9" t="s">
        <v>9</v>
      </c>
      <c r="J3653" s="8"/>
      <c r="K3653" s="8" t="str">
        <f>+$K$7</f>
        <v>PROJECTED</v>
      </c>
      <c r="L3653" s="8"/>
      <c r="M3653" s="8" t="str">
        <f>$M$7</f>
        <v>2016-2017</v>
      </c>
      <c r="N3653" s="8"/>
      <c r="O3653" s="8" t="str">
        <f>$O$7</f>
        <v>2016-2017</v>
      </c>
      <c r="P3653" s="8"/>
      <c r="Q3653" s="8" t="str">
        <f>$Q$7</f>
        <v>APPROVED</v>
      </c>
    </row>
    <row r="3654" spans="1:20" ht="11.85" customHeight="1" x14ac:dyDescent="0.3">
      <c r="A3654" s="10" t="s">
        <v>242</v>
      </c>
      <c r="C3654" s="11" t="s">
        <v>12</v>
      </c>
      <c r="D3654" s="8"/>
      <c r="E3654" s="11" t="s">
        <v>12</v>
      </c>
      <c r="F3654" s="8"/>
      <c r="G3654" s="11" t="s">
        <v>12</v>
      </c>
      <c r="H3654" s="8"/>
      <c r="I3654" s="11" t="s">
        <v>13</v>
      </c>
      <c r="J3654" s="8"/>
      <c r="K3654" s="12" t="s">
        <v>13</v>
      </c>
      <c r="L3654" s="8"/>
      <c r="M3654" s="12" t="str">
        <f>$M$8</f>
        <v>BASE</v>
      </c>
      <c r="N3654" s="8"/>
      <c r="O3654" s="12" t="str">
        <f>$O$8</f>
        <v>SUPPLEMENTAL</v>
      </c>
      <c r="P3654" s="8"/>
      <c r="Q3654" s="12" t="str">
        <f>$Q$8</f>
        <v>BUDGET</v>
      </c>
    </row>
    <row r="3655" spans="1:20" ht="11.85" customHeight="1" x14ac:dyDescent="0.3"/>
    <row r="3656" spans="1:20" ht="11.85" customHeight="1" x14ac:dyDescent="0.3">
      <c r="A3656" s="13" t="s">
        <v>255</v>
      </c>
    </row>
    <row r="3657" spans="1:20" ht="11.85" customHeight="1" x14ac:dyDescent="0.3">
      <c r="A3657" s="3" t="s">
        <v>1501</v>
      </c>
      <c r="C3657" s="2">
        <v>12942.22</v>
      </c>
      <c r="D3657" s="2"/>
      <c r="E3657" s="2">
        <v>30411.16</v>
      </c>
      <c r="F3657" s="2"/>
      <c r="G3657" s="2">
        <v>23023.360000000001</v>
      </c>
      <c r="H3657" s="2"/>
      <c r="I3657" s="2">
        <v>30000</v>
      </c>
      <c r="J3657" s="2"/>
      <c r="K3657" s="2">
        <v>30000</v>
      </c>
      <c r="L3657" s="2"/>
      <c r="M3657" s="2">
        <v>20000</v>
      </c>
      <c r="N3657" s="2"/>
      <c r="O3657" s="2">
        <v>0</v>
      </c>
      <c r="P3657" s="2"/>
      <c r="Q3657" s="2">
        <f t="shared" ref="Q3657:Q3664" si="106">M3657+O3657</f>
        <v>20000</v>
      </c>
      <c r="T3657" s="14"/>
    </row>
    <row r="3658" spans="1:20" ht="10.5" customHeight="1" x14ac:dyDescent="0.3">
      <c r="A3658" s="3" t="s">
        <v>1502</v>
      </c>
      <c r="C3658" s="2">
        <v>281.75</v>
      </c>
      <c r="D3658" s="2"/>
      <c r="E3658" s="2">
        <v>103.14</v>
      </c>
      <c r="F3658" s="2"/>
      <c r="G3658" s="2">
        <v>175</v>
      </c>
      <c r="H3658" s="2"/>
      <c r="I3658" s="2">
        <v>500</v>
      </c>
      <c r="J3658" s="2"/>
      <c r="K3658" s="2">
        <v>500</v>
      </c>
      <c r="L3658" s="2"/>
      <c r="M3658" s="2">
        <v>500</v>
      </c>
      <c r="N3658" s="2"/>
      <c r="O3658" s="2">
        <v>0</v>
      </c>
      <c r="P3658" s="2"/>
      <c r="Q3658" s="2">
        <f t="shared" si="106"/>
        <v>500</v>
      </c>
      <c r="T3658" s="14"/>
    </row>
    <row r="3659" spans="1:20" ht="11.85" hidden="1" customHeight="1" x14ac:dyDescent="0.3">
      <c r="A3659" s="3" t="s">
        <v>1503</v>
      </c>
      <c r="C3659" s="2">
        <v>0</v>
      </c>
      <c r="D3659" s="2"/>
      <c r="E3659" s="2">
        <v>0</v>
      </c>
      <c r="F3659" s="2"/>
      <c r="G3659" s="2">
        <v>0</v>
      </c>
      <c r="H3659" s="2"/>
      <c r="I3659" s="2">
        <v>0</v>
      </c>
      <c r="J3659" s="2"/>
      <c r="K3659" s="2">
        <v>0</v>
      </c>
      <c r="L3659" s="2"/>
      <c r="M3659" s="2">
        <v>0</v>
      </c>
      <c r="N3659" s="2"/>
      <c r="O3659" s="2">
        <v>0</v>
      </c>
      <c r="P3659" s="2"/>
      <c r="Q3659" s="2">
        <f t="shared" si="106"/>
        <v>0</v>
      </c>
      <c r="T3659" s="14"/>
    </row>
    <row r="3660" spans="1:20" ht="11.85" customHeight="1" x14ac:dyDescent="0.3">
      <c r="A3660" s="3" t="s">
        <v>1504</v>
      </c>
      <c r="C3660" s="2">
        <v>244</v>
      </c>
      <c r="D3660" s="2"/>
      <c r="E3660" s="2">
        <v>679</v>
      </c>
      <c r="F3660" s="2"/>
      <c r="G3660" s="2">
        <v>552.96</v>
      </c>
      <c r="H3660" s="2"/>
      <c r="I3660" s="2">
        <v>6900</v>
      </c>
      <c r="J3660" s="2"/>
      <c r="K3660" s="2">
        <v>6900</v>
      </c>
      <c r="L3660" s="2"/>
      <c r="M3660" s="2">
        <v>6900</v>
      </c>
      <c r="N3660" s="2"/>
      <c r="O3660" s="2">
        <v>0</v>
      </c>
      <c r="P3660" s="2"/>
      <c r="Q3660" s="2">
        <f t="shared" si="106"/>
        <v>6900</v>
      </c>
      <c r="T3660" s="14"/>
    </row>
    <row r="3661" spans="1:20" ht="11.85" customHeight="1" x14ac:dyDescent="0.3">
      <c r="A3661" s="3" t="s">
        <v>1505</v>
      </c>
      <c r="C3661" s="2">
        <v>3803.78</v>
      </c>
      <c r="D3661" s="2"/>
      <c r="E3661" s="2">
        <v>4847.54</v>
      </c>
      <c r="F3661" s="2"/>
      <c r="G3661" s="2">
        <v>4639.1499999999996</v>
      </c>
      <c r="H3661" s="2"/>
      <c r="I3661" s="2">
        <v>5550</v>
      </c>
      <c r="J3661" s="2"/>
      <c r="K3661" s="2">
        <v>5550</v>
      </c>
      <c r="L3661" s="2"/>
      <c r="M3661" s="2">
        <v>5550</v>
      </c>
      <c r="N3661" s="2"/>
      <c r="O3661" s="2">
        <v>0</v>
      </c>
      <c r="P3661" s="2"/>
      <c r="Q3661" s="2">
        <f t="shared" si="106"/>
        <v>5550</v>
      </c>
      <c r="T3661" s="14"/>
    </row>
    <row r="3662" spans="1:20" ht="11.85" customHeight="1" x14ac:dyDescent="0.3">
      <c r="A3662" s="3" t="s">
        <v>1506</v>
      </c>
      <c r="C3662" s="2">
        <v>2160</v>
      </c>
      <c r="D3662" s="2"/>
      <c r="E3662" s="2">
        <v>8853.2900000000009</v>
      </c>
      <c r="F3662" s="2"/>
      <c r="G3662" s="2">
        <v>4140</v>
      </c>
      <c r="H3662" s="2"/>
      <c r="I3662" s="2">
        <v>37400</v>
      </c>
      <c r="J3662" s="2"/>
      <c r="K3662" s="2">
        <v>35400</v>
      </c>
      <c r="L3662" s="2"/>
      <c r="M3662" s="2">
        <v>12400</v>
      </c>
      <c r="N3662" s="2"/>
      <c r="O3662" s="2">
        <v>0</v>
      </c>
      <c r="P3662" s="2"/>
      <c r="Q3662" s="2">
        <f t="shared" si="106"/>
        <v>12400</v>
      </c>
      <c r="T3662" s="14"/>
    </row>
    <row r="3663" spans="1:20" ht="11.85" customHeight="1" x14ac:dyDescent="0.3">
      <c r="A3663" s="3" t="s">
        <v>1507</v>
      </c>
      <c r="C3663" s="19">
        <v>0</v>
      </c>
      <c r="D3663" s="2"/>
      <c r="E3663" s="19">
        <v>0</v>
      </c>
      <c r="F3663" s="2"/>
      <c r="G3663" s="19">
        <v>0</v>
      </c>
      <c r="H3663" s="2"/>
      <c r="I3663" s="19">
        <v>1000</v>
      </c>
      <c r="J3663" s="2"/>
      <c r="K3663" s="19">
        <v>1000</v>
      </c>
      <c r="L3663" s="2"/>
      <c r="M3663" s="19">
        <v>1000</v>
      </c>
      <c r="N3663" s="2"/>
      <c r="O3663" s="19">
        <v>0</v>
      </c>
      <c r="P3663" s="2"/>
      <c r="Q3663" s="19">
        <f>M3663+O3663</f>
        <v>1000</v>
      </c>
      <c r="T3663" s="14"/>
    </row>
    <row r="3664" spans="1:20" ht="11.85" customHeight="1" x14ac:dyDescent="0.3">
      <c r="A3664" s="3" t="s">
        <v>1508</v>
      </c>
      <c r="C3664" s="15">
        <v>0</v>
      </c>
      <c r="D3664" s="2"/>
      <c r="E3664" s="15">
        <v>0</v>
      </c>
      <c r="F3664" s="2"/>
      <c r="G3664" s="15">
        <v>40048.39</v>
      </c>
      <c r="H3664" s="2"/>
      <c r="I3664" s="15">
        <v>40000</v>
      </c>
      <c r="J3664" s="2"/>
      <c r="K3664" s="15">
        <v>40000</v>
      </c>
      <c r="L3664" s="2"/>
      <c r="M3664" s="15">
        <v>40000</v>
      </c>
      <c r="N3664" s="2"/>
      <c r="O3664" s="15">
        <v>0</v>
      </c>
      <c r="P3664" s="2"/>
      <c r="Q3664" s="15">
        <f t="shared" si="106"/>
        <v>40000</v>
      </c>
      <c r="T3664" s="14"/>
    </row>
    <row r="3665" spans="1:21" ht="11.85" customHeight="1" x14ac:dyDescent="0.3">
      <c r="A3665" s="3" t="s">
        <v>272</v>
      </c>
      <c r="C3665" s="2">
        <f>SUM(C3657:C3664)</f>
        <v>19431.75</v>
      </c>
      <c r="D3665" s="2"/>
      <c r="E3665" s="2">
        <f>SUM(E3657:E3664)</f>
        <v>44894.13</v>
      </c>
      <c r="F3665" s="2"/>
      <c r="G3665" s="2">
        <f>SUM(G3657:G3664)</f>
        <v>72578.86</v>
      </c>
      <c r="H3665" s="2"/>
      <c r="I3665" s="2">
        <f>SUM(I3657:I3664)</f>
        <v>121350</v>
      </c>
      <c r="J3665" s="2"/>
      <c r="K3665" s="2">
        <f>SUM(K3657:K3664)</f>
        <v>119350</v>
      </c>
      <c r="L3665" s="2"/>
      <c r="M3665" s="2">
        <f>SUM(M3657:M3664)</f>
        <v>86350</v>
      </c>
      <c r="N3665" s="2"/>
      <c r="O3665" s="2">
        <f>SUM(O3657:O3664)</f>
        <v>0</v>
      </c>
      <c r="P3665" s="2"/>
      <c r="Q3665" s="2">
        <f>SUM(Q3657:Q3664)</f>
        <v>86350</v>
      </c>
      <c r="R3665" s="20"/>
      <c r="U3665" s="2"/>
    </row>
    <row r="3666" spans="1:21" ht="11.85" customHeight="1" x14ac:dyDescent="0.3">
      <c r="D3666" s="2"/>
      <c r="F3666" s="2"/>
      <c r="H3666" s="2"/>
      <c r="J3666" s="2"/>
      <c r="K3666" s="2"/>
      <c r="L3666" s="2"/>
      <c r="M3666" s="2"/>
      <c r="N3666" s="2"/>
      <c r="O3666" s="2"/>
      <c r="P3666" s="2"/>
      <c r="Q3666" s="2"/>
    </row>
    <row r="3667" spans="1:21" ht="11.85" customHeight="1" x14ac:dyDescent="0.3">
      <c r="A3667" s="13" t="s">
        <v>273</v>
      </c>
      <c r="D3667" s="2"/>
      <c r="F3667" s="2"/>
      <c r="H3667" s="2"/>
      <c r="J3667" s="2"/>
      <c r="K3667" s="2"/>
      <c r="L3667" s="2"/>
      <c r="M3667" s="2"/>
      <c r="N3667" s="2"/>
      <c r="O3667" s="2"/>
      <c r="P3667" s="2"/>
      <c r="Q3667" s="2"/>
    </row>
    <row r="3668" spans="1:21" ht="11.85" customHeight="1" x14ac:dyDescent="0.3">
      <c r="A3668" s="3" t="s">
        <v>1509</v>
      </c>
      <c r="C3668" s="2">
        <v>4397.38</v>
      </c>
      <c r="D3668" s="2"/>
      <c r="E3668" s="2">
        <v>1617.91</v>
      </c>
      <c r="F3668" s="2"/>
      <c r="G3668" s="2">
        <v>620.9</v>
      </c>
      <c r="H3668" s="2"/>
      <c r="I3668" s="2">
        <v>2500</v>
      </c>
      <c r="J3668" s="2"/>
      <c r="K3668" s="2">
        <v>2500</v>
      </c>
      <c r="L3668" s="2"/>
      <c r="M3668" s="2">
        <v>2500</v>
      </c>
      <c r="N3668" s="2"/>
      <c r="O3668" s="2">
        <v>0</v>
      </c>
      <c r="P3668" s="2"/>
      <c r="Q3668" s="2">
        <f t="shared" ref="Q3668:Q3677" si="107">M3668+O3668</f>
        <v>2500</v>
      </c>
      <c r="T3668" s="14"/>
    </row>
    <row r="3669" spans="1:21" ht="11.85" customHeight="1" x14ac:dyDescent="0.3">
      <c r="A3669" s="3" t="s">
        <v>1510</v>
      </c>
      <c r="C3669" s="2">
        <v>19497.84</v>
      </c>
      <c r="D3669" s="2"/>
      <c r="E3669" s="2">
        <v>17290.900000000001</v>
      </c>
      <c r="F3669" s="2"/>
      <c r="G3669" s="2">
        <v>20000</v>
      </c>
      <c r="H3669" s="2"/>
      <c r="I3669" s="2">
        <v>20000</v>
      </c>
      <c r="J3669" s="2"/>
      <c r="K3669" s="2">
        <v>20000</v>
      </c>
      <c r="L3669" s="2"/>
      <c r="M3669" s="2">
        <v>20000</v>
      </c>
      <c r="N3669" s="2"/>
      <c r="O3669" s="2">
        <v>0</v>
      </c>
      <c r="P3669" s="2"/>
      <c r="Q3669" s="2">
        <f t="shared" si="107"/>
        <v>20000</v>
      </c>
      <c r="T3669" s="14"/>
    </row>
    <row r="3670" spans="1:21" ht="11.85" customHeight="1" x14ac:dyDescent="0.3">
      <c r="A3670" s="3" t="s">
        <v>1511</v>
      </c>
      <c r="C3670" s="2">
        <v>14010.93</v>
      </c>
      <c r="D3670" s="2"/>
      <c r="E3670" s="2">
        <v>9033.1</v>
      </c>
      <c r="F3670" s="2"/>
      <c r="G3670" s="2">
        <v>10885.49</v>
      </c>
      <c r="H3670" s="2"/>
      <c r="I3670" s="2">
        <v>10000</v>
      </c>
      <c r="J3670" s="2"/>
      <c r="K3670" s="2">
        <v>10000</v>
      </c>
      <c r="L3670" s="2"/>
      <c r="M3670" s="2">
        <v>10000</v>
      </c>
      <c r="N3670" s="2"/>
      <c r="O3670" s="2">
        <v>0</v>
      </c>
      <c r="P3670" s="2"/>
      <c r="Q3670" s="2">
        <f t="shared" si="107"/>
        <v>10000</v>
      </c>
      <c r="T3670" s="14"/>
    </row>
    <row r="3671" spans="1:21" ht="11.85" customHeight="1" x14ac:dyDescent="0.3">
      <c r="A3671" s="3" t="s">
        <v>1512</v>
      </c>
      <c r="C3671" s="2">
        <v>3552.45</v>
      </c>
      <c r="D3671" s="2"/>
      <c r="E3671" s="2">
        <v>3917.16</v>
      </c>
      <c r="F3671" s="2"/>
      <c r="G3671" s="2">
        <v>5812.61</v>
      </c>
      <c r="H3671" s="2"/>
      <c r="I3671" s="2">
        <v>4100</v>
      </c>
      <c r="J3671" s="2"/>
      <c r="K3671" s="2">
        <v>4600</v>
      </c>
      <c r="L3671" s="2"/>
      <c r="M3671" s="2">
        <v>4600</v>
      </c>
      <c r="N3671" s="2"/>
      <c r="O3671" s="2">
        <v>0</v>
      </c>
      <c r="P3671" s="2"/>
      <c r="Q3671" s="2">
        <f t="shared" si="107"/>
        <v>4600</v>
      </c>
      <c r="T3671" s="14"/>
    </row>
    <row r="3672" spans="1:21" ht="11.85" customHeight="1" x14ac:dyDescent="0.3">
      <c r="A3672" s="3" t="s">
        <v>1513</v>
      </c>
      <c r="C3672" s="2">
        <v>10.35</v>
      </c>
      <c r="D3672" s="2"/>
      <c r="E3672" s="2">
        <v>0</v>
      </c>
      <c r="F3672" s="2"/>
      <c r="G3672" s="2">
        <v>0</v>
      </c>
      <c r="H3672" s="2"/>
      <c r="I3672" s="2">
        <v>0</v>
      </c>
      <c r="J3672" s="2"/>
      <c r="K3672" s="2">
        <v>0</v>
      </c>
      <c r="L3672" s="2"/>
      <c r="M3672" s="2">
        <v>0</v>
      </c>
      <c r="N3672" s="2"/>
      <c r="O3672" s="2">
        <v>0</v>
      </c>
      <c r="P3672" s="2"/>
      <c r="Q3672" s="2">
        <f t="shared" si="107"/>
        <v>0</v>
      </c>
      <c r="T3672" s="14"/>
    </row>
    <row r="3673" spans="1:21" ht="11.85" customHeight="1" x14ac:dyDescent="0.3">
      <c r="A3673" s="3" t="s">
        <v>1514</v>
      </c>
      <c r="C3673" s="2">
        <v>7866.66</v>
      </c>
      <c r="D3673" s="2"/>
      <c r="E3673" s="2">
        <v>10390.540000000001</v>
      </c>
      <c r="F3673" s="2"/>
      <c r="G3673" s="2">
        <v>12701.84</v>
      </c>
      <c r="H3673" s="2"/>
      <c r="I3673" s="2">
        <v>11500</v>
      </c>
      <c r="J3673" s="2"/>
      <c r="K3673" s="2">
        <v>13000</v>
      </c>
      <c r="L3673" s="2"/>
      <c r="M3673" s="2">
        <v>14000</v>
      </c>
      <c r="N3673" s="2"/>
      <c r="O3673" s="2">
        <v>0</v>
      </c>
      <c r="P3673" s="2"/>
      <c r="Q3673" s="2">
        <f t="shared" si="107"/>
        <v>14000</v>
      </c>
      <c r="T3673" s="14"/>
    </row>
    <row r="3674" spans="1:21" ht="11.85" customHeight="1" x14ac:dyDescent="0.3">
      <c r="A3674" s="3" t="s">
        <v>1515</v>
      </c>
      <c r="C3674" s="2">
        <v>0</v>
      </c>
      <c r="D3674" s="2"/>
      <c r="E3674" s="2">
        <v>0</v>
      </c>
      <c r="F3674" s="2"/>
      <c r="G3674" s="2">
        <v>0</v>
      </c>
      <c r="H3674" s="2"/>
      <c r="I3674" s="2">
        <v>0</v>
      </c>
      <c r="J3674" s="2"/>
      <c r="K3674" s="2">
        <v>0</v>
      </c>
      <c r="L3674" s="2"/>
      <c r="M3674" s="2">
        <v>0</v>
      </c>
      <c r="N3674" s="2"/>
      <c r="O3674" s="2">
        <v>0</v>
      </c>
      <c r="P3674" s="2"/>
      <c r="Q3674" s="2">
        <f t="shared" si="107"/>
        <v>0</v>
      </c>
      <c r="T3674" s="14"/>
    </row>
    <row r="3675" spans="1:21" ht="11.85" customHeight="1" x14ac:dyDescent="0.3">
      <c r="A3675" s="3" t="s">
        <v>1516</v>
      </c>
      <c r="C3675" s="2">
        <v>-2502.46</v>
      </c>
      <c r="D3675" s="44"/>
      <c r="E3675" s="2">
        <v>-83.93</v>
      </c>
      <c r="F3675" s="44"/>
      <c r="G3675" s="2">
        <v>214.28</v>
      </c>
      <c r="H3675" s="44"/>
      <c r="I3675" s="2">
        <v>2000</v>
      </c>
      <c r="J3675" s="45"/>
      <c r="K3675" s="45">
        <v>1000</v>
      </c>
      <c r="L3675" s="45"/>
      <c r="M3675" s="2">
        <v>2000</v>
      </c>
      <c r="N3675" s="45"/>
      <c r="O3675" s="45">
        <v>0</v>
      </c>
      <c r="P3675" s="45"/>
      <c r="Q3675" s="45">
        <f t="shared" si="107"/>
        <v>2000</v>
      </c>
      <c r="T3675" s="14"/>
    </row>
    <row r="3676" spans="1:21" ht="11.85" customHeight="1" x14ac:dyDescent="0.3">
      <c r="A3676" s="3" t="s">
        <v>1517</v>
      </c>
      <c r="C3676" s="2">
        <v>5200</v>
      </c>
      <c r="D3676" s="2"/>
      <c r="E3676" s="2">
        <v>5005</v>
      </c>
      <c r="F3676" s="2"/>
      <c r="G3676" s="2">
        <v>3205</v>
      </c>
      <c r="H3676" s="2"/>
      <c r="I3676" s="2">
        <v>5000</v>
      </c>
      <c r="J3676" s="2"/>
      <c r="K3676" s="2">
        <v>4000</v>
      </c>
      <c r="L3676" s="2"/>
      <c r="M3676" s="2">
        <v>5000</v>
      </c>
      <c r="N3676" s="2"/>
      <c r="O3676" s="2">
        <v>0</v>
      </c>
      <c r="P3676" s="2"/>
      <c r="Q3676" s="2">
        <f t="shared" si="107"/>
        <v>5000</v>
      </c>
      <c r="T3676" s="14"/>
    </row>
    <row r="3677" spans="1:21" ht="11.85" customHeight="1" x14ac:dyDescent="0.3">
      <c r="A3677" s="3" t="s">
        <v>1518</v>
      </c>
      <c r="C3677" s="15">
        <v>0</v>
      </c>
      <c r="D3677" s="2"/>
      <c r="E3677" s="15">
        <v>848.6</v>
      </c>
      <c r="F3677" s="2"/>
      <c r="G3677" s="15">
        <v>786</v>
      </c>
      <c r="H3677" s="2"/>
      <c r="I3677" s="15">
        <v>585</v>
      </c>
      <c r="J3677" s="2"/>
      <c r="K3677" s="15">
        <v>585</v>
      </c>
      <c r="L3677" s="2"/>
      <c r="M3677" s="15">
        <v>380</v>
      </c>
      <c r="N3677" s="2"/>
      <c r="O3677" s="15">
        <v>0</v>
      </c>
      <c r="P3677" s="2"/>
      <c r="Q3677" s="15">
        <f t="shared" si="107"/>
        <v>380</v>
      </c>
      <c r="T3677" s="14"/>
    </row>
    <row r="3678" spans="1:21" ht="11.85" customHeight="1" x14ac:dyDescent="0.3">
      <c r="A3678" s="3" t="s">
        <v>295</v>
      </c>
      <c r="C3678" s="2">
        <f>SUM(C3668:C3677)</f>
        <v>52033.15</v>
      </c>
      <c r="D3678" s="2"/>
      <c r="E3678" s="2">
        <f>SUM(E3668:E3677)</f>
        <v>48019.28</v>
      </c>
      <c r="F3678" s="2"/>
      <c r="G3678" s="2">
        <f>SUM(G3668:G3677)</f>
        <v>54226.119999999995</v>
      </c>
      <c r="H3678" s="2"/>
      <c r="I3678" s="2">
        <f>SUM(I3668:I3677)</f>
        <v>55685</v>
      </c>
      <c r="J3678" s="2"/>
      <c r="K3678" s="2">
        <f>SUM(K3668:K3677)</f>
        <v>55685</v>
      </c>
      <c r="L3678" s="2"/>
      <c r="M3678" s="2">
        <f>SUM(M3668:M3677)</f>
        <v>58480</v>
      </c>
      <c r="N3678" s="2"/>
      <c r="O3678" s="2">
        <f>SUM(O3668:O3677)</f>
        <v>0</v>
      </c>
      <c r="P3678" s="2"/>
      <c r="Q3678" s="2">
        <f>SUM(Q3668:Q3677)</f>
        <v>58480</v>
      </c>
    </row>
    <row r="3679" spans="1:21" ht="11.85" customHeight="1" x14ac:dyDescent="0.3">
      <c r="D3679" s="2"/>
      <c r="F3679" s="2"/>
      <c r="H3679" s="2"/>
      <c r="J3679" s="2"/>
      <c r="K3679" s="2"/>
      <c r="L3679" s="2"/>
      <c r="M3679" s="2"/>
      <c r="N3679" s="2"/>
      <c r="O3679" s="2"/>
      <c r="P3679" s="2"/>
      <c r="Q3679" s="2"/>
    </row>
    <row r="3680" spans="1:21" ht="11.85" customHeight="1" x14ac:dyDescent="0.3">
      <c r="A3680" s="3" t="s">
        <v>1519</v>
      </c>
      <c r="C3680" s="19">
        <v>0</v>
      </c>
      <c r="D3680" s="2"/>
      <c r="E3680" s="19">
        <v>117944.66</v>
      </c>
      <c r="F3680" s="2"/>
      <c r="G3680" s="19">
        <v>0</v>
      </c>
      <c r="H3680" s="2"/>
      <c r="I3680" s="19">
        <v>0</v>
      </c>
      <c r="J3680" s="2"/>
      <c r="K3680" s="19">
        <v>0</v>
      </c>
      <c r="L3680" s="2"/>
      <c r="M3680" s="19">
        <v>0</v>
      </c>
      <c r="N3680" s="2"/>
      <c r="O3680" s="19">
        <v>0</v>
      </c>
      <c r="P3680" s="2"/>
      <c r="Q3680" s="19">
        <f>M3680+O3680</f>
        <v>0</v>
      </c>
    </row>
    <row r="3681" spans="1:22" ht="11.85" customHeight="1" x14ac:dyDescent="0.3">
      <c r="A3681" s="3" t="s">
        <v>1520</v>
      </c>
      <c r="C3681" s="15">
        <v>0</v>
      </c>
      <c r="D3681" s="2"/>
      <c r="E3681" s="15">
        <v>0</v>
      </c>
      <c r="F3681" s="2"/>
      <c r="G3681" s="15">
        <v>0</v>
      </c>
      <c r="H3681" s="2"/>
      <c r="I3681" s="15">
        <v>0</v>
      </c>
      <c r="J3681" s="2"/>
      <c r="K3681" s="15">
        <v>0</v>
      </c>
      <c r="L3681" s="2"/>
      <c r="M3681" s="15">
        <v>0</v>
      </c>
      <c r="N3681" s="2"/>
      <c r="O3681" s="15">
        <v>0</v>
      </c>
      <c r="P3681" s="2"/>
      <c r="Q3681" s="15">
        <v>0</v>
      </c>
    </row>
    <row r="3682" spans="1:22" ht="11.85" customHeight="1" x14ac:dyDescent="0.3">
      <c r="A3682" s="3" t="s">
        <v>298</v>
      </c>
      <c r="C3682" s="2">
        <f>SUM(C3680:C3681)</f>
        <v>0</v>
      </c>
      <c r="D3682" s="2"/>
      <c r="E3682" s="2">
        <f>SUM(E3680:E3681)</f>
        <v>117944.66</v>
      </c>
      <c r="F3682" s="2"/>
      <c r="G3682" s="2">
        <f>SUM(G3680:G3681)</f>
        <v>0</v>
      </c>
      <c r="H3682" s="2"/>
      <c r="I3682" s="2">
        <f>SUM(I3680:I3681)</f>
        <v>0</v>
      </c>
      <c r="J3682" s="2"/>
      <c r="K3682" s="2">
        <f>SUM(K3680:K3681)</f>
        <v>0</v>
      </c>
      <c r="L3682" s="2"/>
      <c r="M3682" s="2">
        <f>SUM(M3680:M3681)</f>
        <v>0</v>
      </c>
      <c r="N3682" s="2"/>
      <c r="O3682" s="2">
        <f>SUM(O3680:O3681)</f>
        <v>0</v>
      </c>
      <c r="P3682" s="2"/>
      <c r="Q3682" s="2">
        <f>SUM(Q3680:Q3681)</f>
        <v>0</v>
      </c>
    </row>
    <row r="3683" spans="1:22" ht="11.85" customHeight="1" x14ac:dyDescent="0.3">
      <c r="D3683" s="2"/>
      <c r="F3683" s="2"/>
      <c r="H3683" s="2"/>
      <c r="J3683" s="2"/>
      <c r="K3683" s="2"/>
      <c r="L3683" s="2"/>
      <c r="M3683" s="2"/>
      <c r="N3683" s="2"/>
      <c r="O3683" s="2"/>
      <c r="P3683" s="2"/>
      <c r="Q3683" s="2"/>
    </row>
    <row r="3684" spans="1:22" ht="11.85" customHeight="1" x14ac:dyDescent="0.3">
      <c r="A3684" s="13" t="s">
        <v>949</v>
      </c>
      <c r="D3684" s="2"/>
      <c r="F3684" s="2"/>
      <c r="H3684" s="2"/>
      <c r="J3684" s="2"/>
      <c r="K3684" s="2"/>
      <c r="L3684" s="2"/>
      <c r="M3684" s="2"/>
      <c r="N3684" s="2"/>
      <c r="O3684" s="2"/>
      <c r="P3684" s="2"/>
      <c r="Q3684" s="2"/>
    </row>
    <row r="3685" spans="1:22" ht="11.85" customHeight="1" x14ac:dyDescent="0.3">
      <c r="A3685" s="3" t="s">
        <v>1521</v>
      </c>
      <c r="C3685" s="15">
        <v>4901.1000000000004</v>
      </c>
      <c r="D3685" s="2"/>
      <c r="E3685" s="15">
        <v>24344.71</v>
      </c>
      <c r="F3685" s="2"/>
      <c r="G3685" s="15">
        <v>16512.150000000001</v>
      </c>
      <c r="H3685" s="2"/>
      <c r="I3685" s="15">
        <v>53177</v>
      </c>
      <c r="J3685" s="2"/>
      <c r="K3685" s="15">
        <v>55177</v>
      </c>
      <c r="L3685" s="2"/>
      <c r="M3685" s="15">
        <v>10000</v>
      </c>
      <c r="N3685" s="2"/>
      <c r="O3685" s="15">
        <v>0</v>
      </c>
      <c r="P3685" s="2"/>
      <c r="Q3685" s="15">
        <f>M3685+O3685</f>
        <v>10000</v>
      </c>
      <c r="T3685" s="14"/>
    </row>
    <row r="3686" spans="1:22" ht="11.85" customHeight="1" x14ac:dyDescent="0.3">
      <c r="A3686" s="3" t="s">
        <v>951</v>
      </c>
      <c r="C3686" s="2">
        <f>SUM(C3685:C3685)</f>
        <v>4901.1000000000004</v>
      </c>
      <c r="D3686" s="2"/>
      <c r="E3686" s="2">
        <f>SUM(E3685:E3685)</f>
        <v>24344.71</v>
      </c>
      <c r="F3686" s="2"/>
      <c r="G3686" s="2">
        <f>SUM(G3685:G3685)</f>
        <v>16512.150000000001</v>
      </c>
      <c r="H3686" s="2"/>
      <c r="I3686" s="2">
        <f>SUM(I3685:I3685)</f>
        <v>53177</v>
      </c>
      <c r="J3686" s="2"/>
      <c r="K3686" s="2">
        <f>SUM(K3685:K3685)</f>
        <v>55177</v>
      </c>
      <c r="L3686" s="2"/>
      <c r="M3686" s="2">
        <f>SUM(M3685:M3685)</f>
        <v>10000</v>
      </c>
      <c r="N3686" s="2"/>
      <c r="O3686" s="2">
        <f>SUM(O3685:O3685)</f>
        <v>0</v>
      </c>
      <c r="P3686" s="2"/>
      <c r="Q3686" s="2">
        <f>SUM(Q3685:Q3685)</f>
        <v>10000</v>
      </c>
    </row>
    <row r="3687" spans="1:22" ht="11.85" customHeight="1" x14ac:dyDescent="0.3">
      <c r="D3687" s="2"/>
      <c r="F3687" s="2"/>
      <c r="H3687" s="2"/>
      <c r="J3687" s="2"/>
      <c r="K3687" s="2"/>
      <c r="L3687" s="2"/>
      <c r="M3687" s="2"/>
      <c r="N3687" s="2"/>
      <c r="O3687" s="2"/>
      <c r="P3687" s="2"/>
      <c r="Q3687" s="2"/>
    </row>
    <row r="3688" spans="1:22" ht="11.85" customHeight="1" x14ac:dyDescent="0.3">
      <c r="A3688" s="13" t="s">
        <v>299</v>
      </c>
      <c r="D3688" s="2"/>
      <c r="F3688" s="2"/>
      <c r="H3688" s="2"/>
      <c r="J3688" s="2"/>
      <c r="K3688" s="2"/>
      <c r="L3688" s="2"/>
      <c r="M3688" s="2"/>
      <c r="N3688" s="2"/>
      <c r="O3688" s="2"/>
      <c r="P3688" s="2"/>
      <c r="Q3688" s="2"/>
    </row>
    <row r="3689" spans="1:22" ht="11.85" customHeight="1" x14ac:dyDescent="0.3">
      <c r="A3689" s="3" t="s">
        <v>1522</v>
      </c>
      <c r="C3689" s="2">
        <v>0</v>
      </c>
      <c r="D3689" s="2"/>
      <c r="E3689" s="2">
        <v>3938.4</v>
      </c>
      <c r="F3689" s="2"/>
      <c r="G3689" s="2">
        <v>4958.3999999999996</v>
      </c>
      <c r="H3689" s="2"/>
      <c r="I3689" s="2">
        <v>5159</v>
      </c>
      <c r="J3689" s="2"/>
      <c r="K3689" s="2">
        <v>5159</v>
      </c>
      <c r="L3689" s="2"/>
      <c r="M3689" s="2">
        <v>5370</v>
      </c>
      <c r="N3689" s="2"/>
      <c r="O3689" s="2">
        <v>0</v>
      </c>
      <c r="P3689" s="2"/>
      <c r="Q3689" s="2">
        <f>M3689+O3689</f>
        <v>5370</v>
      </c>
      <c r="T3689" s="14"/>
    </row>
    <row r="3690" spans="1:22" ht="11.85" customHeight="1" x14ac:dyDescent="0.3">
      <c r="A3690" s="3" t="s">
        <v>1523</v>
      </c>
      <c r="C3690" s="2">
        <v>0</v>
      </c>
      <c r="D3690" s="2"/>
      <c r="E3690" s="2">
        <v>0</v>
      </c>
      <c r="F3690" s="2"/>
      <c r="G3690" s="2">
        <v>0</v>
      </c>
      <c r="H3690" s="2"/>
      <c r="I3690" s="2">
        <v>0</v>
      </c>
      <c r="J3690" s="2"/>
      <c r="K3690" s="2">
        <v>0</v>
      </c>
      <c r="L3690" s="2"/>
      <c r="M3690" s="2">
        <v>0</v>
      </c>
      <c r="N3690" s="2"/>
      <c r="O3690" s="2">
        <v>0</v>
      </c>
      <c r="P3690" s="2"/>
      <c r="Q3690" s="2">
        <f>M3690+O3690</f>
        <v>0</v>
      </c>
    </row>
    <row r="3691" spans="1:22" ht="11.85" customHeight="1" x14ac:dyDescent="0.3">
      <c r="A3691" s="3" t="s">
        <v>1524</v>
      </c>
      <c r="C3691" s="15">
        <v>0</v>
      </c>
      <c r="D3691" s="2"/>
      <c r="E3691" s="15">
        <v>0</v>
      </c>
      <c r="F3691" s="2"/>
      <c r="G3691" s="15">
        <v>0</v>
      </c>
      <c r="H3691" s="2"/>
      <c r="I3691" s="15">
        <v>10640</v>
      </c>
      <c r="J3691" s="2"/>
      <c r="K3691" s="15">
        <v>10640</v>
      </c>
      <c r="L3691" s="2"/>
      <c r="M3691" s="15">
        <v>0</v>
      </c>
      <c r="N3691" s="2"/>
      <c r="O3691" s="15">
        <v>0</v>
      </c>
      <c r="P3691" s="2"/>
      <c r="Q3691" s="15">
        <f>M3691+O3691</f>
        <v>0</v>
      </c>
    </row>
    <row r="3692" spans="1:22" ht="11.85" customHeight="1" x14ac:dyDescent="0.3">
      <c r="A3692" s="3" t="s">
        <v>301</v>
      </c>
      <c r="C3692" s="2">
        <f>SUM(C3689:C3691)</f>
        <v>0</v>
      </c>
      <c r="D3692" s="2"/>
      <c r="E3692" s="2">
        <f>SUM(E3689:E3691)</f>
        <v>3938.4</v>
      </c>
      <c r="F3692" s="2"/>
      <c r="G3692" s="2">
        <f>SUM(G3689:G3691)</f>
        <v>4958.3999999999996</v>
      </c>
      <c r="H3692" s="2"/>
      <c r="I3692" s="2">
        <f>SUM(I3689:I3691)</f>
        <v>15799</v>
      </c>
      <c r="J3692" s="2"/>
      <c r="K3692" s="2">
        <f>SUM(K3689:K3691)</f>
        <v>15799</v>
      </c>
      <c r="L3692" s="2"/>
      <c r="M3692" s="2">
        <f>SUM(M3689:M3691)</f>
        <v>5370</v>
      </c>
      <c r="N3692" s="2"/>
      <c r="O3692" s="2">
        <f>SUM(O3689:O3691)</f>
        <v>0</v>
      </c>
      <c r="P3692" s="2"/>
      <c r="Q3692" s="2">
        <f>SUM(Q3689:Q3691)</f>
        <v>5370</v>
      </c>
    </row>
    <row r="3693" spans="1:22" ht="11.85" customHeight="1" x14ac:dyDescent="0.3">
      <c r="D3693" s="2"/>
      <c r="F3693" s="2"/>
      <c r="H3693" s="2"/>
      <c r="J3693" s="2"/>
      <c r="K3693" s="2"/>
      <c r="L3693" s="2"/>
      <c r="M3693" s="2"/>
      <c r="N3693" s="2"/>
      <c r="O3693" s="2"/>
      <c r="P3693" s="2"/>
      <c r="Q3693" s="2"/>
    </row>
    <row r="3694" spans="1:22" ht="11.85" customHeight="1" x14ac:dyDescent="0.3">
      <c r="A3694" s="3" t="s">
        <v>1525</v>
      </c>
      <c r="C3694" s="2">
        <f>C3665+C3678+C3682+C3686+C3692</f>
        <v>76366</v>
      </c>
      <c r="D3694" s="2"/>
      <c r="E3694" s="2">
        <f>E3665+E3678+E3682+E3686+E3692</f>
        <v>239141.18</v>
      </c>
      <c r="F3694" s="2"/>
      <c r="G3694" s="2">
        <f>G3665+G3678+G3682+G3686+G3692</f>
        <v>148275.53</v>
      </c>
      <c r="H3694" s="2"/>
      <c r="I3694" s="2">
        <f>I3665+I3678+I3682+I3686+I3692</f>
        <v>246011</v>
      </c>
      <c r="J3694" s="2"/>
      <c r="K3694" s="2">
        <f>K3665+K3678+K3682+K3686+K3692</f>
        <v>246011</v>
      </c>
      <c r="L3694" s="2"/>
      <c r="M3694" s="2">
        <f>M3665+M3678+M3682+M3686+M3692</f>
        <v>160200</v>
      </c>
      <c r="N3694" s="2"/>
      <c r="O3694" s="2">
        <f>O3665+O3678+O3682+O3686+O3692</f>
        <v>0</v>
      </c>
      <c r="P3694" s="2"/>
      <c r="Q3694" s="2">
        <f>Q3665+Q3678+Q3682+Q3686+Q3692</f>
        <v>160200</v>
      </c>
      <c r="R3694" s="20"/>
      <c r="T3694" s="14"/>
      <c r="U3694" s="2"/>
      <c r="V3694" s="2"/>
    </row>
    <row r="3695" spans="1:22" ht="11.85" customHeight="1" x14ac:dyDescent="0.3">
      <c r="D3695" s="2"/>
      <c r="F3695" s="2"/>
      <c r="H3695" s="2"/>
      <c r="J3695" s="2"/>
      <c r="K3695" s="2"/>
      <c r="L3695" s="2"/>
      <c r="M3695" s="2"/>
      <c r="N3695" s="2"/>
      <c r="O3695" s="2"/>
      <c r="P3695" s="2"/>
      <c r="Q3695" s="2"/>
    </row>
    <row r="3696" spans="1:22" ht="11.85" customHeight="1" x14ac:dyDescent="0.3">
      <c r="D3696" s="2"/>
      <c r="F3696" s="2"/>
      <c r="H3696" s="2"/>
      <c r="J3696" s="2"/>
      <c r="K3696" s="2"/>
      <c r="L3696" s="2"/>
      <c r="M3696" s="2"/>
      <c r="N3696" s="2"/>
      <c r="O3696" s="2"/>
      <c r="P3696" s="2"/>
      <c r="Q3696" s="2"/>
    </row>
    <row r="3697" spans="1:17" ht="11.85" customHeight="1" x14ac:dyDescent="0.3">
      <c r="D3697" s="2"/>
      <c r="F3697" s="2"/>
      <c r="H3697" s="2"/>
      <c r="J3697" s="2"/>
      <c r="K3697" s="2"/>
      <c r="L3697" s="2"/>
      <c r="M3697" s="2"/>
      <c r="N3697" s="2"/>
      <c r="O3697" s="2"/>
      <c r="P3697" s="2"/>
      <c r="Q3697" s="2"/>
    </row>
    <row r="3698" spans="1:17" ht="11.85" customHeight="1" x14ac:dyDescent="0.3">
      <c r="D3698" s="2"/>
      <c r="F3698" s="2"/>
      <c r="H3698" s="2"/>
      <c r="J3698" s="2"/>
      <c r="K3698" s="2"/>
      <c r="L3698" s="2"/>
      <c r="M3698" s="2"/>
      <c r="N3698" s="2"/>
      <c r="O3698" s="2"/>
      <c r="P3698" s="2"/>
      <c r="Q3698" s="2"/>
    </row>
    <row r="3699" spans="1:17" ht="11.85" customHeight="1" x14ac:dyDescent="0.3">
      <c r="D3699" s="2"/>
      <c r="F3699" s="2"/>
      <c r="H3699" s="2"/>
      <c r="J3699" s="2"/>
      <c r="K3699" s="2"/>
      <c r="L3699" s="2"/>
      <c r="M3699" s="2"/>
      <c r="N3699" s="2"/>
      <c r="O3699" s="2"/>
      <c r="P3699" s="2"/>
      <c r="Q3699" s="2"/>
    </row>
    <row r="3700" spans="1:17" ht="11.85" customHeight="1" x14ac:dyDescent="0.3">
      <c r="D3700" s="2"/>
      <c r="F3700" s="2"/>
      <c r="H3700" s="2"/>
      <c r="J3700" s="2"/>
      <c r="K3700" s="2"/>
      <c r="L3700" s="2"/>
      <c r="M3700" s="2"/>
      <c r="N3700" s="2"/>
      <c r="O3700" s="2"/>
      <c r="P3700" s="2"/>
      <c r="Q3700" s="2"/>
    </row>
    <row r="3701" spans="1:17" ht="11.85" customHeight="1" x14ac:dyDescent="0.3">
      <c r="D3701" s="2"/>
      <c r="F3701" s="2"/>
      <c r="H3701" s="2"/>
      <c r="J3701" s="2"/>
      <c r="K3701" s="2"/>
      <c r="L3701" s="2"/>
      <c r="M3701" s="2"/>
      <c r="N3701" s="2"/>
      <c r="O3701" s="2"/>
      <c r="P3701" s="2"/>
      <c r="Q3701" s="2"/>
    </row>
    <row r="3702" spans="1:17" ht="11.85" customHeight="1" x14ac:dyDescent="0.3">
      <c r="D3702" s="2"/>
      <c r="F3702" s="2"/>
      <c r="H3702" s="2"/>
      <c r="J3702" s="2"/>
      <c r="K3702" s="2"/>
      <c r="L3702" s="2"/>
      <c r="M3702" s="2"/>
      <c r="N3702" s="2"/>
      <c r="O3702" s="2"/>
      <c r="P3702" s="2"/>
      <c r="Q3702" s="2"/>
    </row>
    <row r="3703" spans="1:17" ht="11.85" customHeight="1" x14ac:dyDescent="0.3">
      <c r="D3703" s="2"/>
      <c r="F3703" s="2"/>
      <c r="H3703" s="2"/>
      <c r="J3703" s="2"/>
      <c r="K3703" s="2"/>
      <c r="L3703" s="2"/>
      <c r="M3703" s="2"/>
      <c r="N3703" s="2"/>
      <c r="O3703" s="2"/>
      <c r="P3703" s="2"/>
      <c r="Q3703" s="2"/>
    </row>
    <row r="3704" spans="1:17" ht="11.85" customHeight="1" x14ac:dyDescent="0.3">
      <c r="D3704" s="2"/>
      <c r="F3704" s="2"/>
      <c r="H3704" s="2"/>
      <c r="J3704" s="2"/>
      <c r="K3704" s="2"/>
      <c r="L3704" s="2"/>
      <c r="M3704" s="2"/>
      <c r="N3704" s="2"/>
      <c r="O3704" s="2"/>
      <c r="P3704" s="2"/>
      <c r="Q3704" s="2"/>
    </row>
    <row r="3705" spans="1:17" ht="11.85" customHeight="1" x14ac:dyDescent="0.3">
      <c r="D3705" s="2"/>
      <c r="F3705" s="2"/>
      <c r="H3705" s="2"/>
      <c r="J3705" s="2"/>
      <c r="K3705" s="2"/>
      <c r="L3705" s="2"/>
      <c r="M3705" s="2"/>
      <c r="N3705" s="2"/>
      <c r="O3705" s="2"/>
      <c r="P3705" s="2"/>
      <c r="Q3705" s="2"/>
    </row>
    <row r="3706" spans="1:17" ht="11.85" customHeight="1" x14ac:dyDescent="0.3">
      <c r="D3706" s="2"/>
      <c r="F3706" s="2"/>
      <c r="H3706" s="2"/>
      <c r="J3706" s="2"/>
      <c r="K3706" s="2"/>
      <c r="L3706" s="2"/>
      <c r="M3706" s="2"/>
      <c r="N3706" s="2"/>
      <c r="O3706" s="2"/>
      <c r="P3706" s="2"/>
      <c r="Q3706" s="2"/>
    </row>
    <row r="3707" spans="1:17" ht="11.85" customHeight="1" x14ac:dyDescent="0.3">
      <c r="D3707" s="2"/>
      <c r="F3707" s="2"/>
      <c r="H3707" s="2"/>
      <c r="J3707" s="2"/>
      <c r="K3707" s="2"/>
      <c r="L3707" s="2"/>
      <c r="M3707" s="2"/>
      <c r="N3707" s="2"/>
      <c r="O3707" s="2"/>
      <c r="P3707" s="2"/>
      <c r="Q3707" s="2"/>
    </row>
    <row r="3708" spans="1:17" ht="11.85" customHeight="1" x14ac:dyDescent="0.3">
      <c r="D3708" s="2"/>
      <c r="F3708" s="2"/>
      <c r="H3708" s="2"/>
      <c r="J3708" s="2"/>
      <c r="K3708" s="2"/>
      <c r="L3708" s="2"/>
      <c r="M3708" s="2"/>
      <c r="N3708" s="2"/>
      <c r="O3708" s="2"/>
      <c r="P3708" s="2"/>
      <c r="Q3708" s="2"/>
    </row>
    <row r="3709" spans="1:17" ht="11.85" customHeight="1" x14ac:dyDescent="0.3">
      <c r="D3709" s="2"/>
      <c r="F3709" s="2"/>
      <c r="H3709" s="2"/>
      <c r="J3709" s="2"/>
      <c r="K3709" s="2"/>
      <c r="L3709" s="2"/>
      <c r="M3709" s="2"/>
      <c r="N3709" s="2"/>
      <c r="O3709" s="2"/>
      <c r="P3709" s="2"/>
      <c r="Q3709" s="2"/>
    </row>
    <row r="3710" spans="1:17" ht="11.85" customHeight="1" x14ac:dyDescent="0.3">
      <c r="A3710" s="1"/>
      <c r="B3710" s="1"/>
      <c r="E3710" s="2" t="str">
        <f>$E$1</f>
        <v>CITY OF BRADY</v>
      </c>
    </row>
    <row r="3711" spans="1:17" ht="11.85" customHeight="1" x14ac:dyDescent="0.3">
      <c r="E3711" s="2" t="str">
        <f>$E$2</f>
        <v>BUDGET REPORT</v>
      </c>
    </row>
    <row r="3712" spans="1:17" ht="11.85" customHeight="1" x14ac:dyDescent="0.3">
      <c r="E3712" s="2" t="str">
        <f>$E$3</f>
        <v>FISCAL YEAR 2016 - 2017</v>
      </c>
    </row>
    <row r="3713" spans="1:21" ht="11.85" customHeight="1" x14ac:dyDescent="0.3">
      <c r="A3713" s="3" t="s">
        <v>1410</v>
      </c>
    </row>
    <row r="3714" spans="1:21" ht="11.85" customHeight="1" x14ac:dyDescent="0.3"/>
    <row r="3715" spans="1:21" ht="11.85" customHeight="1" x14ac:dyDescent="0.3">
      <c r="I3715" s="7" t="str">
        <f>$I$6</f>
        <v>(----- 2015-2016 ------)</v>
      </c>
      <c r="J3715" s="7"/>
      <c r="K3715" s="7"/>
      <c r="L3715" s="8"/>
      <c r="M3715" s="7" t="str">
        <f>$M$6</f>
        <v>2016-2017</v>
      </c>
      <c r="N3715" s="7"/>
      <c r="O3715" s="7"/>
      <c r="P3715" s="7"/>
      <c r="Q3715" s="7"/>
    </row>
    <row r="3716" spans="1:21" ht="11.85" customHeight="1" x14ac:dyDescent="0.3">
      <c r="C3716" s="9" t="str">
        <f>$C$7</f>
        <v>2012-2013</v>
      </c>
      <c r="D3716" s="8"/>
      <c r="E3716" s="9" t="str">
        <f>$E$7</f>
        <v>2013-2014</v>
      </c>
      <c r="F3716" s="8"/>
      <c r="G3716" s="9" t="str">
        <f>$G$7</f>
        <v>2014- 2015</v>
      </c>
      <c r="H3716" s="8"/>
      <c r="I3716" s="9" t="s">
        <v>9</v>
      </c>
      <c r="J3716" s="8"/>
      <c r="K3716" s="8" t="str">
        <f>+$K$7</f>
        <v>PROJECTED</v>
      </c>
      <c r="L3716" s="8"/>
      <c r="M3716" s="8" t="str">
        <f>$M$7</f>
        <v>2016-2017</v>
      </c>
      <c r="N3716" s="8"/>
      <c r="O3716" s="8" t="str">
        <f>$O$7</f>
        <v>2016-2017</v>
      </c>
      <c r="P3716" s="8"/>
      <c r="Q3716" s="8" t="str">
        <f>$Q$7</f>
        <v>APPROVED</v>
      </c>
    </row>
    <row r="3717" spans="1:21" ht="11.85" customHeight="1" x14ac:dyDescent="0.3">
      <c r="A3717" s="10" t="s">
        <v>242</v>
      </c>
      <c r="C3717" s="11" t="s">
        <v>12</v>
      </c>
      <c r="D3717" s="8"/>
      <c r="E3717" s="11" t="s">
        <v>12</v>
      </c>
      <c r="F3717" s="8"/>
      <c r="G3717" s="11" t="s">
        <v>12</v>
      </c>
      <c r="H3717" s="8"/>
      <c r="I3717" s="11" t="s">
        <v>13</v>
      </c>
      <c r="J3717" s="8"/>
      <c r="K3717" s="12" t="s">
        <v>13</v>
      </c>
      <c r="L3717" s="8"/>
      <c r="M3717" s="12" t="str">
        <f>$M$8</f>
        <v>BASE</v>
      </c>
      <c r="N3717" s="8"/>
      <c r="O3717" s="12" t="str">
        <f>$O$8</f>
        <v>SUPPLEMENTAL</v>
      </c>
      <c r="P3717" s="8"/>
      <c r="Q3717" s="12" t="str">
        <f>$Q$8</f>
        <v>BUDGET</v>
      </c>
    </row>
    <row r="3718" spans="1:21" ht="11.85" customHeight="1" x14ac:dyDescent="0.3"/>
    <row r="3719" spans="1:21" ht="11.85" customHeight="1" thickBot="1" x14ac:dyDescent="0.35">
      <c r="A3719" s="3" t="s">
        <v>1054</v>
      </c>
      <c r="C3719" s="24">
        <f>C3573+C3630+C3694</f>
        <v>306316.46999999997</v>
      </c>
      <c r="D3719" s="2"/>
      <c r="E3719" s="24">
        <f>E3573+E3630+E3694</f>
        <v>471366.61</v>
      </c>
      <c r="F3719" s="2"/>
      <c r="G3719" s="24">
        <f>G3573+G3630+G3694</f>
        <v>389786.02</v>
      </c>
      <c r="H3719" s="2"/>
      <c r="I3719" s="24">
        <f>I3573+I3630+I3694</f>
        <v>517400</v>
      </c>
      <c r="J3719" s="2"/>
      <c r="K3719" s="24">
        <f>K3573+K3630+K3694</f>
        <v>517400</v>
      </c>
      <c r="L3719" s="2"/>
      <c r="M3719" s="24">
        <f>M3573+M3630+M3694</f>
        <v>464542</v>
      </c>
      <c r="N3719" s="2"/>
      <c r="O3719" s="24">
        <f>O3573+O3630+O3694</f>
        <v>29000</v>
      </c>
      <c r="P3719" s="2"/>
      <c r="Q3719" s="24">
        <f>Q3573+Q3630+Q3694</f>
        <v>493542</v>
      </c>
      <c r="R3719" s="20"/>
    </row>
    <row r="3720" spans="1:21" ht="11.85" customHeight="1" thickTop="1" x14ac:dyDescent="0.3">
      <c r="D3720" s="2"/>
      <c r="F3720" s="2"/>
      <c r="H3720" s="2"/>
      <c r="J3720" s="2"/>
      <c r="K3720" s="2"/>
      <c r="L3720" s="2"/>
      <c r="M3720" s="2"/>
      <c r="N3720" s="2"/>
      <c r="O3720" s="2"/>
      <c r="P3720" s="2"/>
      <c r="Q3720" s="2"/>
    </row>
    <row r="3721" spans="1:21" ht="11.85" customHeight="1" thickBot="1" x14ac:dyDescent="0.35">
      <c r="A3721" s="3" t="s">
        <v>1055</v>
      </c>
      <c r="C3721" s="24">
        <f>C3502-C3719</f>
        <v>-0.48999999999068677</v>
      </c>
      <c r="D3721" s="2"/>
      <c r="E3721" s="24">
        <f>E3502-E3719</f>
        <v>0.48999999999068677</v>
      </c>
      <c r="F3721" s="2"/>
      <c r="G3721" s="24">
        <f>G3502-G3719</f>
        <v>23192.650000000023</v>
      </c>
      <c r="H3721" s="2"/>
      <c r="I3721" s="24">
        <f>I3502-I3719</f>
        <v>-246100</v>
      </c>
      <c r="J3721" s="2"/>
      <c r="K3721" s="24">
        <f>K3502-K3719</f>
        <v>-265050</v>
      </c>
      <c r="L3721" s="2"/>
      <c r="M3721" s="24">
        <f>M3502-M3719</f>
        <v>0</v>
      </c>
      <c r="N3721" s="2"/>
      <c r="O3721" s="24">
        <f>O3502-O3719</f>
        <v>5900</v>
      </c>
      <c r="P3721" s="2"/>
      <c r="Q3721" s="24">
        <f>Q3502-Q3719</f>
        <v>5900</v>
      </c>
    </row>
    <row r="3722" spans="1:21" ht="11.85" customHeight="1" thickTop="1" x14ac:dyDescent="0.3">
      <c r="D3722" s="2"/>
      <c r="F3722" s="2"/>
      <c r="H3722" s="2"/>
      <c r="J3722" s="2"/>
      <c r="K3722" s="2"/>
      <c r="L3722" s="2"/>
      <c r="M3722" s="2"/>
      <c r="N3722" s="2"/>
      <c r="O3722" s="2"/>
      <c r="P3722" s="2"/>
      <c r="Q3722" s="2"/>
    </row>
    <row r="3723" spans="1:21" ht="11.85" customHeight="1" x14ac:dyDescent="0.3">
      <c r="D3723" s="2"/>
      <c r="F3723" s="2"/>
      <c r="H3723" s="2"/>
      <c r="J3723" s="2"/>
      <c r="K3723" s="2"/>
      <c r="L3723" s="2"/>
      <c r="M3723" s="2"/>
      <c r="N3723" s="2"/>
      <c r="O3723" s="2"/>
      <c r="P3723" s="2"/>
      <c r="Q3723" s="2"/>
    </row>
    <row r="3724" spans="1:21" ht="11.85" customHeight="1" x14ac:dyDescent="0.3">
      <c r="A3724" s="3" t="s">
        <v>1056</v>
      </c>
      <c r="D3724" s="2"/>
      <c r="F3724" s="2"/>
      <c r="H3724" s="2"/>
      <c r="J3724" s="2"/>
      <c r="K3724" s="2"/>
      <c r="L3724" s="2"/>
      <c r="M3724" s="2"/>
      <c r="N3724" s="2"/>
      <c r="O3724" s="2"/>
      <c r="P3724" s="2"/>
      <c r="Q3724" s="2"/>
    </row>
    <row r="3725" spans="1:21" ht="11.85" customHeight="1" thickBot="1" x14ac:dyDescent="0.35">
      <c r="A3725" s="3" t="s">
        <v>17</v>
      </c>
      <c r="C3725" s="24">
        <f>C3465+C3502-C3719</f>
        <v>351548.51</v>
      </c>
      <c r="D3725" s="2"/>
      <c r="E3725" s="24">
        <f>E3465+E3502-E3719</f>
        <v>351549</v>
      </c>
      <c r="F3725" s="2"/>
      <c r="G3725" s="24">
        <f>G3465+G3502-G3719</f>
        <v>374741.65</v>
      </c>
      <c r="H3725" s="2"/>
      <c r="I3725" s="24">
        <f>I3465+I3502-I3719</f>
        <v>128641.65000000002</v>
      </c>
      <c r="J3725" s="2"/>
      <c r="K3725" s="24">
        <f>K3465+K3502-K3719</f>
        <v>109691.65000000002</v>
      </c>
      <c r="L3725" s="2"/>
      <c r="M3725" s="24">
        <f>M3465+M3502-M3719</f>
        <v>109691.65000000002</v>
      </c>
      <c r="N3725" s="2"/>
      <c r="O3725" s="2"/>
      <c r="P3725" s="2"/>
      <c r="Q3725" s="24">
        <f>Q3465+Q3502-Q3719</f>
        <v>115591.65000000002</v>
      </c>
      <c r="U3725" s="2"/>
    </row>
    <row r="3726" spans="1:21" ht="11.85" customHeight="1" thickTop="1" x14ac:dyDescent="0.3"/>
    <row r="3727" spans="1:21" ht="11.85" customHeight="1" x14ac:dyDescent="0.3"/>
    <row r="3728" spans="1:21" ht="11.85" customHeight="1" x14ac:dyDescent="0.3">
      <c r="O3728" s="19"/>
    </row>
    <row r="3729" ht="11.85" customHeight="1" x14ac:dyDescent="0.3"/>
    <row r="3730" ht="11.85" customHeight="1" x14ac:dyDescent="0.3"/>
    <row r="3731" ht="11.85" customHeight="1" x14ac:dyDescent="0.3"/>
    <row r="3732" ht="11.85" customHeight="1" x14ac:dyDescent="0.3"/>
    <row r="3733" ht="11.85" customHeight="1" x14ac:dyDescent="0.3"/>
    <row r="3734" ht="11.85" customHeight="1" x14ac:dyDescent="0.3"/>
    <row r="3735" ht="11.85" customHeight="1" x14ac:dyDescent="0.3"/>
    <row r="3736" ht="11.85" customHeight="1" x14ac:dyDescent="0.3"/>
    <row r="3737" ht="11.85" customHeight="1" x14ac:dyDescent="0.3"/>
    <row r="3738" ht="11.85" customHeight="1" x14ac:dyDescent="0.3"/>
    <row r="3739" ht="11.85" customHeight="1" x14ac:dyDescent="0.3"/>
    <row r="3740" ht="11.85" customHeight="1" x14ac:dyDescent="0.3"/>
    <row r="3741" ht="11.85" customHeight="1" x14ac:dyDescent="0.3"/>
    <row r="3742" ht="11.85" customHeight="1" x14ac:dyDescent="0.3"/>
    <row r="3743" ht="11.85" customHeight="1" x14ac:dyDescent="0.3"/>
    <row r="3744" ht="11.85" customHeight="1" x14ac:dyDescent="0.3"/>
    <row r="3745" ht="11.85" customHeight="1" x14ac:dyDescent="0.3"/>
    <row r="3746" ht="11.85" customHeight="1" x14ac:dyDescent="0.3"/>
    <row r="3747" ht="11.85" customHeight="1" x14ac:dyDescent="0.3"/>
    <row r="3748" ht="11.85" customHeight="1" x14ac:dyDescent="0.3"/>
    <row r="3749" ht="11.85" customHeight="1" x14ac:dyDescent="0.3"/>
    <row r="3750" ht="11.85" customHeight="1" x14ac:dyDescent="0.3"/>
    <row r="3751" ht="11.85" customHeight="1" x14ac:dyDescent="0.3"/>
    <row r="3752" ht="11.85" customHeight="1" x14ac:dyDescent="0.3"/>
    <row r="3753" ht="11.85" customHeight="1" x14ac:dyDescent="0.3"/>
    <row r="3754" ht="11.85" customHeight="1" x14ac:dyDescent="0.3"/>
    <row r="3755" ht="11.85" customHeight="1" x14ac:dyDescent="0.3"/>
    <row r="3756" ht="11.85" customHeight="1" x14ac:dyDescent="0.3"/>
    <row r="3757" ht="11.85" customHeight="1" x14ac:dyDescent="0.3"/>
    <row r="3758" ht="11.85" customHeight="1" x14ac:dyDescent="0.3"/>
    <row r="3759" ht="11.85" customHeight="1" x14ac:dyDescent="0.3"/>
    <row r="3760" ht="11.85" customHeight="1" x14ac:dyDescent="0.3"/>
    <row r="3761" spans="1:5" ht="11.85" customHeight="1" x14ac:dyDescent="0.3"/>
    <row r="3762" spans="1:5" ht="11.85" customHeight="1" x14ac:dyDescent="0.3"/>
    <row r="3763" spans="1:5" ht="11.85" customHeight="1" x14ac:dyDescent="0.3"/>
    <row r="3764" spans="1:5" ht="11.85" customHeight="1" x14ac:dyDescent="0.3"/>
    <row r="3765" spans="1:5" ht="11.85" customHeight="1" x14ac:dyDescent="0.3"/>
    <row r="3766" spans="1:5" ht="11.85" customHeight="1" x14ac:dyDescent="0.3"/>
    <row r="3767" spans="1:5" ht="11.85" customHeight="1" x14ac:dyDescent="0.3"/>
    <row r="3768" spans="1:5" ht="11.85" customHeight="1" x14ac:dyDescent="0.3"/>
    <row r="3769" spans="1:5" ht="11.85" customHeight="1" x14ac:dyDescent="0.3"/>
    <row r="3770" spans="1:5" ht="11.85" customHeight="1" x14ac:dyDescent="0.3"/>
    <row r="3771" spans="1:5" ht="11.85" customHeight="1" x14ac:dyDescent="0.3"/>
    <row r="3772" spans="1:5" ht="11.85" customHeight="1" x14ac:dyDescent="0.3"/>
    <row r="3773" spans="1:5" ht="11.85" customHeight="1" x14ac:dyDescent="0.3">
      <c r="A3773" s="1"/>
      <c r="B3773" s="1"/>
      <c r="E3773" s="2" t="str">
        <f>$E$1</f>
        <v>CITY OF BRADY</v>
      </c>
    </row>
    <row r="3774" spans="1:5" ht="11.85" customHeight="1" x14ac:dyDescent="0.3">
      <c r="E3774" s="2" t="str">
        <f>$E$2</f>
        <v>BUDGET REPORT</v>
      </c>
    </row>
    <row r="3775" spans="1:5" ht="11.85" customHeight="1" x14ac:dyDescent="0.3">
      <c r="E3775" s="2" t="str">
        <f>$E$3</f>
        <v>FISCAL YEAR 2016 - 2017</v>
      </c>
    </row>
    <row r="3776" spans="1:5" ht="11.85" customHeight="1" x14ac:dyDescent="0.3">
      <c r="A3776" s="3" t="s">
        <v>1526</v>
      </c>
    </row>
    <row r="3777" spans="1:19" ht="11.85" customHeight="1" x14ac:dyDescent="0.3"/>
    <row r="3778" spans="1:19" ht="11.85" customHeight="1" x14ac:dyDescent="0.3">
      <c r="I3778" s="7" t="str">
        <f>$I$6</f>
        <v>(----- 2015-2016 ------)</v>
      </c>
      <c r="J3778" s="7"/>
      <c r="K3778" s="7"/>
      <c r="L3778" s="8"/>
      <c r="M3778" s="7" t="str">
        <f>$M$6</f>
        <v>2016-2017</v>
      </c>
      <c r="N3778" s="7"/>
      <c r="O3778" s="7"/>
      <c r="P3778" s="7"/>
      <c r="Q3778" s="7"/>
    </row>
    <row r="3779" spans="1:19" ht="11.85" customHeight="1" x14ac:dyDescent="0.3">
      <c r="C3779" s="9" t="str">
        <f>$C$7</f>
        <v>2012-2013</v>
      </c>
      <c r="D3779" s="8"/>
      <c r="E3779" s="9" t="str">
        <f>$E$7</f>
        <v>2013-2014</v>
      </c>
      <c r="F3779" s="8"/>
      <c r="G3779" s="9" t="str">
        <f>$G$7</f>
        <v>2014- 2015</v>
      </c>
      <c r="H3779" s="8"/>
      <c r="I3779" s="9" t="s">
        <v>9</v>
      </c>
      <c r="J3779" s="8"/>
      <c r="K3779" s="8" t="str">
        <f>+$K$7</f>
        <v>PROJECTED</v>
      </c>
      <c r="L3779" s="8"/>
      <c r="M3779" s="8" t="str">
        <f>$M$7</f>
        <v>2016-2017</v>
      </c>
      <c r="N3779" s="8"/>
      <c r="O3779" s="8" t="str">
        <f>$O$7</f>
        <v>2016-2017</v>
      </c>
      <c r="P3779" s="8"/>
      <c r="Q3779" s="8" t="str">
        <f>$Q$7</f>
        <v>APPROVED</v>
      </c>
    </row>
    <row r="3780" spans="1:19" ht="11.85" customHeight="1" x14ac:dyDescent="0.3">
      <c r="A3780" s="10"/>
      <c r="C3780" s="11" t="s">
        <v>12</v>
      </c>
      <c r="D3780" s="8"/>
      <c r="E3780" s="11" t="s">
        <v>12</v>
      </c>
      <c r="F3780" s="8"/>
      <c r="G3780" s="11" t="s">
        <v>12</v>
      </c>
      <c r="H3780" s="8"/>
      <c r="I3780" s="11" t="s">
        <v>13</v>
      </c>
      <c r="J3780" s="8"/>
      <c r="K3780" s="12" t="s">
        <v>13</v>
      </c>
      <c r="L3780" s="8"/>
      <c r="M3780" s="12" t="str">
        <f>$M$8</f>
        <v>BASE</v>
      </c>
      <c r="N3780" s="8"/>
      <c r="O3780" s="12" t="str">
        <f>$O$8</f>
        <v>SUPPLEMENTAL</v>
      </c>
      <c r="P3780" s="8"/>
      <c r="Q3780" s="12" t="str">
        <f>$Q$8</f>
        <v>BUDGET</v>
      </c>
    </row>
    <row r="3781" spans="1:19" ht="11.85" customHeight="1" x14ac:dyDescent="0.3"/>
    <row r="3782" spans="1:19" ht="11.85" customHeight="1" x14ac:dyDescent="0.3">
      <c r="A3782" s="3" t="s">
        <v>16</v>
      </c>
    </row>
    <row r="3783" spans="1:19" ht="11.85" customHeight="1" x14ac:dyDescent="0.3">
      <c r="A3783" s="3" t="s">
        <v>17</v>
      </c>
      <c r="D3783" s="2"/>
      <c r="E3783" s="2">
        <f>719848-304161</f>
        <v>415687</v>
      </c>
      <c r="F3783" s="2"/>
      <c r="G3783" s="2">
        <f>+E4044</f>
        <v>531765.12000000011</v>
      </c>
      <c r="H3783" s="2"/>
      <c r="I3783" s="2">
        <f>+G4044</f>
        <v>608127.73</v>
      </c>
      <c r="J3783" s="2"/>
      <c r="K3783" s="2">
        <f>+I3783</f>
        <v>608127.73</v>
      </c>
      <c r="L3783" s="2"/>
      <c r="M3783" s="2">
        <f>+K4044</f>
        <v>280855.73</v>
      </c>
      <c r="N3783" s="2"/>
      <c r="O3783" s="2"/>
      <c r="P3783" s="2"/>
      <c r="Q3783" s="2">
        <f>M3783</f>
        <v>280855.73</v>
      </c>
      <c r="S3783" s="40"/>
    </row>
    <row r="3784" spans="1:19" ht="11.85" customHeight="1" x14ac:dyDescent="0.3">
      <c r="D3784" s="2"/>
      <c r="F3784" s="2"/>
      <c r="H3784" s="2"/>
      <c r="J3784" s="2"/>
      <c r="K3784" s="2"/>
      <c r="L3784" s="2"/>
      <c r="M3784" s="2"/>
      <c r="N3784" s="2"/>
      <c r="O3784" s="2"/>
      <c r="P3784" s="2"/>
      <c r="Q3784" s="2"/>
    </row>
    <row r="3785" spans="1:19" ht="11.85" customHeight="1" x14ac:dyDescent="0.3">
      <c r="A3785" s="13" t="s">
        <v>18</v>
      </c>
      <c r="D3785" s="2"/>
      <c r="F3785" s="2"/>
      <c r="H3785" s="2"/>
      <c r="J3785" s="2"/>
      <c r="K3785" s="2"/>
      <c r="L3785" s="2"/>
      <c r="M3785" s="2"/>
      <c r="N3785" s="2"/>
      <c r="O3785" s="2"/>
      <c r="P3785" s="2"/>
      <c r="Q3785" s="2"/>
    </row>
    <row r="3786" spans="1:19" ht="11.85" customHeight="1" x14ac:dyDescent="0.3">
      <c r="D3786" s="2"/>
      <c r="F3786" s="2"/>
      <c r="H3786" s="2"/>
      <c r="J3786" s="2"/>
      <c r="K3786" s="2"/>
      <c r="L3786" s="2"/>
      <c r="M3786" s="2"/>
      <c r="N3786" s="2"/>
      <c r="O3786" s="2"/>
      <c r="P3786" s="2"/>
      <c r="Q3786" s="2"/>
    </row>
    <row r="3787" spans="1:19" ht="11.85" customHeight="1" x14ac:dyDescent="0.3">
      <c r="A3787" s="13" t="s">
        <v>1223</v>
      </c>
      <c r="D3787" s="2"/>
      <c r="F3787" s="2"/>
      <c r="H3787" s="2"/>
      <c r="J3787" s="2"/>
      <c r="K3787" s="2"/>
      <c r="L3787" s="2"/>
      <c r="M3787" s="2"/>
      <c r="N3787" s="2"/>
      <c r="O3787" s="2"/>
      <c r="P3787" s="2"/>
      <c r="Q3787" s="2"/>
    </row>
    <row r="3788" spans="1:19" ht="11.85" customHeight="1" x14ac:dyDescent="0.3">
      <c r="A3788" s="3" t="s">
        <v>1527</v>
      </c>
      <c r="C3788" s="2">
        <v>445808.31</v>
      </c>
      <c r="D3788" s="2"/>
      <c r="E3788" s="2">
        <v>446577.55</v>
      </c>
      <c r="F3788" s="2"/>
      <c r="G3788" s="2">
        <v>487049.92</v>
      </c>
      <c r="H3788" s="2"/>
      <c r="I3788" s="2">
        <v>480000</v>
      </c>
      <c r="J3788" s="2"/>
      <c r="K3788" s="2">
        <v>480000</v>
      </c>
      <c r="L3788" s="2"/>
      <c r="M3788" s="2">
        <v>480000</v>
      </c>
      <c r="N3788" s="2"/>
      <c r="O3788" s="2">
        <v>27000</v>
      </c>
      <c r="P3788" s="2"/>
      <c r="Q3788" s="2">
        <f t="shared" ref="Q3788:Q3793" si="108">M3788+O3788</f>
        <v>507000</v>
      </c>
    </row>
    <row r="3789" spans="1:19" ht="11.85" customHeight="1" x14ac:dyDescent="0.3">
      <c r="A3789" s="3" t="s">
        <v>1528</v>
      </c>
      <c r="C3789" s="2">
        <v>18072.310000000001</v>
      </c>
      <c r="D3789" s="2"/>
      <c r="E3789" s="2">
        <v>16868.580000000002</v>
      </c>
      <c r="F3789" s="2"/>
      <c r="G3789" s="2">
        <v>19174.740000000002</v>
      </c>
      <c r="H3789" s="2"/>
      <c r="I3789" s="2">
        <v>18000</v>
      </c>
      <c r="J3789" s="2"/>
      <c r="K3789" s="2">
        <v>18000</v>
      </c>
      <c r="L3789" s="2"/>
      <c r="M3789" s="2">
        <v>17500</v>
      </c>
      <c r="N3789" s="2"/>
      <c r="O3789" s="2">
        <v>0</v>
      </c>
      <c r="P3789" s="2"/>
      <c r="Q3789" s="2">
        <f t="shared" si="108"/>
        <v>17500</v>
      </c>
    </row>
    <row r="3790" spans="1:19" ht="11.85" customHeight="1" x14ac:dyDescent="0.3">
      <c r="A3790" s="3" t="s">
        <v>1529</v>
      </c>
      <c r="C3790" s="2">
        <v>253467.06</v>
      </c>
      <c r="D3790" s="2"/>
      <c r="E3790" s="2">
        <v>255617.52</v>
      </c>
      <c r="F3790" s="2"/>
      <c r="G3790" s="2">
        <v>257071.71</v>
      </c>
      <c r="H3790" s="2"/>
      <c r="I3790" s="2">
        <v>280000</v>
      </c>
      <c r="J3790" s="2"/>
      <c r="K3790" s="2">
        <v>280000</v>
      </c>
      <c r="L3790" s="2"/>
      <c r="M3790" s="2">
        <v>275000</v>
      </c>
      <c r="N3790" s="2"/>
      <c r="O3790" s="2">
        <v>15000</v>
      </c>
      <c r="P3790" s="2"/>
      <c r="Q3790" s="2">
        <f t="shared" si="108"/>
        <v>290000</v>
      </c>
    </row>
    <row r="3791" spans="1:19" ht="11.85" customHeight="1" x14ac:dyDescent="0.3">
      <c r="A3791" s="3" t="s">
        <v>1530</v>
      </c>
      <c r="C3791" s="2">
        <v>22267.8</v>
      </c>
      <c r="D3791" s="2"/>
      <c r="E3791" s="2">
        <v>22005.3</v>
      </c>
      <c r="F3791" s="2"/>
      <c r="G3791" s="2">
        <v>22285.8</v>
      </c>
      <c r="H3791" s="2"/>
      <c r="I3791" s="2">
        <v>22000</v>
      </c>
      <c r="J3791" s="2"/>
      <c r="K3791" s="2">
        <v>22000</v>
      </c>
      <c r="L3791" s="2"/>
      <c r="M3791" s="2">
        <v>24000</v>
      </c>
      <c r="N3791" s="2"/>
      <c r="O3791" s="2">
        <v>0</v>
      </c>
      <c r="P3791" s="2"/>
      <c r="Q3791" s="2">
        <f t="shared" si="108"/>
        <v>24000</v>
      </c>
    </row>
    <row r="3792" spans="1:19" ht="11.85" customHeight="1" x14ac:dyDescent="0.3">
      <c r="A3792" s="3" t="s">
        <v>1531</v>
      </c>
      <c r="C3792" s="2">
        <v>87071.09</v>
      </c>
      <c r="D3792" s="2"/>
      <c r="E3792" s="2">
        <v>86351.4</v>
      </c>
      <c r="F3792" s="2"/>
      <c r="G3792" s="2">
        <v>94491.33</v>
      </c>
      <c r="H3792" s="2"/>
      <c r="I3792" s="2">
        <v>133000</v>
      </c>
      <c r="J3792" s="2"/>
      <c r="K3792" s="2">
        <v>123000</v>
      </c>
      <c r="L3792" s="2"/>
      <c r="M3792" s="2">
        <v>130000</v>
      </c>
      <c r="N3792" s="2"/>
      <c r="O3792" s="2">
        <v>15000</v>
      </c>
      <c r="P3792" s="2"/>
      <c r="Q3792" s="2">
        <f t="shared" si="108"/>
        <v>145000</v>
      </c>
    </row>
    <row r="3793" spans="1:17" ht="11.85" customHeight="1" x14ac:dyDescent="0.3">
      <c r="A3793" s="3" t="s">
        <v>1532</v>
      </c>
      <c r="C3793" s="15">
        <v>0</v>
      </c>
      <c r="D3793" s="2"/>
      <c r="E3793" s="15">
        <v>76525.5</v>
      </c>
      <c r="F3793" s="2"/>
      <c r="G3793" s="15">
        <v>75467.69</v>
      </c>
      <c r="H3793" s="2"/>
      <c r="I3793" s="15">
        <v>74000</v>
      </c>
      <c r="J3793" s="2"/>
      <c r="K3793" s="15">
        <v>74000</v>
      </c>
      <c r="L3793" s="2"/>
      <c r="M3793" s="15">
        <v>74000</v>
      </c>
      <c r="N3793" s="2"/>
      <c r="O3793" s="15">
        <v>0</v>
      </c>
      <c r="P3793" s="2"/>
      <c r="Q3793" s="15">
        <f t="shared" si="108"/>
        <v>74000</v>
      </c>
    </row>
    <row r="3794" spans="1:17" ht="11.85" customHeight="1" x14ac:dyDescent="0.3">
      <c r="A3794" s="3" t="s">
        <v>1230</v>
      </c>
      <c r="C3794" s="2">
        <f>SUM(C3788:C3793)</f>
        <v>826686.57</v>
      </c>
      <c r="D3794" s="2"/>
      <c r="E3794" s="2">
        <f>SUM(E3788:E3793)</f>
        <v>903945.85000000009</v>
      </c>
      <c r="F3794" s="2"/>
      <c r="G3794" s="2">
        <f>SUM(G3788:G3793)</f>
        <v>955541.19</v>
      </c>
      <c r="H3794" s="2"/>
      <c r="I3794" s="2">
        <f>SUM(I3788:I3793)</f>
        <v>1007000</v>
      </c>
      <c r="J3794" s="2"/>
      <c r="K3794" s="2">
        <f>SUM(K3788:K3793)</f>
        <v>997000</v>
      </c>
      <c r="L3794" s="2"/>
      <c r="M3794" s="2">
        <f>SUM(M3788:M3793)</f>
        <v>1000500</v>
      </c>
      <c r="N3794" s="2"/>
      <c r="O3794" s="2">
        <f>SUM(O3788:O3793)</f>
        <v>57000</v>
      </c>
      <c r="P3794" s="2"/>
      <c r="Q3794" s="2">
        <f>SUM(Q3788:Q3793)</f>
        <v>1057500</v>
      </c>
    </row>
    <row r="3795" spans="1:17" ht="11.85" customHeight="1" x14ac:dyDescent="0.3">
      <c r="D3795" s="2"/>
      <c r="F3795" s="2"/>
      <c r="H3795" s="2"/>
      <c r="J3795" s="2"/>
      <c r="K3795" s="2"/>
      <c r="L3795" s="2"/>
      <c r="M3795" s="2"/>
      <c r="N3795" s="2"/>
      <c r="O3795" s="2"/>
      <c r="P3795" s="2"/>
      <c r="Q3795" s="2"/>
    </row>
    <row r="3796" spans="1:17" ht="11.85" customHeight="1" x14ac:dyDescent="0.3">
      <c r="A3796" s="13" t="s">
        <v>1231</v>
      </c>
      <c r="D3796" s="2"/>
      <c r="F3796" s="2"/>
      <c r="H3796" s="2"/>
      <c r="J3796" s="2"/>
      <c r="K3796" s="2"/>
      <c r="L3796" s="2"/>
      <c r="M3796" s="2"/>
      <c r="N3796" s="2"/>
      <c r="O3796" s="2"/>
      <c r="P3796" s="2"/>
      <c r="Q3796" s="2"/>
    </row>
    <row r="3797" spans="1:17" ht="11.85" customHeight="1" x14ac:dyDescent="0.3">
      <c r="A3797" s="3" t="s">
        <v>1533</v>
      </c>
      <c r="C3797" s="2">
        <v>3</v>
      </c>
      <c r="D3797" s="2"/>
      <c r="E3797" s="2">
        <v>415.1</v>
      </c>
      <c r="F3797" s="2"/>
      <c r="G3797" s="2">
        <v>0.2</v>
      </c>
      <c r="H3797" s="2"/>
      <c r="I3797" s="2">
        <v>0</v>
      </c>
      <c r="J3797" s="2"/>
      <c r="K3797" s="2">
        <v>0</v>
      </c>
      <c r="L3797" s="2"/>
      <c r="M3797" s="2">
        <v>0</v>
      </c>
      <c r="N3797" s="2"/>
      <c r="O3797" s="2">
        <v>0</v>
      </c>
      <c r="P3797" s="2"/>
      <c r="Q3797" s="2">
        <f t="shared" ref="Q3797:Q3802" si="109">M3797+O3797</f>
        <v>0</v>
      </c>
    </row>
    <row r="3798" spans="1:17" ht="11.85" customHeight="1" x14ac:dyDescent="0.3">
      <c r="A3798" s="3" t="s">
        <v>1534</v>
      </c>
      <c r="C3798" s="2">
        <v>0</v>
      </c>
      <c r="D3798" s="2"/>
      <c r="E3798" s="2">
        <v>0</v>
      </c>
      <c r="F3798" s="2"/>
      <c r="G3798" s="2">
        <v>0</v>
      </c>
      <c r="H3798" s="2"/>
      <c r="I3798" s="2">
        <v>0</v>
      </c>
      <c r="J3798" s="2"/>
      <c r="K3798" s="2">
        <v>0</v>
      </c>
      <c r="L3798" s="2"/>
      <c r="M3798" s="2">
        <v>18000</v>
      </c>
      <c r="N3798" s="2"/>
      <c r="O3798" s="2">
        <v>0</v>
      </c>
      <c r="P3798" s="2"/>
      <c r="Q3798" s="2">
        <f t="shared" si="109"/>
        <v>18000</v>
      </c>
    </row>
    <row r="3799" spans="1:17" ht="11.85" customHeight="1" x14ac:dyDescent="0.3">
      <c r="A3799" s="3" t="s">
        <v>1535</v>
      </c>
      <c r="C3799" s="2">
        <v>55.23</v>
      </c>
      <c r="D3799" s="2"/>
      <c r="E3799" s="2">
        <v>5328.35</v>
      </c>
      <c r="F3799" s="2"/>
      <c r="G3799" s="2">
        <v>6149.45</v>
      </c>
      <c r="H3799" s="2"/>
      <c r="I3799" s="2">
        <v>0</v>
      </c>
      <c r="J3799" s="2"/>
      <c r="K3799" s="2">
        <v>0</v>
      </c>
      <c r="L3799" s="2"/>
      <c r="M3799" s="2">
        <v>0</v>
      </c>
      <c r="N3799" s="2"/>
      <c r="O3799" s="2">
        <v>0</v>
      </c>
      <c r="P3799" s="2"/>
      <c r="Q3799" s="2">
        <f t="shared" si="109"/>
        <v>0</v>
      </c>
    </row>
    <row r="3800" spans="1:17" ht="11.85" customHeight="1" x14ac:dyDescent="0.3">
      <c r="A3800" s="3" t="s">
        <v>1536</v>
      </c>
      <c r="C3800" s="2">
        <v>580.80999999999995</v>
      </c>
      <c r="D3800" s="2"/>
      <c r="E3800" s="2">
        <v>0</v>
      </c>
      <c r="F3800" s="2"/>
      <c r="G3800" s="2">
        <v>0</v>
      </c>
      <c r="H3800" s="2"/>
      <c r="I3800" s="2">
        <v>0</v>
      </c>
      <c r="J3800" s="2"/>
      <c r="K3800" s="2">
        <v>0</v>
      </c>
      <c r="L3800" s="2"/>
      <c r="M3800" s="2">
        <v>0</v>
      </c>
      <c r="N3800" s="2"/>
      <c r="O3800" s="2">
        <v>0</v>
      </c>
      <c r="P3800" s="2"/>
      <c r="Q3800" s="2">
        <f t="shared" si="109"/>
        <v>0</v>
      </c>
    </row>
    <row r="3801" spans="1:17" ht="11.85" customHeight="1" x14ac:dyDescent="0.3">
      <c r="A3801" s="3" t="s">
        <v>1537</v>
      </c>
      <c r="C3801" s="2">
        <v>2355.98</v>
      </c>
      <c r="D3801" s="2"/>
      <c r="E3801" s="2">
        <v>2202.66</v>
      </c>
      <c r="F3801" s="2"/>
      <c r="G3801" s="2">
        <v>0</v>
      </c>
      <c r="H3801" s="2"/>
      <c r="I3801" s="2">
        <v>1500</v>
      </c>
      <c r="J3801" s="2"/>
      <c r="K3801" s="2">
        <v>1500</v>
      </c>
      <c r="L3801" s="2"/>
      <c r="M3801" s="2">
        <v>0</v>
      </c>
      <c r="N3801" s="2"/>
      <c r="O3801" s="2">
        <v>0</v>
      </c>
      <c r="P3801" s="2"/>
      <c r="Q3801" s="2">
        <f t="shared" si="109"/>
        <v>0</v>
      </c>
    </row>
    <row r="3802" spans="1:17" ht="11.85" customHeight="1" x14ac:dyDescent="0.3">
      <c r="A3802" s="3" t="s">
        <v>1538</v>
      </c>
      <c r="C3802" s="15">
        <v>3504.39</v>
      </c>
      <c r="D3802" s="2"/>
      <c r="E3802" s="15">
        <v>2261.94</v>
      </c>
      <c r="F3802" s="2"/>
      <c r="G3802" s="15">
        <v>1958.89</v>
      </c>
      <c r="H3802" s="2"/>
      <c r="I3802" s="15">
        <v>1500</v>
      </c>
      <c r="J3802" s="2"/>
      <c r="K3802" s="15">
        <v>1500</v>
      </c>
      <c r="L3802" s="2"/>
      <c r="M3802" s="15">
        <v>2000</v>
      </c>
      <c r="N3802" s="2"/>
      <c r="O3802" s="15">
        <v>0</v>
      </c>
      <c r="P3802" s="2"/>
      <c r="Q3802" s="15">
        <f t="shared" si="109"/>
        <v>2000</v>
      </c>
    </row>
    <row r="3803" spans="1:17" ht="11.85" customHeight="1" x14ac:dyDescent="0.3">
      <c r="A3803" s="3" t="s">
        <v>1239</v>
      </c>
      <c r="C3803" s="2">
        <f>SUM(C3797:C3802)</f>
        <v>6499.41</v>
      </c>
      <c r="D3803" s="2"/>
      <c r="E3803" s="2">
        <f>SUM(E3797:E3802)</f>
        <v>10208.050000000001</v>
      </c>
      <c r="F3803" s="2"/>
      <c r="G3803" s="2">
        <f>SUM(G3797:G3802)</f>
        <v>8108.54</v>
      </c>
      <c r="H3803" s="2"/>
      <c r="I3803" s="2">
        <f>SUM(I3797:I3802)</f>
        <v>3000</v>
      </c>
      <c r="J3803" s="2"/>
      <c r="K3803" s="2">
        <f>SUM(K3797:K3802)</f>
        <v>3000</v>
      </c>
      <c r="L3803" s="2"/>
      <c r="M3803" s="2">
        <f>SUM(M3797:M3802)</f>
        <v>20000</v>
      </c>
      <c r="N3803" s="2"/>
      <c r="O3803" s="2">
        <f>SUM(O3797:O3802)</f>
        <v>0</v>
      </c>
      <c r="P3803" s="2"/>
      <c r="Q3803" s="2">
        <f>SUM(Q3797:Q3802)</f>
        <v>20000</v>
      </c>
    </row>
    <row r="3804" spans="1:17" ht="11.85" customHeight="1" x14ac:dyDescent="0.3">
      <c r="D3804" s="2"/>
      <c r="F3804" s="2"/>
      <c r="H3804" s="2"/>
      <c r="J3804" s="2"/>
      <c r="K3804" s="2"/>
      <c r="L3804" s="2"/>
      <c r="M3804" s="2"/>
      <c r="N3804" s="2"/>
      <c r="O3804" s="2"/>
      <c r="P3804" s="2"/>
      <c r="Q3804" s="2"/>
    </row>
    <row r="3805" spans="1:17" ht="11.85" customHeight="1" x14ac:dyDescent="0.3">
      <c r="A3805" s="13" t="s">
        <v>214</v>
      </c>
      <c r="D3805" s="2"/>
      <c r="F3805" s="2"/>
      <c r="H3805" s="2"/>
      <c r="J3805" s="2"/>
      <c r="K3805" s="2"/>
      <c r="L3805" s="2"/>
      <c r="M3805" s="2"/>
      <c r="N3805" s="2"/>
      <c r="O3805" s="2"/>
      <c r="P3805" s="2"/>
      <c r="Q3805" s="2"/>
    </row>
    <row r="3806" spans="1:17" ht="11.85" customHeight="1" x14ac:dyDescent="0.3">
      <c r="A3806" s="3" t="s">
        <v>1539</v>
      </c>
      <c r="C3806" s="2">
        <v>0</v>
      </c>
      <c r="D3806" s="2"/>
      <c r="E3806" s="2">
        <v>0</v>
      </c>
      <c r="F3806" s="2"/>
      <c r="G3806" s="2">
        <v>186286</v>
      </c>
      <c r="H3806" s="2"/>
      <c r="I3806" s="2">
        <v>170000</v>
      </c>
      <c r="J3806" s="2"/>
      <c r="K3806" s="2">
        <v>151000</v>
      </c>
      <c r="L3806" s="2"/>
      <c r="M3806" s="2">
        <v>0</v>
      </c>
      <c r="N3806" s="2"/>
      <c r="O3806" s="2">
        <v>0</v>
      </c>
      <c r="P3806" s="2"/>
      <c r="Q3806" s="2">
        <f>M3806+O3806</f>
        <v>0</v>
      </c>
    </row>
    <row r="3807" spans="1:17" ht="11.85" customHeight="1" x14ac:dyDescent="0.3">
      <c r="A3807" s="3" t="s">
        <v>1540</v>
      </c>
      <c r="C3807" s="2">
        <v>0</v>
      </c>
      <c r="D3807" s="2"/>
      <c r="E3807" s="2">
        <v>0</v>
      </c>
      <c r="F3807" s="2"/>
      <c r="G3807" s="2">
        <v>0</v>
      </c>
      <c r="H3807" s="2"/>
      <c r="I3807" s="2">
        <v>0</v>
      </c>
      <c r="J3807" s="2"/>
      <c r="K3807" s="2">
        <v>0</v>
      </c>
      <c r="L3807" s="2"/>
      <c r="M3807" s="2">
        <v>0</v>
      </c>
      <c r="N3807" s="2"/>
      <c r="O3807" s="2">
        <v>0</v>
      </c>
      <c r="P3807" s="2"/>
      <c r="Q3807" s="2">
        <f>M3807+O3807</f>
        <v>0</v>
      </c>
    </row>
    <row r="3808" spans="1:17" ht="11.85" customHeight="1" x14ac:dyDescent="0.3">
      <c r="A3808" s="3" t="s">
        <v>1541</v>
      </c>
      <c r="C3808" s="15">
        <v>0</v>
      </c>
      <c r="D3808" s="2"/>
      <c r="E3808" s="15">
        <v>190210</v>
      </c>
      <c r="F3808" s="2"/>
      <c r="G3808" s="15">
        <v>0</v>
      </c>
      <c r="H3808" s="2"/>
      <c r="I3808" s="15">
        <v>0</v>
      </c>
      <c r="J3808" s="2"/>
      <c r="K3808" s="15">
        <v>0</v>
      </c>
      <c r="L3808" s="2"/>
      <c r="M3808" s="15">
        <v>0</v>
      </c>
      <c r="N3808" s="2"/>
      <c r="O3808" s="15">
        <v>0</v>
      </c>
      <c r="P3808" s="2"/>
      <c r="Q3808" s="15">
        <f>M3808+O3808</f>
        <v>0</v>
      </c>
    </row>
    <row r="3809" spans="1:21" ht="11.85" customHeight="1" x14ac:dyDescent="0.3">
      <c r="A3809" s="3" t="s">
        <v>228</v>
      </c>
      <c r="C3809" s="2">
        <f>SUM(C3806:C3808)</f>
        <v>0</v>
      </c>
      <c r="D3809" s="2"/>
      <c r="E3809" s="2">
        <f>SUM(E3806:E3808)</f>
        <v>190210</v>
      </c>
      <c r="F3809" s="2"/>
      <c r="G3809" s="2">
        <f>SUM(G3806:G3808)</f>
        <v>186286</v>
      </c>
      <c r="H3809" s="2"/>
      <c r="I3809" s="2">
        <f>SUM(I3806:I3808)</f>
        <v>170000</v>
      </c>
      <c r="J3809" s="2"/>
      <c r="K3809" s="2">
        <f>SUM(K3806:K3808)</f>
        <v>151000</v>
      </c>
      <c r="L3809" s="2"/>
      <c r="M3809" s="2">
        <f>SUM(M3806:M3808)</f>
        <v>0</v>
      </c>
      <c r="N3809" s="2"/>
      <c r="O3809" s="2">
        <f>SUM(O3806:O3808)</f>
        <v>0</v>
      </c>
      <c r="P3809" s="2"/>
      <c r="Q3809" s="2">
        <f>SUM(Q3806:Q3808)</f>
        <v>0</v>
      </c>
      <c r="U3809" s="2"/>
    </row>
    <row r="3810" spans="1:21" ht="11.85" customHeight="1" x14ac:dyDescent="0.3">
      <c r="D3810" s="2"/>
      <c r="F3810" s="2"/>
      <c r="H3810" s="2"/>
      <c r="J3810" s="2"/>
      <c r="K3810" s="2"/>
      <c r="L3810" s="2"/>
      <c r="M3810" s="2"/>
      <c r="N3810" s="2"/>
      <c r="O3810" s="2"/>
      <c r="P3810" s="2"/>
      <c r="Q3810" s="2"/>
    </row>
    <row r="3811" spans="1:21" ht="11.85" customHeight="1" thickBot="1" x14ac:dyDescent="0.35">
      <c r="A3811" s="3" t="s">
        <v>239</v>
      </c>
      <c r="C3811" s="24">
        <f>C3794+C3803+C3809</f>
        <v>833185.98</v>
      </c>
      <c r="D3811" s="2"/>
      <c r="E3811" s="24">
        <f>E3794+E3803+E3809</f>
        <v>1104363.9000000001</v>
      </c>
      <c r="F3811" s="2"/>
      <c r="G3811" s="24">
        <f>G3794+G3803+G3809</f>
        <v>1149935.73</v>
      </c>
      <c r="H3811" s="2"/>
      <c r="I3811" s="24">
        <f>I3794+I3803+I3809</f>
        <v>1180000</v>
      </c>
      <c r="J3811" s="2"/>
      <c r="K3811" s="24">
        <f>K3794+K3803+K3809</f>
        <v>1151000</v>
      </c>
      <c r="L3811" s="2"/>
      <c r="M3811" s="24">
        <f>M3794+M3803+M3809</f>
        <v>1020500</v>
      </c>
      <c r="N3811" s="2"/>
      <c r="O3811" s="24">
        <f>O3794+O3803+O3809</f>
        <v>57000</v>
      </c>
      <c r="P3811" s="2"/>
      <c r="Q3811" s="24">
        <f>Q3794+Q3803+Q3809</f>
        <v>1077500</v>
      </c>
      <c r="R3811" s="20"/>
      <c r="U3811" s="2"/>
    </row>
    <row r="3812" spans="1:21" ht="11.85" customHeight="1" thickTop="1" x14ac:dyDescent="0.3">
      <c r="D3812" s="2"/>
      <c r="F3812" s="2"/>
      <c r="H3812" s="2"/>
      <c r="J3812" s="2"/>
      <c r="K3812" s="2"/>
      <c r="L3812" s="2"/>
      <c r="M3812" s="2"/>
      <c r="N3812" s="2"/>
      <c r="O3812" s="2"/>
      <c r="P3812" s="2"/>
      <c r="Q3812" s="2"/>
    </row>
    <row r="3813" spans="1:21" ht="11.85" customHeight="1" x14ac:dyDescent="0.3">
      <c r="D3813" s="2"/>
      <c r="F3813" s="2"/>
      <c r="H3813" s="2"/>
      <c r="J3813" s="2"/>
      <c r="K3813" s="2"/>
      <c r="L3813" s="2"/>
      <c r="M3813" s="2"/>
      <c r="N3813" s="2"/>
      <c r="O3813" s="2"/>
      <c r="P3813" s="2"/>
      <c r="Q3813" s="2"/>
    </row>
    <row r="3814" spans="1:21" ht="11.85" customHeight="1" x14ac:dyDescent="0.3">
      <c r="A3814" s="3" t="s">
        <v>240</v>
      </c>
      <c r="C3814" s="2">
        <f>C3783+C3811</f>
        <v>833185.98</v>
      </c>
      <c r="D3814" s="2"/>
      <c r="E3814" s="2">
        <f>E3783+E3811</f>
        <v>1520050.9000000001</v>
      </c>
      <c r="F3814" s="2"/>
      <c r="G3814" s="2">
        <f>G3783+G3811</f>
        <v>1681700.85</v>
      </c>
      <c r="H3814" s="2"/>
      <c r="I3814" s="2">
        <f>I3783+I3811</f>
        <v>1788127.73</v>
      </c>
      <c r="J3814" s="2"/>
      <c r="K3814" s="2">
        <f>K3783+K3811</f>
        <v>1759127.73</v>
      </c>
      <c r="L3814" s="2"/>
      <c r="M3814" s="2">
        <f>M3783+M3811</f>
        <v>1301355.73</v>
      </c>
      <c r="N3814" s="2"/>
      <c r="O3814" s="2"/>
      <c r="P3814" s="2"/>
      <c r="Q3814" s="2">
        <f>Q3783+Q3811</f>
        <v>1358355.73</v>
      </c>
    </row>
    <row r="3815" spans="1:21" ht="11.85" customHeight="1" x14ac:dyDescent="0.3">
      <c r="D3815" s="2"/>
      <c r="F3815" s="2"/>
      <c r="H3815" s="2"/>
      <c r="J3815" s="2"/>
      <c r="K3815" s="2"/>
      <c r="L3815" s="2"/>
      <c r="M3815" s="2"/>
      <c r="N3815" s="2"/>
      <c r="O3815" s="2"/>
      <c r="P3815" s="2"/>
      <c r="Q3815" s="2"/>
    </row>
    <row r="3816" spans="1:21" ht="11.85" customHeight="1" x14ac:dyDescent="0.3">
      <c r="D3816" s="2"/>
      <c r="F3816" s="2"/>
      <c r="H3816" s="2"/>
      <c r="J3816" s="2"/>
      <c r="K3816" s="2"/>
      <c r="L3816" s="2"/>
      <c r="M3816" s="2"/>
      <c r="N3816" s="2"/>
      <c r="O3816" s="2"/>
      <c r="P3816" s="2"/>
      <c r="Q3816" s="2"/>
    </row>
    <row r="3817" spans="1:21" ht="11.85" customHeight="1" x14ac:dyDescent="0.3">
      <c r="D3817" s="2"/>
      <c r="F3817" s="2"/>
      <c r="H3817" s="2"/>
      <c r="J3817" s="2"/>
      <c r="K3817" s="2"/>
      <c r="L3817" s="2"/>
      <c r="M3817" s="2"/>
      <c r="N3817" s="2"/>
      <c r="O3817" s="2"/>
      <c r="P3817" s="2"/>
      <c r="Q3817" s="2"/>
    </row>
    <row r="3818" spans="1:21" ht="11.85" customHeight="1" x14ac:dyDescent="0.3">
      <c r="D3818" s="2"/>
      <c r="F3818" s="2"/>
      <c r="H3818" s="2"/>
      <c r="J3818" s="2"/>
      <c r="K3818" s="2"/>
      <c r="L3818" s="2"/>
      <c r="M3818" s="2"/>
      <c r="N3818" s="2"/>
      <c r="O3818" s="2"/>
      <c r="P3818" s="2"/>
      <c r="Q3818" s="2"/>
    </row>
    <row r="3819" spans="1:21" ht="11.85" customHeight="1" x14ac:dyDescent="0.3">
      <c r="D3819" s="2"/>
      <c r="F3819" s="2"/>
      <c r="H3819" s="2"/>
      <c r="J3819" s="2"/>
      <c r="K3819" s="2"/>
      <c r="L3819" s="2"/>
      <c r="M3819" s="2"/>
      <c r="N3819" s="2"/>
      <c r="O3819" s="2"/>
      <c r="P3819" s="2"/>
      <c r="Q3819" s="2"/>
    </row>
    <row r="3820" spans="1:21" ht="11.85" customHeight="1" x14ac:dyDescent="0.3">
      <c r="D3820" s="2"/>
      <c r="F3820" s="2"/>
      <c r="H3820" s="2"/>
      <c r="J3820" s="2"/>
      <c r="K3820" s="2"/>
      <c r="L3820" s="2"/>
      <c r="M3820" s="2"/>
      <c r="N3820" s="2"/>
      <c r="O3820" s="2"/>
      <c r="P3820" s="2"/>
      <c r="Q3820" s="2"/>
    </row>
    <row r="3821" spans="1:21" ht="11.85" customHeight="1" x14ac:dyDescent="0.3">
      <c r="D3821" s="2"/>
      <c r="F3821" s="2"/>
      <c r="H3821" s="2"/>
      <c r="J3821" s="2"/>
      <c r="K3821" s="2"/>
      <c r="L3821" s="2"/>
      <c r="M3821" s="2"/>
      <c r="N3821" s="2"/>
      <c r="O3821" s="2"/>
      <c r="P3821" s="2"/>
      <c r="Q3821" s="2"/>
    </row>
    <row r="3822" spans="1:21" ht="11.85" customHeight="1" x14ac:dyDescent="0.3">
      <c r="D3822" s="2"/>
      <c r="F3822" s="2"/>
      <c r="H3822" s="2"/>
      <c r="J3822" s="2"/>
      <c r="K3822" s="2"/>
      <c r="L3822" s="2"/>
      <c r="M3822" s="2"/>
      <c r="N3822" s="2"/>
      <c r="O3822" s="2"/>
      <c r="P3822" s="2"/>
      <c r="Q3822" s="2"/>
    </row>
    <row r="3823" spans="1:21" ht="11.85" customHeight="1" x14ac:dyDescent="0.3">
      <c r="D3823" s="2"/>
      <c r="F3823" s="2"/>
      <c r="H3823" s="2"/>
      <c r="J3823" s="2"/>
      <c r="K3823" s="2"/>
      <c r="L3823" s="2"/>
      <c r="M3823" s="2"/>
      <c r="N3823" s="2"/>
      <c r="O3823" s="2"/>
      <c r="P3823" s="2"/>
      <c r="Q3823" s="2"/>
    </row>
    <row r="3824" spans="1:21" ht="11.85" customHeight="1" x14ac:dyDescent="0.3">
      <c r="D3824" s="2"/>
      <c r="F3824" s="2"/>
      <c r="H3824" s="2"/>
      <c r="J3824" s="2"/>
      <c r="K3824" s="2"/>
      <c r="L3824" s="2"/>
      <c r="M3824" s="2"/>
      <c r="N3824" s="2"/>
      <c r="O3824" s="2"/>
      <c r="P3824" s="2"/>
      <c r="Q3824" s="2"/>
    </row>
    <row r="3825" spans="1:19" ht="11.85" customHeight="1" x14ac:dyDescent="0.3">
      <c r="D3825" s="2"/>
      <c r="F3825" s="2"/>
      <c r="H3825" s="2"/>
      <c r="J3825" s="2"/>
      <c r="K3825" s="2"/>
      <c r="L3825" s="2"/>
      <c r="M3825" s="2"/>
      <c r="N3825" s="2"/>
      <c r="O3825" s="2"/>
      <c r="P3825" s="2"/>
      <c r="Q3825" s="2"/>
    </row>
    <row r="3826" spans="1:19" ht="11.85" customHeight="1" x14ac:dyDescent="0.3">
      <c r="D3826" s="2"/>
      <c r="F3826" s="2"/>
      <c r="H3826" s="2"/>
      <c r="J3826" s="2"/>
      <c r="K3826" s="2"/>
      <c r="L3826" s="2"/>
      <c r="M3826" s="2"/>
      <c r="N3826" s="2"/>
      <c r="O3826" s="2"/>
      <c r="P3826" s="2"/>
      <c r="Q3826" s="2"/>
    </row>
    <row r="3827" spans="1:19" ht="11.85" customHeight="1" x14ac:dyDescent="0.3">
      <c r="D3827" s="2"/>
      <c r="F3827" s="2"/>
      <c r="H3827" s="2"/>
      <c r="J3827" s="2"/>
      <c r="K3827" s="2"/>
      <c r="L3827" s="2"/>
      <c r="M3827" s="2"/>
      <c r="N3827" s="2"/>
      <c r="O3827" s="2"/>
      <c r="P3827" s="2"/>
      <c r="Q3827" s="2"/>
    </row>
    <row r="3828" spans="1:19" ht="11.85" customHeight="1" x14ac:dyDescent="0.3">
      <c r="D3828" s="2"/>
      <c r="F3828" s="2"/>
      <c r="H3828" s="2"/>
      <c r="J3828" s="2"/>
      <c r="K3828" s="2"/>
      <c r="L3828" s="2"/>
      <c r="M3828" s="2"/>
      <c r="N3828" s="2"/>
      <c r="O3828" s="2"/>
      <c r="P3828" s="2"/>
      <c r="Q3828" s="2"/>
    </row>
    <row r="3829" spans="1:19" ht="11.85" customHeight="1" x14ac:dyDescent="0.3">
      <c r="D3829" s="2"/>
      <c r="F3829" s="2"/>
      <c r="H3829" s="2"/>
      <c r="J3829" s="2"/>
      <c r="K3829" s="2"/>
      <c r="L3829" s="2"/>
      <c r="M3829" s="2"/>
      <c r="N3829" s="2"/>
      <c r="O3829" s="2"/>
      <c r="P3829" s="2"/>
      <c r="Q3829" s="2"/>
    </row>
    <row r="3830" spans="1:19" ht="11.85" customHeight="1" x14ac:dyDescent="0.3">
      <c r="D3830" s="2"/>
      <c r="F3830" s="2"/>
      <c r="H3830" s="2"/>
      <c r="J3830" s="2"/>
      <c r="K3830" s="2"/>
      <c r="L3830" s="2"/>
      <c r="M3830" s="2"/>
      <c r="N3830" s="2"/>
      <c r="O3830" s="2"/>
      <c r="P3830" s="2"/>
      <c r="Q3830" s="2"/>
    </row>
    <row r="3831" spans="1:19" ht="11.85" customHeight="1" x14ac:dyDescent="0.3">
      <c r="D3831" s="2"/>
      <c r="F3831" s="2"/>
      <c r="H3831" s="2"/>
      <c r="J3831" s="2"/>
      <c r="K3831" s="2"/>
      <c r="L3831" s="2"/>
      <c r="M3831" s="2"/>
      <c r="N3831" s="2"/>
      <c r="O3831" s="2"/>
      <c r="P3831" s="2"/>
      <c r="Q3831" s="2"/>
    </row>
    <row r="3832" spans="1:19" ht="11.85" customHeight="1" x14ac:dyDescent="0.3">
      <c r="D3832" s="2"/>
      <c r="F3832" s="2"/>
      <c r="H3832" s="2"/>
      <c r="J3832" s="2"/>
      <c r="K3832" s="2"/>
      <c r="L3832" s="2"/>
      <c r="M3832" s="2"/>
      <c r="N3832" s="2"/>
      <c r="O3832" s="2"/>
      <c r="P3832" s="2"/>
      <c r="Q3832" s="2"/>
    </row>
    <row r="3833" spans="1:19" ht="11.85" customHeight="1" x14ac:dyDescent="0.3">
      <c r="D3833" s="2"/>
      <c r="F3833" s="2"/>
      <c r="H3833" s="2"/>
      <c r="J3833" s="2"/>
      <c r="K3833" s="2"/>
      <c r="L3833" s="2"/>
      <c r="M3833" s="2"/>
      <c r="N3833" s="2"/>
      <c r="O3833" s="2"/>
      <c r="P3833" s="2"/>
      <c r="Q3833" s="2"/>
    </row>
    <row r="3834" spans="1:19" ht="11.85" customHeight="1" x14ac:dyDescent="0.3">
      <c r="D3834" s="2"/>
      <c r="F3834" s="2"/>
      <c r="H3834" s="2"/>
      <c r="J3834" s="2"/>
      <c r="K3834" s="2"/>
      <c r="L3834" s="2"/>
      <c r="M3834" s="2"/>
      <c r="N3834" s="2"/>
      <c r="O3834" s="2"/>
      <c r="P3834" s="2"/>
      <c r="Q3834" s="2"/>
    </row>
    <row r="3835" spans="1:19" ht="11.85" customHeight="1" x14ac:dyDescent="0.3">
      <c r="D3835" s="2"/>
      <c r="F3835" s="2"/>
      <c r="H3835" s="2"/>
      <c r="J3835" s="2"/>
      <c r="K3835" s="2"/>
      <c r="L3835" s="2"/>
      <c r="M3835" s="2"/>
      <c r="N3835" s="2"/>
      <c r="O3835" s="2"/>
      <c r="P3835" s="2"/>
      <c r="Q3835" s="2"/>
    </row>
    <row r="3836" spans="1:19" ht="11.85" customHeight="1" x14ac:dyDescent="0.3">
      <c r="A3836" s="1"/>
      <c r="B3836" s="1"/>
      <c r="E3836" s="2" t="str">
        <f>$E$1</f>
        <v>CITY OF BRADY</v>
      </c>
    </row>
    <row r="3837" spans="1:19" ht="11.85" customHeight="1" x14ac:dyDescent="0.3">
      <c r="E3837" s="2" t="str">
        <f>$E$2</f>
        <v>BUDGET REPORT</v>
      </c>
    </row>
    <row r="3838" spans="1:19" ht="11.85" customHeight="1" x14ac:dyDescent="0.3">
      <c r="E3838" s="2" t="str">
        <f>$E$3</f>
        <v>FISCAL YEAR 2016 - 2017</v>
      </c>
    </row>
    <row r="3839" spans="1:19" ht="11.85" customHeight="1" x14ac:dyDescent="0.3">
      <c r="A3839" s="3" t="s">
        <v>1526</v>
      </c>
      <c r="S3839" s="40"/>
    </row>
    <row r="3840" spans="1:19" ht="11.85" customHeight="1" x14ac:dyDescent="0.3">
      <c r="A3840" s="3" t="s">
        <v>1542</v>
      </c>
    </row>
    <row r="3841" spans="1:21" ht="11.85" customHeight="1" x14ac:dyDescent="0.3">
      <c r="I3841" s="7" t="str">
        <f>$I$6</f>
        <v>(----- 2015-2016 ------)</v>
      </c>
      <c r="J3841" s="7"/>
      <c r="K3841" s="7"/>
      <c r="L3841" s="8"/>
      <c r="M3841" s="7" t="str">
        <f>$M$6</f>
        <v>2016-2017</v>
      </c>
      <c r="N3841" s="7"/>
      <c r="O3841" s="7"/>
      <c r="P3841" s="7"/>
      <c r="Q3841" s="7"/>
    </row>
    <row r="3842" spans="1:21" ht="11.85" customHeight="1" x14ac:dyDescent="0.3">
      <c r="C3842" s="9" t="str">
        <f>$C$7</f>
        <v>2012-2013</v>
      </c>
      <c r="D3842" s="8"/>
      <c r="E3842" s="9" t="str">
        <f>$E$7</f>
        <v>2013-2014</v>
      </c>
      <c r="F3842" s="8"/>
      <c r="G3842" s="9" t="str">
        <f>$G$7</f>
        <v>2014- 2015</v>
      </c>
      <c r="H3842" s="8"/>
      <c r="I3842" s="9" t="s">
        <v>9</v>
      </c>
      <c r="J3842" s="8"/>
      <c r="K3842" s="8" t="str">
        <f>+$K$7</f>
        <v>PROJECTED</v>
      </c>
      <c r="L3842" s="8"/>
      <c r="M3842" s="8" t="str">
        <f>$M$7</f>
        <v>2016-2017</v>
      </c>
      <c r="N3842" s="8"/>
      <c r="O3842" s="8" t="str">
        <f>$O$7</f>
        <v>2016-2017</v>
      </c>
      <c r="P3842" s="8"/>
      <c r="Q3842" s="8" t="str">
        <f>$Q$7</f>
        <v>APPROVED</v>
      </c>
    </row>
    <row r="3843" spans="1:21" ht="11.85" customHeight="1" x14ac:dyDescent="0.3">
      <c r="A3843" s="10" t="s">
        <v>242</v>
      </c>
      <c r="C3843" s="11" t="s">
        <v>12</v>
      </c>
      <c r="D3843" s="8"/>
      <c r="E3843" s="11" t="s">
        <v>12</v>
      </c>
      <c r="F3843" s="8"/>
      <c r="G3843" s="11" t="s">
        <v>12</v>
      </c>
      <c r="H3843" s="8"/>
      <c r="I3843" s="11" t="s">
        <v>13</v>
      </c>
      <c r="J3843" s="8"/>
      <c r="K3843" s="12" t="s">
        <v>13</v>
      </c>
      <c r="L3843" s="8"/>
      <c r="M3843" s="12" t="str">
        <f>$M$8</f>
        <v>BASE</v>
      </c>
      <c r="N3843" s="8"/>
      <c r="O3843" s="12" t="str">
        <f>$O$8</f>
        <v>SUPPLEMENTAL</v>
      </c>
      <c r="P3843" s="8"/>
      <c r="Q3843" s="12" t="str">
        <f>$Q$8</f>
        <v>BUDGET</v>
      </c>
    </row>
    <row r="3844" spans="1:21" ht="11.85" customHeight="1" x14ac:dyDescent="0.3"/>
    <row r="3845" spans="1:21" ht="11.85" customHeight="1" x14ac:dyDescent="0.3">
      <c r="A3845" s="13" t="s">
        <v>243</v>
      </c>
    </row>
    <row r="3846" spans="1:21" ht="11.85" customHeight="1" x14ac:dyDescent="0.3">
      <c r="A3846" s="3" t="s">
        <v>1543</v>
      </c>
      <c r="C3846" s="2">
        <v>197925.94</v>
      </c>
      <c r="D3846" s="2"/>
      <c r="E3846" s="2">
        <v>219305.23</v>
      </c>
      <c r="F3846" s="2"/>
      <c r="G3846" s="2">
        <v>222852.94</v>
      </c>
      <c r="H3846" s="2"/>
      <c r="I3846" s="2">
        <v>242500</v>
      </c>
      <c r="J3846" s="2"/>
      <c r="K3846" s="2">
        <v>242500</v>
      </c>
      <c r="L3846" s="2"/>
      <c r="M3846" s="2">
        <v>261025</v>
      </c>
      <c r="N3846" s="2"/>
      <c r="O3846" s="2">
        <v>0</v>
      </c>
      <c r="P3846" s="2"/>
      <c r="Q3846" s="2">
        <f t="shared" ref="Q3846:Q3853" si="110">M3846+O3846</f>
        <v>261025</v>
      </c>
      <c r="T3846" s="14"/>
    </row>
    <row r="3847" spans="1:21" ht="11.85" customHeight="1" x14ac:dyDescent="0.3">
      <c r="A3847" s="3" t="s">
        <v>1544</v>
      </c>
      <c r="C3847" s="2">
        <v>17917.169999999998</v>
      </c>
      <c r="D3847" s="2"/>
      <c r="E3847" s="2">
        <v>17158.68</v>
      </c>
      <c r="F3847" s="2"/>
      <c r="G3847" s="2">
        <v>25371.97</v>
      </c>
      <c r="H3847" s="2"/>
      <c r="I3847" s="2">
        <v>15000</v>
      </c>
      <c r="J3847" s="2"/>
      <c r="K3847" s="2">
        <v>15000</v>
      </c>
      <c r="L3847" s="2"/>
      <c r="M3847" s="2">
        <v>15000</v>
      </c>
      <c r="N3847" s="2"/>
      <c r="O3847" s="2">
        <v>0</v>
      </c>
      <c r="P3847" s="2"/>
      <c r="Q3847" s="2">
        <f t="shared" si="110"/>
        <v>15000</v>
      </c>
      <c r="T3847" s="14"/>
    </row>
    <row r="3848" spans="1:21" ht="11.85" customHeight="1" x14ac:dyDescent="0.3">
      <c r="A3848" s="3" t="s">
        <v>1545</v>
      </c>
      <c r="C3848" s="2">
        <v>0</v>
      </c>
      <c r="D3848" s="2"/>
      <c r="E3848" s="2">
        <v>0</v>
      </c>
      <c r="F3848" s="2"/>
      <c r="G3848" s="2">
        <v>1200</v>
      </c>
      <c r="H3848" s="2"/>
      <c r="I3848" s="2">
        <v>2400</v>
      </c>
      <c r="J3848" s="2"/>
      <c r="K3848" s="2">
        <v>2400</v>
      </c>
      <c r="L3848" s="2"/>
      <c r="M3848" s="2">
        <v>1200</v>
      </c>
      <c r="N3848" s="2"/>
      <c r="O3848" s="2">
        <v>0</v>
      </c>
      <c r="P3848" s="2"/>
      <c r="Q3848" s="2">
        <f t="shared" si="110"/>
        <v>1200</v>
      </c>
      <c r="T3848" s="14"/>
    </row>
    <row r="3849" spans="1:21" ht="11.85" customHeight="1" x14ac:dyDescent="0.3">
      <c r="A3849" s="3" t="s">
        <v>1546</v>
      </c>
      <c r="C3849" s="2">
        <v>51894.01</v>
      </c>
      <c r="D3849" s="2"/>
      <c r="E3849" s="2">
        <v>56404.78</v>
      </c>
      <c r="F3849" s="2"/>
      <c r="G3849" s="2">
        <v>62802.77</v>
      </c>
      <c r="H3849" s="2"/>
      <c r="I3849" s="2">
        <v>84396</v>
      </c>
      <c r="J3849" s="2"/>
      <c r="K3849" s="2">
        <v>84396</v>
      </c>
      <c r="L3849" s="2"/>
      <c r="M3849" s="2">
        <v>88603</v>
      </c>
      <c r="N3849" s="2"/>
      <c r="O3849" s="2">
        <v>0</v>
      </c>
      <c r="P3849" s="2"/>
      <c r="Q3849" s="2">
        <f t="shared" si="110"/>
        <v>88603</v>
      </c>
      <c r="T3849" s="14"/>
    </row>
    <row r="3850" spans="1:21" ht="11.85" customHeight="1" x14ac:dyDescent="0.3">
      <c r="A3850" s="3" t="s">
        <v>1547</v>
      </c>
      <c r="C3850" s="2">
        <v>22897.07</v>
      </c>
      <c r="D3850" s="2"/>
      <c r="E3850" s="2">
        <v>26001.03</v>
      </c>
      <c r="F3850" s="2"/>
      <c r="G3850" s="2">
        <v>26787.919999999998</v>
      </c>
      <c r="H3850" s="2"/>
      <c r="I3850" s="2">
        <v>26606</v>
      </c>
      <c r="J3850" s="2"/>
      <c r="K3850" s="2">
        <v>26606</v>
      </c>
      <c r="L3850" s="2"/>
      <c r="M3850" s="2">
        <v>29583</v>
      </c>
      <c r="N3850" s="2"/>
      <c r="O3850" s="2">
        <v>0</v>
      </c>
      <c r="P3850" s="2"/>
      <c r="Q3850" s="2">
        <f t="shared" si="110"/>
        <v>29583</v>
      </c>
      <c r="T3850" s="14"/>
    </row>
    <row r="3851" spans="1:21" ht="11.85" customHeight="1" x14ac:dyDescent="0.3">
      <c r="A3851" s="3" t="s">
        <v>1548</v>
      </c>
      <c r="C3851" s="2">
        <v>7812.32</v>
      </c>
      <c r="D3851" s="2"/>
      <c r="E3851" s="2">
        <v>12723.37</v>
      </c>
      <c r="F3851" s="2"/>
      <c r="G3851" s="2">
        <v>15269.9</v>
      </c>
      <c r="H3851" s="2"/>
      <c r="I3851" s="2">
        <v>15788</v>
      </c>
      <c r="J3851" s="2"/>
      <c r="K3851" s="2">
        <v>15788</v>
      </c>
      <c r="L3851" s="2"/>
      <c r="M3851" s="2">
        <v>13037</v>
      </c>
      <c r="N3851" s="2"/>
      <c r="O3851" s="2">
        <v>0</v>
      </c>
      <c r="P3851" s="2"/>
      <c r="Q3851" s="2">
        <f t="shared" si="110"/>
        <v>13037</v>
      </c>
      <c r="T3851" s="14"/>
    </row>
    <row r="3852" spans="1:21" ht="11.85" customHeight="1" x14ac:dyDescent="0.3">
      <c r="A3852" s="3" t="s">
        <v>1549</v>
      </c>
      <c r="C3852" s="2">
        <v>99.04</v>
      </c>
      <c r="D3852" s="2"/>
      <c r="E3852" s="2">
        <v>2013.09</v>
      </c>
      <c r="F3852" s="2"/>
      <c r="G3852" s="2">
        <v>203.59</v>
      </c>
      <c r="H3852" s="2"/>
      <c r="I3852" s="2">
        <v>810</v>
      </c>
      <c r="J3852" s="2"/>
      <c r="K3852" s="2">
        <v>1500</v>
      </c>
      <c r="L3852" s="2"/>
      <c r="M3852" s="2">
        <v>891</v>
      </c>
      <c r="N3852" s="2"/>
      <c r="O3852" s="2">
        <v>0</v>
      </c>
      <c r="P3852" s="2"/>
      <c r="Q3852" s="2">
        <f t="shared" si="110"/>
        <v>891</v>
      </c>
      <c r="T3852" s="14"/>
    </row>
    <row r="3853" spans="1:21" ht="11.85" customHeight="1" x14ac:dyDescent="0.3">
      <c r="A3853" s="3" t="s">
        <v>1550</v>
      </c>
      <c r="C3853" s="15">
        <v>15857.07</v>
      </c>
      <c r="D3853" s="2"/>
      <c r="E3853" s="15">
        <v>17536.88</v>
      </c>
      <c r="F3853" s="2"/>
      <c r="G3853" s="15">
        <v>18912.740000000002</v>
      </c>
      <c r="H3853" s="2"/>
      <c r="I3853" s="15">
        <v>20085</v>
      </c>
      <c r="J3853" s="2"/>
      <c r="K3853" s="15">
        <v>20085</v>
      </c>
      <c r="L3853" s="2"/>
      <c r="M3853" s="15">
        <v>21530</v>
      </c>
      <c r="N3853" s="2"/>
      <c r="O3853" s="15">
        <v>0</v>
      </c>
      <c r="P3853" s="2"/>
      <c r="Q3853" s="15">
        <f t="shared" si="110"/>
        <v>21530</v>
      </c>
      <c r="T3853" s="14"/>
    </row>
    <row r="3854" spans="1:21" ht="11.85" customHeight="1" x14ac:dyDescent="0.3">
      <c r="A3854" s="3" t="s">
        <v>254</v>
      </c>
      <c r="C3854" s="2">
        <f>SUM(C3846:C3853)</f>
        <v>314402.62</v>
      </c>
      <c r="D3854" s="2"/>
      <c r="E3854" s="2">
        <f>SUM(E3846:E3853)</f>
        <v>351143.06</v>
      </c>
      <c r="F3854" s="2"/>
      <c r="G3854" s="2">
        <f>SUM(G3846:G3853)</f>
        <v>373401.83</v>
      </c>
      <c r="H3854" s="2"/>
      <c r="I3854" s="2">
        <f>SUM(I3846:I3853)</f>
        <v>407585</v>
      </c>
      <c r="J3854" s="2"/>
      <c r="K3854" s="2">
        <f>SUM(K3846:K3853)</f>
        <v>408275</v>
      </c>
      <c r="L3854" s="2"/>
      <c r="M3854" s="2">
        <f>SUM(M3846:M3853)</f>
        <v>430869</v>
      </c>
      <c r="N3854" s="2"/>
      <c r="O3854" s="2">
        <f>SUM(O3846:O3853)</f>
        <v>0</v>
      </c>
      <c r="P3854" s="2"/>
      <c r="Q3854" s="2">
        <f>SUM(Q3846:Q3853)</f>
        <v>430869</v>
      </c>
      <c r="R3854" s="20"/>
      <c r="U3854" s="2"/>
    </row>
    <row r="3855" spans="1:21" ht="11.85" customHeight="1" x14ac:dyDescent="0.3">
      <c r="D3855" s="2"/>
      <c r="F3855" s="2"/>
      <c r="H3855" s="2"/>
      <c r="J3855" s="2"/>
      <c r="K3855" s="2"/>
      <c r="L3855" s="2"/>
      <c r="M3855" s="2"/>
      <c r="N3855" s="2"/>
      <c r="O3855" s="2"/>
      <c r="P3855" s="2"/>
      <c r="Q3855" s="2"/>
    </row>
    <row r="3856" spans="1:21" ht="11.85" customHeight="1" x14ac:dyDescent="0.3">
      <c r="A3856" s="13" t="s">
        <v>255</v>
      </c>
      <c r="D3856" s="2"/>
      <c r="F3856" s="2"/>
      <c r="H3856" s="2"/>
      <c r="J3856" s="2"/>
      <c r="K3856" s="2"/>
      <c r="L3856" s="2"/>
      <c r="M3856" s="2"/>
      <c r="N3856" s="2"/>
      <c r="O3856" s="2"/>
      <c r="P3856" s="2"/>
      <c r="Q3856" s="2"/>
    </row>
    <row r="3857" spans="1:20" ht="11.85" customHeight="1" x14ac:dyDescent="0.3">
      <c r="A3857" s="3" t="s">
        <v>1551</v>
      </c>
      <c r="C3857" s="2">
        <v>0</v>
      </c>
      <c r="D3857" s="2"/>
      <c r="E3857" s="2">
        <v>0</v>
      </c>
      <c r="F3857" s="2"/>
      <c r="G3857" s="2">
        <v>0</v>
      </c>
      <c r="H3857" s="2"/>
      <c r="I3857" s="2">
        <v>0</v>
      </c>
      <c r="J3857" s="2"/>
      <c r="K3857" s="2">
        <v>0</v>
      </c>
      <c r="L3857" s="2"/>
      <c r="M3857" s="2">
        <v>0</v>
      </c>
      <c r="N3857" s="2"/>
      <c r="O3857" s="2">
        <v>0</v>
      </c>
      <c r="P3857" s="2"/>
      <c r="Q3857" s="2">
        <f t="shared" ref="Q3857:Q3867" si="111">M3857+O3857</f>
        <v>0</v>
      </c>
      <c r="T3857" s="14"/>
    </row>
    <row r="3858" spans="1:20" ht="11.85" customHeight="1" x14ac:dyDescent="0.3">
      <c r="A3858" s="3" t="s">
        <v>1552</v>
      </c>
      <c r="C3858" s="2">
        <v>5419.13</v>
      </c>
      <c r="D3858" s="2"/>
      <c r="E3858" s="2">
        <v>2366.66</v>
      </c>
      <c r="F3858" s="2"/>
      <c r="G3858" s="2">
        <v>1991.28</v>
      </c>
      <c r="H3858" s="2"/>
      <c r="I3858" s="2">
        <v>4200</v>
      </c>
      <c r="J3858" s="2"/>
      <c r="K3858" s="2">
        <v>4200</v>
      </c>
      <c r="L3858" s="2"/>
      <c r="M3858" s="2">
        <v>2000</v>
      </c>
      <c r="N3858" s="2"/>
      <c r="O3858" s="2">
        <v>0</v>
      </c>
      <c r="P3858" s="2"/>
      <c r="Q3858" s="2">
        <f t="shared" si="111"/>
        <v>2000</v>
      </c>
      <c r="T3858" s="14"/>
    </row>
    <row r="3859" spans="1:20" ht="11.85" customHeight="1" x14ac:dyDescent="0.3">
      <c r="A3859" s="3" t="s">
        <v>1553</v>
      </c>
      <c r="C3859" s="2">
        <v>6102.99</v>
      </c>
      <c r="D3859" s="2"/>
      <c r="E3859" s="2">
        <v>3161.75</v>
      </c>
      <c r="F3859" s="2"/>
      <c r="G3859" s="2">
        <v>3065</v>
      </c>
      <c r="H3859" s="2"/>
      <c r="I3859" s="2">
        <v>10000</v>
      </c>
      <c r="J3859" s="2"/>
      <c r="K3859" s="2">
        <v>10000</v>
      </c>
      <c r="L3859" s="2"/>
      <c r="M3859" s="2">
        <v>10000</v>
      </c>
      <c r="N3859" s="2"/>
      <c r="O3859" s="2">
        <v>0</v>
      </c>
      <c r="P3859" s="2"/>
      <c r="Q3859" s="2">
        <f t="shared" si="111"/>
        <v>10000</v>
      </c>
      <c r="T3859" s="14"/>
    </row>
    <row r="3860" spans="1:20" ht="11.85" customHeight="1" x14ac:dyDescent="0.3">
      <c r="A3860" s="3" t="s">
        <v>1554</v>
      </c>
      <c r="C3860" s="2">
        <v>11942.01</v>
      </c>
      <c r="D3860" s="2"/>
      <c r="E3860" s="2">
        <v>10100.48</v>
      </c>
      <c r="F3860" s="2"/>
      <c r="G3860" s="2">
        <v>9589.26</v>
      </c>
      <c r="H3860" s="2"/>
      <c r="I3860" s="2">
        <v>15000</v>
      </c>
      <c r="J3860" s="2"/>
      <c r="K3860" s="2">
        <v>15000</v>
      </c>
      <c r="L3860" s="2"/>
      <c r="M3860" s="2">
        <v>15000</v>
      </c>
      <c r="N3860" s="2"/>
      <c r="O3860" s="2">
        <v>0</v>
      </c>
      <c r="P3860" s="2"/>
      <c r="Q3860" s="2">
        <f t="shared" si="111"/>
        <v>15000</v>
      </c>
      <c r="T3860" s="14"/>
    </row>
    <row r="3861" spans="1:20" ht="11.85" customHeight="1" x14ac:dyDescent="0.3">
      <c r="A3861" s="3" t="s">
        <v>1555</v>
      </c>
      <c r="C3861" s="2">
        <v>5009.09</v>
      </c>
      <c r="D3861" s="2"/>
      <c r="E3861" s="2">
        <v>5131.72</v>
      </c>
      <c r="F3861" s="2"/>
      <c r="G3861" s="2">
        <v>5707.97</v>
      </c>
      <c r="H3861" s="2"/>
      <c r="I3861" s="2">
        <v>5400</v>
      </c>
      <c r="J3861" s="2"/>
      <c r="K3861" s="2">
        <v>6500</v>
      </c>
      <c r="L3861" s="2"/>
      <c r="M3861" s="2">
        <v>6300</v>
      </c>
      <c r="N3861" s="2"/>
      <c r="O3861" s="2">
        <v>0</v>
      </c>
      <c r="P3861" s="2"/>
      <c r="Q3861" s="2">
        <f t="shared" si="111"/>
        <v>6300</v>
      </c>
      <c r="T3861" s="14"/>
    </row>
    <row r="3862" spans="1:20" ht="11.85" customHeight="1" x14ac:dyDescent="0.3">
      <c r="A3862" s="3" t="s">
        <v>1556</v>
      </c>
      <c r="C3862" s="2">
        <v>0</v>
      </c>
      <c r="D3862" s="2"/>
      <c r="E3862" s="2">
        <v>0</v>
      </c>
      <c r="F3862" s="2"/>
      <c r="G3862" s="2">
        <v>0</v>
      </c>
      <c r="H3862" s="2"/>
      <c r="I3862" s="2">
        <v>0</v>
      </c>
      <c r="J3862" s="2"/>
      <c r="K3862" s="2">
        <v>0</v>
      </c>
      <c r="L3862" s="2"/>
      <c r="M3862" s="2">
        <v>0</v>
      </c>
      <c r="N3862" s="2"/>
      <c r="O3862" s="2">
        <v>0</v>
      </c>
      <c r="P3862" s="2"/>
      <c r="Q3862" s="2">
        <f t="shared" si="111"/>
        <v>0</v>
      </c>
      <c r="T3862" s="14"/>
    </row>
    <row r="3863" spans="1:20" ht="11.85" customHeight="1" x14ac:dyDescent="0.3">
      <c r="A3863" s="3" t="s">
        <v>1557</v>
      </c>
      <c r="C3863" s="2">
        <v>54965.61</v>
      </c>
      <c r="D3863" s="2"/>
      <c r="E3863" s="2">
        <v>60106.62</v>
      </c>
      <c r="F3863" s="2"/>
      <c r="G3863" s="2">
        <v>68177.88</v>
      </c>
      <c r="H3863" s="2"/>
      <c r="I3863" s="2">
        <v>117300</v>
      </c>
      <c r="J3863" s="2"/>
      <c r="K3863" s="2">
        <v>117300</v>
      </c>
      <c r="L3863" s="2"/>
      <c r="M3863" s="2">
        <v>197210</v>
      </c>
      <c r="N3863" s="2"/>
      <c r="O3863" s="2">
        <v>0</v>
      </c>
      <c r="P3863" s="2"/>
      <c r="Q3863" s="2">
        <f t="shared" si="111"/>
        <v>197210</v>
      </c>
      <c r="T3863" s="14"/>
    </row>
    <row r="3864" spans="1:20" ht="11.85" customHeight="1" x14ac:dyDescent="0.3">
      <c r="A3864" s="3" t="s">
        <v>1558</v>
      </c>
      <c r="C3864" s="2">
        <v>0</v>
      </c>
      <c r="D3864" s="2"/>
      <c r="E3864" s="2">
        <v>0</v>
      </c>
      <c r="F3864" s="2"/>
      <c r="G3864" s="2">
        <v>18798.05</v>
      </c>
      <c r="H3864" s="2"/>
      <c r="I3864" s="2">
        <v>0</v>
      </c>
      <c r="J3864" s="2"/>
      <c r="K3864" s="2">
        <v>0</v>
      </c>
      <c r="L3864" s="2"/>
      <c r="M3864" s="2">
        <v>0</v>
      </c>
      <c r="N3864" s="2"/>
      <c r="O3864" s="2">
        <v>0</v>
      </c>
      <c r="P3864" s="2"/>
      <c r="Q3864" s="2">
        <f t="shared" si="111"/>
        <v>0</v>
      </c>
      <c r="T3864" s="14"/>
    </row>
    <row r="3865" spans="1:20" ht="11.85" customHeight="1" x14ac:dyDescent="0.3">
      <c r="A3865" s="3" t="s">
        <v>1559</v>
      </c>
      <c r="C3865" s="19">
        <v>0</v>
      </c>
      <c r="D3865" s="19"/>
      <c r="E3865" s="19">
        <v>0</v>
      </c>
      <c r="F3865" s="19"/>
      <c r="G3865" s="19">
        <v>0</v>
      </c>
      <c r="H3865" s="19"/>
      <c r="I3865" s="19">
        <v>0</v>
      </c>
      <c r="J3865" s="19"/>
      <c r="K3865" s="19">
        <v>0</v>
      </c>
      <c r="L3865" s="19"/>
      <c r="M3865" s="19">
        <v>0</v>
      </c>
      <c r="N3865" s="19"/>
      <c r="O3865" s="19">
        <v>0</v>
      </c>
      <c r="P3865" s="19"/>
      <c r="Q3865" s="19">
        <f>M3865+O3865</f>
        <v>0</v>
      </c>
      <c r="T3865" s="14"/>
    </row>
    <row r="3866" spans="1:20" ht="11.85" customHeight="1" x14ac:dyDescent="0.3">
      <c r="A3866" s="3" t="s">
        <v>1560</v>
      </c>
      <c r="C3866" s="19">
        <v>0</v>
      </c>
      <c r="D3866" s="19"/>
      <c r="E3866" s="19">
        <v>0</v>
      </c>
      <c r="F3866" s="19"/>
      <c r="G3866" s="19">
        <v>0</v>
      </c>
      <c r="H3866" s="19"/>
      <c r="I3866" s="19">
        <v>350</v>
      </c>
      <c r="J3866" s="19"/>
      <c r="K3866" s="19">
        <v>350</v>
      </c>
      <c r="L3866" s="19"/>
      <c r="M3866" s="19">
        <v>350</v>
      </c>
      <c r="N3866" s="19"/>
      <c r="O3866" s="19">
        <v>0</v>
      </c>
      <c r="P3866" s="19"/>
      <c r="Q3866" s="19">
        <f>M3866+O3866</f>
        <v>350</v>
      </c>
      <c r="T3866" s="14"/>
    </row>
    <row r="3867" spans="1:20" ht="11.85" customHeight="1" x14ac:dyDescent="0.3">
      <c r="A3867" s="3" t="s">
        <v>1561</v>
      </c>
      <c r="C3867" s="15">
        <v>0</v>
      </c>
      <c r="D3867" s="2"/>
      <c r="E3867" s="15">
        <v>0</v>
      </c>
      <c r="F3867" s="2"/>
      <c r="G3867" s="15">
        <v>0</v>
      </c>
      <c r="H3867" s="2"/>
      <c r="I3867" s="15">
        <v>1100</v>
      </c>
      <c r="J3867" s="2"/>
      <c r="K3867" s="15">
        <v>1100</v>
      </c>
      <c r="L3867" s="2"/>
      <c r="M3867" s="15">
        <v>0</v>
      </c>
      <c r="N3867" s="2"/>
      <c r="O3867" s="15">
        <v>0</v>
      </c>
      <c r="P3867" s="2"/>
      <c r="Q3867" s="15">
        <f t="shared" si="111"/>
        <v>0</v>
      </c>
      <c r="R3867" s="20"/>
      <c r="T3867" s="14"/>
    </row>
    <row r="3868" spans="1:20" ht="11.85" customHeight="1" x14ac:dyDescent="0.3">
      <c r="A3868" s="3" t="s">
        <v>272</v>
      </c>
      <c r="C3868" s="2">
        <f>SUM(C3857:C3867)</f>
        <v>83438.83</v>
      </c>
      <c r="D3868" s="2"/>
      <c r="E3868" s="2">
        <f>SUM(E3857:E3867)</f>
        <v>80867.23000000001</v>
      </c>
      <c r="F3868" s="2"/>
      <c r="G3868" s="2">
        <f>SUM(G3857:G3867)</f>
        <v>107329.44000000002</v>
      </c>
      <c r="H3868" s="2"/>
      <c r="I3868" s="2">
        <f>SUM(I3857:I3867)</f>
        <v>153350</v>
      </c>
      <c r="J3868" s="2"/>
      <c r="K3868" s="2">
        <f>SUM(K3857:K3867)</f>
        <v>154450</v>
      </c>
      <c r="L3868" s="2"/>
      <c r="M3868" s="2">
        <f>SUM(M3857:M3867)</f>
        <v>230860</v>
      </c>
      <c r="N3868" s="2"/>
      <c r="O3868" s="2">
        <f>SUM(O3857:O3867)</f>
        <v>0</v>
      </c>
      <c r="P3868" s="2"/>
      <c r="Q3868" s="2">
        <f>SUM(Q3857:Q3867)</f>
        <v>230860</v>
      </c>
    </row>
    <row r="3869" spans="1:20" ht="11.85" customHeight="1" x14ac:dyDescent="0.3">
      <c r="D3869" s="2"/>
      <c r="F3869" s="2"/>
      <c r="H3869" s="2"/>
      <c r="J3869" s="2"/>
      <c r="K3869" s="2"/>
      <c r="L3869" s="2"/>
      <c r="M3869" s="2"/>
      <c r="N3869" s="2"/>
      <c r="O3869" s="2"/>
      <c r="P3869" s="2"/>
      <c r="Q3869" s="2"/>
    </row>
    <row r="3870" spans="1:20" ht="11.85" customHeight="1" x14ac:dyDescent="0.3">
      <c r="A3870" s="13" t="s">
        <v>273</v>
      </c>
      <c r="D3870" s="2"/>
      <c r="F3870" s="2"/>
      <c r="H3870" s="2"/>
      <c r="J3870" s="2"/>
      <c r="K3870" s="2"/>
      <c r="L3870" s="2"/>
      <c r="M3870" s="2"/>
      <c r="N3870" s="2"/>
      <c r="O3870" s="2"/>
      <c r="P3870" s="2"/>
      <c r="Q3870" s="2"/>
    </row>
    <row r="3871" spans="1:20" ht="11.85" customHeight="1" x14ac:dyDescent="0.3">
      <c r="A3871" s="3" t="s">
        <v>1562</v>
      </c>
      <c r="C3871" s="2">
        <v>560.63</v>
      </c>
      <c r="D3871" s="2"/>
      <c r="E3871" s="2">
        <v>1116.55</v>
      </c>
      <c r="F3871" s="2"/>
      <c r="G3871" s="2">
        <v>1211.07</v>
      </c>
      <c r="H3871" s="2"/>
      <c r="I3871" s="2">
        <v>700</v>
      </c>
      <c r="J3871" s="2"/>
      <c r="K3871" s="2">
        <v>1060</v>
      </c>
      <c r="L3871" s="2"/>
      <c r="M3871" s="2">
        <v>700</v>
      </c>
      <c r="N3871" s="2"/>
      <c r="O3871" s="2">
        <v>0</v>
      </c>
      <c r="P3871" s="2"/>
      <c r="Q3871" s="2">
        <f t="shared" ref="Q3871:Q3890" si="112">M3871+O3871</f>
        <v>700</v>
      </c>
      <c r="T3871" s="14"/>
    </row>
    <row r="3872" spans="1:20" ht="11.85" customHeight="1" x14ac:dyDescent="0.3">
      <c r="A3872" s="3" t="s">
        <v>1563</v>
      </c>
      <c r="C3872" s="2">
        <v>240.8</v>
      </c>
      <c r="D3872" s="2"/>
      <c r="E3872" s="2">
        <v>326.08999999999997</v>
      </c>
      <c r="F3872" s="2"/>
      <c r="G3872" s="2">
        <v>941.09</v>
      </c>
      <c r="H3872" s="2"/>
      <c r="I3872" s="2">
        <v>2250</v>
      </c>
      <c r="J3872" s="2"/>
      <c r="K3872" s="2">
        <v>2250</v>
      </c>
      <c r="L3872" s="2"/>
      <c r="M3872" s="2">
        <v>2250</v>
      </c>
      <c r="N3872" s="2"/>
      <c r="O3872" s="2">
        <v>0</v>
      </c>
      <c r="P3872" s="2"/>
      <c r="Q3872" s="2">
        <f t="shared" si="112"/>
        <v>2250</v>
      </c>
      <c r="T3872" s="14"/>
    </row>
    <row r="3873" spans="1:20" ht="11.85" customHeight="1" x14ac:dyDescent="0.3">
      <c r="A3873" s="3" t="s">
        <v>1564</v>
      </c>
      <c r="C3873" s="2">
        <v>3357.7</v>
      </c>
      <c r="D3873" s="2"/>
      <c r="E3873" s="2">
        <v>4327.74</v>
      </c>
      <c r="F3873" s="2"/>
      <c r="G3873" s="2">
        <v>4756.49</v>
      </c>
      <c r="H3873" s="2"/>
      <c r="I3873" s="2">
        <v>4000</v>
      </c>
      <c r="J3873" s="2"/>
      <c r="K3873" s="2">
        <v>5000</v>
      </c>
      <c r="L3873" s="2"/>
      <c r="M3873" s="2">
        <v>4500</v>
      </c>
      <c r="N3873" s="2"/>
      <c r="O3873" s="2">
        <v>0</v>
      </c>
      <c r="P3873" s="2"/>
      <c r="Q3873" s="2">
        <f t="shared" si="112"/>
        <v>4500</v>
      </c>
      <c r="T3873" s="14"/>
    </row>
    <row r="3874" spans="1:20" ht="11.85" customHeight="1" x14ac:dyDescent="0.3">
      <c r="A3874" s="3" t="s">
        <v>1565</v>
      </c>
      <c r="C3874" s="2">
        <v>91392.93</v>
      </c>
      <c r="D3874" s="2"/>
      <c r="E3874" s="2">
        <v>90231.45</v>
      </c>
      <c r="F3874" s="2"/>
      <c r="G3874" s="2">
        <v>53994.97</v>
      </c>
      <c r="H3874" s="2"/>
      <c r="I3874" s="2">
        <v>90000</v>
      </c>
      <c r="J3874" s="2"/>
      <c r="K3874" s="2">
        <v>74750</v>
      </c>
      <c r="L3874" s="2"/>
      <c r="M3874" s="2">
        <v>90000</v>
      </c>
      <c r="N3874" s="2"/>
      <c r="O3874" s="2">
        <v>0</v>
      </c>
      <c r="P3874" s="2"/>
      <c r="Q3874" s="2">
        <f t="shared" si="112"/>
        <v>90000</v>
      </c>
      <c r="T3874" s="14"/>
    </row>
    <row r="3875" spans="1:20" ht="11.85" customHeight="1" x14ac:dyDescent="0.3">
      <c r="A3875" s="3" t="s">
        <v>1566</v>
      </c>
      <c r="C3875" s="2">
        <v>1916.13</v>
      </c>
      <c r="D3875" s="2"/>
      <c r="E3875" s="2">
        <v>7498.45</v>
      </c>
      <c r="F3875" s="2"/>
      <c r="G3875" s="2">
        <v>3210.24</v>
      </c>
      <c r="H3875" s="2"/>
      <c r="I3875" s="2">
        <v>5000</v>
      </c>
      <c r="J3875" s="2"/>
      <c r="K3875" s="2">
        <v>5000</v>
      </c>
      <c r="L3875" s="2"/>
      <c r="M3875" s="2">
        <v>5000</v>
      </c>
      <c r="N3875" s="2"/>
      <c r="O3875" s="2">
        <v>0</v>
      </c>
      <c r="P3875" s="2"/>
      <c r="Q3875" s="2">
        <f t="shared" si="112"/>
        <v>5000</v>
      </c>
      <c r="T3875" s="14"/>
    </row>
    <row r="3876" spans="1:20" ht="11.85" customHeight="1" x14ac:dyDescent="0.3">
      <c r="A3876" s="3" t="s">
        <v>1567</v>
      </c>
      <c r="C3876" s="2">
        <v>0</v>
      </c>
      <c r="D3876" s="2"/>
      <c r="E3876" s="2">
        <v>0</v>
      </c>
      <c r="F3876" s="2"/>
      <c r="G3876" s="2">
        <v>0</v>
      </c>
      <c r="H3876" s="2"/>
      <c r="I3876" s="2">
        <v>1000</v>
      </c>
      <c r="J3876" s="2"/>
      <c r="K3876" s="2">
        <v>1000</v>
      </c>
      <c r="L3876" s="2"/>
      <c r="M3876" s="2">
        <v>1000</v>
      </c>
      <c r="N3876" s="2"/>
      <c r="O3876" s="2">
        <v>0</v>
      </c>
      <c r="P3876" s="2"/>
      <c r="Q3876" s="2">
        <f t="shared" si="112"/>
        <v>1000</v>
      </c>
      <c r="T3876" s="14"/>
    </row>
    <row r="3877" spans="1:20" ht="11.85" customHeight="1" x14ac:dyDescent="0.3">
      <c r="A3877" s="3" t="s">
        <v>1568</v>
      </c>
      <c r="C3877" s="2">
        <v>155.47999999999999</v>
      </c>
      <c r="D3877" s="2"/>
      <c r="E3877" s="2">
        <v>69.87</v>
      </c>
      <c r="F3877" s="2"/>
      <c r="G3877" s="2">
        <v>0</v>
      </c>
      <c r="H3877" s="2"/>
      <c r="I3877" s="2">
        <v>100</v>
      </c>
      <c r="J3877" s="2"/>
      <c r="K3877" s="2">
        <v>100</v>
      </c>
      <c r="L3877" s="2"/>
      <c r="M3877" s="2">
        <v>100</v>
      </c>
      <c r="N3877" s="2"/>
      <c r="O3877" s="2">
        <v>0</v>
      </c>
      <c r="P3877" s="2"/>
      <c r="Q3877" s="2">
        <f t="shared" si="112"/>
        <v>100</v>
      </c>
      <c r="T3877" s="14"/>
    </row>
    <row r="3878" spans="1:20" ht="11.85" customHeight="1" x14ac:dyDescent="0.3">
      <c r="A3878" s="3" t="s">
        <v>1569</v>
      </c>
      <c r="C3878" s="2">
        <v>666.6</v>
      </c>
      <c r="D3878" s="2"/>
      <c r="E3878" s="2">
        <v>1141.52</v>
      </c>
      <c r="F3878" s="2"/>
      <c r="G3878" s="2">
        <v>216.01</v>
      </c>
      <c r="H3878" s="2"/>
      <c r="I3878" s="2">
        <v>1500</v>
      </c>
      <c r="J3878" s="2"/>
      <c r="K3878" s="2">
        <v>1500</v>
      </c>
      <c r="L3878" s="2"/>
      <c r="M3878" s="2">
        <v>1500</v>
      </c>
      <c r="N3878" s="2"/>
      <c r="O3878" s="2">
        <v>0</v>
      </c>
      <c r="P3878" s="2"/>
      <c r="Q3878" s="2">
        <f t="shared" si="112"/>
        <v>1500</v>
      </c>
      <c r="T3878" s="14"/>
    </row>
    <row r="3879" spans="1:20" ht="11.85" customHeight="1" x14ac:dyDescent="0.3">
      <c r="A3879" s="3" t="s">
        <v>1570</v>
      </c>
      <c r="C3879" s="2">
        <v>64222.64</v>
      </c>
      <c r="D3879" s="2"/>
      <c r="E3879" s="2">
        <v>63230.05</v>
      </c>
      <c r="F3879" s="2"/>
      <c r="G3879" s="2">
        <v>123269.89</v>
      </c>
      <c r="H3879" s="2"/>
      <c r="I3879" s="2">
        <v>75000</v>
      </c>
      <c r="J3879" s="2"/>
      <c r="K3879" s="2">
        <v>84000</v>
      </c>
      <c r="L3879" s="2"/>
      <c r="M3879" s="2">
        <v>75000</v>
      </c>
      <c r="N3879" s="2"/>
      <c r="O3879" s="2">
        <v>0</v>
      </c>
      <c r="P3879" s="2"/>
      <c r="Q3879" s="2">
        <f t="shared" si="112"/>
        <v>75000</v>
      </c>
      <c r="T3879" s="14"/>
    </row>
    <row r="3880" spans="1:20" ht="11.85" customHeight="1" x14ac:dyDescent="0.3">
      <c r="A3880" s="3" t="s">
        <v>1571</v>
      </c>
      <c r="C3880" s="2">
        <v>2868.77</v>
      </c>
      <c r="D3880" s="2"/>
      <c r="E3880" s="2">
        <v>1929.54</v>
      </c>
      <c r="F3880" s="2"/>
      <c r="G3880" s="2">
        <v>439.41</v>
      </c>
      <c r="H3880" s="2"/>
      <c r="I3880" s="2">
        <v>2000</v>
      </c>
      <c r="J3880" s="2"/>
      <c r="K3880" s="2">
        <v>3500</v>
      </c>
      <c r="L3880" s="2"/>
      <c r="M3880" s="2">
        <v>2000</v>
      </c>
      <c r="N3880" s="2"/>
      <c r="O3880" s="2">
        <v>2000</v>
      </c>
      <c r="P3880" s="2"/>
      <c r="Q3880" s="2">
        <f t="shared" si="112"/>
        <v>4000</v>
      </c>
      <c r="T3880" s="14"/>
    </row>
    <row r="3881" spans="1:20" ht="11.85" customHeight="1" x14ac:dyDescent="0.3">
      <c r="A3881" s="3" t="s">
        <v>1572</v>
      </c>
      <c r="C3881" s="2">
        <v>11384.18</v>
      </c>
      <c r="D3881" s="2"/>
      <c r="E3881" s="2">
        <v>20492.990000000002</v>
      </c>
      <c r="F3881" s="2"/>
      <c r="G3881" s="2">
        <v>9830.0300000000007</v>
      </c>
      <c r="H3881" s="2"/>
      <c r="I3881" s="2">
        <v>12000</v>
      </c>
      <c r="J3881" s="2"/>
      <c r="K3881" s="2">
        <v>13200</v>
      </c>
      <c r="L3881" s="2"/>
      <c r="M3881" s="2">
        <v>12000</v>
      </c>
      <c r="N3881" s="2"/>
      <c r="O3881" s="2">
        <v>0</v>
      </c>
      <c r="P3881" s="2"/>
      <c r="Q3881" s="2">
        <f t="shared" si="112"/>
        <v>12000</v>
      </c>
      <c r="T3881" s="14"/>
    </row>
    <row r="3882" spans="1:20" ht="11.85" customHeight="1" x14ac:dyDescent="0.3">
      <c r="A3882" s="3" t="s">
        <v>1573</v>
      </c>
      <c r="C3882" s="2">
        <v>1023.14</v>
      </c>
      <c r="D3882" s="2"/>
      <c r="E3882" s="2">
        <v>1005.85</v>
      </c>
      <c r="F3882" s="2"/>
      <c r="G3882" s="2">
        <v>500.74</v>
      </c>
      <c r="H3882" s="2"/>
      <c r="I3882" s="2">
        <v>1500</v>
      </c>
      <c r="J3882" s="2"/>
      <c r="K3882" s="2">
        <v>1500</v>
      </c>
      <c r="L3882" s="2"/>
      <c r="M3882" s="2">
        <v>1500</v>
      </c>
      <c r="N3882" s="2"/>
      <c r="O3882" s="2">
        <v>0</v>
      </c>
      <c r="P3882" s="2"/>
      <c r="Q3882" s="2">
        <f t="shared" si="112"/>
        <v>1500</v>
      </c>
      <c r="T3882" s="14"/>
    </row>
    <row r="3883" spans="1:20" ht="11.85" customHeight="1" x14ac:dyDescent="0.3">
      <c r="A3883" s="3" t="s">
        <v>1574</v>
      </c>
      <c r="C3883" s="2">
        <v>544</v>
      </c>
      <c r="D3883" s="2"/>
      <c r="E3883" s="2">
        <v>469</v>
      </c>
      <c r="F3883" s="2"/>
      <c r="G3883" s="2">
        <v>673</v>
      </c>
      <c r="H3883" s="2"/>
      <c r="I3883" s="2">
        <v>500</v>
      </c>
      <c r="J3883" s="2"/>
      <c r="K3883" s="2">
        <v>900</v>
      </c>
      <c r="L3883" s="2"/>
      <c r="M3883" s="2">
        <v>500</v>
      </c>
      <c r="N3883" s="2"/>
      <c r="O3883" s="2">
        <v>0</v>
      </c>
      <c r="P3883" s="2"/>
      <c r="Q3883" s="2">
        <f t="shared" si="112"/>
        <v>500</v>
      </c>
      <c r="T3883" s="14"/>
    </row>
    <row r="3884" spans="1:20" ht="11.85" hidden="1" customHeight="1" x14ac:dyDescent="0.3">
      <c r="A3884" s="3" t="s">
        <v>1575</v>
      </c>
      <c r="C3884" s="2">
        <v>0</v>
      </c>
      <c r="D3884" s="2"/>
      <c r="E3884" s="2">
        <v>0</v>
      </c>
      <c r="F3884" s="2"/>
      <c r="G3884" s="2">
        <v>0</v>
      </c>
      <c r="H3884" s="2"/>
      <c r="I3884" s="2">
        <v>0</v>
      </c>
      <c r="J3884" s="2"/>
      <c r="K3884" s="2">
        <v>0</v>
      </c>
      <c r="L3884" s="2"/>
      <c r="M3884" s="2">
        <v>0</v>
      </c>
      <c r="N3884" s="2"/>
      <c r="O3884" s="2">
        <v>0</v>
      </c>
      <c r="P3884" s="2"/>
      <c r="Q3884" s="2">
        <f t="shared" si="112"/>
        <v>0</v>
      </c>
      <c r="T3884" s="14"/>
    </row>
    <row r="3885" spans="1:20" ht="11.85" customHeight="1" x14ac:dyDescent="0.3">
      <c r="A3885" s="3" t="s">
        <v>1576</v>
      </c>
      <c r="C3885" s="2">
        <v>0</v>
      </c>
      <c r="D3885" s="2"/>
      <c r="E3885" s="2">
        <v>0</v>
      </c>
      <c r="F3885" s="2"/>
      <c r="G3885" s="2">
        <v>249.74</v>
      </c>
      <c r="H3885" s="2"/>
      <c r="I3885" s="2">
        <v>20</v>
      </c>
      <c r="J3885" s="2"/>
      <c r="K3885" s="2">
        <v>20</v>
      </c>
      <c r="L3885" s="2"/>
      <c r="M3885" s="2">
        <v>20</v>
      </c>
      <c r="N3885" s="2"/>
      <c r="O3885" s="2">
        <v>0</v>
      </c>
      <c r="P3885" s="2"/>
      <c r="Q3885" s="2">
        <f t="shared" si="112"/>
        <v>20</v>
      </c>
      <c r="T3885" s="14"/>
    </row>
    <row r="3886" spans="1:20" ht="11.85" customHeight="1" x14ac:dyDescent="0.3">
      <c r="A3886" s="3" t="s">
        <v>1577</v>
      </c>
      <c r="C3886" s="2">
        <v>3909.23</v>
      </c>
      <c r="D3886" s="2"/>
      <c r="E3886" s="2">
        <v>3947.08</v>
      </c>
      <c r="F3886" s="2"/>
      <c r="G3886" s="2">
        <v>2204.31</v>
      </c>
      <c r="H3886" s="2"/>
      <c r="I3886" s="2">
        <v>4100</v>
      </c>
      <c r="J3886" s="2"/>
      <c r="K3886" s="2">
        <v>4100</v>
      </c>
      <c r="L3886" s="2"/>
      <c r="M3886" s="2">
        <v>4100</v>
      </c>
      <c r="N3886" s="2"/>
      <c r="O3886" s="2">
        <v>0</v>
      </c>
      <c r="P3886" s="2"/>
      <c r="Q3886" s="2">
        <f t="shared" si="112"/>
        <v>4100</v>
      </c>
      <c r="T3886" s="14"/>
    </row>
    <row r="3887" spans="1:20" ht="11.85" customHeight="1" x14ac:dyDescent="0.3">
      <c r="A3887" s="3" t="s">
        <v>1578</v>
      </c>
      <c r="C3887" s="2">
        <v>0</v>
      </c>
      <c r="D3887" s="2"/>
      <c r="E3887" s="2">
        <v>0</v>
      </c>
      <c r="F3887" s="2"/>
      <c r="G3887" s="2">
        <v>0</v>
      </c>
      <c r="H3887" s="2"/>
      <c r="I3887" s="2">
        <v>100</v>
      </c>
      <c r="J3887" s="2"/>
      <c r="K3887" s="2">
        <v>100</v>
      </c>
      <c r="L3887" s="2"/>
      <c r="M3887" s="2">
        <v>100</v>
      </c>
      <c r="N3887" s="2"/>
      <c r="O3887" s="2">
        <v>0</v>
      </c>
      <c r="P3887" s="2"/>
      <c r="Q3887" s="2">
        <f t="shared" si="112"/>
        <v>100</v>
      </c>
      <c r="T3887" s="14"/>
    </row>
    <row r="3888" spans="1:20" ht="11.85" customHeight="1" x14ac:dyDescent="0.3">
      <c r="A3888" s="3" t="s">
        <v>1579</v>
      </c>
      <c r="C3888" s="2">
        <v>0</v>
      </c>
      <c r="D3888" s="2"/>
      <c r="E3888" s="2">
        <v>0</v>
      </c>
      <c r="F3888" s="2"/>
      <c r="G3888" s="2">
        <v>0</v>
      </c>
      <c r="H3888" s="2"/>
      <c r="I3888" s="2">
        <v>0</v>
      </c>
      <c r="J3888" s="2"/>
      <c r="K3888" s="2">
        <v>0</v>
      </c>
      <c r="L3888" s="2"/>
      <c r="M3888" s="2">
        <v>18000</v>
      </c>
      <c r="N3888" s="2"/>
      <c r="O3888" s="2">
        <v>0</v>
      </c>
      <c r="P3888" s="2"/>
      <c r="Q3888" s="2">
        <f t="shared" si="112"/>
        <v>18000</v>
      </c>
      <c r="T3888" s="14"/>
    </row>
    <row r="3889" spans="1:21" ht="11.85" customHeight="1" x14ac:dyDescent="0.3">
      <c r="A3889" s="3" t="s">
        <v>1580</v>
      </c>
      <c r="C3889" s="2">
        <v>4715.8100000000004</v>
      </c>
      <c r="D3889" s="2"/>
      <c r="E3889" s="2">
        <v>3050</v>
      </c>
      <c r="F3889" s="2"/>
      <c r="G3889" s="2">
        <v>6879.48</v>
      </c>
      <c r="H3889" s="2"/>
      <c r="I3889" s="2">
        <v>5000</v>
      </c>
      <c r="J3889" s="2"/>
      <c r="K3889" s="2">
        <v>5000</v>
      </c>
      <c r="L3889" s="2"/>
      <c r="M3889" s="2">
        <v>5000</v>
      </c>
      <c r="N3889" s="2"/>
      <c r="O3889" s="2">
        <v>0</v>
      </c>
      <c r="P3889" s="2"/>
      <c r="Q3889" s="2">
        <f t="shared" si="112"/>
        <v>5000</v>
      </c>
      <c r="T3889" s="14"/>
    </row>
    <row r="3890" spans="1:21" ht="11.85" customHeight="1" x14ac:dyDescent="0.3">
      <c r="A3890" s="3" t="s">
        <v>1581</v>
      </c>
      <c r="C3890" s="15">
        <v>12862.7</v>
      </c>
      <c r="D3890" s="2"/>
      <c r="E3890" s="15">
        <v>8891.69</v>
      </c>
      <c r="F3890" s="2"/>
      <c r="G3890" s="15">
        <v>6679.88</v>
      </c>
      <c r="H3890" s="2"/>
      <c r="I3890" s="15">
        <v>10267</v>
      </c>
      <c r="J3890" s="2"/>
      <c r="K3890" s="15">
        <v>10267</v>
      </c>
      <c r="L3890" s="2"/>
      <c r="M3890" s="15">
        <v>8820</v>
      </c>
      <c r="N3890" s="2"/>
      <c r="O3890" s="15">
        <v>0</v>
      </c>
      <c r="P3890" s="2"/>
      <c r="Q3890" s="15">
        <f t="shared" si="112"/>
        <v>8820</v>
      </c>
      <c r="T3890" s="14"/>
    </row>
    <row r="3891" spans="1:21" ht="11.85" customHeight="1" x14ac:dyDescent="0.3">
      <c r="A3891" s="3" t="s">
        <v>295</v>
      </c>
      <c r="C3891" s="2">
        <f>SUM(C3871:C3881)+SUM(C3882:C3890)</f>
        <v>199820.74</v>
      </c>
      <c r="D3891" s="2"/>
      <c r="E3891" s="2">
        <f>SUM(E3871:E3881)+SUM(E3882:E3890)</f>
        <v>207727.87</v>
      </c>
      <c r="F3891" s="2"/>
      <c r="G3891" s="2">
        <f>SUM(G3871:G3881)+SUM(G3882:G3890)</f>
        <v>215056.35</v>
      </c>
      <c r="H3891" s="2"/>
      <c r="I3891" s="2">
        <f>SUM(I3871:I3881)+SUM(I3882:I3890)</f>
        <v>215037</v>
      </c>
      <c r="J3891" s="2"/>
      <c r="K3891" s="2">
        <f>SUM(K3871:K3881)+SUM(K3882:K3890)</f>
        <v>213247</v>
      </c>
      <c r="L3891" s="2"/>
      <c r="M3891" s="2">
        <f>SUM(M3871:M3881)+SUM(M3882:M3890)</f>
        <v>232090</v>
      </c>
      <c r="N3891" s="2"/>
      <c r="O3891" s="2">
        <f>SUM(O3871:O3881)+SUM(O3882:O3890)</f>
        <v>2000</v>
      </c>
      <c r="P3891" s="2"/>
      <c r="Q3891" s="2">
        <f>SUM(Q3871:Q3881)+SUM(Q3882:Q3890)</f>
        <v>234090</v>
      </c>
      <c r="U3891" s="2"/>
    </row>
    <row r="3892" spans="1:21" ht="11.85" customHeight="1" x14ac:dyDescent="0.3"/>
    <row r="3893" spans="1:21" ht="11.85" customHeight="1" x14ac:dyDescent="0.3">
      <c r="A3893" s="3" t="s">
        <v>1582</v>
      </c>
      <c r="C3893" s="19">
        <v>0</v>
      </c>
      <c r="D3893" s="2"/>
      <c r="E3893" s="19">
        <v>0</v>
      </c>
      <c r="F3893" s="2"/>
      <c r="G3893" s="19">
        <v>0</v>
      </c>
      <c r="H3893" s="2"/>
      <c r="I3893" s="19">
        <v>0</v>
      </c>
      <c r="J3893" s="2"/>
      <c r="K3893" s="19">
        <v>0</v>
      </c>
      <c r="L3893" s="2"/>
      <c r="M3893" s="19">
        <v>0</v>
      </c>
      <c r="N3893" s="2"/>
      <c r="O3893" s="19">
        <v>0</v>
      </c>
      <c r="P3893" s="2"/>
      <c r="Q3893" s="19">
        <f>M3893+O3893</f>
        <v>0</v>
      </c>
    </row>
    <row r="3894" spans="1:21" ht="11.85" customHeight="1" x14ac:dyDescent="0.3">
      <c r="A3894" s="3" t="s">
        <v>1583</v>
      </c>
      <c r="C3894" s="15">
        <v>0</v>
      </c>
      <c r="D3894" s="2"/>
      <c r="E3894" s="15">
        <v>0</v>
      </c>
      <c r="F3894" s="2"/>
      <c r="G3894" s="15">
        <v>0</v>
      </c>
      <c r="H3894" s="2"/>
      <c r="I3894" s="15">
        <v>0</v>
      </c>
      <c r="J3894" s="2"/>
      <c r="K3894" s="15">
        <v>0</v>
      </c>
      <c r="L3894" s="2"/>
      <c r="M3894" s="15">
        <v>0</v>
      </c>
      <c r="N3894" s="2"/>
      <c r="O3894" s="15">
        <v>0</v>
      </c>
      <c r="P3894" s="2"/>
      <c r="Q3894" s="15">
        <f>M3894+O3894</f>
        <v>0</v>
      </c>
    </row>
    <row r="3895" spans="1:21" ht="11.85" customHeight="1" x14ac:dyDescent="0.3">
      <c r="A3895" s="3" t="s">
        <v>298</v>
      </c>
      <c r="C3895" s="2">
        <f>SUM(C3893:C3894)</f>
        <v>0</v>
      </c>
      <c r="D3895" s="2"/>
      <c r="E3895" s="2">
        <f>SUM(E3893:E3894)</f>
        <v>0</v>
      </c>
      <c r="F3895" s="2"/>
      <c r="G3895" s="2">
        <f>SUM(G3893:G3894)</f>
        <v>0</v>
      </c>
      <c r="H3895" s="2"/>
      <c r="I3895" s="2">
        <f>SUM(I3893:I3894)</f>
        <v>0</v>
      </c>
      <c r="J3895" s="2"/>
      <c r="K3895" s="2">
        <f>SUM(K3893:K3894)</f>
        <v>0</v>
      </c>
      <c r="L3895" s="2"/>
      <c r="M3895" s="2">
        <f>SUM(M3893:M3894)</f>
        <v>0</v>
      </c>
      <c r="N3895" s="2"/>
      <c r="O3895" s="2">
        <f>SUM(O3893:O3894)</f>
        <v>0</v>
      </c>
      <c r="P3895" s="2"/>
      <c r="Q3895" s="2">
        <f>SUM(Q3893:Q3894)</f>
        <v>0</v>
      </c>
    </row>
    <row r="3896" spans="1:21" ht="11.85" customHeight="1" x14ac:dyDescent="0.3">
      <c r="D3896" s="2"/>
      <c r="F3896" s="2"/>
      <c r="H3896" s="2"/>
      <c r="J3896" s="2"/>
      <c r="K3896" s="2"/>
      <c r="L3896" s="2"/>
      <c r="M3896" s="2"/>
      <c r="N3896" s="2"/>
      <c r="O3896" s="2"/>
      <c r="P3896" s="2"/>
      <c r="Q3896" s="2"/>
    </row>
    <row r="3897" spans="1:21" ht="11.85" customHeight="1" x14ac:dyDescent="0.3">
      <c r="D3897" s="2"/>
      <c r="F3897" s="2"/>
      <c r="H3897" s="2"/>
      <c r="J3897" s="2"/>
      <c r="K3897" s="2"/>
      <c r="L3897" s="2"/>
      <c r="M3897" s="2"/>
      <c r="N3897" s="2"/>
      <c r="O3897" s="2"/>
      <c r="P3897" s="2"/>
      <c r="Q3897" s="2"/>
    </row>
    <row r="3898" spans="1:21" ht="11.85" customHeight="1" x14ac:dyDescent="0.3">
      <c r="D3898" s="2"/>
      <c r="F3898" s="2"/>
      <c r="H3898" s="2"/>
      <c r="J3898" s="2"/>
      <c r="K3898" s="2"/>
      <c r="L3898" s="2"/>
      <c r="M3898" s="2"/>
      <c r="N3898" s="2"/>
      <c r="O3898" s="2"/>
      <c r="P3898" s="2"/>
      <c r="Q3898" s="2"/>
    </row>
    <row r="3899" spans="1:21" ht="11.85" customHeight="1" x14ac:dyDescent="0.3">
      <c r="D3899" s="2"/>
      <c r="F3899" s="2"/>
      <c r="H3899" s="2"/>
      <c r="J3899" s="2"/>
      <c r="K3899" s="2"/>
      <c r="L3899" s="2"/>
      <c r="M3899" s="2"/>
      <c r="N3899" s="2"/>
      <c r="O3899" s="2"/>
      <c r="P3899" s="2"/>
      <c r="Q3899" s="2"/>
    </row>
    <row r="3900" spans="1:21" ht="11.85" customHeight="1" x14ac:dyDescent="0.3">
      <c r="D3900" s="2"/>
      <c r="F3900" s="2"/>
      <c r="H3900" s="2"/>
      <c r="J3900" s="2"/>
      <c r="K3900" s="2"/>
      <c r="L3900" s="2"/>
      <c r="M3900" s="2"/>
      <c r="N3900" s="2"/>
      <c r="O3900" s="2"/>
      <c r="P3900" s="2"/>
      <c r="Q3900" s="2"/>
    </row>
    <row r="3901" spans="1:21" ht="11.85" customHeight="1" x14ac:dyDescent="0.3">
      <c r="D3901" s="2"/>
      <c r="F3901" s="2"/>
      <c r="H3901" s="2"/>
      <c r="J3901" s="2"/>
      <c r="K3901" s="2"/>
      <c r="L3901" s="2"/>
      <c r="M3901" s="2"/>
      <c r="N3901" s="2"/>
      <c r="O3901" s="2"/>
      <c r="P3901" s="2"/>
      <c r="Q3901" s="2"/>
    </row>
    <row r="3902" spans="1:21" ht="11.85" customHeight="1" x14ac:dyDescent="0.3">
      <c r="A3902" s="1"/>
      <c r="B3902" s="1"/>
      <c r="E3902" s="2" t="str">
        <f>$E$1</f>
        <v>CITY OF BRADY</v>
      </c>
    </row>
    <row r="3903" spans="1:21" ht="11.85" customHeight="1" x14ac:dyDescent="0.3">
      <c r="E3903" s="2" t="str">
        <f>$E$2</f>
        <v>BUDGET REPORT</v>
      </c>
    </row>
    <row r="3904" spans="1:21" ht="11.85" customHeight="1" x14ac:dyDescent="0.3">
      <c r="E3904" s="2" t="str">
        <f>$E$3</f>
        <v>FISCAL YEAR 2016 - 2017</v>
      </c>
    </row>
    <row r="3905" spans="1:20" ht="11.85" customHeight="1" x14ac:dyDescent="0.3">
      <c r="A3905" s="3" t="s">
        <v>1526</v>
      </c>
    </row>
    <row r="3906" spans="1:20" ht="11.85" customHeight="1" x14ac:dyDescent="0.3">
      <c r="A3906" s="3" t="s">
        <v>1542</v>
      </c>
    </row>
    <row r="3907" spans="1:20" ht="11.85" customHeight="1" x14ac:dyDescent="0.3">
      <c r="I3907" s="7" t="str">
        <f>$I$6</f>
        <v>(----- 2015-2016 ------)</v>
      </c>
      <c r="J3907" s="7"/>
      <c r="K3907" s="7"/>
      <c r="L3907" s="8"/>
      <c r="M3907" s="7" t="str">
        <f>$M$6</f>
        <v>2016-2017</v>
      </c>
      <c r="N3907" s="7"/>
      <c r="O3907" s="7"/>
      <c r="P3907" s="7"/>
      <c r="Q3907" s="7"/>
    </row>
    <row r="3908" spans="1:20" ht="11.85" customHeight="1" x14ac:dyDescent="0.3">
      <c r="C3908" s="9" t="str">
        <f>$C$7</f>
        <v>2012-2013</v>
      </c>
      <c r="D3908" s="8"/>
      <c r="E3908" s="9" t="str">
        <f>$E$7</f>
        <v>2013-2014</v>
      </c>
      <c r="F3908" s="8"/>
      <c r="G3908" s="9" t="str">
        <f>$G$7</f>
        <v>2014- 2015</v>
      </c>
      <c r="H3908" s="8"/>
      <c r="I3908" s="9" t="s">
        <v>9</v>
      </c>
      <c r="J3908" s="8"/>
      <c r="K3908" s="8" t="str">
        <f>+$K$7</f>
        <v>PROJECTED</v>
      </c>
      <c r="L3908" s="8"/>
      <c r="M3908" s="8" t="str">
        <f>$M$7</f>
        <v>2016-2017</v>
      </c>
      <c r="N3908" s="8"/>
      <c r="O3908" s="8" t="str">
        <f>$O$7</f>
        <v>2016-2017</v>
      </c>
      <c r="P3908" s="8"/>
      <c r="Q3908" s="8" t="str">
        <f>$Q$7</f>
        <v>APPROVED</v>
      </c>
    </row>
    <row r="3909" spans="1:20" ht="11.85" customHeight="1" x14ac:dyDescent="0.3">
      <c r="A3909" s="10" t="s">
        <v>242</v>
      </c>
      <c r="C3909" s="11" t="s">
        <v>12</v>
      </c>
      <c r="D3909" s="8"/>
      <c r="E3909" s="11" t="s">
        <v>12</v>
      </c>
      <c r="F3909" s="8"/>
      <c r="G3909" s="11" t="s">
        <v>12</v>
      </c>
      <c r="H3909" s="8"/>
      <c r="I3909" s="11" t="s">
        <v>13</v>
      </c>
      <c r="J3909" s="8"/>
      <c r="K3909" s="12" t="s">
        <v>13</v>
      </c>
      <c r="L3909" s="8"/>
      <c r="M3909" s="12" t="str">
        <f>$M$8</f>
        <v>BASE</v>
      </c>
      <c r="N3909" s="8"/>
      <c r="O3909" s="12" t="str">
        <f>$O$8</f>
        <v>SUPPLEMENTAL</v>
      </c>
      <c r="P3909" s="8"/>
      <c r="Q3909" s="12" t="str">
        <f>$Q$8</f>
        <v>BUDGET</v>
      </c>
    </row>
    <row r="3910" spans="1:20" ht="11.85" customHeight="1" x14ac:dyDescent="0.3">
      <c r="D3910" s="2"/>
      <c r="F3910" s="2"/>
      <c r="H3910" s="2"/>
      <c r="J3910" s="2"/>
      <c r="K3910" s="2"/>
      <c r="L3910" s="2"/>
      <c r="M3910" s="2"/>
      <c r="N3910" s="2"/>
      <c r="O3910" s="2"/>
      <c r="P3910" s="2"/>
      <c r="Q3910" s="2"/>
    </row>
    <row r="3911" spans="1:20" ht="11.85" customHeight="1" x14ac:dyDescent="0.3">
      <c r="A3911" s="13" t="s">
        <v>949</v>
      </c>
      <c r="D3911" s="2"/>
      <c r="F3911" s="2"/>
      <c r="H3911" s="2"/>
      <c r="J3911" s="2"/>
      <c r="K3911" s="2"/>
      <c r="L3911" s="2"/>
      <c r="M3911" s="2"/>
      <c r="N3911" s="2"/>
      <c r="O3911" s="2"/>
      <c r="P3911" s="2"/>
      <c r="Q3911" s="2"/>
    </row>
    <row r="3912" spans="1:20" ht="11.85" customHeight="1" x14ac:dyDescent="0.3">
      <c r="A3912" s="3" t="s">
        <v>1584</v>
      </c>
      <c r="C3912" s="2">
        <v>0</v>
      </c>
      <c r="D3912" s="2"/>
      <c r="E3912" s="2">
        <v>0</v>
      </c>
      <c r="F3912" s="2"/>
      <c r="G3912" s="2">
        <v>0</v>
      </c>
      <c r="H3912" s="2"/>
      <c r="I3912" s="2">
        <v>0</v>
      </c>
      <c r="J3912" s="2"/>
      <c r="K3912" s="2">
        <v>0</v>
      </c>
      <c r="L3912" s="2"/>
      <c r="M3912" s="2">
        <v>0</v>
      </c>
      <c r="N3912" s="2"/>
      <c r="O3912" s="2">
        <v>0</v>
      </c>
      <c r="P3912" s="2"/>
      <c r="Q3912" s="2">
        <f>M3912+O3912</f>
        <v>0</v>
      </c>
    </row>
    <row r="3913" spans="1:20" ht="11.85" customHeight="1" x14ac:dyDescent="0.3">
      <c r="A3913" s="3" t="s">
        <v>1585</v>
      </c>
      <c r="C3913" s="15">
        <v>20000.04</v>
      </c>
      <c r="D3913" s="2"/>
      <c r="E3913" s="15">
        <v>34998</v>
      </c>
      <c r="F3913" s="2"/>
      <c r="G3913" s="15">
        <v>39492.51</v>
      </c>
      <c r="H3913" s="2"/>
      <c r="I3913" s="15">
        <v>35000</v>
      </c>
      <c r="J3913" s="2"/>
      <c r="K3913" s="15">
        <v>35000</v>
      </c>
      <c r="L3913" s="2"/>
      <c r="M3913" s="15">
        <v>40000</v>
      </c>
      <c r="N3913" s="2"/>
      <c r="O3913" s="15">
        <v>0</v>
      </c>
      <c r="P3913" s="2"/>
      <c r="Q3913" s="15">
        <f>M3913+O3913</f>
        <v>40000</v>
      </c>
      <c r="T3913" s="14"/>
    </row>
    <row r="3914" spans="1:20" ht="11.85" customHeight="1" x14ac:dyDescent="0.3">
      <c r="A3914" s="3" t="s">
        <v>951</v>
      </c>
      <c r="C3914" s="2">
        <f>SUM(C3912:C3913)</f>
        <v>20000.04</v>
      </c>
      <c r="D3914" s="2"/>
      <c r="E3914" s="2">
        <f>SUM(E3912:E3913)</f>
        <v>34998</v>
      </c>
      <c r="F3914" s="2"/>
      <c r="G3914" s="2">
        <f>SUM(G3912:G3913)</f>
        <v>39492.51</v>
      </c>
      <c r="H3914" s="2"/>
      <c r="I3914" s="2">
        <f>SUM(I3912:I3913)</f>
        <v>35000</v>
      </c>
      <c r="J3914" s="2"/>
      <c r="K3914" s="2">
        <f>SUM(K3912:K3913)</f>
        <v>35000</v>
      </c>
      <c r="L3914" s="2"/>
      <c r="M3914" s="2">
        <f>SUM(M3912:M3913)</f>
        <v>40000</v>
      </c>
      <c r="N3914" s="2"/>
      <c r="O3914" s="2">
        <f>SUM(O3912:O3913)</f>
        <v>0</v>
      </c>
      <c r="P3914" s="2"/>
      <c r="Q3914" s="2">
        <f>SUM(Q3912:Q3913)</f>
        <v>40000</v>
      </c>
    </row>
    <row r="3915" spans="1:20" ht="11.85" customHeight="1" x14ac:dyDescent="0.3">
      <c r="D3915" s="2"/>
      <c r="F3915" s="2"/>
      <c r="H3915" s="2"/>
      <c r="J3915" s="2"/>
      <c r="K3915" s="2"/>
      <c r="L3915" s="2"/>
      <c r="M3915" s="2"/>
      <c r="N3915" s="2"/>
      <c r="O3915" s="2"/>
      <c r="P3915" s="2"/>
      <c r="Q3915" s="2"/>
    </row>
    <row r="3916" spans="1:20" ht="11.85" customHeight="1" x14ac:dyDescent="0.3">
      <c r="A3916" s="13" t="s">
        <v>299</v>
      </c>
      <c r="D3916" s="2"/>
      <c r="F3916" s="2"/>
      <c r="H3916" s="2"/>
      <c r="J3916" s="2"/>
      <c r="K3916" s="2"/>
      <c r="L3916" s="2"/>
      <c r="M3916" s="2"/>
      <c r="N3916" s="2"/>
      <c r="O3916" s="2"/>
      <c r="P3916" s="2"/>
      <c r="Q3916" s="2"/>
    </row>
    <row r="3917" spans="1:20" ht="11.85" customHeight="1" x14ac:dyDescent="0.3">
      <c r="A3917" s="3" t="s">
        <v>1586</v>
      </c>
      <c r="C3917" s="2">
        <v>96392.81</v>
      </c>
      <c r="D3917" s="2"/>
      <c r="E3917" s="2">
        <v>96346.68</v>
      </c>
      <c r="F3917" s="2"/>
      <c r="G3917" s="2">
        <v>110136.25</v>
      </c>
      <c r="H3917" s="2"/>
      <c r="I3917" s="2">
        <v>110516</v>
      </c>
      <c r="J3917" s="2"/>
      <c r="K3917" s="2">
        <v>110516</v>
      </c>
      <c r="L3917" s="2"/>
      <c r="M3917" s="2">
        <v>61470</v>
      </c>
      <c r="N3917" s="2"/>
      <c r="O3917" s="2">
        <v>0</v>
      </c>
      <c r="P3917" s="2"/>
      <c r="Q3917" s="2">
        <f>M3917+O3917</f>
        <v>61470</v>
      </c>
      <c r="T3917" s="14"/>
    </row>
    <row r="3918" spans="1:20" ht="11.85" customHeight="1" x14ac:dyDescent="0.3">
      <c r="A3918" s="3" t="s">
        <v>1587</v>
      </c>
      <c r="C3918" s="2">
        <v>0</v>
      </c>
      <c r="D3918" s="2"/>
      <c r="E3918" s="2">
        <v>0</v>
      </c>
      <c r="F3918" s="2"/>
      <c r="G3918" s="2">
        <v>186286</v>
      </c>
      <c r="H3918" s="2"/>
      <c r="I3918" s="2">
        <v>170000</v>
      </c>
      <c r="J3918" s="2"/>
      <c r="K3918" s="2">
        <v>151000</v>
      </c>
      <c r="L3918" s="2"/>
      <c r="M3918" s="2">
        <v>0</v>
      </c>
      <c r="N3918" s="2"/>
      <c r="O3918" s="2">
        <v>0</v>
      </c>
      <c r="P3918" s="2"/>
      <c r="Q3918" s="2">
        <f>M3918+O3918</f>
        <v>0</v>
      </c>
    </row>
    <row r="3919" spans="1:20" ht="11.85" customHeight="1" x14ac:dyDescent="0.3">
      <c r="A3919" s="3" t="s">
        <v>1588</v>
      </c>
      <c r="C3919" s="2">
        <v>69308</v>
      </c>
      <c r="D3919" s="2"/>
      <c r="E3919" s="2">
        <v>0</v>
      </c>
      <c r="F3919" s="2"/>
      <c r="G3919" s="2">
        <v>0</v>
      </c>
      <c r="H3919" s="2"/>
      <c r="I3919" s="2">
        <v>0</v>
      </c>
      <c r="J3919" s="2"/>
      <c r="K3919" s="2">
        <v>0</v>
      </c>
      <c r="L3919" s="2"/>
      <c r="M3919" s="2">
        <v>0</v>
      </c>
      <c r="N3919" s="2"/>
      <c r="O3919" s="2">
        <v>0</v>
      </c>
      <c r="P3919" s="2"/>
      <c r="Q3919" s="2">
        <v>0</v>
      </c>
    </row>
    <row r="3920" spans="1:20" ht="11.85" customHeight="1" x14ac:dyDescent="0.3">
      <c r="A3920" s="3" t="s">
        <v>1589</v>
      </c>
      <c r="C3920" s="19">
        <v>0</v>
      </c>
      <c r="D3920" s="19"/>
      <c r="E3920" s="19">
        <v>0</v>
      </c>
      <c r="F3920" s="19"/>
      <c r="G3920" s="19">
        <v>0</v>
      </c>
      <c r="H3920" s="19"/>
      <c r="I3920" s="19">
        <v>200712</v>
      </c>
      <c r="J3920" s="19"/>
      <c r="K3920" s="19">
        <v>251974</v>
      </c>
      <c r="L3920" s="19"/>
      <c r="M3920" s="19">
        <v>0</v>
      </c>
      <c r="N3920" s="19"/>
      <c r="O3920" s="19">
        <v>0</v>
      </c>
      <c r="P3920" s="19"/>
      <c r="Q3920" s="2">
        <f>M3920+O3920</f>
        <v>0</v>
      </c>
    </row>
    <row r="3921" spans="1:21" ht="11.85" customHeight="1" x14ac:dyDescent="0.3">
      <c r="A3921" s="3" t="s">
        <v>1590</v>
      </c>
      <c r="C3921" s="15">
        <v>0</v>
      </c>
      <c r="D3921" s="2"/>
      <c r="E3921" s="15">
        <v>0</v>
      </c>
      <c r="F3921" s="2"/>
      <c r="G3921" s="15">
        <v>0</v>
      </c>
      <c r="H3921" s="2"/>
      <c r="I3921" s="15">
        <v>0</v>
      </c>
      <c r="J3921" s="2"/>
      <c r="K3921" s="15">
        <v>21550</v>
      </c>
      <c r="L3921" s="2"/>
      <c r="M3921" s="15">
        <v>0</v>
      </c>
      <c r="N3921" s="2"/>
      <c r="O3921" s="15">
        <v>12200</v>
      </c>
      <c r="P3921" s="2"/>
      <c r="Q3921" s="15">
        <f>M3921+O3921</f>
        <v>12200</v>
      </c>
      <c r="R3921" s="20"/>
    </row>
    <row r="3922" spans="1:21" ht="11.85" customHeight="1" x14ac:dyDescent="0.3">
      <c r="A3922" s="3" t="s">
        <v>301</v>
      </c>
      <c r="C3922" s="2">
        <f>SUM(C3917:C3921)</f>
        <v>165700.81</v>
      </c>
      <c r="D3922" s="2"/>
      <c r="E3922" s="2">
        <f>SUM(E3917:E3921)</f>
        <v>96346.68</v>
      </c>
      <c r="F3922" s="2"/>
      <c r="G3922" s="2">
        <f>SUM(G3917:G3921)</f>
        <v>296422.25</v>
      </c>
      <c r="H3922" s="2"/>
      <c r="I3922" s="2">
        <f>SUM(I3917:I3921)</f>
        <v>481228</v>
      </c>
      <c r="J3922" s="2"/>
      <c r="K3922" s="2">
        <f>SUM(K3917:K3921)</f>
        <v>535040</v>
      </c>
      <c r="L3922" s="2"/>
      <c r="M3922" s="2">
        <f>SUM(M3917:M3921)</f>
        <v>61470</v>
      </c>
      <c r="N3922" s="2"/>
      <c r="O3922" s="2">
        <f>SUM(O3917:O3921)</f>
        <v>12200</v>
      </c>
      <c r="P3922" s="2"/>
      <c r="Q3922" s="2">
        <f>SUM(Q3917:Q3921)</f>
        <v>73670</v>
      </c>
      <c r="R3922" s="20"/>
      <c r="U3922" s="2"/>
    </row>
    <row r="3923" spans="1:21" ht="11.85" customHeight="1" x14ac:dyDescent="0.3">
      <c r="D3923" s="2"/>
      <c r="F3923" s="2"/>
      <c r="H3923" s="2"/>
      <c r="J3923" s="2"/>
      <c r="K3923" s="2"/>
      <c r="L3923" s="2"/>
      <c r="M3923" s="2"/>
      <c r="N3923" s="2"/>
      <c r="O3923" s="2"/>
      <c r="P3923" s="2"/>
      <c r="Q3923" s="2"/>
      <c r="T3923" s="14"/>
    </row>
    <row r="3924" spans="1:21" ht="11.85" customHeight="1" x14ac:dyDescent="0.3">
      <c r="A3924" s="3" t="s">
        <v>1591</v>
      </c>
      <c r="C3924" s="2">
        <f>C3854+C3868+C3891+C3895+C3914+C3922</f>
        <v>783363.04</v>
      </c>
      <c r="D3924" s="2"/>
      <c r="E3924" s="2">
        <f>E3854+E3868+E3891+E3895+E3914+E3922</f>
        <v>771082.84000000008</v>
      </c>
      <c r="F3924" s="2"/>
      <c r="G3924" s="2">
        <f>G3854+G3868+G3891+G3895+G3914+G3922</f>
        <v>1031702.38</v>
      </c>
      <c r="H3924" s="2"/>
      <c r="I3924" s="2">
        <f>I3854+I3868+I3891+I3895+I3914+I3922</f>
        <v>1292200</v>
      </c>
      <c r="J3924" s="2"/>
      <c r="K3924" s="2">
        <f>K3854+K3868+K3891+K3895+K3914+K3922</f>
        <v>1346012</v>
      </c>
      <c r="L3924" s="2"/>
      <c r="M3924" s="2">
        <f>M3854+M3868+M3891+M3895+M3914+M3922</f>
        <v>995289</v>
      </c>
      <c r="N3924" s="2"/>
      <c r="O3924" s="2">
        <f>O3854+O3868+O3891+O3895+O3914+O3922</f>
        <v>14200</v>
      </c>
      <c r="P3924" s="2"/>
      <c r="Q3924" s="2">
        <f>Q3854+Q3868+Q3891+Q3895+Q3914+Q3922</f>
        <v>1009489</v>
      </c>
      <c r="R3924" s="20"/>
      <c r="U3924" s="2"/>
    </row>
    <row r="3925" spans="1:21" ht="11.85" customHeight="1" x14ac:dyDescent="0.3"/>
    <row r="3926" spans="1:21" ht="11.85" customHeight="1" x14ac:dyDescent="0.3">
      <c r="K3926" s="2"/>
    </row>
    <row r="3927" spans="1:21" ht="11.85" customHeight="1" x14ac:dyDescent="0.3">
      <c r="K3927" s="2"/>
    </row>
    <row r="3928" spans="1:21" ht="11.85" customHeight="1" x14ac:dyDescent="0.3"/>
    <row r="3929" spans="1:21" ht="11.85" customHeight="1" x14ac:dyDescent="0.3"/>
    <row r="3930" spans="1:21" ht="11.85" customHeight="1" x14ac:dyDescent="0.3"/>
    <row r="3931" spans="1:21" ht="11.85" customHeight="1" x14ac:dyDescent="0.3"/>
    <row r="3932" spans="1:21" ht="11.85" customHeight="1" x14ac:dyDescent="0.3"/>
    <row r="3933" spans="1:21" ht="11.85" customHeight="1" x14ac:dyDescent="0.3"/>
    <row r="3934" spans="1:21" ht="11.85" customHeight="1" x14ac:dyDescent="0.3"/>
    <row r="3935" spans="1:21" ht="11.85" customHeight="1" x14ac:dyDescent="0.3"/>
    <row r="3936" spans="1:21" ht="11.85" customHeight="1" x14ac:dyDescent="0.3"/>
    <row r="3937" ht="11.85" customHeight="1" x14ac:dyDescent="0.3"/>
    <row r="3938" ht="11.85" customHeight="1" x14ac:dyDescent="0.3"/>
    <row r="3939" ht="11.85" customHeight="1" x14ac:dyDescent="0.3"/>
    <row r="3940" ht="11.85" customHeight="1" x14ac:dyDescent="0.3"/>
    <row r="3941" ht="11.85" customHeight="1" x14ac:dyDescent="0.3"/>
    <row r="3942" ht="11.85" customHeight="1" x14ac:dyDescent="0.3"/>
    <row r="3943" ht="11.85" customHeight="1" x14ac:dyDescent="0.3"/>
    <row r="3944" ht="11.85" customHeight="1" x14ac:dyDescent="0.3"/>
    <row r="3945" ht="11.85" customHeight="1" x14ac:dyDescent="0.3"/>
    <row r="3946" ht="11.85" customHeight="1" x14ac:dyDescent="0.3"/>
    <row r="3947" ht="11.85" customHeight="1" x14ac:dyDescent="0.3"/>
    <row r="3948" ht="11.85" customHeight="1" x14ac:dyDescent="0.3"/>
    <row r="3949" ht="11.85" customHeight="1" x14ac:dyDescent="0.3"/>
    <row r="3950" ht="11.85" customHeight="1" x14ac:dyDescent="0.3"/>
    <row r="3951" ht="11.85" customHeight="1" x14ac:dyDescent="0.3"/>
    <row r="3952" ht="11.85" customHeight="1" x14ac:dyDescent="0.3"/>
    <row r="3953" spans="1:5" ht="11.85" customHeight="1" x14ac:dyDescent="0.3"/>
    <row r="3954" spans="1:5" ht="11.85" customHeight="1" x14ac:dyDescent="0.3"/>
    <row r="3955" spans="1:5" ht="11.85" customHeight="1" x14ac:dyDescent="0.3"/>
    <row r="3956" spans="1:5" ht="11.85" customHeight="1" x14ac:dyDescent="0.3"/>
    <row r="3957" spans="1:5" ht="11.85" customHeight="1" x14ac:dyDescent="0.3"/>
    <row r="3958" spans="1:5" ht="11.85" customHeight="1" x14ac:dyDescent="0.3"/>
    <row r="3959" spans="1:5" ht="11.85" customHeight="1" x14ac:dyDescent="0.3"/>
    <row r="3960" spans="1:5" ht="11.85" customHeight="1" x14ac:dyDescent="0.3"/>
    <row r="3961" spans="1:5" ht="11.85" customHeight="1" x14ac:dyDescent="0.3"/>
    <row r="3962" spans="1:5" ht="11.85" customHeight="1" x14ac:dyDescent="0.3"/>
    <row r="3963" spans="1:5" ht="11.85" customHeight="1" x14ac:dyDescent="0.3"/>
    <row r="3964" spans="1:5" ht="11.85" customHeight="1" x14ac:dyDescent="0.3"/>
    <row r="3965" spans="1:5" ht="11.85" customHeight="1" x14ac:dyDescent="0.3">
      <c r="A3965" s="1"/>
      <c r="B3965" s="1"/>
      <c r="E3965" s="2" t="str">
        <f>$E$1</f>
        <v>CITY OF BRADY</v>
      </c>
    </row>
    <row r="3966" spans="1:5" ht="11.85" customHeight="1" x14ac:dyDescent="0.3">
      <c r="E3966" s="2" t="str">
        <f>$E$2</f>
        <v>BUDGET REPORT</v>
      </c>
    </row>
    <row r="3967" spans="1:5" ht="11.85" customHeight="1" x14ac:dyDescent="0.3">
      <c r="E3967" s="2" t="str">
        <f>$E$3</f>
        <v>FISCAL YEAR 2016 - 2017</v>
      </c>
    </row>
    <row r="3968" spans="1:5" ht="11.85" customHeight="1" x14ac:dyDescent="0.3">
      <c r="A3968" s="3" t="s">
        <v>1526</v>
      </c>
    </row>
    <row r="3969" spans="1:21" ht="11.85" customHeight="1" x14ac:dyDescent="0.3">
      <c r="A3969" s="3" t="s">
        <v>1592</v>
      </c>
    </row>
    <row r="3970" spans="1:21" ht="11.85" customHeight="1" x14ac:dyDescent="0.3">
      <c r="I3970" s="7" t="str">
        <f>$I$6</f>
        <v>(----- 2015-2016 ------)</v>
      </c>
      <c r="J3970" s="7"/>
      <c r="K3970" s="7"/>
      <c r="L3970" s="8"/>
      <c r="M3970" s="7" t="str">
        <f>$M$6</f>
        <v>2016-2017</v>
      </c>
      <c r="N3970" s="7"/>
      <c r="O3970" s="7"/>
      <c r="P3970" s="7"/>
      <c r="Q3970" s="7"/>
    </row>
    <row r="3971" spans="1:21" ht="11.85" customHeight="1" x14ac:dyDescent="0.3">
      <c r="C3971" s="9" t="str">
        <f>$C$7</f>
        <v>2012-2013</v>
      </c>
      <c r="D3971" s="8"/>
      <c r="E3971" s="9" t="str">
        <f>$E$7</f>
        <v>2013-2014</v>
      </c>
      <c r="F3971" s="8"/>
      <c r="G3971" s="9" t="str">
        <f>$G$7</f>
        <v>2014- 2015</v>
      </c>
      <c r="H3971" s="8"/>
      <c r="I3971" s="9" t="s">
        <v>9</v>
      </c>
      <c r="J3971" s="8"/>
      <c r="K3971" s="8" t="str">
        <f>+$K$7</f>
        <v>PROJECTED</v>
      </c>
      <c r="L3971" s="8"/>
      <c r="M3971" s="8" t="str">
        <f>$M$7</f>
        <v>2016-2017</v>
      </c>
      <c r="N3971" s="8"/>
      <c r="O3971" s="8" t="str">
        <f>$O$7</f>
        <v>2016-2017</v>
      </c>
      <c r="P3971" s="8"/>
      <c r="Q3971" s="8" t="str">
        <f>$Q$7</f>
        <v>APPROVED</v>
      </c>
    </row>
    <row r="3972" spans="1:21" ht="11.85" customHeight="1" x14ac:dyDescent="0.3">
      <c r="A3972" s="10" t="s">
        <v>242</v>
      </c>
      <c r="C3972" s="11" t="s">
        <v>12</v>
      </c>
      <c r="D3972" s="8"/>
      <c r="E3972" s="11" t="s">
        <v>12</v>
      </c>
      <c r="F3972" s="8"/>
      <c r="G3972" s="11" t="s">
        <v>12</v>
      </c>
      <c r="H3972" s="8"/>
      <c r="I3972" s="11" t="s">
        <v>13</v>
      </c>
      <c r="J3972" s="8"/>
      <c r="K3972" s="12" t="s">
        <v>13</v>
      </c>
      <c r="L3972" s="8"/>
      <c r="M3972" s="12" t="str">
        <f>$M$8</f>
        <v>BASE</v>
      </c>
      <c r="N3972" s="8"/>
      <c r="O3972" s="12" t="str">
        <f>$O$8</f>
        <v>SUPPLEMENTAL</v>
      </c>
      <c r="P3972" s="8"/>
      <c r="Q3972" s="12" t="str">
        <f>$Q$8</f>
        <v>BUDGET</v>
      </c>
    </row>
    <row r="3973" spans="1:21" ht="11.85" customHeight="1" x14ac:dyDescent="0.3"/>
    <row r="3974" spans="1:21" ht="11.85" customHeight="1" x14ac:dyDescent="0.3">
      <c r="A3974" s="13" t="s">
        <v>243</v>
      </c>
    </row>
    <row r="3975" spans="1:21" ht="11.85" customHeight="1" x14ac:dyDescent="0.3">
      <c r="A3975" s="3" t="s">
        <v>1593</v>
      </c>
      <c r="C3975" s="2">
        <v>0</v>
      </c>
      <c r="D3975" s="2"/>
      <c r="E3975" s="2">
        <v>3761.25</v>
      </c>
      <c r="F3975" s="2"/>
      <c r="G3975" s="2">
        <v>10136.25</v>
      </c>
      <c r="H3975" s="2"/>
      <c r="I3975" s="2">
        <v>31920</v>
      </c>
      <c r="J3975" s="2"/>
      <c r="K3975" s="2">
        <v>31920</v>
      </c>
      <c r="L3975" s="2"/>
      <c r="M3975" s="2">
        <v>21737</v>
      </c>
      <c r="N3975" s="2"/>
      <c r="O3975" s="2">
        <v>0</v>
      </c>
      <c r="P3975" s="2"/>
      <c r="Q3975" s="2">
        <f t="shared" ref="Q3975:Q3981" si="113">M3975+O3975</f>
        <v>21737</v>
      </c>
      <c r="T3975" s="14"/>
    </row>
    <row r="3976" spans="1:21" ht="11.85" customHeight="1" x14ac:dyDescent="0.3">
      <c r="A3976" s="3" t="s">
        <v>1594</v>
      </c>
      <c r="C3976" s="2">
        <v>0</v>
      </c>
      <c r="D3976" s="2"/>
      <c r="E3976" s="2">
        <v>0</v>
      </c>
      <c r="F3976" s="2"/>
      <c r="G3976" s="2">
        <v>0</v>
      </c>
      <c r="H3976" s="2"/>
      <c r="I3976" s="2">
        <v>0</v>
      </c>
      <c r="J3976" s="2"/>
      <c r="K3976" s="2">
        <v>0</v>
      </c>
      <c r="L3976" s="2"/>
      <c r="M3976" s="2">
        <v>0</v>
      </c>
      <c r="N3976" s="2"/>
      <c r="O3976" s="2">
        <v>0</v>
      </c>
      <c r="P3976" s="2"/>
      <c r="Q3976" s="2">
        <f t="shared" si="113"/>
        <v>0</v>
      </c>
      <c r="T3976" s="14"/>
    </row>
    <row r="3977" spans="1:21" ht="11.85" customHeight="1" x14ac:dyDescent="0.3">
      <c r="A3977" s="3" t="s">
        <v>1595</v>
      </c>
      <c r="C3977" s="2">
        <v>0</v>
      </c>
      <c r="D3977" s="2"/>
      <c r="E3977" s="2">
        <v>0</v>
      </c>
      <c r="F3977" s="2"/>
      <c r="G3977" s="2">
        <v>0</v>
      </c>
      <c r="H3977" s="2"/>
      <c r="I3977" s="2">
        <v>0</v>
      </c>
      <c r="J3977" s="2"/>
      <c r="K3977" s="2">
        <v>0</v>
      </c>
      <c r="L3977" s="2"/>
      <c r="M3977" s="2">
        <v>0</v>
      </c>
      <c r="N3977" s="2"/>
      <c r="O3977" s="2">
        <v>0</v>
      </c>
      <c r="P3977" s="2"/>
      <c r="Q3977" s="2">
        <f t="shared" si="113"/>
        <v>0</v>
      </c>
      <c r="T3977" s="14"/>
    </row>
    <row r="3978" spans="1:21" ht="11.85" customHeight="1" x14ac:dyDescent="0.3">
      <c r="A3978" s="3" t="s">
        <v>1596</v>
      </c>
      <c r="C3978" s="2">
        <v>0</v>
      </c>
      <c r="D3978" s="2"/>
      <c r="E3978" s="2">
        <v>0</v>
      </c>
      <c r="F3978" s="2"/>
      <c r="G3978" s="2">
        <v>0</v>
      </c>
      <c r="H3978" s="2"/>
      <c r="I3978" s="2">
        <v>0</v>
      </c>
      <c r="J3978" s="2"/>
      <c r="K3978" s="2">
        <v>0</v>
      </c>
      <c r="L3978" s="2"/>
      <c r="M3978" s="2">
        <v>0</v>
      </c>
      <c r="N3978" s="2"/>
      <c r="O3978" s="2">
        <v>0</v>
      </c>
      <c r="P3978" s="2"/>
      <c r="Q3978" s="2">
        <f t="shared" si="113"/>
        <v>0</v>
      </c>
      <c r="T3978" s="14"/>
    </row>
    <row r="3979" spans="1:21" ht="11.85" customHeight="1" x14ac:dyDescent="0.3">
      <c r="A3979" s="3" t="s">
        <v>1597</v>
      </c>
      <c r="C3979" s="2">
        <v>0</v>
      </c>
      <c r="D3979" s="2"/>
      <c r="E3979" s="2">
        <v>0</v>
      </c>
      <c r="F3979" s="2"/>
      <c r="G3979" s="2">
        <v>0</v>
      </c>
      <c r="H3979" s="2"/>
      <c r="I3979" s="2">
        <v>100</v>
      </c>
      <c r="J3979" s="2"/>
      <c r="K3979" s="2">
        <v>100</v>
      </c>
      <c r="L3979" s="2"/>
      <c r="M3979" s="2">
        <v>109</v>
      </c>
      <c r="N3979" s="2"/>
      <c r="O3979" s="2">
        <v>0</v>
      </c>
      <c r="P3979" s="2"/>
      <c r="Q3979" s="2">
        <f t="shared" si="113"/>
        <v>109</v>
      </c>
      <c r="T3979" s="14"/>
    </row>
    <row r="3980" spans="1:21" ht="11.85" customHeight="1" x14ac:dyDescent="0.3">
      <c r="A3980" s="3" t="s">
        <v>1598</v>
      </c>
      <c r="C3980" s="2">
        <v>0</v>
      </c>
      <c r="D3980" s="2"/>
      <c r="E3980" s="2">
        <v>95.89</v>
      </c>
      <c r="F3980" s="2"/>
      <c r="G3980" s="2">
        <v>75.77</v>
      </c>
      <c r="H3980" s="2"/>
      <c r="I3980" s="2">
        <v>180</v>
      </c>
      <c r="J3980" s="2"/>
      <c r="K3980" s="2">
        <v>180</v>
      </c>
      <c r="L3980" s="2"/>
      <c r="M3980" s="2">
        <v>198</v>
      </c>
      <c r="N3980" s="2"/>
      <c r="O3980" s="2">
        <v>0</v>
      </c>
      <c r="P3980" s="2"/>
      <c r="Q3980" s="2">
        <f t="shared" si="113"/>
        <v>198</v>
      </c>
      <c r="T3980" s="14"/>
    </row>
    <row r="3981" spans="1:21" ht="11.85" customHeight="1" x14ac:dyDescent="0.3">
      <c r="A3981" s="3" t="s">
        <v>1599</v>
      </c>
      <c r="C3981" s="15">
        <v>0</v>
      </c>
      <c r="D3981" s="2"/>
      <c r="E3981" s="15">
        <v>287.76</v>
      </c>
      <c r="F3981" s="2"/>
      <c r="G3981" s="15">
        <v>775.51</v>
      </c>
      <c r="H3981" s="2"/>
      <c r="I3981" s="15">
        <v>2490</v>
      </c>
      <c r="J3981" s="2"/>
      <c r="K3981" s="15">
        <v>2490</v>
      </c>
      <c r="L3981" s="2"/>
      <c r="M3981" s="15">
        <v>1695</v>
      </c>
      <c r="N3981" s="2"/>
      <c r="O3981" s="15">
        <v>0</v>
      </c>
      <c r="P3981" s="2"/>
      <c r="Q3981" s="15">
        <f t="shared" si="113"/>
        <v>1695</v>
      </c>
      <c r="T3981" s="14"/>
    </row>
    <row r="3982" spans="1:21" ht="11.85" customHeight="1" x14ac:dyDescent="0.3">
      <c r="A3982" s="3" t="s">
        <v>254</v>
      </c>
      <c r="C3982" s="2">
        <f>SUM(C3975:C3981)</f>
        <v>0</v>
      </c>
      <c r="D3982" s="2"/>
      <c r="E3982" s="2">
        <f>SUM(E3975:E3981)</f>
        <v>4144.8999999999996</v>
      </c>
      <c r="F3982" s="2"/>
      <c r="G3982" s="2">
        <f>SUM(G3975:G3981)</f>
        <v>10987.53</v>
      </c>
      <c r="H3982" s="2"/>
      <c r="I3982" s="2">
        <f>SUM(I3975:I3981)</f>
        <v>34690</v>
      </c>
      <c r="J3982" s="2"/>
      <c r="K3982" s="2">
        <f>SUM(K3975:K3981)</f>
        <v>34690</v>
      </c>
      <c r="L3982" s="2"/>
      <c r="M3982" s="2">
        <f>SUM(M3975:M3981)</f>
        <v>23739</v>
      </c>
      <c r="N3982" s="2"/>
      <c r="O3982" s="2">
        <f>SUM(O3975:O3981)</f>
        <v>0</v>
      </c>
      <c r="P3982" s="2"/>
      <c r="Q3982" s="2">
        <f>SUM(Q3975:Q3981)</f>
        <v>23739</v>
      </c>
      <c r="U3982" s="2"/>
    </row>
    <row r="3983" spans="1:21" ht="11.85" customHeight="1" x14ac:dyDescent="0.3">
      <c r="D3983" s="2"/>
      <c r="F3983" s="2"/>
      <c r="H3983" s="2"/>
      <c r="J3983" s="2"/>
      <c r="K3983" s="2"/>
      <c r="L3983" s="2"/>
      <c r="M3983" s="2"/>
      <c r="N3983" s="2"/>
      <c r="O3983" s="2"/>
      <c r="P3983" s="2"/>
      <c r="Q3983" s="2"/>
    </row>
    <row r="3984" spans="1:21" ht="11.85" customHeight="1" x14ac:dyDescent="0.3">
      <c r="A3984" s="13" t="s">
        <v>255</v>
      </c>
      <c r="D3984" s="2"/>
      <c r="F3984" s="2"/>
      <c r="H3984" s="2"/>
      <c r="J3984" s="2"/>
      <c r="K3984" s="2"/>
      <c r="L3984" s="2"/>
      <c r="M3984" s="2"/>
      <c r="N3984" s="2"/>
      <c r="O3984" s="2"/>
      <c r="P3984" s="2"/>
      <c r="Q3984" s="2"/>
    </row>
    <row r="3985" spans="1:20" ht="11.85" customHeight="1" x14ac:dyDescent="0.3">
      <c r="A3985" s="3" t="s">
        <v>1600</v>
      </c>
      <c r="C3985" s="15">
        <v>0</v>
      </c>
      <c r="D3985" s="2"/>
      <c r="E3985" s="15">
        <v>0</v>
      </c>
      <c r="F3985" s="2"/>
      <c r="G3985" s="15">
        <v>4335.46</v>
      </c>
      <c r="H3985" s="2"/>
      <c r="I3985" s="15">
        <v>5000</v>
      </c>
      <c r="J3985" s="2"/>
      <c r="K3985" s="15">
        <v>5000</v>
      </c>
      <c r="L3985" s="2"/>
      <c r="M3985" s="15">
        <v>5000</v>
      </c>
      <c r="N3985" s="2"/>
      <c r="O3985" s="15">
        <v>0</v>
      </c>
      <c r="P3985" s="2"/>
      <c r="Q3985" s="15">
        <f>+M3985+O3985</f>
        <v>5000</v>
      </c>
    </row>
    <row r="3986" spans="1:20" ht="11.85" customHeight="1" x14ac:dyDescent="0.3">
      <c r="A3986" s="3" t="s">
        <v>272</v>
      </c>
      <c r="C3986" s="2">
        <f>+C3985</f>
        <v>0</v>
      </c>
      <c r="D3986" s="2"/>
      <c r="E3986" s="2">
        <f>+E3985</f>
        <v>0</v>
      </c>
      <c r="F3986" s="2"/>
      <c r="G3986" s="2">
        <f>+G3985</f>
        <v>4335.46</v>
      </c>
      <c r="H3986" s="2"/>
      <c r="I3986" s="2">
        <f>+I3985</f>
        <v>5000</v>
      </c>
      <c r="J3986" s="2"/>
      <c r="K3986" s="2">
        <f>+K3985</f>
        <v>5000</v>
      </c>
      <c r="L3986" s="2"/>
      <c r="M3986" s="2">
        <f>+M3985</f>
        <v>5000</v>
      </c>
      <c r="N3986" s="2"/>
      <c r="O3986" s="2">
        <f>+O3985</f>
        <v>0</v>
      </c>
      <c r="P3986" s="2"/>
      <c r="Q3986" s="2">
        <f>+Q3985</f>
        <v>5000</v>
      </c>
    </row>
    <row r="3987" spans="1:20" ht="11.85" customHeight="1" x14ac:dyDescent="0.3">
      <c r="D3987" s="2"/>
      <c r="F3987" s="2"/>
      <c r="H3987" s="2"/>
      <c r="J3987" s="2"/>
      <c r="K3987" s="2"/>
      <c r="L3987" s="2"/>
      <c r="M3987" s="2"/>
      <c r="N3987" s="2"/>
      <c r="O3987" s="2"/>
      <c r="P3987" s="2"/>
      <c r="Q3987" s="2"/>
    </row>
    <row r="3988" spans="1:20" ht="11.85" customHeight="1" x14ac:dyDescent="0.3">
      <c r="A3988" s="13" t="s">
        <v>273</v>
      </c>
      <c r="D3988" s="2"/>
      <c r="F3988" s="2"/>
      <c r="H3988" s="2"/>
      <c r="J3988" s="2"/>
      <c r="K3988" s="2"/>
      <c r="L3988" s="2"/>
      <c r="M3988" s="2"/>
      <c r="N3988" s="2"/>
      <c r="O3988" s="2"/>
      <c r="P3988" s="2"/>
      <c r="Q3988" s="2"/>
    </row>
    <row r="3989" spans="1:20" ht="11.85" customHeight="1" x14ac:dyDescent="0.3">
      <c r="A3989" s="3" t="s">
        <v>1601</v>
      </c>
      <c r="C3989" s="2">
        <v>0</v>
      </c>
      <c r="D3989" s="2"/>
      <c r="E3989" s="2">
        <v>0</v>
      </c>
      <c r="F3989" s="2"/>
      <c r="G3989" s="2">
        <v>0</v>
      </c>
      <c r="H3989" s="2"/>
      <c r="I3989" s="2">
        <v>250</v>
      </c>
      <c r="J3989" s="2"/>
      <c r="K3989" s="2">
        <v>250</v>
      </c>
      <c r="L3989" s="2"/>
      <c r="M3989" s="2">
        <v>250</v>
      </c>
      <c r="N3989" s="2"/>
      <c r="O3989" s="2">
        <v>0</v>
      </c>
      <c r="P3989" s="2"/>
      <c r="Q3989" s="2">
        <f t="shared" ref="Q3989:Q3998" si="114">M3989+O3989</f>
        <v>250</v>
      </c>
      <c r="T3989" s="14"/>
    </row>
    <row r="3990" spans="1:20" ht="11.85" customHeight="1" x14ac:dyDescent="0.3">
      <c r="A3990" s="3" t="s">
        <v>1602</v>
      </c>
      <c r="C3990" s="2">
        <v>0</v>
      </c>
      <c r="D3990" s="2"/>
      <c r="E3990" s="2">
        <v>462.76</v>
      </c>
      <c r="F3990" s="2"/>
      <c r="G3990" s="2">
        <v>0</v>
      </c>
      <c r="H3990" s="2"/>
      <c r="I3990" s="2">
        <v>870</v>
      </c>
      <c r="J3990" s="2"/>
      <c r="K3990" s="2">
        <v>870</v>
      </c>
      <c r="L3990" s="2"/>
      <c r="M3990" s="2">
        <v>620</v>
      </c>
      <c r="N3990" s="2"/>
      <c r="O3990" s="2">
        <v>0</v>
      </c>
      <c r="P3990" s="2"/>
      <c r="Q3990" s="2">
        <f>M3990+O3990</f>
        <v>620</v>
      </c>
      <c r="T3990" s="14"/>
    </row>
    <row r="3991" spans="1:20" ht="11.85" customHeight="1" x14ac:dyDescent="0.3">
      <c r="A3991" s="3" t="s">
        <v>1603</v>
      </c>
      <c r="C3991" s="2">
        <v>0</v>
      </c>
      <c r="D3991" s="2"/>
      <c r="E3991" s="2">
        <v>370.22</v>
      </c>
      <c r="F3991" s="2"/>
      <c r="G3991" s="2">
        <v>135.03</v>
      </c>
      <c r="H3991" s="2"/>
      <c r="I3991" s="2">
        <v>500</v>
      </c>
      <c r="J3991" s="2"/>
      <c r="K3991" s="2">
        <v>500</v>
      </c>
      <c r="L3991" s="2"/>
      <c r="M3991" s="2">
        <v>500</v>
      </c>
      <c r="N3991" s="2"/>
      <c r="O3991" s="2">
        <v>0</v>
      </c>
      <c r="P3991" s="2"/>
      <c r="Q3991" s="2">
        <f t="shared" si="114"/>
        <v>500</v>
      </c>
      <c r="T3991" s="14"/>
    </row>
    <row r="3992" spans="1:20" ht="11.85" customHeight="1" x14ac:dyDescent="0.3">
      <c r="A3992" s="3" t="s">
        <v>1604</v>
      </c>
      <c r="C3992" s="2">
        <v>0</v>
      </c>
      <c r="D3992" s="2"/>
      <c r="E3992" s="2">
        <v>1894.02</v>
      </c>
      <c r="F3992" s="2"/>
      <c r="G3992" s="2">
        <v>2704.54</v>
      </c>
      <c r="H3992" s="2"/>
      <c r="I3992" s="2">
        <v>5000</v>
      </c>
      <c r="J3992" s="2"/>
      <c r="K3992" s="2">
        <v>5000</v>
      </c>
      <c r="L3992" s="2"/>
      <c r="M3992" s="2">
        <v>5000</v>
      </c>
      <c r="N3992" s="2"/>
      <c r="O3992" s="2">
        <v>0</v>
      </c>
      <c r="P3992" s="2"/>
      <c r="Q3992" s="2">
        <f t="shared" si="114"/>
        <v>5000</v>
      </c>
      <c r="T3992" s="14"/>
    </row>
    <row r="3993" spans="1:20" ht="11.85" customHeight="1" x14ac:dyDescent="0.3">
      <c r="A3993" s="3" t="s">
        <v>1605</v>
      </c>
      <c r="C3993" s="2">
        <v>0</v>
      </c>
      <c r="D3993" s="2"/>
      <c r="E3993" s="2">
        <v>0</v>
      </c>
      <c r="F3993" s="2"/>
      <c r="G3993" s="2">
        <v>0</v>
      </c>
      <c r="H3993" s="2"/>
      <c r="I3993" s="2">
        <v>0</v>
      </c>
      <c r="J3993" s="2"/>
      <c r="K3993" s="2">
        <v>0</v>
      </c>
      <c r="L3993" s="2"/>
      <c r="M3993" s="2">
        <v>2000</v>
      </c>
      <c r="N3993" s="2"/>
      <c r="O3993" s="2">
        <v>0</v>
      </c>
      <c r="P3993" s="2"/>
      <c r="Q3993" s="2">
        <f t="shared" si="114"/>
        <v>2000</v>
      </c>
      <c r="T3993" s="14"/>
    </row>
    <row r="3994" spans="1:20" ht="11.85" customHeight="1" x14ac:dyDescent="0.3">
      <c r="A3994" s="3" t="s">
        <v>1606</v>
      </c>
      <c r="C3994" s="2">
        <v>0</v>
      </c>
      <c r="D3994" s="2"/>
      <c r="E3994" s="2">
        <v>985.24</v>
      </c>
      <c r="F3994" s="2"/>
      <c r="G3994" s="2">
        <v>812.42</v>
      </c>
      <c r="H3994" s="2"/>
      <c r="I3994" s="2">
        <v>3000</v>
      </c>
      <c r="J3994" s="2"/>
      <c r="K3994" s="2">
        <v>3000</v>
      </c>
      <c r="L3994" s="2"/>
      <c r="M3994" s="2">
        <v>3000</v>
      </c>
      <c r="N3994" s="2"/>
      <c r="O3994" s="2">
        <v>0</v>
      </c>
      <c r="P3994" s="2"/>
      <c r="Q3994" s="2">
        <f t="shared" si="114"/>
        <v>3000</v>
      </c>
      <c r="T3994" s="14"/>
    </row>
    <row r="3995" spans="1:20" ht="11.85" customHeight="1" x14ac:dyDescent="0.3">
      <c r="A3995" s="3" t="s">
        <v>1607</v>
      </c>
      <c r="C3995" s="2">
        <v>0</v>
      </c>
      <c r="D3995" s="2"/>
      <c r="E3995" s="2">
        <v>0</v>
      </c>
      <c r="F3995" s="2"/>
      <c r="G3995" s="2">
        <v>0</v>
      </c>
      <c r="H3995" s="2"/>
      <c r="I3995" s="2">
        <v>0</v>
      </c>
      <c r="J3995" s="2"/>
      <c r="K3995" s="2">
        <v>1000</v>
      </c>
      <c r="L3995" s="2"/>
      <c r="M3995" s="2">
        <v>1000</v>
      </c>
      <c r="N3995" s="2"/>
      <c r="O3995" s="2">
        <v>0</v>
      </c>
      <c r="P3995" s="2"/>
      <c r="Q3995" s="2">
        <f t="shared" si="114"/>
        <v>1000</v>
      </c>
      <c r="T3995" s="14"/>
    </row>
    <row r="3996" spans="1:20" ht="11.85" customHeight="1" x14ac:dyDescent="0.3">
      <c r="A3996" s="3" t="s">
        <v>1608</v>
      </c>
      <c r="C3996" s="2">
        <v>0</v>
      </c>
      <c r="D3996" s="2"/>
      <c r="E3996" s="2">
        <v>56</v>
      </c>
      <c r="F3996" s="2"/>
      <c r="G3996" s="2">
        <v>0</v>
      </c>
      <c r="H3996" s="2"/>
      <c r="I3996" s="2">
        <v>55</v>
      </c>
      <c r="J3996" s="2"/>
      <c r="K3996" s="2">
        <v>55</v>
      </c>
      <c r="L3996" s="2"/>
      <c r="M3996" s="2">
        <v>55</v>
      </c>
      <c r="N3996" s="2"/>
      <c r="O3996" s="2">
        <v>0</v>
      </c>
      <c r="P3996" s="2"/>
      <c r="Q3996" s="2">
        <f t="shared" si="114"/>
        <v>55</v>
      </c>
      <c r="T3996" s="14"/>
    </row>
    <row r="3997" spans="1:20" ht="11.85" customHeight="1" x14ac:dyDescent="0.3">
      <c r="A3997" s="3" t="s">
        <v>1609</v>
      </c>
      <c r="C3997" s="2">
        <v>0</v>
      </c>
      <c r="D3997" s="2"/>
      <c r="E3997" s="2">
        <v>0</v>
      </c>
      <c r="F3997" s="2"/>
      <c r="G3997" s="2">
        <v>0</v>
      </c>
      <c r="H3997" s="2"/>
      <c r="I3997" s="2">
        <v>0</v>
      </c>
      <c r="J3997" s="2"/>
      <c r="K3997" s="2">
        <v>500</v>
      </c>
      <c r="L3997" s="2"/>
      <c r="M3997" s="2">
        <v>500</v>
      </c>
      <c r="N3997" s="2"/>
      <c r="O3997" s="2">
        <v>0</v>
      </c>
      <c r="P3997" s="2"/>
      <c r="Q3997" s="2">
        <f t="shared" si="114"/>
        <v>500</v>
      </c>
      <c r="T3997" s="14"/>
    </row>
    <row r="3998" spans="1:20" ht="11.85" customHeight="1" x14ac:dyDescent="0.3">
      <c r="A3998" s="3" t="s">
        <v>1610</v>
      </c>
      <c r="C3998" s="15">
        <v>0</v>
      </c>
      <c r="D3998" s="2"/>
      <c r="E3998" s="15">
        <v>6112.9</v>
      </c>
      <c r="F3998" s="2"/>
      <c r="G3998" s="15">
        <v>6393.72</v>
      </c>
      <c r="H3998" s="2"/>
      <c r="I3998" s="15">
        <v>5761</v>
      </c>
      <c r="J3998" s="2"/>
      <c r="K3998" s="15">
        <v>5761</v>
      </c>
      <c r="L3998" s="2"/>
      <c r="M3998" s="15">
        <v>5105</v>
      </c>
      <c r="N3998" s="2"/>
      <c r="O3998" s="15">
        <v>0</v>
      </c>
      <c r="P3998" s="2"/>
      <c r="Q3998" s="15">
        <f t="shared" si="114"/>
        <v>5105</v>
      </c>
      <c r="T3998" s="14"/>
    </row>
    <row r="3999" spans="1:20" ht="11.85" customHeight="1" x14ac:dyDescent="0.3">
      <c r="A3999" s="3" t="s">
        <v>295</v>
      </c>
      <c r="C3999" s="2">
        <f>SUM(C3989:C3998)</f>
        <v>0</v>
      </c>
      <c r="D3999" s="2"/>
      <c r="E3999" s="2">
        <f>SUM(E3989:E3998)</f>
        <v>9881.14</v>
      </c>
      <c r="F3999" s="2"/>
      <c r="G3999" s="2">
        <f>SUM(G3989:G3998)</f>
        <v>10045.710000000001</v>
      </c>
      <c r="H3999" s="2"/>
      <c r="I3999" s="2">
        <f>SUM(I3989:I3998)</f>
        <v>15436</v>
      </c>
      <c r="J3999" s="2"/>
      <c r="K3999" s="2">
        <f>SUM(K3989:K3998)</f>
        <v>16936</v>
      </c>
      <c r="L3999" s="2"/>
      <c r="M3999" s="2">
        <f>SUM(M3989:M3998)</f>
        <v>18030</v>
      </c>
      <c r="N3999" s="2"/>
      <c r="O3999" s="2">
        <f>SUM(O3989:O3998)</f>
        <v>0</v>
      </c>
      <c r="P3999" s="2"/>
      <c r="Q3999" s="2">
        <f>SUM(Q3989:Q3998)</f>
        <v>18030</v>
      </c>
    </row>
    <row r="4000" spans="1:20" ht="11.85" customHeight="1" x14ac:dyDescent="0.3">
      <c r="D4000" s="2"/>
      <c r="F4000" s="2"/>
      <c r="H4000" s="2"/>
      <c r="J4000" s="2"/>
      <c r="K4000" s="2"/>
      <c r="L4000" s="2"/>
      <c r="M4000" s="2"/>
      <c r="N4000" s="2"/>
      <c r="O4000" s="2"/>
      <c r="P4000" s="2"/>
      <c r="Q4000" s="2"/>
    </row>
    <row r="4001" spans="1:21" ht="11.85" customHeight="1" x14ac:dyDescent="0.3">
      <c r="A4001" s="3" t="s">
        <v>1611</v>
      </c>
      <c r="C4001" s="19">
        <v>0</v>
      </c>
      <c r="D4001" s="2"/>
      <c r="E4001" s="19">
        <v>0</v>
      </c>
      <c r="F4001" s="2"/>
      <c r="G4001" s="19">
        <v>0</v>
      </c>
      <c r="H4001" s="2"/>
      <c r="I4001" s="19">
        <v>0</v>
      </c>
      <c r="J4001" s="2"/>
      <c r="K4001" s="19">
        <v>0</v>
      </c>
      <c r="L4001" s="2"/>
      <c r="M4001" s="19">
        <v>0</v>
      </c>
      <c r="N4001" s="2"/>
      <c r="O4001" s="19">
        <v>0</v>
      </c>
      <c r="P4001" s="2"/>
      <c r="Q4001" s="19">
        <f>M4001+O4001</f>
        <v>0</v>
      </c>
    </row>
    <row r="4002" spans="1:21" ht="11.85" customHeight="1" x14ac:dyDescent="0.3">
      <c r="A4002" s="3" t="s">
        <v>1612</v>
      </c>
      <c r="C4002" s="15">
        <v>0</v>
      </c>
      <c r="D4002" s="2"/>
      <c r="E4002" s="15">
        <v>0</v>
      </c>
      <c r="F4002" s="2"/>
      <c r="G4002" s="15">
        <v>0</v>
      </c>
      <c r="H4002" s="2"/>
      <c r="I4002" s="15">
        <v>60000</v>
      </c>
      <c r="J4002" s="2"/>
      <c r="K4002" s="15">
        <v>58500</v>
      </c>
      <c r="L4002" s="2"/>
      <c r="M4002" s="15">
        <v>0</v>
      </c>
      <c r="N4002" s="2"/>
      <c r="O4002" s="15">
        <v>0</v>
      </c>
      <c r="P4002" s="2"/>
      <c r="Q4002" s="15">
        <f>M4002+O4002</f>
        <v>0</v>
      </c>
    </row>
    <row r="4003" spans="1:21" ht="11.85" customHeight="1" x14ac:dyDescent="0.3">
      <c r="A4003" s="3" t="s">
        <v>298</v>
      </c>
      <c r="C4003" s="2">
        <f>SUM(C4001:C4002)</f>
        <v>0</v>
      </c>
      <c r="D4003" s="2"/>
      <c r="E4003" s="2">
        <f>SUM(E4001:E4002)</f>
        <v>0</v>
      </c>
      <c r="F4003" s="2"/>
      <c r="G4003" s="2">
        <f>SUM(G4001:G4002)</f>
        <v>0</v>
      </c>
      <c r="H4003" s="2"/>
      <c r="I4003" s="2">
        <f>SUM(I4001:I4002)</f>
        <v>60000</v>
      </c>
      <c r="J4003" s="2"/>
      <c r="K4003" s="2">
        <f>SUM(K4001:K4002)</f>
        <v>58500</v>
      </c>
      <c r="L4003" s="2"/>
      <c r="M4003" s="2">
        <f>SUM(M4001:M4002)</f>
        <v>0</v>
      </c>
      <c r="N4003" s="2"/>
      <c r="O4003" s="2">
        <f>SUM(O4001:O4002)</f>
        <v>0</v>
      </c>
      <c r="P4003" s="2"/>
      <c r="Q4003" s="2">
        <f>SUM(Q4001:Q4002)</f>
        <v>0</v>
      </c>
    </row>
    <row r="4004" spans="1:21" ht="11.85" customHeight="1" x14ac:dyDescent="0.3">
      <c r="D4004" s="2"/>
      <c r="F4004" s="2"/>
      <c r="H4004" s="2"/>
      <c r="J4004" s="2"/>
      <c r="K4004" s="2"/>
      <c r="L4004" s="2"/>
      <c r="M4004" s="2"/>
      <c r="N4004" s="2"/>
      <c r="O4004" s="2"/>
      <c r="P4004" s="2"/>
      <c r="Q4004" s="2"/>
    </row>
    <row r="4005" spans="1:21" ht="11.85" customHeight="1" x14ac:dyDescent="0.3">
      <c r="A4005" s="13" t="s">
        <v>299</v>
      </c>
      <c r="D4005" s="2"/>
      <c r="F4005" s="2"/>
      <c r="H4005" s="2"/>
      <c r="J4005" s="2"/>
      <c r="K4005" s="2"/>
      <c r="L4005" s="2"/>
      <c r="M4005" s="2"/>
      <c r="N4005" s="2"/>
      <c r="O4005" s="2"/>
      <c r="P4005" s="2"/>
      <c r="Q4005" s="2"/>
    </row>
    <row r="4006" spans="1:21" ht="11.85" customHeight="1" x14ac:dyDescent="0.3">
      <c r="A4006" s="3" t="s">
        <v>1613</v>
      </c>
      <c r="C4006" s="2">
        <v>0</v>
      </c>
      <c r="D4006" s="2"/>
      <c r="E4006" s="2">
        <v>12966.9</v>
      </c>
      <c r="F4006" s="2"/>
      <c r="G4006" s="2">
        <v>16502.04</v>
      </c>
      <c r="H4006" s="2"/>
      <c r="I4006" s="2">
        <v>17134</v>
      </c>
      <c r="J4006" s="2"/>
      <c r="K4006" s="2">
        <v>17134</v>
      </c>
      <c r="L4006" s="2"/>
      <c r="M4006" s="2">
        <v>17800</v>
      </c>
      <c r="N4006" s="2"/>
      <c r="O4006" s="2">
        <v>0</v>
      </c>
      <c r="P4006" s="2"/>
      <c r="Q4006" s="2">
        <f>M4006+O4006</f>
        <v>17800</v>
      </c>
      <c r="T4006" s="14"/>
    </row>
    <row r="4007" spans="1:21" ht="11.85" customHeight="1" x14ac:dyDescent="0.3">
      <c r="A4007" s="3" t="s">
        <v>1614</v>
      </c>
      <c r="C4007" s="15">
        <v>0</v>
      </c>
      <c r="D4007" s="2"/>
      <c r="E4007" s="15">
        <v>190210</v>
      </c>
      <c r="F4007" s="2"/>
      <c r="G4007" s="15">
        <v>0</v>
      </c>
      <c r="H4007" s="2"/>
      <c r="I4007" s="15">
        <v>0</v>
      </c>
      <c r="J4007" s="2"/>
      <c r="K4007" s="15">
        <v>0</v>
      </c>
      <c r="L4007" s="2"/>
      <c r="M4007" s="15">
        <v>0</v>
      </c>
      <c r="N4007" s="2"/>
      <c r="O4007" s="15">
        <v>0</v>
      </c>
      <c r="P4007" s="2"/>
      <c r="Q4007" s="15">
        <f>M4007+O4007</f>
        <v>0</v>
      </c>
    </row>
    <row r="4008" spans="1:21" ht="11.85" customHeight="1" x14ac:dyDescent="0.3">
      <c r="A4008" s="3" t="s">
        <v>301</v>
      </c>
      <c r="C4008" s="2">
        <f>SUM(C4006:C4007)</f>
        <v>0</v>
      </c>
      <c r="D4008" s="2"/>
      <c r="E4008" s="2">
        <f>SUM(E4006:E4007)</f>
        <v>203176.9</v>
      </c>
      <c r="F4008" s="2"/>
      <c r="G4008" s="2">
        <f>SUM(G4006:G4007)</f>
        <v>16502.04</v>
      </c>
      <c r="H4008" s="2"/>
      <c r="I4008" s="2">
        <f>SUM(I4006:I4007)</f>
        <v>17134</v>
      </c>
      <c r="J4008" s="2"/>
      <c r="K4008" s="2">
        <f>SUM(K4006:K4007)</f>
        <v>17134</v>
      </c>
      <c r="L4008" s="2"/>
      <c r="M4008" s="2">
        <f>SUM(M4006:M4007)</f>
        <v>17800</v>
      </c>
      <c r="N4008" s="2"/>
      <c r="O4008" s="2">
        <f>SUM(O4006:O4007)</f>
        <v>0</v>
      </c>
      <c r="P4008" s="2"/>
      <c r="Q4008" s="2">
        <f>SUM(Q4006:Q4007)</f>
        <v>17800</v>
      </c>
    </row>
    <row r="4009" spans="1:21" ht="11.85" customHeight="1" x14ac:dyDescent="0.3">
      <c r="D4009" s="2"/>
      <c r="F4009" s="2"/>
      <c r="H4009" s="2"/>
      <c r="J4009" s="2"/>
      <c r="K4009" s="2"/>
      <c r="L4009" s="2"/>
      <c r="M4009" s="2"/>
      <c r="N4009" s="2"/>
      <c r="O4009" s="2"/>
      <c r="P4009" s="2"/>
      <c r="Q4009" s="2"/>
    </row>
    <row r="4010" spans="1:21" ht="11.85" customHeight="1" x14ac:dyDescent="0.3">
      <c r="A4010" s="3" t="s">
        <v>1615</v>
      </c>
      <c r="C4010" s="2">
        <f>C3982+C3999+C4008+C3986+C4003</f>
        <v>0</v>
      </c>
      <c r="D4010" s="2"/>
      <c r="E4010" s="2">
        <f>E3982+E3999+E4008+E3986+E4003</f>
        <v>217202.94</v>
      </c>
      <c r="F4010" s="2"/>
      <c r="G4010" s="2">
        <f>G3982+G3999+G4008+G3986+G4003</f>
        <v>41870.74</v>
      </c>
      <c r="H4010" s="2"/>
      <c r="I4010" s="2">
        <f>I3982+I3999+I4008+I3986+I4003</f>
        <v>132260</v>
      </c>
      <c r="J4010" s="2"/>
      <c r="K4010" s="5">
        <f>K3982+K3999+K4008+K3986+K4003</f>
        <v>132260</v>
      </c>
      <c r="L4010" s="2"/>
      <c r="M4010" s="2">
        <f>M3982+M3999+M4008+M3986+M4003</f>
        <v>64569</v>
      </c>
      <c r="N4010" s="2"/>
      <c r="O4010" s="2">
        <f>O3982+O3999+O4008+O3986+O4003</f>
        <v>0</v>
      </c>
      <c r="P4010" s="2"/>
      <c r="Q4010" s="2">
        <f>Q3982+Q3999+Q4008+Q3986+Q4003</f>
        <v>64569</v>
      </c>
      <c r="R4010" s="20"/>
      <c r="T4010" s="14"/>
      <c r="U4010" s="43"/>
    </row>
    <row r="4011" spans="1:21" ht="11.85" customHeight="1" x14ac:dyDescent="0.3"/>
    <row r="4012" spans="1:21" ht="11.85" customHeight="1" x14ac:dyDescent="0.3"/>
    <row r="4013" spans="1:21" ht="11.85" customHeight="1" x14ac:dyDescent="0.3"/>
    <row r="4014" spans="1:21" ht="11.85" customHeight="1" x14ac:dyDescent="0.3"/>
    <row r="4015" spans="1:21" ht="11.85" customHeight="1" x14ac:dyDescent="0.3"/>
    <row r="4016" spans="1:21" ht="11.85" customHeight="1" x14ac:dyDescent="0.3"/>
    <row r="4017" spans="1:5" ht="11.85" customHeight="1" x14ac:dyDescent="0.3"/>
    <row r="4018" spans="1:5" ht="11.85" customHeight="1" x14ac:dyDescent="0.3"/>
    <row r="4019" spans="1:5" ht="11.85" customHeight="1" x14ac:dyDescent="0.3"/>
    <row r="4020" spans="1:5" ht="11.85" customHeight="1" x14ac:dyDescent="0.3"/>
    <row r="4021" spans="1:5" ht="11.85" customHeight="1" x14ac:dyDescent="0.3"/>
    <row r="4022" spans="1:5" ht="11.85" customHeight="1" x14ac:dyDescent="0.3"/>
    <row r="4023" spans="1:5" ht="11.85" customHeight="1" x14ac:dyDescent="0.3"/>
    <row r="4024" spans="1:5" ht="11.85" customHeight="1" x14ac:dyDescent="0.3"/>
    <row r="4025" spans="1:5" ht="11.85" customHeight="1" x14ac:dyDescent="0.3"/>
    <row r="4026" spans="1:5" ht="11.85" customHeight="1" x14ac:dyDescent="0.3"/>
    <row r="4027" spans="1:5" ht="11.85" customHeight="1" x14ac:dyDescent="0.3"/>
    <row r="4028" spans="1:5" ht="11.85" customHeight="1" x14ac:dyDescent="0.3"/>
    <row r="4029" spans="1:5" ht="11.85" customHeight="1" x14ac:dyDescent="0.3">
      <c r="A4029" s="1"/>
      <c r="B4029" s="1"/>
      <c r="E4029" s="2" t="str">
        <f>$E$1</f>
        <v>CITY OF BRADY</v>
      </c>
    </row>
    <row r="4030" spans="1:5" ht="11.85" customHeight="1" x14ac:dyDescent="0.3">
      <c r="E4030" s="2" t="str">
        <f>$E$2</f>
        <v>BUDGET REPORT</v>
      </c>
    </row>
    <row r="4031" spans="1:5" ht="11.85" customHeight="1" x14ac:dyDescent="0.3">
      <c r="E4031" s="2" t="str">
        <f>$E$3</f>
        <v>FISCAL YEAR 2016 - 2017</v>
      </c>
    </row>
    <row r="4032" spans="1:5" ht="11.85" customHeight="1" x14ac:dyDescent="0.3">
      <c r="A4032" s="3" t="s">
        <v>1526</v>
      </c>
    </row>
    <row r="4033" spans="1:21" ht="11.85" customHeight="1" x14ac:dyDescent="0.3"/>
    <row r="4034" spans="1:21" ht="11.85" customHeight="1" x14ac:dyDescent="0.3">
      <c r="I4034" s="7" t="str">
        <f>$I$6</f>
        <v>(----- 2015-2016 ------)</v>
      </c>
      <c r="J4034" s="7"/>
      <c r="K4034" s="7"/>
      <c r="L4034" s="8"/>
      <c r="M4034" s="7" t="str">
        <f>$M$6</f>
        <v>2016-2017</v>
      </c>
      <c r="N4034" s="7"/>
      <c r="O4034" s="7"/>
      <c r="P4034" s="7"/>
      <c r="Q4034" s="7"/>
    </row>
    <row r="4035" spans="1:21" ht="11.85" customHeight="1" x14ac:dyDescent="0.3">
      <c r="C4035" s="9" t="str">
        <f>$C$7</f>
        <v>2012-2013</v>
      </c>
      <c r="D4035" s="8"/>
      <c r="E4035" s="9" t="str">
        <f>$E$7</f>
        <v>2013-2014</v>
      </c>
      <c r="F4035" s="8"/>
      <c r="G4035" s="9" t="str">
        <f>$G$7</f>
        <v>2014- 2015</v>
      </c>
      <c r="H4035" s="8"/>
      <c r="I4035" s="9" t="s">
        <v>9</v>
      </c>
      <c r="J4035" s="8"/>
      <c r="K4035" s="8" t="str">
        <f>+$K$7</f>
        <v>PROJECTED</v>
      </c>
      <c r="L4035" s="8"/>
      <c r="M4035" s="8" t="str">
        <f>$M$7</f>
        <v>2016-2017</v>
      </c>
      <c r="N4035" s="8"/>
      <c r="O4035" s="8" t="str">
        <f>$O$7</f>
        <v>2016-2017</v>
      </c>
      <c r="P4035" s="8"/>
      <c r="Q4035" s="8" t="str">
        <f>$Q$7</f>
        <v>APPROVED</v>
      </c>
    </row>
    <row r="4036" spans="1:21" ht="11.85" customHeight="1" x14ac:dyDescent="0.3">
      <c r="A4036" s="10" t="s">
        <v>242</v>
      </c>
      <c r="C4036" s="11" t="s">
        <v>12</v>
      </c>
      <c r="D4036" s="8"/>
      <c r="E4036" s="11" t="s">
        <v>12</v>
      </c>
      <c r="F4036" s="8"/>
      <c r="G4036" s="11" t="s">
        <v>12</v>
      </c>
      <c r="H4036" s="8"/>
      <c r="I4036" s="11" t="s">
        <v>13</v>
      </c>
      <c r="J4036" s="8"/>
      <c r="K4036" s="12" t="s">
        <v>13</v>
      </c>
      <c r="L4036" s="8"/>
      <c r="M4036" s="12" t="str">
        <f>$M$8</f>
        <v>BASE</v>
      </c>
      <c r="N4036" s="8"/>
      <c r="O4036" s="12" t="str">
        <f>$O$8</f>
        <v>SUPPLEMENTAL</v>
      </c>
      <c r="P4036" s="8"/>
      <c r="Q4036" s="12" t="str">
        <f>$Q$8</f>
        <v>BUDGET</v>
      </c>
    </row>
    <row r="4037" spans="1:21" ht="11.85" customHeight="1" x14ac:dyDescent="0.3"/>
    <row r="4038" spans="1:21" ht="11.85" customHeight="1" thickBot="1" x14ac:dyDescent="0.35">
      <c r="A4038" s="3" t="s">
        <v>1054</v>
      </c>
      <c r="C4038" s="24">
        <f>C3924+C4010</f>
        <v>783363.04</v>
      </c>
      <c r="D4038" s="2"/>
      <c r="E4038" s="24">
        <f>E3924+E4010</f>
        <v>988285.78</v>
      </c>
      <c r="F4038" s="2"/>
      <c r="G4038" s="24">
        <f>G3924+G4010</f>
        <v>1073573.1200000001</v>
      </c>
      <c r="H4038" s="2"/>
      <c r="I4038" s="24">
        <f>I3924+I4010</f>
        <v>1424460</v>
      </c>
      <c r="J4038" s="2"/>
      <c r="K4038" s="24">
        <f>K3924+K4010</f>
        <v>1478272</v>
      </c>
      <c r="L4038" s="2"/>
      <c r="M4038" s="24">
        <f>M3924+M4010</f>
        <v>1059858</v>
      </c>
      <c r="N4038" s="2"/>
      <c r="O4038" s="24">
        <f>O3924+O4010</f>
        <v>14200</v>
      </c>
      <c r="P4038" s="2"/>
      <c r="Q4038" s="24">
        <f>Q3924+Q4010</f>
        <v>1074058</v>
      </c>
      <c r="R4038" s="20"/>
      <c r="U4038" s="2"/>
    </row>
    <row r="4039" spans="1:21" ht="11.85" customHeight="1" thickTop="1" x14ac:dyDescent="0.3">
      <c r="D4039" s="2"/>
      <c r="F4039" s="2"/>
      <c r="H4039" s="2"/>
      <c r="J4039" s="2"/>
      <c r="K4039" s="2"/>
      <c r="L4039" s="2"/>
      <c r="M4039" s="2"/>
      <c r="N4039" s="2"/>
      <c r="O4039" s="2"/>
      <c r="P4039" s="2"/>
      <c r="Q4039" s="2"/>
    </row>
    <row r="4040" spans="1:21" ht="11.85" customHeight="1" thickBot="1" x14ac:dyDescent="0.35">
      <c r="A4040" s="3" t="s">
        <v>1055</v>
      </c>
      <c r="C4040" s="24">
        <f>C3811-C4038</f>
        <v>49822.939999999944</v>
      </c>
      <c r="D4040" s="2"/>
      <c r="E4040" s="24">
        <f>E3811-E4038</f>
        <v>116078.12000000011</v>
      </c>
      <c r="F4040" s="2"/>
      <c r="G4040" s="24">
        <f>G3811-G4038</f>
        <v>76362.60999999987</v>
      </c>
      <c r="H4040" s="2"/>
      <c r="I4040" s="24">
        <f>I3811-I4038</f>
        <v>-244460</v>
      </c>
      <c r="J4040" s="2"/>
      <c r="K4040" s="24">
        <f>K3811-K4038</f>
        <v>-327272</v>
      </c>
      <c r="L4040" s="2"/>
      <c r="M4040" s="24">
        <f>M3811-M4038</f>
        <v>-39358</v>
      </c>
      <c r="N4040" s="2"/>
      <c r="O4040" s="24">
        <f>O3811-O4038</f>
        <v>42800</v>
      </c>
      <c r="P4040" s="2"/>
      <c r="Q4040" s="24">
        <f>Q3811-Q4038</f>
        <v>3442</v>
      </c>
      <c r="U4040" s="2"/>
    </row>
    <row r="4041" spans="1:21" ht="11.85" customHeight="1" thickTop="1" x14ac:dyDescent="0.3">
      <c r="D4041" s="2"/>
      <c r="F4041" s="2"/>
      <c r="H4041" s="2"/>
      <c r="J4041" s="2"/>
      <c r="K4041" s="2"/>
      <c r="L4041" s="2"/>
      <c r="M4041" s="2"/>
      <c r="N4041" s="2"/>
      <c r="O4041" s="2"/>
      <c r="P4041" s="2"/>
      <c r="Q4041" s="2"/>
    </row>
    <row r="4042" spans="1:21" ht="11.85" customHeight="1" x14ac:dyDescent="0.3">
      <c r="D4042" s="2"/>
      <c r="F4042" s="2"/>
      <c r="H4042" s="2"/>
      <c r="J4042" s="2"/>
      <c r="K4042" s="2"/>
      <c r="L4042" s="2"/>
      <c r="M4042" s="2"/>
      <c r="N4042" s="2"/>
      <c r="O4042" s="2"/>
      <c r="P4042" s="2"/>
      <c r="Q4042" s="2"/>
    </row>
    <row r="4043" spans="1:21" ht="11.85" customHeight="1" x14ac:dyDescent="0.3">
      <c r="A4043" s="3" t="s">
        <v>1056</v>
      </c>
      <c r="D4043" s="2"/>
      <c r="F4043" s="2"/>
      <c r="H4043" s="2"/>
      <c r="J4043" s="2"/>
      <c r="K4043" s="2"/>
      <c r="L4043" s="2"/>
      <c r="M4043" s="2"/>
      <c r="N4043" s="2"/>
      <c r="O4043" s="2"/>
      <c r="P4043" s="2"/>
      <c r="Q4043" s="2"/>
    </row>
    <row r="4044" spans="1:21" ht="11.85" customHeight="1" thickBot="1" x14ac:dyDescent="0.35">
      <c r="A4044" s="3" t="s">
        <v>17</v>
      </c>
      <c r="C4044" s="24">
        <f>C3783+C3811-C4038</f>
        <v>49822.939999999944</v>
      </c>
      <c r="D4044" s="2"/>
      <c r="E4044" s="24">
        <f>E3783+E3811-E4038</f>
        <v>531765.12000000011</v>
      </c>
      <c r="F4044" s="2"/>
      <c r="G4044" s="24">
        <f>G3783+G3811-G4038</f>
        <v>608127.73</v>
      </c>
      <c r="H4044" s="2"/>
      <c r="I4044" s="24">
        <f>I3783+I3811-I4038</f>
        <v>363667.73</v>
      </c>
      <c r="J4044" s="2"/>
      <c r="K4044" s="24">
        <f>K3783+K3811-K4038</f>
        <v>280855.73</v>
      </c>
      <c r="L4044" s="2"/>
      <c r="M4044" s="24">
        <f>M3783+M3811-M4038</f>
        <v>241497.72999999998</v>
      </c>
      <c r="N4044" s="2"/>
      <c r="O4044" s="2"/>
      <c r="P4044" s="2"/>
      <c r="Q4044" s="24">
        <f>Q3783+Q3811-Q4038</f>
        <v>284297.73</v>
      </c>
      <c r="U4044" s="2"/>
    </row>
    <row r="4045" spans="1:21" ht="11.85" customHeight="1" thickTop="1" x14ac:dyDescent="0.3">
      <c r="D4045" s="5"/>
      <c r="F4045" s="5"/>
      <c r="H4045" s="5"/>
      <c r="J4045" s="5"/>
      <c r="K4045" s="5"/>
      <c r="L4045" s="5"/>
      <c r="M4045" s="5"/>
      <c r="N4045" s="5"/>
      <c r="O4045" s="5"/>
      <c r="P4045" s="5"/>
      <c r="Q4045" s="5"/>
    </row>
    <row r="4046" spans="1:21" ht="11.85" customHeight="1" x14ac:dyDescent="0.3"/>
    <row r="4047" spans="1:21" ht="11.85" customHeight="1" x14ac:dyDescent="0.3"/>
    <row r="4048" spans="1:21" ht="11.85" customHeight="1" x14ac:dyDescent="0.3"/>
    <row r="4049" ht="11.85" customHeight="1" x14ac:dyDescent="0.3"/>
    <row r="4050" ht="11.85" customHeight="1" x14ac:dyDescent="0.3"/>
    <row r="4051" ht="11.85" customHeight="1" x14ac:dyDescent="0.3"/>
    <row r="4052" ht="11.85" customHeight="1" x14ac:dyDescent="0.3"/>
    <row r="4053" ht="11.85" customHeight="1" x14ac:dyDescent="0.3"/>
    <row r="4054" ht="11.85" customHeight="1" x14ac:dyDescent="0.3"/>
    <row r="4055" ht="11.85" customHeight="1" x14ac:dyDescent="0.3"/>
    <row r="4056" ht="11.85" customHeight="1" x14ac:dyDescent="0.3"/>
    <row r="4057" ht="11.85" customHeight="1" x14ac:dyDescent="0.3"/>
    <row r="4058" ht="11.85" customHeight="1" x14ac:dyDescent="0.3"/>
    <row r="4059" ht="11.85" customHeight="1" x14ac:dyDescent="0.3"/>
    <row r="4060" ht="11.85" customHeight="1" x14ac:dyDescent="0.3"/>
    <row r="4061" ht="11.85" customHeight="1" x14ac:dyDescent="0.3"/>
    <row r="4062" ht="11.85" customHeight="1" x14ac:dyDescent="0.3"/>
    <row r="4063" ht="11.85" customHeight="1" x14ac:dyDescent="0.3"/>
    <row r="4064" ht="11.85" customHeight="1" x14ac:dyDescent="0.3"/>
    <row r="4065" ht="11.85" customHeight="1" x14ac:dyDescent="0.3"/>
    <row r="4066" ht="11.85" customHeight="1" x14ac:dyDescent="0.3"/>
    <row r="4067" ht="11.85" customHeight="1" x14ac:dyDescent="0.3"/>
    <row r="4068" ht="11.85" customHeight="1" x14ac:dyDescent="0.3"/>
    <row r="4069" ht="11.85" customHeight="1" x14ac:dyDescent="0.3"/>
    <row r="4070" ht="11.85" customHeight="1" x14ac:dyDescent="0.3"/>
    <row r="4071" ht="11.85" customHeight="1" x14ac:dyDescent="0.3"/>
    <row r="4072" ht="11.85" customHeight="1" x14ac:dyDescent="0.3"/>
    <row r="4073" ht="11.85" customHeight="1" x14ac:dyDescent="0.3"/>
    <row r="4074" ht="11.85" customHeight="1" x14ac:dyDescent="0.3"/>
    <row r="4075" ht="11.85" customHeight="1" x14ac:dyDescent="0.3"/>
    <row r="4076" ht="11.85" customHeight="1" x14ac:dyDescent="0.3"/>
    <row r="4077" ht="11.85" customHeight="1" x14ac:dyDescent="0.3"/>
    <row r="4078" ht="11.85" customHeight="1" x14ac:dyDescent="0.3"/>
    <row r="4079" ht="11.85" customHeight="1" x14ac:dyDescent="0.3"/>
    <row r="4080" ht="11.85" customHeight="1" x14ac:dyDescent="0.3"/>
    <row r="4081" spans="1:5" ht="11.85" customHeight="1" x14ac:dyDescent="0.3"/>
    <row r="4082" spans="1:5" ht="11.85" customHeight="1" x14ac:dyDescent="0.3"/>
    <row r="4083" spans="1:5" ht="11.85" customHeight="1" x14ac:dyDescent="0.3"/>
    <row r="4084" spans="1:5" ht="11.85" customHeight="1" x14ac:dyDescent="0.3"/>
    <row r="4085" spans="1:5" ht="11.85" customHeight="1" x14ac:dyDescent="0.3"/>
    <row r="4086" spans="1:5" ht="11.85" customHeight="1" x14ac:dyDescent="0.3"/>
    <row r="4087" spans="1:5" ht="11.85" customHeight="1" x14ac:dyDescent="0.3"/>
    <row r="4088" spans="1:5" ht="11.85" customHeight="1" x14ac:dyDescent="0.3"/>
    <row r="4089" spans="1:5" ht="11.85" customHeight="1" x14ac:dyDescent="0.3"/>
    <row r="4090" spans="1:5" ht="11.85" customHeight="1" x14ac:dyDescent="0.3"/>
    <row r="4091" spans="1:5" ht="11.85" customHeight="1" x14ac:dyDescent="0.3"/>
    <row r="4092" spans="1:5" ht="11.85" customHeight="1" x14ac:dyDescent="0.3">
      <c r="A4092" s="1"/>
      <c r="B4092" s="1"/>
      <c r="E4092" s="2" t="str">
        <f>$E$1</f>
        <v>CITY OF BRADY</v>
      </c>
    </row>
    <row r="4093" spans="1:5" ht="11.85" customHeight="1" x14ac:dyDescent="0.3">
      <c r="E4093" s="2" t="str">
        <f>$E$2</f>
        <v>BUDGET REPORT</v>
      </c>
    </row>
    <row r="4094" spans="1:5" ht="11.85" customHeight="1" x14ac:dyDescent="0.3">
      <c r="E4094" s="2" t="str">
        <f>$E$3</f>
        <v>FISCAL YEAR 2016 - 2017</v>
      </c>
    </row>
    <row r="4095" spans="1:5" ht="11.85" customHeight="1" x14ac:dyDescent="0.3">
      <c r="A4095" s="3" t="s">
        <v>1616</v>
      </c>
    </row>
    <row r="4096" spans="1:5" ht="11.85" customHeight="1" x14ac:dyDescent="0.3"/>
    <row r="4097" spans="1:18" ht="11.85" customHeight="1" x14ac:dyDescent="0.3">
      <c r="I4097" s="7" t="str">
        <f>$I$6</f>
        <v>(----- 2015-2016 ------)</v>
      </c>
      <c r="J4097" s="7"/>
      <c r="K4097" s="7"/>
      <c r="L4097" s="8"/>
      <c r="M4097" s="7" t="str">
        <f>$M$6</f>
        <v>2016-2017</v>
      </c>
      <c r="N4097" s="7"/>
      <c r="O4097" s="7"/>
      <c r="P4097" s="7"/>
      <c r="Q4097" s="7"/>
    </row>
    <row r="4098" spans="1:18" ht="11.85" customHeight="1" x14ac:dyDescent="0.3">
      <c r="C4098" s="9" t="str">
        <f>$C$7</f>
        <v>2012-2013</v>
      </c>
      <c r="D4098" s="8"/>
      <c r="E4098" s="9" t="str">
        <f>$E$7</f>
        <v>2013-2014</v>
      </c>
      <c r="F4098" s="8"/>
      <c r="G4098" s="9" t="str">
        <f>$G$7</f>
        <v>2014- 2015</v>
      </c>
      <c r="H4098" s="8"/>
      <c r="I4098" s="9" t="s">
        <v>9</v>
      </c>
      <c r="J4098" s="8"/>
      <c r="K4098" s="8" t="str">
        <f>+$K$7</f>
        <v>PROJECTED</v>
      </c>
      <c r="L4098" s="8"/>
      <c r="M4098" s="8" t="str">
        <f>$M$7</f>
        <v>2016-2017</v>
      </c>
      <c r="N4098" s="8"/>
      <c r="O4098" s="8" t="str">
        <f>$O$7</f>
        <v>2016-2017</v>
      </c>
      <c r="P4098" s="8"/>
      <c r="Q4098" s="8" t="str">
        <f>$Q$7</f>
        <v>APPROVED</v>
      </c>
    </row>
    <row r="4099" spans="1:18" ht="11.85" customHeight="1" x14ac:dyDescent="0.3">
      <c r="A4099" s="10"/>
      <c r="C4099" s="11" t="s">
        <v>12</v>
      </c>
      <c r="D4099" s="8"/>
      <c r="E4099" s="11" t="s">
        <v>12</v>
      </c>
      <c r="F4099" s="8"/>
      <c r="G4099" s="11" t="s">
        <v>12</v>
      </c>
      <c r="H4099" s="8"/>
      <c r="I4099" s="11" t="s">
        <v>13</v>
      </c>
      <c r="J4099" s="8"/>
      <c r="K4099" s="12" t="s">
        <v>13</v>
      </c>
      <c r="L4099" s="8"/>
      <c r="M4099" s="12" t="str">
        <f>$M$8</f>
        <v>BASE</v>
      </c>
      <c r="N4099" s="8"/>
      <c r="O4099" s="12" t="str">
        <f>$O$8</f>
        <v>SUPPLEMENTAL</v>
      </c>
      <c r="P4099" s="8"/>
      <c r="Q4099" s="12" t="str">
        <f>$Q$8</f>
        <v>BUDGET</v>
      </c>
    </row>
    <row r="4100" spans="1:18" ht="11.85" customHeight="1" x14ac:dyDescent="0.3"/>
    <row r="4101" spans="1:18" ht="11.85" customHeight="1" x14ac:dyDescent="0.3">
      <c r="A4101" s="3" t="s">
        <v>16</v>
      </c>
    </row>
    <row r="4102" spans="1:18" ht="11.85" customHeight="1" x14ac:dyDescent="0.3">
      <c r="A4102" s="3" t="s">
        <v>17</v>
      </c>
      <c r="C4102" s="2">
        <f>131720+3769</f>
        <v>135489</v>
      </c>
      <c r="D4102" s="2"/>
      <c r="E4102" s="2">
        <f>+C4461</f>
        <v>142011.33000000054</v>
      </c>
      <c r="F4102" s="2"/>
      <c r="G4102" s="2">
        <f>+E4461</f>
        <v>198789.42000000039</v>
      </c>
      <c r="H4102" s="2"/>
      <c r="I4102" s="2">
        <f>+G4461</f>
        <v>361464.0400000005</v>
      </c>
      <c r="J4102" s="2"/>
      <c r="K4102" s="2">
        <f>+I4102</f>
        <v>361464.0400000005</v>
      </c>
      <c r="L4102" s="2"/>
      <c r="M4102" s="2">
        <f>+K4461</f>
        <v>477335.0400000005</v>
      </c>
      <c r="N4102" s="2"/>
      <c r="O4102" s="2"/>
      <c r="P4102" s="2"/>
      <c r="Q4102" s="2">
        <f>M4102</f>
        <v>477335.0400000005</v>
      </c>
    </row>
    <row r="4103" spans="1:18" ht="11.85" customHeight="1" x14ac:dyDescent="0.3">
      <c r="D4103" s="2"/>
      <c r="F4103" s="2"/>
      <c r="H4103" s="2"/>
      <c r="J4103" s="2"/>
      <c r="K4103" s="2"/>
      <c r="L4103" s="2"/>
      <c r="M4103" s="2"/>
      <c r="N4103" s="2"/>
      <c r="O4103" s="2"/>
      <c r="P4103" s="2"/>
      <c r="Q4103" s="2"/>
    </row>
    <row r="4104" spans="1:18" ht="11.85" customHeight="1" x14ac:dyDescent="0.3">
      <c r="A4104" s="13" t="s">
        <v>18</v>
      </c>
      <c r="D4104" s="2"/>
      <c r="F4104" s="2"/>
      <c r="H4104" s="2"/>
      <c r="J4104" s="2"/>
      <c r="K4104" s="2"/>
      <c r="L4104" s="2"/>
      <c r="M4104" s="2"/>
      <c r="N4104" s="2"/>
      <c r="O4104" s="2"/>
      <c r="P4104" s="2"/>
      <c r="Q4104" s="2"/>
    </row>
    <row r="4105" spans="1:18" ht="11.85" customHeight="1" x14ac:dyDescent="0.3">
      <c r="D4105" s="2"/>
      <c r="F4105" s="2"/>
      <c r="H4105" s="2"/>
      <c r="J4105" s="2"/>
      <c r="K4105" s="2"/>
      <c r="L4105" s="2"/>
      <c r="M4105" s="2"/>
      <c r="N4105" s="2"/>
      <c r="O4105" s="2"/>
      <c r="P4105" s="2"/>
      <c r="Q4105" s="2"/>
    </row>
    <row r="4106" spans="1:18" ht="11.85" customHeight="1" x14ac:dyDescent="0.3">
      <c r="A4106" s="13" t="s">
        <v>1617</v>
      </c>
      <c r="D4106" s="2"/>
      <c r="F4106" s="2"/>
      <c r="H4106" s="2"/>
      <c r="J4106" s="2"/>
      <c r="K4106" s="2"/>
      <c r="L4106" s="2"/>
      <c r="M4106" s="2"/>
      <c r="N4106" s="2"/>
      <c r="O4106" s="2"/>
      <c r="P4106" s="2"/>
      <c r="Q4106" s="2"/>
    </row>
    <row r="4107" spans="1:18" ht="11.85" customHeight="1" x14ac:dyDescent="0.3">
      <c r="A4107" s="3" t="s">
        <v>1618</v>
      </c>
      <c r="C4107" s="2">
        <v>189927.01</v>
      </c>
      <c r="D4107" s="2"/>
      <c r="E4107" s="2">
        <v>230739.62</v>
      </c>
      <c r="F4107" s="2"/>
      <c r="G4107" s="2">
        <v>236148.84</v>
      </c>
      <c r="H4107" s="2"/>
      <c r="I4107" s="2">
        <v>225000</v>
      </c>
      <c r="J4107" s="2"/>
      <c r="K4107" s="2">
        <v>215000</v>
      </c>
      <c r="L4107" s="2"/>
      <c r="M4107" s="2">
        <v>215000</v>
      </c>
      <c r="N4107" s="2"/>
      <c r="O4107" s="2">
        <v>0</v>
      </c>
      <c r="P4107" s="2"/>
      <c r="Q4107" s="2">
        <f>M4107+O4107</f>
        <v>215000</v>
      </c>
    </row>
    <row r="4108" spans="1:18" ht="11.85" customHeight="1" x14ac:dyDescent="0.3">
      <c r="A4108" s="3" t="s">
        <v>1619</v>
      </c>
      <c r="C4108" s="2">
        <v>205200.3</v>
      </c>
      <c r="D4108" s="2"/>
      <c r="E4108" s="2">
        <v>232473.12</v>
      </c>
      <c r="F4108" s="2"/>
      <c r="G4108" s="2">
        <v>266504.67</v>
      </c>
      <c r="H4108" s="2"/>
      <c r="I4108" s="2">
        <v>240000</v>
      </c>
      <c r="J4108" s="2"/>
      <c r="K4108" s="2">
        <v>258000</v>
      </c>
      <c r="L4108" s="2"/>
      <c r="M4108" s="2">
        <v>240000</v>
      </c>
      <c r="N4108" s="2"/>
      <c r="O4108" s="2">
        <v>0</v>
      </c>
      <c r="P4108" s="2"/>
      <c r="Q4108" s="2">
        <f>M4108+O4108</f>
        <v>240000</v>
      </c>
    </row>
    <row r="4109" spans="1:18" ht="11.85" customHeight="1" x14ac:dyDescent="0.3">
      <c r="A4109" s="3" t="s">
        <v>1620</v>
      </c>
      <c r="C4109" s="2">
        <v>5699.4</v>
      </c>
      <c r="D4109" s="2"/>
      <c r="E4109" s="2">
        <v>4559.45</v>
      </c>
      <c r="F4109" s="2"/>
      <c r="G4109" s="2">
        <v>3931.09</v>
      </c>
      <c r="H4109" s="2"/>
      <c r="I4109" s="2">
        <v>5000</v>
      </c>
      <c r="J4109" s="2"/>
      <c r="K4109" s="2">
        <v>5000</v>
      </c>
      <c r="L4109" s="2"/>
      <c r="M4109" s="2">
        <v>3000</v>
      </c>
      <c r="N4109" s="2"/>
      <c r="O4109" s="2">
        <v>0</v>
      </c>
      <c r="P4109" s="2"/>
      <c r="Q4109" s="2">
        <f>M4109+O4109</f>
        <v>3000</v>
      </c>
    </row>
    <row r="4110" spans="1:18" ht="11.85" customHeight="1" x14ac:dyDescent="0.3">
      <c r="A4110" s="3" t="s">
        <v>1621</v>
      </c>
      <c r="C4110" s="2">
        <v>0</v>
      </c>
      <c r="D4110" s="2"/>
      <c r="E4110" s="2">
        <v>0</v>
      </c>
      <c r="F4110" s="2"/>
      <c r="G4110" s="2">
        <v>0</v>
      </c>
      <c r="H4110" s="2"/>
      <c r="I4110" s="2">
        <v>0</v>
      </c>
      <c r="J4110" s="2"/>
      <c r="K4110" s="2">
        <v>0</v>
      </c>
      <c r="L4110" s="2"/>
      <c r="M4110" s="2">
        <v>0</v>
      </c>
      <c r="N4110" s="2"/>
      <c r="O4110" s="2">
        <v>0</v>
      </c>
      <c r="P4110" s="2"/>
      <c r="Q4110" s="2">
        <f>M4110+O4110</f>
        <v>0</v>
      </c>
    </row>
    <row r="4111" spans="1:18" ht="11.85" customHeight="1" x14ac:dyDescent="0.3">
      <c r="A4111" s="3" t="s">
        <v>1622</v>
      </c>
      <c r="C4111" s="2">
        <v>35164.370000000003</v>
      </c>
      <c r="D4111" s="2"/>
      <c r="E4111" s="2">
        <v>14500</v>
      </c>
      <c r="F4111" s="2"/>
      <c r="G4111" s="2">
        <v>0</v>
      </c>
      <c r="H4111" s="2"/>
      <c r="I4111" s="2">
        <v>0</v>
      </c>
      <c r="J4111" s="2"/>
      <c r="K4111" s="2">
        <v>0</v>
      </c>
      <c r="L4111" s="2"/>
      <c r="M4111" s="2">
        <v>0</v>
      </c>
      <c r="N4111" s="2"/>
      <c r="O4111" s="2">
        <v>0</v>
      </c>
      <c r="P4111" s="2"/>
      <c r="Q4111" s="2">
        <f>M4111+O4111</f>
        <v>0</v>
      </c>
      <c r="R4111" s="20"/>
    </row>
    <row r="4112" spans="1:18" ht="6" customHeight="1" x14ac:dyDescent="0.3">
      <c r="D4112" s="2"/>
      <c r="F4112" s="2"/>
      <c r="H4112" s="2"/>
      <c r="J4112" s="2"/>
      <c r="K4112" s="2"/>
      <c r="L4112" s="2"/>
      <c r="M4112" s="2"/>
      <c r="N4112" s="2"/>
      <c r="O4112" s="2"/>
      <c r="P4112" s="2"/>
      <c r="Q4112" s="2"/>
    </row>
    <row r="4113" spans="1:18" ht="11.85" customHeight="1" x14ac:dyDescent="0.3">
      <c r="A4113" s="3" t="s">
        <v>1623</v>
      </c>
      <c r="C4113" s="2">
        <v>14859.81</v>
      </c>
      <c r="D4113" s="2"/>
      <c r="E4113" s="2">
        <v>14343.48</v>
      </c>
      <c r="F4113" s="2"/>
      <c r="G4113" s="2">
        <v>-579.71</v>
      </c>
      <c r="H4113" s="2"/>
      <c r="I4113" s="2">
        <v>0</v>
      </c>
      <c r="J4113" s="2"/>
      <c r="K4113" s="2">
        <v>0</v>
      </c>
      <c r="L4113" s="2"/>
      <c r="M4113" s="2">
        <v>0</v>
      </c>
      <c r="N4113" s="2"/>
      <c r="O4113" s="2">
        <v>0</v>
      </c>
      <c r="P4113" s="2"/>
      <c r="Q4113" s="2">
        <f t="shared" ref="Q4113:Q4119" si="115">M4113+O4113</f>
        <v>0</v>
      </c>
    </row>
    <row r="4114" spans="1:18" ht="11.85" customHeight="1" x14ac:dyDescent="0.3">
      <c r="A4114" s="3" t="s">
        <v>1624</v>
      </c>
      <c r="C4114" s="2">
        <v>51000.86</v>
      </c>
      <c r="D4114" s="2"/>
      <c r="E4114" s="2">
        <v>69657.89</v>
      </c>
      <c r="F4114" s="2"/>
      <c r="G4114" s="2">
        <v>12712.8</v>
      </c>
      <c r="H4114" s="2"/>
      <c r="I4114" s="2">
        <v>0</v>
      </c>
      <c r="J4114" s="2"/>
      <c r="K4114" s="2">
        <v>0</v>
      </c>
      <c r="L4114" s="2"/>
      <c r="M4114" s="2">
        <v>0</v>
      </c>
      <c r="N4114" s="2"/>
      <c r="O4114" s="2">
        <v>0</v>
      </c>
      <c r="P4114" s="2"/>
      <c r="Q4114" s="2">
        <f t="shared" si="115"/>
        <v>0</v>
      </c>
    </row>
    <row r="4115" spans="1:18" ht="11.85" customHeight="1" x14ac:dyDescent="0.3">
      <c r="A4115" s="3" t="s">
        <v>1625</v>
      </c>
      <c r="C4115" s="2">
        <v>66209.740000000005</v>
      </c>
      <c r="D4115" s="2"/>
      <c r="E4115" s="2">
        <v>69329.039999999994</v>
      </c>
      <c r="F4115" s="2"/>
      <c r="G4115" s="2">
        <v>72112.44</v>
      </c>
      <c r="H4115" s="2"/>
      <c r="I4115" s="2">
        <v>68000</v>
      </c>
      <c r="J4115" s="2"/>
      <c r="K4115" s="2">
        <v>68000</v>
      </c>
      <c r="L4115" s="2"/>
      <c r="M4115" s="2">
        <v>65000</v>
      </c>
      <c r="N4115" s="2"/>
      <c r="O4115" s="2">
        <v>0</v>
      </c>
      <c r="P4115" s="2"/>
      <c r="Q4115" s="2">
        <f t="shared" si="115"/>
        <v>65000</v>
      </c>
    </row>
    <row r="4116" spans="1:18" ht="11.85" customHeight="1" x14ac:dyDescent="0.3">
      <c r="A4116" s="3" t="s">
        <v>1626</v>
      </c>
      <c r="C4116" s="2">
        <v>29123.02</v>
      </c>
      <c r="D4116" s="2"/>
      <c r="E4116" s="2">
        <v>30755.14</v>
      </c>
      <c r="F4116" s="2"/>
      <c r="G4116" s="2">
        <v>26821.39</v>
      </c>
      <c r="H4116" s="2"/>
      <c r="I4116" s="2">
        <v>28000</v>
      </c>
      <c r="J4116" s="2"/>
      <c r="K4116" s="2">
        <v>25000</v>
      </c>
      <c r="L4116" s="2"/>
      <c r="M4116" s="2">
        <v>25000</v>
      </c>
      <c r="N4116" s="2"/>
      <c r="O4116" s="2">
        <v>0</v>
      </c>
      <c r="P4116" s="2"/>
      <c r="Q4116" s="2">
        <f t="shared" si="115"/>
        <v>25000</v>
      </c>
    </row>
    <row r="4117" spans="1:18" ht="11.85" customHeight="1" x14ac:dyDescent="0.3">
      <c r="A4117" s="3" t="s">
        <v>1627</v>
      </c>
      <c r="C4117" s="2">
        <v>0</v>
      </c>
      <c r="D4117" s="2"/>
      <c r="E4117" s="2">
        <v>6.6</v>
      </c>
      <c r="F4117" s="2"/>
      <c r="G4117" s="2">
        <v>0</v>
      </c>
      <c r="H4117" s="2"/>
      <c r="I4117" s="2">
        <v>0</v>
      </c>
      <c r="J4117" s="2"/>
      <c r="K4117" s="2">
        <v>0</v>
      </c>
      <c r="L4117" s="2"/>
      <c r="M4117" s="2">
        <v>0</v>
      </c>
      <c r="N4117" s="2"/>
      <c r="O4117" s="2">
        <v>0</v>
      </c>
      <c r="P4117" s="2"/>
      <c r="Q4117" s="2">
        <f t="shared" si="115"/>
        <v>0</v>
      </c>
    </row>
    <row r="4118" spans="1:18" ht="11.85" customHeight="1" x14ac:dyDescent="0.3">
      <c r="A4118" s="3" t="s">
        <v>1628</v>
      </c>
      <c r="C4118" s="2">
        <v>0</v>
      </c>
      <c r="D4118" s="2"/>
      <c r="E4118" s="2">
        <v>2523</v>
      </c>
      <c r="F4118" s="2"/>
      <c r="G4118" s="2">
        <v>0</v>
      </c>
      <c r="H4118" s="2"/>
      <c r="I4118" s="2">
        <v>0</v>
      </c>
      <c r="J4118" s="2"/>
      <c r="K4118" s="2">
        <v>0</v>
      </c>
      <c r="L4118" s="2"/>
      <c r="M4118" s="2">
        <v>0</v>
      </c>
      <c r="N4118" s="2"/>
      <c r="O4118" s="2">
        <v>0</v>
      </c>
      <c r="P4118" s="2"/>
      <c r="Q4118" s="2">
        <f t="shared" si="115"/>
        <v>0</v>
      </c>
    </row>
    <row r="4119" spans="1:18" ht="11.85" customHeight="1" x14ac:dyDescent="0.3">
      <c r="A4119" s="3" t="s">
        <v>1629</v>
      </c>
      <c r="C4119" s="2">
        <v>0</v>
      </c>
      <c r="D4119" s="2"/>
      <c r="E4119" s="2">
        <v>33.380000000000003</v>
      </c>
      <c r="F4119" s="2"/>
      <c r="G4119" s="2">
        <v>82.06</v>
      </c>
      <c r="H4119" s="2"/>
      <c r="I4119" s="2">
        <v>0</v>
      </c>
      <c r="J4119" s="2"/>
      <c r="K4119" s="2">
        <v>0</v>
      </c>
      <c r="L4119" s="2"/>
      <c r="M4119" s="2">
        <v>0</v>
      </c>
      <c r="N4119" s="2"/>
      <c r="O4119" s="2">
        <v>0</v>
      </c>
      <c r="P4119" s="2"/>
      <c r="Q4119" s="2">
        <f t="shared" si="115"/>
        <v>0</v>
      </c>
      <c r="R4119" s="20"/>
    </row>
    <row r="4120" spans="1:18" ht="7.5" customHeight="1" x14ac:dyDescent="0.3">
      <c r="D4120" s="2"/>
      <c r="F4120" s="2"/>
      <c r="H4120" s="2"/>
      <c r="J4120" s="2"/>
      <c r="K4120" s="2"/>
      <c r="L4120" s="2"/>
      <c r="M4120" s="2"/>
      <c r="N4120" s="2"/>
      <c r="O4120" s="2"/>
      <c r="P4120" s="2"/>
      <c r="Q4120" s="2"/>
    </row>
    <row r="4121" spans="1:18" ht="11.85" customHeight="1" x14ac:dyDescent="0.3">
      <c r="A4121" s="3" t="s">
        <v>1630</v>
      </c>
      <c r="C4121" s="2">
        <v>0</v>
      </c>
      <c r="D4121" s="2"/>
      <c r="E4121" s="2">
        <v>0</v>
      </c>
      <c r="F4121" s="2"/>
      <c r="G4121" s="2">
        <v>0</v>
      </c>
      <c r="H4121" s="2"/>
      <c r="I4121" s="2">
        <v>0</v>
      </c>
      <c r="J4121" s="2"/>
      <c r="K4121" s="2">
        <v>0</v>
      </c>
      <c r="L4121" s="2"/>
      <c r="M4121" s="2">
        <v>0</v>
      </c>
      <c r="N4121" s="2"/>
      <c r="O4121" s="2">
        <v>0</v>
      </c>
      <c r="P4121" s="2"/>
      <c r="Q4121" s="2">
        <f t="shared" ref="Q4121:Q4150" si="116">M4121+O4121</f>
        <v>0</v>
      </c>
    </row>
    <row r="4122" spans="1:18" ht="11.85" customHeight="1" x14ac:dyDescent="0.3">
      <c r="A4122" s="3" t="s">
        <v>1631</v>
      </c>
      <c r="C4122" s="2">
        <v>0</v>
      </c>
      <c r="D4122" s="2"/>
      <c r="E4122" s="2">
        <v>0</v>
      </c>
      <c r="F4122" s="2"/>
      <c r="G4122" s="2">
        <v>5345.9</v>
      </c>
      <c r="H4122" s="2"/>
      <c r="I4122" s="2">
        <v>10000</v>
      </c>
      <c r="J4122" s="2"/>
      <c r="K4122" s="2">
        <v>10000</v>
      </c>
      <c r="L4122" s="2"/>
      <c r="M4122" s="2">
        <v>0</v>
      </c>
      <c r="N4122" s="2"/>
      <c r="O4122" s="2">
        <v>0</v>
      </c>
      <c r="P4122" s="2"/>
      <c r="Q4122" s="2">
        <f t="shared" si="116"/>
        <v>0</v>
      </c>
    </row>
    <row r="4123" spans="1:18" ht="11.85" customHeight="1" x14ac:dyDescent="0.3">
      <c r="A4123" s="3" t="s">
        <v>1632</v>
      </c>
      <c r="C4123" s="2">
        <v>0</v>
      </c>
      <c r="D4123" s="2"/>
      <c r="E4123" s="2">
        <v>0</v>
      </c>
      <c r="F4123" s="2"/>
      <c r="G4123" s="2">
        <v>0</v>
      </c>
      <c r="H4123" s="2"/>
      <c r="I4123" s="2">
        <v>0</v>
      </c>
      <c r="J4123" s="2"/>
      <c r="K4123" s="2">
        <v>0</v>
      </c>
      <c r="L4123" s="2"/>
      <c r="M4123" s="2">
        <v>0</v>
      </c>
      <c r="N4123" s="2"/>
      <c r="O4123" s="2">
        <v>0</v>
      </c>
      <c r="P4123" s="2"/>
      <c r="Q4123" s="2">
        <f t="shared" si="116"/>
        <v>0</v>
      </c>
    </row>
    <row r="4124" spans="1:18" ht="11.85" customHeight="1" x14ac:dyDescent="0.3">
      <c r="A4124" s="3" t="s">
        <v>1633</v>
      </c>
      <c r="C4124" s="2">
        <v>0</v>
      </c>
      <c r="D4124" s="2"/>
      <c r="E4124" s="2">
        <v>0</v>
      </c>
      <c r="F4124" s="2"/>
      <c r="G4124" s="2">
        <v>0</v>
      </c>
      <c r="H4124" s="2"/>
      <c r="I4124" s="2">
        <v>0</v>
      </c>
      <c r="J4124" s="2"/>
      <c r="K4124" s="2">
        <v>0</v>
      </c>
      <c r="L4124" s="2"/>
      <c r="M4124" s="2">
        <v>0</v>
      </c>
      <c r="N4124" s="2"/>
      <c r="O4124" s="2">
        <v>0</v>
      </c>
      <c r="P4124" s="2"/>
      <c r="Q4124" s="2">
        <f t="shared" si="116"/>
        <v>0</v>
      </c>
    </row>
    <row r="4125" spans="1:18" ht="11.85" customHeight="1" x14ac:dyDescent="0.3">
      <c r="A4125" s="3" t="s">
        <v>1634</v>
      </c>
      <c r="C4125" s="2">
        <v>0</v>
      </c>
      <c r="D4125" s="2"/>
      <c r="E4125" s="2">
        <v>0</v>
      </c>
      <c r="F4125" s="2"/>
      <c r="G4125" s="2">
        <v>0</v>
      </c>
      <c r="H4125" s="2"/>
      <c r="I4125" s="2">
        <v>37500</v>
      </c>
      <c r="J4125" s="2"/>
      <c r="K4125" s="2">
        <v>50000</v>
      </c>
      <c r="L4125" s="2"/>
      <c r="M4125" s="2">
        <v>0</v>
      </c>
      <c r="N4125" s="2"/>
      <c r="O4125" s="2">
        <v>0</v>
      </c>
      <c r="P4125" s="2"/>
      <c r="Q4125" s="2">
        <f t="shared" si="116"/>
        <v>0</v>
      </c>
    </row>
    <row r="4126" spans="1:18" ht="11.85" customHeight="1" x14ac:dyDescent="0.3">
      <c r="A4126" s="3" t="s">
        <v>1635</v>
      </c>
      <c r="C4126" s="2">
        <v>12256.48</v>
      </c>
      <c r="D4126" s="2"/>
      <c r="E4126" s="2">
        <v>13049.92</v>
      </c>
      <c r="F4126" s="2"/>
      <c r="G4126" s="2">
        <v>9341</v>
      </c>
      <c r="H4126" s="2"/>
      <c r="I4126" s="2">
        <v>15000</v>
      </c>
      <c r="J4126" s="2"/>
      <c r="K4126" s="2">
        <v>15000</v>
      </c>
      <c r="L4126" s="2"/>
      <c r="M4126" s="2">
        <v>0</v>
      </c>
      <c r="N4126" s="2"/>
      <c r="O4126" s="2">
        <v>0</v>
      </c>
      <c r="P4126" s="2"/>
      <c r="Q4126" s="2">
        <f t="shared" si="116"/>
        <v>0</v>
      </c>
    </row>
    <row r="4127" spans="1:18" ht="11.85" customHeight="1" x14ac:dyDescent="0.3">
      <c r="A4127" s="3" t="s">
        <v>1636</v>
      </c>
      <c r="C4127" s="2">
        <v>0</v>
      </c>
      <c r="D4127" s="2"/>
      <c r="E4127" s="2">
        <v>0</v>
      </c>
      <c r="F4127" s="2"/>
      <c r="G4127" s="2">
        <v>0</v>
      </c>
      <c r="H4127" s="2"/>
      <c r="I4127" s="2">
        <v>127152</v>
      </c>
      <c r="J4127" s="2"/>
      <c r="K4127" s="2">
        <v>0</v>
      </c>
      <c r="L4127" s="2"/>
      <c r="M4127" s="2">
        <v>158900</v>
      </c>
      <c r="N4127" s="2"/>
      <c r="O4127" s="2">
        <v>0</v>
      </c>
      <c r="P4127" s="2"/>
      <c r="Q4127" s="2">
        <f t="shared" si="116"/>
        <v>158900</v>
      </c>
    </row>
    <row r="4128" spans="1:18" ht="11.85" customHeight="1" x14ac:dyDescent="0.3">
      <c r="A4128" s="3" t="s">
        <v>1637</v>
      </c>
      <c r="C4128" s="2">
        <v>0</v>
      </c>
      <c r="D4128" s="2"/>
      <c r="E4128" s="2">
        <v>0</v>
      </c>
      <c r="F4128" s="2"/>
      <c r="G4128" s="2">
        <v>0</v>
      </c>
      <c r="H4128" s="2"/>
      <c r="I4128" s="2">
        <v>0</v>
      </c>
      <c r="J4128" s="2"/>
      <c r="K4128" s="2">
        <v>0</v>
      </c>
      <c r="L4128" s="2"/>
      <c r="M4128" s="2">
        <v>0</v>
      </c>
      <c r="N4128" s="2"/>
      <c r="O4128" s="2">
        <v>0</v>
      </c>
      <c r="P4128" s="2"/>
      <c r="Q4128" s="2">
        <f t="shared" si="116"/>
        <v>0</v>
      </c>
    </row>
    <row r="4129" spans="1:17" ht="11.85" customHeight="1" x14ac:dyDescent="0.3">
      <c r="A4129" s="3" t="s">
        <v>1638</v>
      </c>
      <c r="C4129" s="2">
        <v>0</v>
      </c>
      <c r="D4129" s="2"/>
      <c r="E4129" s="2">
        <v>0</v>
      </c>
      <c r="F4129" s="2"/>
      <c r="G4129" s="2">
        <v>23810.65</v>
      </c>
      <c r="H4129" s="2"/>
      <c r="I4129" s="2">
        <v>594000</v>
      </c>
      <c r="J4129" s="2"/>
      <c r="K4129" s="2">
        <v>0</v>
      </c>
      <c r="L4129" s="2"/>
      <c r="M4129" s="2">
        <v>0</v>
      </c>
      <c r="N4129" s="2"/>
      <c r="O4129" s="2">
        <v>0</v>
      </c>
      <c r="P4129" s="2"/>
      <c r="Q4129" s="2">
        <f t="shared" si="116"/>
        <v>0</v>
      </c>
    </row>
    <row r="4130" spans="1:17" ht="11.85" customHeight="1" x14ac:dyDescent="0.3">
      <c r="A4130" s="3" t="s">
        <v>1639</v>
      </c>
      <c r="C4130" s="2">
        <v>0</v>
      </c>
      <c r="D4130" s="2"/>
      <c r="E4130" s="2">
        <v>0</v>
      </c>
      <c r="F4130" s="2"/>
      <c r="G4130" s="2">
        <v>150000</v>
      </c>
      <c r="H4130" s="2"/>
      <c r="I4130" s="2">
        <v>0</v>
      </c>
      <c r="J4130" s="2"/>
      <c r="K4130" s="2">
        <v>0</v>
      </c>
      <c r="L4130" s="2"/>
      <c r="M4130" s="2">
        <v>0</v>
      </c>
      <c r="N4130" s="2"/>
      <c r="O4130" s="2">
        <v>0</v>
      </c>
      <c r="P4130" s="2"/>
      <c r="Q4130" s="2">
        <f t="shared" si="116"/>
        <v>0</v>
      </c>
    </row>
    <row r="4131" spans="1:17" ht="11.85" customHeight="1" x14ac:dyDescent="0.3">
      <c r="A4131" s="3" t="s">
        <v>1640</v>
      </c>
      <c r="C4131" s="2">
        <v>0</v>
      </c>
      <c r="D4131" s="2"/>
      <c r="E4131" s="2">
        <v>0</v>
      </c>
      <c r="F4131" s="2"/>
      <c r="G4131" s="2">
        <v>0</v>
      </c>
      <c r="H4131" s="2"/>
      <c r="I4131" s="2">
        <v>150000</v>
      </c>
      <c r="J4131" s="2"/>
      <c r="K4131" s="2">
        <v>0</v>
      </c>
      <c r="L4131" s="2"/>
      <c r="M4131" s="2">
        <v>150000</v>
      </c>
      <c r="N4131" s="2"/>
      <c r="O4131" s="2">
        <v>0</v>
      </c>
      <c r="P4131" s="2"/>
      <c r="Q4131" s="2">
        <f t="shared" si="116"/>
        <v>150000</v>
      </c>
    </row>
    <row r="4132" spans="1:17" ht="11.85" customHeight="1" x14ac:dyDescent="0.3">
      <c r="A4132" s="3" t="s">
        <v>1641</v>
      </c>
      <c r="C4132" s="2">
        <v>0</v>
      </c>
      <c r="D4132" s="2"/>
      <c r="E4132" s="2">
        <v>0</v>
      </c>
      <c r="F4132" s="2"/>
      <c r="G4132" s="2">
        <v>0</v>
      </c>
      <c r="H4132" s="2"/>
      <c r="I4132" s="2">
        <v>0</v>
      </c>
      <c r="J4132" s="2"/>
      <c r="K4132" s="2">
        <v>0</v>
      </c>
      <c r="L4132" s="2"/>
      <c r="M4132" s="2">
        <v>0</v>
      </c>
      <c r="N4132" s="2"/>
      <c r="O4132" s="2">
        <v>0</v>
      </c>
      <c r="P4132" s="2"/>
      <c r="Q4132" s="2">
        <f t="shared" si="116"/>
        <v>0</v>
      </c>
    </row>
    <row r="4133" spans="1:17" ht="11.85" customHeight="1" x14ac:dyDescent="0.3">
      <c r="A4133" s="3" t="s">
        <v>1642</v>
      </c>
      <c r="C4133" s="2">
        <v>0</v>
      </c>
      <c r="D4133" s="2"/>
      <c r="E4133" s="2">
        <v>0</v>
      </c>
      <c r="F4133" s="2"/>
      <c r="G4133" s="2">
        <v>0</v>
      </c>
      <c r="H4133" s="2"/>
      <c r="I4133" s="2">
        <v>200000</v>
      </c>
      <c r="J4133" s="2"/>
      <c r="K4133" s="2">
        <v>0</v>
      </c>
      <c r="L4133" s="2"/>
      <c r="M4133" s="2">
        <v>200000</v>
      </c>
      <c r="N4133" s="2"/>
      <c r="O4133" s="2">
        <v>0</v>
      </c>
      <c r="P4133" s="2"/>
      <c r="Q4133" s="2">
        <f t="shared" si="116"/>
        <v>200000</v>
      </c>
    </row>
    <row r="4134" spans="1:17" ht="11.85" customHeight="1" x14ac:dyDescent="0.3">
      <c r="A4134" s="3" t="s">
        <v>1643</v>
      </c>
      <c r="C4134" s="2">
        <v>1311393.8500000001</v>
      </c>
      <c r="D4134" s="2"/>
      <c r="E4134" s="2">
        <v>0</v>
      </c>
      <c r="F4134" s="2"/>
      <c r="G4134" s="2">
        <v>0</v>
      </c>
      <c r="H4134" s="2"/>
      <c r="I4134" s="2">
        <v>0</v>
      </c>
      <c r="J4134" s="2"/>
      <c r="K4134" s="2">
        <v>0</v>
      </c>
      <c r="L4134" s="2"/>
      <c r="M4134" s="2">
        <v>0</v>
      </c>
      <c r="N4134" s="2"/>
      <c r="O4134" s="2">
        <v>0</v>
      </c>
      <c r="P4134" s="2"/>
      <c r="Q4134" s="2">
        <f t="shared" si="116"/>
        <v>0</v>
      </c>
    </row>
    <row r="4135" spans="1:17" ht="11.85" customHeight="1" x14ac:dyDescent="0.3">
      <c r="A4135" s="3" t="s">
        <v>1644</v>
      </c>
      <c r="C4135" s="2">
        <v>0</v>
      </c>
      <c r="D4135" s="2"/>
      <c r="E4135" s="2">
        <v>28174.7</v>
      </c>
      <c r="F4135" s="2"/>
      <c r="G4135" s="2">
        <v>0</v>
      </c>
      <c r="H4135" s="2"/>
      <c r="I4135" s="2">
        <v>0</v>
      </c>
      <c r="J4135" s="2"/>
      <c r="K4135" s="2">
        <v>0</v>
      </c>
      <c r="L4135" s="2"/>
      <c r="M4135" s="2">
        <v>0</v>
      </c>
      <c r="N4135" s="2"/>
      <c r="O4135" s="2">
        <v>0</v>
      </c>
      <c r="P4135" s="2"/>
      <c r="Q4135" s="2">
        <f t="shared" si="116"/>
        <v>0</v>
      </c>
    </row>
    <row r="4136" spans="1:17" ht="11.85" customHeight="1" x14ac:dyDescent="0.3">
      <c r="A4136" s="3" t="s">
        <v>1645</v>
      </c>
      <c r="C4136" s="2">
        <v>0</v>
      </c>
      <c r="D4136" s="2"/>
      <c r="E4136" s="2">
        <v>0</v>
      </c>
      <c r="F4136" s="2"/>
      <c r="G4136" s="2">
        <v>0</v>
      </c>
      <c r="H4136" s="2"/>
      <c r="I4136" s="2">
        <v>81030</v>
      </c>
      <c r="J4136" s="2"/>
      <c r="K4136" s="2">
        <v>45000</v>
      </c>
      <c r="L4136" s="2"/>
      <c r="M4136" s="2">
        <v>37500</v>
      </c>
      <c r="N4136" s="2"/>
      <c r="O4136" s="2">
        <v>0</v>
      </c>
      <c r="P4136" s="2"/>
      <c r="Q4136" s="2">
        <f t="shared" si="116"/>
        <v>37500</v>
      </c>
    </row>
    <row r="4137" spans="1:17" ht="11.85" customHeight="1" x14ac:dyDescent="0.3">
      <c r="A4137" s="3" t="s">
        <v>1646</v>
      </c>
      <c r="C4137" s="2">
        <v>0</v>
      </c>
      <c r="D4137" s="2"/>
      <c r="E4137" s="2">
        <v>0</v>
      </c>
      <c r="F4137" s="2"/>
      <c r="G4137" s="2">
        <v>0</v>
      </c>
      <c r="H4137" s="2"/>
      <c r="I4137" s="2">
        <v>50000</v>
      </c>
      <c r="J4137" s="2"/>
      <c r="K4137" s="2">
        <v>0</v>
      </c>
      <c r="L4137" s="2"/>
      <c r="M4137" s="2">
        <v>150000</v>
      </c>
      <c r="N4137" s="2"/>
      <c r="O4137" s="2">
        <v>0</v>
      </c>
      <c r="P4137" s="2"/>
      <c r="Q4137" s="2">
        <f t="shared" si="116"/>
        <v>150000</v>
      </c>
    </row>
    <row r="4138" spans="1:17" ht="11.85" hidden="1" customHeight="1" x14ac:dyDescent="0.3">
      <c r="A4138" s="3" t="s">
        <v>1647</v>
      </c>
      <c r="C4138" s="2">
        <v>0</v>
      </c>
      <c r="D4138" s="2"/>
      <c r="E4138" s="2">
        <v>0</v>
      </c>
      <c r="F4138" s="2"/>
      <c r="G4138" s="2">
        <v>0</v>
      </c>
      <c r="H4138" s="2"/>
      <c r="I4138" s="2">
        <v>0</v>
      </c>
      <c r="J4138" s="2"/>
      <c r="K4138" s="2">
        <v>0</v>
      </c>
      <c r="L4138" s="2"/>
      <c r="M4138" s="2">
        <v>0</v>
      </c>
      <c r="N4138" s="2"/>
      <c r="O4138" s="2">
        <v>0</v>
      </c>
      <c r="P4138" s="2"/>
      <c r="Q4138" s="2">
        <f t="shared" si="116"/>
        <v>0</v>
      </c>
    </row>
    <row r="4139" spans="1:17" ht="11.85" customHeight="1" x14ac:dyDescent="0.3">
      <c r="A4139" s="3" t="s">
        <v>1648</v>
      </c>
      <c r="C4139" s="2">
        <v>0</v>
      </c>
      <c r="D4139" s="2"/>
      <c r="E4139" s="2">
        <v>0</v>
      </c>
      <c r="F4139" s="2"/>
      <c r="G4139" s="2">
        <v>0</v>
      </c>
      <c r="H4139" s="2"/>
      <c r="I4139" s="2">
        <v>100000</v>
      </c>
      <c r="J4139" s="2"/>
      <c r="K4139" s="2">
        <v>177272</v>
      </c>
      <c r="L4139" s="2"/>
      <c r="M4139" s="2">
        <v>0</v>
      </c>
      <c r="N4139" s="2"/>
      <c r="O4139" s="2">
        <v>0</v>
      </c>
      <c r="P4139" s="2"/>
      <c r="Q4139" s="2">
        <f t="shared" si="116"/>
        <v>0</v>
      </c>
    </row>
    <row r="4140" spans="1:17" ht="11.85" customHeight="1" x14ac:dyDescent="0.3">
      <c r="A4140" s="3" t="s">
        <v>1649</v>
      </c>
      <c r="C4140" s="2">
        <v>0</v>
      </c>
      <c r="D4140" s="2"/>
      <c r="E4140" s="2">
        <v>0</v>
      </c>
      <c r="F4140" s="2"/>
      <c r="G4140" s="2">
        <v>0</v>
      </c>
      <c r="H4140" s="2"/>
      <c r="I4140" s="2">
        <v>75000</v>
      </c>
      <c r="J4140" s="2"/>
      <c r="K4140" s="2">
        <v>0</v>
      </c>
      <c r="L4140" s="2"/>
      <c r="M4140" s="2">
        <v>75000</v>
      </c>
      <c r="N4140" s="2"/>
      <c r="O4140" s="2">
        <v>0</v>
      </c>
      <c r="P4140" s="2"/>
      <c r="Q4140" s="2">
        <f t="shared" si="116"/>
        <v>75000</v>
      </c>
    </row>
    <row r="4141" spans="1:17" ht="11.85" customHeight="1" x14ac:dyDescent="0.3">
      <c r="A4141" s="3" t="s">
        <v>1650</v>
      </c>
      <c r="C4141" s="2">
        <v>181135.72</v>
      </c>
      <c r="D4141" s="2"/>
      <c r="E4141" s="2">
        <v>0</v>
      </c>
      <c r="F4141" s="2"/>
      <c r="G4141" s="2">
        <v>2300</v>
      </c>
      <c r="H4141" s="2"/>
      <c r="I4141" s="2">
        <v>0</v>
      </c>
      <c r="J4141" s="2"/>
      <c r="K4141" s="2">
        <v>0</v>
      </c>
      <c r="L4141" s="2"/>
      <c r="M4141" s="2">
        <v>0</v>
      </c>
      <c r="N4141" s="2"/>
      <c r="O4141" s="2">
        <v>0</v>
      </c>
      <c r="P4141" s="2"/>
      <c r="Q4141" s="2">
        <f t="shared" si="116"/>
        <v>0</v>
      </c>
    </row>
    <row r="4142" spans="1:17" ht="11.85" customHeight="1" x14ac:dyDescent="0.3">
      <c r="A4142" s="3" t="s">
        <v>1651</v>
      </c>
      <c r="C4142" s="2">
        <v>0</v>
      </c>
      <c r="D4142" s="2"/>
      <c r="E4142" s="2">
        <v>0</v>
      </c>
      <c r="F4142" s="2"/>
      <c r="G4142" s="2">
        <v>0</v>
      </c>
      <c r="H4142" s="2"/>
      <c r="I4142" s="2">
        <v>0</v>
      </c>
      <c r="J4142" s="2"/>
      <c r="K4142" s="2">
        <v>0</v>
      </c>
      <c r="L4142" s="2"/>
      <c r="M4142" s="2">
        <v>0</v>
      </c>
      <c r="N4142" s="2"/>
      <c r="O4142" s="2">
        <v>0</v>
      </c>
      <c r="P4142" s="2"/>
      <c r="Q4142" s="2">
        <f t="shared" si="116"/>
        <v>0</v>
      </c>
    </row>
    <row r="4143" spans="1:17" ht="11.85" customHeight="1" x14ac:dyDescent="0.3">
      <c r="A4143" s="3" t="s">
        <v>1652</v>
      </c>
      <c r="C4143" s="2">
        <v>0</v>
      </c>
      <c r="D4143" s="2"/>
      <c r="E4143" s="2">
        <v>0</v>
      </c>
      <c r="F4143" s="2"/>
      <c r="G4143" s="2">
        <v>0</v>
      </c>
      <c r="H4143" s="2"/>
      <c r="I4143" s="2">
        <v>0</v>
      </c>
      <c r="J4143" s="2"/>
      <c r="K4143" s="2">
        <v>0</v>
      </c>
      <c r="L4143" s="2"/>
      <c r="M4143" s="2">
        <v>0</v>
      </c>
      <c r="N4143" s="2"/>
      <c r="O4143" s="2">
        <v>0</v>
      </c>
      <c r="P4143" s="2"/>
      <c r="Q4143" s="2">
        <f t="shared" si="116"/>
        <v>0</v>
      </c>
    </row>
    <row r="4144" spans="1:17" ht="11.85" customHeight="1" x14ac:dyDescent="0.3">
      <c r="A4144" s="3" t="s">
        <v>1653</v>
      </c>
      <c r="C4144" s="2">
        <v>0</v>
      </c>
      <c r="D4144" s="2"/>
      <c r="E4144" s="2">
        <v>0</v>
      </c>
      <c r="F4144" s="2"/>
      <c r="G4144" s="2">
        <v>0</v>
      </c>
      <c r="H4144" s="2"/>
      <c r="I4144" s="2">
        <v>0</v>
      </c>
      <c r="J4144" s="2"/>
      <c r="K4144" s="2">
        <v>0</v>
      </c>
      <c r="L4144" s="2"/>
      <c r="M4144" s="2">
        <v>0</v>
      </c>
      <c r="N4144" s="2"/>
      <c r="O4144" s="2">
        <v>0</v>
      </c>
      <c r="P4144" s="2"/>
      <c r="Q4144" s="2">
        <f t="shared" si="116"/>
        <v>0</v>
      </c>
    </row>
    <row r="4145" spans="1:21" ht="11.85" customHeight="1" x14ac:dyDescent="0.3">
      <c r="A4145" s="3" t="s">
        <v>1654</v>
      </c>
      <c r="C4145" s="19">
        <v>0</v>
      </c>
      <c r="D4145" s="19"/>
      <c r="E4145" s="19">
        <v>0</v>
      </c>
      <c r="F4145" s="19"/>
      <c r="G4145" s="19">
        <v>0</v>
      </c>
      <c r="H4145" s="19"/>
      <c r="I4145" s="19">
        <v>0</v>
      </c>
      <c r="J4145" s="19"/>
      <c r="K4145" s="19">
        <v>0</v>
      </c>
      <c r="L4145" s="19"/>
      <c r="M4145" s="19">
        <v>0</v>
      </c>
      <c r="N4145" s="19"/>
      <c r="O4145" s="19">
        <v>0</v>
      </c>
      <c r="P4145" s="19"/>
      <c r="Q4145" s="19">
        <f t="shared" si="116"/>
        <v>0</v>
      </c>
    </row>
    <row r="4146" spans="1:21" ht="11.85" customHeight="1" x14ac:dyDescent="0.3">
      <c r="A4146" s="3" t="s">
        <v>1655</v>
      </c>
      <c r="C4146" s="19">
        <v>0</v>
      </c>
      <c r="D4146" s="2"/>
      <c r="E4146" s="19">
        <v>0</v>
      </c>
      <c r="F4146" s="2"/>
      <c r="G4146" s="19">
        <v>0</v>
      </c>
      <c r="H4146" s="2"/>
      <c r="I4146" s="19">
        <v>0</v>
      </c>
      <c r="J4146" s="2"/>
      <c r="K4146" s="19">
        <v>0</v>
      </c>
      <c r="L4146" s="2"/>
      <c r="M4146" s="19">
        <v>0</v>
      </c>
      <c r="N4146" s="2"/>
      <c r="O4146" s="19">
        <v>0</v>
      </c>
      <c r="P4146" s="2"/>
      <c r="Q4146" s="19">
        <f t="shared" si="116"/>
        <v>0</v>
      </c>
    </row>
    <row r="4147" spans="1:21" ht="11.85" customHeight="1" x14ac:dyDescent="0.3">
      <c r="A4147" s="3" t="s">
        <v>1656</v>
      </c>
      <c r="C4147" s="19">
        <v>0</v>
      </c>
      <c r="D4147" s="2"/>
      <c r="E4147" s="19">
        <v>0</v>
      </c>
      <c r="F4147" s="2"/>
      <c r="G4147" s="19">
        <v>0</v>
      </c>
      <c r="H4147" s="2"/>
      <c r="I4147" s="19">
        <v>0</v>
      </c>
      <c r="J4147" s="2"/>
      <c r="K4147" s="19">
        <v>0</v>
      </c>
      <c r="L4147" s="2"/>
      <c r="M4147" s="19">
        <v>0</v>
      </c>
      <c r="N4147" s="2"/>
      <c r="O4147" s="19">
        <v>0</v>
      </c>
      <c r="P4147" s="2"/>
      <c r="Q4147" s="19">
        <f t="shared" si="116"/>
        <v>0</v>
      </c>
    </row>
    <row r="4148" spans="1:21" ht="11.85" customHeight="1" x14ac:dyDescent="0.3">
      <c r="A4148" s="3" t="s">
        <v>1657</v>
      </c>
      <c r="C4148" s="19">
        <v>0</v>
      </c>
      <c r="D4148" s="2"/>
      <c r="E4148" s="19">
        <v>0</v>
      </c>
      <c r="F4148" s="2"/>
      <c r="G4148" s="19">
        <v>0</v>
      </c>
      <c r="H4148" s="2"/>
      <c r="I4148" s="19">
        <v>0</v>
      </c>
      <c r="J4148" s="2"/>
      <c r="K4148" s="19">
        <v>0</v>
      </c>
      <c r="L4148" s="2"/>
      <c r="M4148" s="19">
        <v>0</v>
      </c>
      <c r="N4148" s="2"/>
      <c r="O4148" s="19">
        <v>0</v>
      </c>
      <c r="P4148" s="2"/>
      <c r="Q4148" s="19">
        <v>0</v>
      </c>
      <c r="R4148" s="20"/>
    </row>
    <row r="4149" spans="1:21" ht="6.6" customHeight="1" x14ac:dyDescent="0.3">
      <c r="C4149" s="19"/>
      <c r="D4149" s="2"/>
      <c r="E4149" s="19"/>
      <c r="F4149" s="2"/>
      <c r="G4149" s="19"/>
      <c r="H4149" s="2"/>
      <c r="I4149" s="19"/>
      <c r="J4149" s="2"/>
      <c r="K4149" s="19"/>
      <c r="L4149" s="2"/>
      <c r="M4149" s="19"/>
      <c r="N4149" s="2"/>
      <c r="O4149" s="19"/>
      <c r="P4149" s="2"/>
      <c r="Q4149" s="19"/>
    </row>
    <row r="4150" spans="1:21" ht="11.85" customHeight="1" x14ac:dyDescent="0.3">
      <c r="A4150" s="3" t="s">
        <v>1658</v>
      </c>
      <c r="C4150" s="15">
        <v>0</v>
      </c>
      <c r="D4150" s="2"/>
      <c r="E4150" s="15">
        <v>0</v>
      </c>
      <c r="F4150" s="2"/>
      <c r="G4150" s="15">
        <v>0</v>
      </c>
      <c r="H4150" s="2"/>
      <c r="I4150" s="15">
        <v>43000</v>
      </c>
      <c r="J4150" s="2"/>
      <c r="K4150" s="15">
        <v>43000</v>
      </c>
      <c r="L4150" s="2"/>
      <c r="M4150" s="15">
        <v>0</v>
      </c>
      <c r="N4150" s="2"/>
      <c r="O4150" s="15">
        <v>43000</v>
      </c>
      <c r="P4150" s="2"/>
      <c r="Q4150" s="15">
        <f t="shared" si="116"/>
        <v>43000</v>
      </c>
      <c r="R4150" s="20"/>
    </row>
    <row r="4151" spans="1:21" ht="11.85" customHeight="1" x14ac:dyDescent="0.3">
      <c r="A4151" s="3" t="s">
        <v>1061</v>
      </c>
      <c r="C4151" s="2">
        <f>SUM(C4107:C4137)+SUM(C4138:C4150)</f>
        <v>2101970.56</v>
      </c>
      <c r="D4151" s="2"/>
      <c r="E4151" s="2">
        <f>SUM(E4107:E4137)+SUM(E4138:E4150)</f>
        <v>710145.34</v>
      </c>
      <c r="F4151" s="2"/>
      <c r="G4151" s="2">
        <f>SUM(G4107:G4137)+SUM(G4138:G4150)</f>
        <v>808531.13000000012</v>
      </c>
      <c r="H4151" s="2"/>
      <c r="I4151" s="2">
        <f>SUM(I4107:I4137)+SUM(I4138:I4150)</f>
        <v>2048682</v>
      </c>
      <c r="J4151" s="2"/>
      <c r="K4151" s="2">
        <f>SUM(K4107:K4137)+SUM(K4138:K4150)</f>
        <v>911272</v>
      </c>
      <c r="L4151" s="2"/>
      <c r="M4151" s="2">
        <f>SUM(M4107:M4137)+SUM(M4138:M4150)</f>
        <v>1319400</v>
      </c>
      <c r="N4151" s="2"/>
      <c r="O4151" s="2">
        <f>SUM(O4107:O4137)+SUM(O4138:O4150)</f>
        <v>43000</v>
      </c>
      <c r="P4151" s="2"/>
      <c r="Q4151" s="2">
        <f>SUM(Q4107:Q4137)+SUM(Q4138:Q4150)</f>
        <v>1362400</v>
      </c>
      <c r="U4151" s="2"/>
    </row>
    <row r="4152" spans="1:21" ht="11.25" customHeight="1" x14ac:dyDescent="0.3"/>
    <row r="4153" spans="1:21" ht="11.25" customHeight="1" x14ac:dyDescent="0.3"/>
    <row r="4154" spans="1:21" ht="11.25" customHeight="1" x14ac:dyDescent="0.3"/>
    <row r="4155" spans="1:21" ht="11.25" customHeight="1" x14ac:dyDescent="0.3"/>
    <row r="4156" spans="1:21" ht="11.25" customHeight="1" x14ac:dyDescent="0.3"/>
    <row r="4157" spans="1:21" ht="11.25" customHeight="1" x14ac:dyDescent="0.3">
      <c r="A4157" s="1"/>
      <c r="B4157" s="1"/>
      <c r="E4157" s="2" t="str">
        <f>$E$1</f>
        <v>CITY OF BRADY</v>
      </c>
    </row>
    <row r="4158" spans="1:21" ht="11.85" customHeight="1" x14ac:dyDescent="0.3">
      <c r="E4158" s="2" t="str">
        <f>$E$2</f>
        <v>BUDGET REPORT</v>
      </c>
    </row>
    <row r="4159" spans="1:21" ht="11.85" customHeight="1" x14ac:dyDescent="0.3">
      <c r="E4159" s="2" t="str">
        <f>$E$3</f>
        <v>FISCAL YEAR 2016 - 2017</v>
      </c>
    </row>
    <row r="4160" spans="1:21" ht="11.85" customHeight="1" x14ac:dyDescent="0.3">
      <c r="A4160" s="3" t="s">
        <v>1616</v>
      </c>
    </row>
    <row r="4161" spans="1:22" ht="11.85" customHeight="1" x14ac:dyDescent="0.3"/>
    <row r="4162" spans="1:22" ht="11.85" customHeight="1" x14ac:dyDescent="0.3">
      <c r="I4162" s="7" t="str">
        <f>$I$6</f>
        <v>(----- 2015-2016 ------)</v>
      </c>
      <c r="J4162" s="7"/>
      <c r="K4162" s="7"/>
      <c r="L4162" s="8"/>
      <c r="M4162" s="7" t="str">
        <f>$M$6</f>
        <v>2016-2017</v>
      </c>
      <c r="N4162" s="7"/>
      <c r="O4162" s="7"/>
      <c r="P4162" s="7"/>
      <c r="Q4162" s="7"/>
    </row>
    <row r="4163" spans="1:22" ht="11.85" customHeight="1" x14ac:dyDescent="0.3">
      <c r="C4163" s="9" t="str">
        <f>$C$7</f>
        <v>2012-2013</v>
      </c>
      <c r="D4163" s="8"/>
      <c r="E4163" s="9" t="str">
        <f>$E$7</f>
        <v>2013-2014</v>
      </c>
      <c r="F4163" s="8"/>
      <c r="G4163" s="9" t="str">
        <f>$G$7</f>
        <v>2014- 2015</v>
      </c>
      <c r="H4163" s="8"/>
      <c r="I4163" s="9" t="s">
        <v>9</v>
      </c>
      <c r="J4163" s="8"/>
      <c r="K4163" s="8" t="str">
        <f>+$K$7</f>
        <v>PROJECTED</v>
      </c>
      <c r="L4163" s="8"/>
      <c r="M4163" s="8" t="str">
        <f>$M$7</f>
        <v>2016-2017</v>
      </c>
      <c r="N4163" s="8"/>
      <c r="O4163" s="8" t="str">
        <f>$O$7</f>
        <v>2016-2017</v>
      </c>
      <c r="P4163" s="8"/>
      <c r="Q4163" s="8" t="str">
        <f>$Q$7</f>
        <v>APPROVED</v>
      </c>
    </row>
    <row r="4164" spans="1:22" ht="11.85" customHeight="1" x14ac:dyDescent="0.3">
      <c r="A4164" s="10"/>
      <c r="C4164" s="11" t="s">
        <v>12</v>
      </c>
      <c r="D4164" s="8"/>
      <c r="E4164" s="11" t="s">
        <v>12</v>
      </c>
      <c r="F4164" s="8"/>
      <c r="G4164" s="11" t="s">
        <v>12</v>
      </c>
      <c r="H4164" s="8"/>
      <c r="I4164" s="11" t="s">
        <v>13</v>
      </c>
      <c r="J4164" s="8"/>
      <c r="K4164" s="12" t="s">
        <v>13</v>
      </c>
      <c r="L4164" s="8"/>
      <c r="M4164" s="12" t="str">
        <f>$M$8</f>
        <v>BASE</v>
      </c>
      <c r="N4164" s="8"/>
      <c r="O4164" s="12" t="str">
        <f>$O$8</f>
        <v>SUPPLEMENTAL</v>
      </c>
      <c r="P4164" s="8"/>
      <c r="Q4164" s="12" t="str">
        <f>$Q$8</f>
        <v>BUDGET</v>
      </c>
    </row>
    <row r="4165" spans="1:22" ht="11.85" customHeight="1" x14ac:dyDescent="0.3">
      <c r="D4165" s="2"/>
      <c r="F4165" s="2"/>
      <c r="H4165" s="2"/>
      <c r="J4165" s="2"/>
      <c r="K4165" s="2"/>
      <c r="L4165" s="2"/>
      <c r="M4165" s="2"/>
      <c r="N4165" s="2"/>
      <c r="O4165" s="2"/>
      <c r="P4165" s="2"/>
      <c r="Q4165" s="2"/>
    </row>
    <row r="4166" spans="1:22" ht="11.85" customHeight="1" x14ac:dyDescent="0.3">
      <c r="A4166" s="13" t="s">
        <v>214</v>
      </c>
      <c r="D4166" s="2"/>
      <c r="F4166" s="2"/>
      <c r="H4166" s="2"/>
      <c r="J4166" s="2"/>
      <c r="K4166" s="2"/>
      <c r="L4166" s="2"/>
      <c r="M4166" s="2"/>
      <c r="N4166" s="2"/>
      <c r="O4166" s="2"/>
      <c r="P4166" s="2"/>
      <c r="Q4166" s="2"/>
    </row>
    <row r="4167" spans="1:22" ht="11.85" customHeight="1" x14ac:dyDescent="0.3">
      <c r="A4167" s="3" t="s">
        <v>1659</v>
      </c>
      <c r="C4167" s="2">
        <v>707888</v>
      </c>
      <c r="D4167" s="2"/>
      <c r="E4167" s="2">
        <v>0</v>
      </c>
      <c r="F4167" s="2"/>
      <c r="G4167" s="2">
        <v>0</v>
      </c>
      <c r="H4167" s="2"/>
      <c r="I4167" s="2">
        <v>0</v>
      </c>
      <c r="J4167" s="2"/>
      <c r="K4167" s="2">
        <v>0</v>
      </c>
      <c r="L4167" s="2"/>
      <c r="M4167" s="2">
        <v>0</v>
      </c>
      <c r="N4167" s="2"/>
      <c r="O4167" s="2">
        <v>0</v>
      </c>
      <c r="P4167" s="2"/>
      <c r="Q4167" s="2">
        <v>0</v>
      </c>
    </row>
    <row r="4168" spans="1:22" ht="10.5" customHeight="1" x14ac:dyDescent="0.3">
      <c r="A4168" s="3" t="s">
        <v>1660</v>
      </c>
      <c r="C4168" s="2">
        <v>0</v>
      </c>
      <c r="D4168" s="2"/>
      <c r="E4168" s="2">
        <v>176625</v>
      </c>
      <c r="F4168" s="2"/>
      <c r="G4168" s="2">
        <v>140245</v>
      </c>
      <c r="H4168" s="2"/>
      <c r="I4168" s="2">
        <v>156612</v>
      </c>
      <c r="J4168" s="2"/>
      <c r="K4168" s="2">
        <v>156612</v>
      </c>
      <c r="L4168" s="2"/>
      <c r="M4168" s="2">
        <v>143309</v>
      </c>
      <c r="N4168" s="2"/>
      <c r="O4168" s="2">
        <v>0</v>
      </c>
      <c r="P4168" s="2"/>
      <c r="Q4168" s="2">
        <f>M4168+O4168</f>
        <v>143309</v>
      </c>
    </row>
    <row r="4169" spans="1:22" ht="10.5" customHeight="1" x14ac:dyDescent="0.3">
      <c r="A4169" s="3" t="s">
        <v>1661</v>
      </c>
      <c r="C4169" s="2">
        <v>0</v>
      </c>
      <c r="D4169" s="2"/>
      <c r="E4169" s="2">
        <v>69029</v>
      </c>
      <c r="F4169" s="2"/>
      <c r="G4169" s="2">
        <v>0</v>
      </c>
      <c r="H4169" s="2"/>
      <c r="I4169" s="2">
        <v>0</v>
      </c>
      <c r="J4169" s="2"/>
      <c r="K4169" s="2">
        <v>0</v>
      </c>
      <c r="L4169" s="2"/>
      <c r="M4169" s="2">
        <v>0</v>
      </c>
      <c r="N4169" s="2"/>
      <c r="O4169" s="2">
        <v>0</v>
      </c>
      <c r="P4169" s="2"/>
      <c r="Q4169" s="2">
        <f>M4169+O4169</f>
        <v>0</v>
      </c>
    </row>
    <row r="4170" spans="1:22" ht="10.5" customHeight="1" x14ac:dyDescent="0.3">
      <c r="A4170" s="3" t="s">
        <v>1662</v>
      </c>
      <c r="C4170" s="2">
        <v>0</v>
      </c>
      <c r="D4170" s="2"/>
      <c r="E4170" s="2">
        <v>44390</v>
      </c>
      <c r="F4170" s="2"/>
      <c r="G4170" s="2">
        <v>0</v>
      </c>
      <c r="H4170" s="2"/>
      <c r="I4170" s="2">
        <v>0</v>
      </c>
      <c r="J4170" s="2"/>
      <c r="K4170" s="2">
        <v>0</v>
      </c>
      <c r="L4170" s="2"/>
      <c r="M4170" s="2">
        <v>0</v>
      </c>
      <c r="N4170" s="2"/>
      <c r="O4170" s="2">
        <v>0</v>
      </c>
      <c r="P4170" s="2"/>
      <c r="Q4170" s="2">
        <f>M4170+O4170</f>
        <v>0</v>
      </c>
    </row>
    <row r="4171" spans="1:22" ht="11.85" customHeight="1" x14ac:dyDescent="0.3">
      <c r="A4171" s="3" t="s">
        <v>1663</v>
      </c>
      <c r="C4171" s="15">
        <v>0</v>
      </c>
      <c r="D4171" s="2"/>
      <c r="E4171" s="15">
        <v>0</v>
      </c>
      <c r="F4171" s="2"/>
      <c r="G4171" s="15">
        <v>6420</v>
      </c>
      <c r="H4171" s="2"/>
      <c r="I4171" s="15">
        <v>233635</v>
      </c>
      <c r="J4171" s="2"/>
      <c r="K4171" s="15">
        <v>283635</v>
      </c>
      <c r="L4171" s="2"/>
      <c r="M4171" s="15">
        <v>100000</v>
      </c>
      <c r="N4171" s="2"/>
      <c r="O4171" s="15">
        <v>0</v>
      </c>
      <c r="P4171" s="2"/>
      <c r="Q4171" s="15">
        <f>M4171+O4171</f>
        <v>100000</v>
      </c>
    </row>
    <row r="4172" spans="1:22" ht="11.85" customHeight="1" x14ac:dyDescent="0.3">
      <c r="A4172" s="3" t="s">
        <v>228</v>
      </c>
      <c r="C4172" s="2">
        <f>SUM(C4167:C4171)</f>
        <v>707888</v>
      </c>
      <c r="D4172" s="2"/>
      <c r="E4172" s="2">
        <f>SUM(E4167:E4171)</f>
        <v>290044</v>
      </c>
      <c r="F4172" s="2"/>
      <c r="G4172" s="2">
        <f>SUM(G4167:G4171)</f>
        <v>146665</v>
      </c>
      <c r="H4172" s="2"/>
      <c r="I4172" s="2">
        <f>SUM(I4167:I4171)</f>
        <v>390247</v>
      </c>
      <c r="J4172" s="2"/>
      <c r="K4172" s="2">
        <f>SUM(K4167:K4171)</f>
        <v>440247</v>
      </c>
      <c r="L4172" s="2"/>
      <c r="M4172" s="2">
        <f>SUM(M4167:M4171)</f>
        <v>243309</v>
      </c>
      <c r="N4172" s="2"/>
      <c r="O4172" s="2">
        <f>SUM(O4167:O4171)</f>
        <v>0</v>
      </c>
      <c r="P4172" s="2"/>
      <c r="Q4172" s="2">
        <f>SUM(Q4167:Q4171)</f>
        <v>243309</v>
      </c>
    </row>
    <row r="4173" spans="1:22" ht="11.85" customHeight="1" x14ac:dyDescent="0.3">
      <c r="D4173" s="2"/>
      <c r="F4173" s="2"/>
      <c r="H4173" s="2"/>
      <c r="J4173" s="2"/>
      <c r="K4173" s="2"/>
      <c r="L4173" s="2"/>
      <c r="M4173" s="2"/>
      <c r="N4173" s="2"/>
      <c r="O4173" s="2"/>
      <c r="P4173" s="2"/>
      <c r="Q4173" s="2"/>
      <c r="U4173" s="5"/>
    </row>
    <row r="4174" spans="1:22" ht="11.85" customHeight="1" thickBot="1" x14ac:dyDescent="0.35">
      <c r="A4174" s="3" t="s">
        <v>239</v>
      </c>
      <c r="C4174" s="24">
        <f>C4151+C4172</f>
        <v>2809858.56</v>
      </c>
      <c r="D4174" s="2"/>
      <c r="E4174" s="24">
        <f>E4151+E4172</f>
        <v>1000189.34</v>
      </c>
      <c r="F4174" s="2"/>
      <c r="G4174" s="24">
        <f>G4151+G4172</f>
        <v>955196.13000000012</v>
      </c>
      <c r="H4174" s="2"/>
      <c r="I4174" s="24">
        <f>I4151+I4172</f>
        <v>2438929</v>
      </c>
      <c r="J4174" s="2"/>
      <c r="K4174" s="24">
        <f>K4151+K4172</f>
        <v>1351519</v>
      </c>
      <c r="L4174" s="2"/>
      <c r="M4174" s="24">
        <f>M4151+M4172</f>
        <v>1562709</v>
      </c>
      <c r="N4174" s="2"/>
      <c r="O4174" s="24">
        <f>O4151+O4172</f>
        <v>43000</v>
      </c>
      <c r="P4174" s="2"/>
      <c r="Q4174" s="24">
        <f>Q4151+Q4172</f>
        <v>1605709</v>
      </c>
      <c r="U4174" s="17"/>
      <c r="V4174" s="2"/>
    </row>
    <row r="4175" spans="1:22" ht="11.85" customHeight="1" thickTop="1" x14ac:dyDescent="0.3">
      <c r="D4175" s="2"/>
      <c r="F4175" s="2"/>
      <c r="H4175" s="2"/>
      <c r="J4175" s="2"/>
      <c r="K4175" s="2"/>
      <c r="L4175" s="2"/>
      <c r="M4175" s="2"/>
      <c r="N4175" s="2"/>
      <c r="O4175" s="2"/>
      <c r="P4175" s="2"/>
      <c r="Q4175" s="2"/>
      <c r="U4175" s="5"/>
    </row>
    <row r="4176" spans="1:22" ht="11.85" customHeight="1" x14ac:dyDescent="0.3">
      <c r="D4176" s="2"/>
      <c r="F4176" s="2"/>
      <c r="H4176" s="2"/>
      <c r="J4176" s="2"/>
      <c r="K4176" s="2"/>
      <c r="L4176" s="2"/>
      <c r="M4176" s="2"/>
      <c r="N4176" s="2"/>
      <c r="O4176" s="2"/>
      <c r="P4176" s="2"/>
      <c r="Q4176" s="2"/>
      <c r="U4176" s="5"/>
    </row>
    <row r="4177" spans="1:21" ht="11.85" customHeight="1" x14ac:dyDescent="0.3">
      <c r="A4177" s="3" t="s">
        <v>240</v>
      </c>
      <c r="C4177" s="2">
        <f>C4102+C4174</f>
        <v>2945347.56</v>
      </c>
      <c r="D4177" s="2"/>
      <c r="E4177" s="2">
        <f>E4102+E4174</f>
        <v>1142200.6700000004</v>
      </c>
      <c r="F4177" s="2"/>
      <c r="G4177" s="2">
        <f>G4102+G4174</f>
        <v>1153985.5500000005</v>
      </c>
      <c r="H4177" s="2"/>
      <c r="I4177" s="2">
        <f>I4102+I4174</f>
        <v>2800393.0400000005</v>
      </c>
      <c r="J4177" s="2"/>
      <c r="K4177" s="2">
        <f>K4102+K4174</f>
        <v>1712983.0400000005</v>
      </c>
      <c r="L4177" s="2"/>
      <c r="M4177" s="2">
        <f>M4102+M4174</f>
        <v>2040044.0400000005</v>
      </c>
      <c r="N4177" s="2"/>
      <c r="O4177" s="2"/>
      <c r="P4177" s="2"/>
      <c r="Q4177" s="2">
        <f>Q4102+Q4174</f>
        <v>2083044.0400000005</v>
      </c>
      <c r="U4177" s="5"/>
    </row>
    <row r="4178" spans="1:21" ht="11.85" customHeight="1" x14ac:dyDescent="0.3">
      <c r="D4178" s="2"/>
      <c r="F4178" s="2"/>
      <c r="H4178" s="2"/>
      <c r="J4178" s="2"/>
      <c r="K4178" s="2"/>
      <c r="L4178" s="2"/>
      <c r="M4178" s="2"/>
      <c r="N4178" s="2"/>
      <c r="O4178" s="2"/>
      <c r="P4178" s="2"/>
      <c r="Q4178" s="2"/>
    </row>
    <row r="4179" spans="1:21" ht="11.85" customHeight="1" x14ac:dyDescent="0.3">
      <c r="D4179" s="2"/>
      <c r="F4179" s="2"/>
      <c r="H4179" s="2"/>
      <c r="J4179" s="2"/>
      <c r="K4179" s="2"/>
      <c r="L4179" s="2"/>
      <c r="M4179" s="2"/>
      <c r="N4179" s="2"/>
      <c r="O4179" s="2"/>
      <c r="P4179" s="2"/>
      <c r="Q4179" s="2"/>
    </row>
    <row r="4180" spans="1:21" ht="11.85" customHeight="1" x14ac:dyDescent="0.3">
      <c r="D4180" s="2"/>
      <c r="F4180" s="2"/>
      <c r="H4180" s="2"/>
      <c r="J4180" s="2"/>
      <c r="K4180" s="2"/>
      <c r="L4180" s="2"/>
      <c r="M4180" s="2"/>
      <c r="N4180" s="2"/>
      <c r="O4180" s="2"/>
      <c r="P4180" s="2"/>
      <c r="Q4180" s="2"/>
    </row>
    <row r="4181" spans="1:21" ht="11.85" customHeight="1" x14ac:dyDescent="0.3">
      <c r="D4181" s="2"/>
      <c r="F4181" s="2"/>
      <c r="H4181" s="2"/>
      <c r="J4181" s="2"/>
      <c r="K4181" s="2"/>
      <c r="L4181" s="2"/>
      <c r="M4181" s="2"/>
      <c r="N4181" s="2"/>
      <c r="O4181" s="2"/>
      <c r="P4181" s="2"/>
      <c r="Q4181" s="2"/>
    </row>
    <row r="4182" spans="1:21" ht="11.85" customHeight="1" x14ac:dyDescent="0.3">
      <c r="D4182" s="2"/>
      <c r="F4182" s="2"/>
      <c r="H4182" s="2"/>
      <c r="J4182" s="2"/>
      <c r="K4182" s="2"/>
      <c r="L4182" s="2"/>
      <c r="M4182" s="2"/>
      <c r="N4182" s="2"/>
      <c r="O4182" s="2"/>
      <c r="P4182" s="2"/>
      <c r="Q4182" s="2"/>
    </row>
    <row r="4183" spans="1:21" ht="11.85" customHeight="1" x14ac:dyDescent="0.3">
      <c r="D4183" s="2"/>
      <c r="F4183" s="2"/>
      <c r="H4183" s="2"/>
      <c r="J4183" s="2"/>
      <c r="K4183" s="2"/>
      <c r="L4183" s="2"/>
      <c r="M4183" s="2"/>
      <c r="N4183" s="2"/>
      <c r="O4183" s="2"/>
      <c r="P4183" s="2"/>
      <c r="Q4183" s="2"/>
    </row>
    <row r="4184" spans="1:21" ht="11.85" customHeight="1" x14ac:dyDescent="0.3">
      <c r="D4184" s="2"/>
      <c r="F4184" s="2"/>
      <c r="H4184" s="2"/>
      <c r="J4184" s="2"/>
      <c r="K4184" s="2"/>
      <c r="L4184" s="2"/>
      <c r="M4184" s="2"/>
      <c r="N4184" s="2"/>
      <c r="O4184" s="2"/>
      <c r="P4184" s="2"/>
      <c r="Q4184" s="2"/>
    </row>
    <row r="4185" spans="1:21" ht="11.85" customHeight="1" x14ac:dyDescent="0.3">
      <c r="D4185" s="2"/>
      <c r="F4185" s="2"/>
      <c r="H4185" s="2"/>
      <c r="J4185" s="2"/>
      <c r="K4185" s="2"/>
      <c r="L4185" s="2"/>
      <c r="M4185" s="2"/>
      <c r="N4185" s="2"/>
      <c r="O4185" s="2"/>
      <c r="P4185" s="2"/>
      <c r="Q4185" s="2"/>
    </row>
    <row r="4186" spans="1:21" ht="11.85" customHeight="1" x14ac:dyDescent="0.3">
      <c r="D4186" s="2"/>
      <c r="F4186" s="2"/>
      <c r="H4186" s="2"/>
      <c r="J4186" s="2"/>
      <c r="K4186" s="2"/>
      <c r="L4186" s="2"/>
      <c r="M4186" s="2"/>
      <c r="N4186" s="2"/>
      <c r="O4186" s="2"/>
      <c r="P4186" s="2"/>
      <c r="Q4186" s="2"/>
    </row>
    <row r="4187" spans="1:21" ht="11.85" customHeight="1" x14ac:dyDescent="0.3">
      <c r="D4187" s="2"/>
      <c r="F4187" s="2"/>
      <c r="H4187" s="2"/>
      <c r="J4187" s="2"/>
      <c r="K4187" s="2"/>
      <c r="L4187" s="2"/>
      <c r="M4187" s="2"/>
      <c r="N4187" s="2"/>
      <c r="O4187" s="2"/>
      <c r="P4187" s="2"/>
      <c r="Q4187" s="2"/>
    </row>
    <row r="4188" spans="1:21" ht="11.25" customHeight="1" x14ac:dyDescent="0.3"/>
    <row r="4189" spans="1:21" ht="11.85" customHeight="1" x14ac:dyDescent="0.3"/>
    <row r="4190" spans="1:21" ht="11.85" customHeight="1" x14ac:dyDescent="0.3"/>
    <row r="4191" spans="1:21" ht="11.85" customHeight="1" x14ac:dyDescent="0.3"/>
    <row r="4192" spans="1:21" ht="11.85" customHeight="1" x14ac:dyDescent="0.3"/>
    <row r="4193" ht="11.85" customHeight="1" x14ac:dyDescent="0.3"/>
    <row r="4194" ht="11.85" customHeight="1" x14ac:dyDescent="0.3"/>
    <row r="4195" ht="11.85" customHeight="1" x14ac:dyDescent="0.3"/>
    <row r="4196" ht="11.85" customHeight="1" x14ac:dyDescent="0.3"/>
    <row r="4197" ht="11.85" customHeight="1" x14ac:dyDescent="0.3"/>
    <row r="4198" ht="11.85" customHeight="1" x14ac:dyDescent="0.3"/>
    <row r="4199" ht="11.85" customHeight="1" x14ac:dyDescent="0.3"/>
    <row r="4200" ht="11.85" customHeight="1" x14ac:dyDescent="0.3"/>
    <row r="4201" ht="11.85" customHeight="1" x14ac:dyDescent="0.3"/>
    <row r="4202" ht="11.85" customHeight="1" x14ac:dyDescent="0.3"/>
    <row r="4203" ht="11.85" customHeight="1" x14ac:dyDescent="0.3"/>
    <row r="4204" ht="11.85" customHeight="1" x14ac:dyDescent="0.3"/>
    <row r="4205" ht="11.85" customHeight="1" x14ac:dyDescent="0.3"/>
    <row r="4206" ht="11.85" customHeight="1" x14ac:dyDescent="0.3"/>
    <row r="4207" ht="11.85" customHeight="1" x14ac:dyDescent="0.3"/>
    <row r="4208" ht="11.85" customHeight="1" x14ac:dyDescent="0.3"/>
    <row r="4209" spans="1:5" ht="11.85" customHeight="1" x14ac:dyDescent="0.3"/>
    <row r="4210" spans="1:5" ht="11.85" customHeight="1" x14ac:dyDescent="0.3"/>
    <row r="4211" spans="1:5" ht="11.85" customHeight="1" x14ac:dyDescent="0.3"/>
    <row r="4212" spans="1:5" ht="11.85" customHeight="1" x14ac:dyDescent="0.3"/>
    <row r="4213" spans="1:5" ht="11.85" customHeight="1" x14ac:dyDescent="0.3"/>
    <row r="4214" spans="1:5" ht="11.85" customHeight="1" x14ac:dyDescent="0.3"/>
    <row r="4215" spans="1:5" ht="11.85" customHeight="1" x14ac:dyDescent="0.3"/>
    <row r="4216" spans="1:5" ht="11.85" customHeight="1" x14ac:dyDescent="0.3"/>
    <row r="4217" spans="1:5" ht="11.85" customHeight="1" x14ac:dyDescent="0.3"/>
    <row r="4218" spans="1:5" ht="11.85" customHeight="1" x14ac:dyDescent="0.3"/>
    <row r="4219" spans="1:5" ht="11.85" customHeight="1" x14ac:dyDescent="0.3"/>
    <row r="4220" spans="1:5" ht="11.85" customHeight="1" x14ac:dyDescent="0.3"/>
    <row r="4221" spans="1:5" ht="11.85" customHeight="1" x14ac:dyDescent="0.3">
      <c r="A4221" s="1"/>
      <c r="B4221" s="1"/>
      <c r="E4221" s="2" t="str">
        <f>$E$1</f>
        <v>CITY OF BRADY</v>
      </c>
    </row>
    <row r="4222" spans="1:5" ht="11.85" customHeight="1" x14ac:dyDescent="0.3">
      <c r="E4222" s="2" t="str">
        <f>$E$2</f>
        <v>BUDGET REPORT</v>
      </c>
    </row>
    <row r="4223" spans="1:5" ht="11.85" customHeight="1" x14ac:dyDescent="0.3">
      <c r="E4223" s="2" t="str">
        <f>$E$3</f>
        <v>FISCAL YEAR 2016 - 2017</v>
      </c>
    </row>
    <row r="4224" spans="1:5" ht="11.85" customHeight="1" x14ac:dyDescent="0.3">
      <c r="A4224" s="3" t="s">
        <v>1616</v>
      </c>
    </row>
    <row r="4225" spans="1:17" ht="11.85" customHeight="1" x14ac:dyDescent="0.3">
      <c r="A4225" s="3" t="s">
        <v>1664</v>
      </c>
    </row>
    <row r="4226" spans="1:17" ht="11.85" customHeight="1" x14ac:dyDescent="0.3">
      <c r="I4226" s="7" t="str">
        <f>$I$6</f>
        <v>(----- 2015-2016 ------)</v>
      </c>
      <c r="J4226" s="7"/>
      <c r="K4226" s="7"/>
      <c r="L4226" s="8"/>
      <c r="M4226" s="7" t="str">
        <f>$M$6</f>
        <v>2016-2017</v>
      </c>
      <c r="N4226" s="7"/>
      <c r="O4226" s="7"/>
      <c r="P4226" s="7"/>
      <c r="Q4226" s="7"/>
    </row>
    <row r="4227" spans="1:17" ht="11.85" customHeight="1" x14ac:dyDescent="0.3">
      <c r="C4227" s="9" t="str">
        <f>$C$7</f>
        <v>2012-2013</v>
      </c>
      <c r="D4227" s="8"/>
      <c r="E4227" s="9" t="str">
        <f>$E$7</f>
        <v>2013-2014</v>
      </c>
      <c r="F4227" s="8"/>
      <c r="G4227" s="9" t="str">
        <f>$G$7</f>
        <v>2014- 2015</v>
      </c>
      <c r="H4227" s="8"/>
      <c r="I4227" s="9" t="s">
        <v>9</v>
      </c>
      <c r="J4227" s="8"/>
      <c r="K4227" s="8" t="str">
        <f>+$K$7</f>
        <v>PROJECTED</v>
      </c>
      <c r="L4227" s="8"/>
      <c r="M4227" s="8" t="str">
        <f>$M$7</f>
        <v>2016-2017</v>
      </c>
      <c r="N4227" s="8"/>
      <c r="O4227" s="8" t="str">
        <f>$O$7</f>
        <v>2016-2017</v>
      </c>
      <c r="P4227" s="8"/>
      <c r="Q4227" s="8" t="str">
        <f>$Q$7</f>
        <v>APPROVED</v>
      </c>
    </row>
    <row r="4228" spans="1:17" ht="11.85" customHeight="1" x14ac:dyDescent="0.3">
      <c r="A4228" s="10" t="s">
        <v>242</v>
      </c>
      <c r="C4228" s="11" t="s">
        <v>12</v>
      </c>
      <c r="D4228" s="8"/>
      <c r="E4228" s="11" t="s">
        <v>12</v>
      </c>
      <c r="F4228" s="8"/>
      <c r="G4228" s="11" t="s">
        <v>12</v>
      </c>
      <c r="H4228" s="8"/>
      <c r="I4228" s="11" t="s">
        <v>13</v>
      </c>
      <c r="J4228" s="8"/>
      <c r="K4228" s="12" t="s">
        <v>13</v>
      </c>
      <c r="L4228" s="8"/>
      <c r="M4228" s="12" t="str">
        <f>$M$8</f>
        <v>BASE</v>
      </c>
      <c r="N4228" s="8"/>
      <c r="O4228" s="12" t="str">
        <f>$O$8</f>
        <v>SUPPLEMENTAL</v>
      </c>
      <c r="P4228" s="8"/>
      <c r="Q4228" s="12" t="str">
        <f>$Q$8</f>
        <v>BUDGET</v>
      </c>
    </row>
    <row r="4229" spans="1:17" ht="11.85" customHeight="1" x14ac:dyDescent="0.3"/>
    <row r="4230" spans="1:17" ht="11.85" customHeight="1" x14ac:dyDescent="0.3">
      <c r="A4230" s="13" t="s">
        <v>255</v>
      </c>
      <c r="D4230" s="2"/>
      <c r="F4230" s="2"/>
      <c r="H4230" s="2"/>
      <c r="J4230" s="2"/>
      <c r="K4230" s="2"/>
      <c r="L4230" s="2"/>
      <c r="M4230" s="2"/>
      <c r="N4230" s="2"/>
      <c r="O4230" s="2"/>
      <c r="P4230" s="2"/>
      <c r="Q4230" s="2"/>
    </row>
    <row r="4231" spans="1:17" ht="11.85" customHeight="1" x14ac:dyDescent="0.3">
      <c r="A4231" s="3" t="s">
        <v>1665</v>
      </c>
      <c r="C4231" s="2">
        <v>167135.76999999999</v>
      </c>
      <c r="D4231" s="2"/>
      <c r="E4231" s="2">
        <v>203537.31</v>
      </c>
      <c r="F4231" s="2"/>
      <c r="G4231" s="2">
        <v>141250</v>
      </c>
      <c r="H4231" s="2"/>
      <c r="I4231" s="2">
        <v>177700</v>
      </c>
      <c r="J4231" s="2"/>
      <c r="K4231" s="2">
        <v>177700</v>
      </c>
      <c r="L4231" s="2"/>
      <c r="M4231" s="2">
        <v>177700</v>
      </c>
      <c r="N4231" s="2"/>
      <c r="O4231" s="2">
        <v>0</v>
      </c>
      <c r="P4231" s="2"/>
      <c r="Q4231" s="2">
        <f t="shared" ref="Q4231:Q4238" si="117">M4231+O4231</f>
        <v>177700</v>
      </c>
    </row>
    <row r="4232" spans="1:17" ht="11.85" customHeight="1" x14ac:dyDescent="0.3">
      <c r="A4232" s="3" t="s">
        <v>1666</v>
      </c>
      <c r="C4232" s="2">
        <v>15194.16</v>
      </c>
      <c r="D4232" s="2"/>
      <c r="E4232" s="2">
        <v>18134.88</v>
      </c>
      <c r="F4232" s="2"/>
      <c r="G4232" s="2">
        <v>15000</v>
      </c>
      <c r="H4232" s="2"/>
      <c r="I4232" s="2">
        <v>0</v>
      </c>
      <c r="J4232" s="2"/>
      <c r="K4232" s="2">
        <v>0</v>
      </c>
      <c r="L4232" s="2"/>
      <c r="M4232" s="2">
        <v>0</v>
      </c>
      <c r="N4232" s="2"/>
      <c r="O4232" s="2">
        <v>0</v>
      </c>
      <c r="P4232" s="2"/>
      <c r="Q4232" s="2">
        <f t="shared" si="117"/>
        <v>0</v>
      </c>
    </row>
    <row r="4233" spans="1:17" ht="12" customHeight="1" x14ac:dyDescent="0.3">
      <c r="A4233" s="3" t="s">
        <v>1667</v>
      </c>
      <c r="C4233" s="2">
        <v>7597.09</v>
      </c>
      <c r="D4233" s="2"/>
      <c r="E4233" s="2">
        <v>9067.43</v>
      </c>
      <c r="F4233" s="2"/>
      <c r="G4233" s="2">
        <v>7500</v>
      </c>
      <c r="H4233" s="2"/>
      <c r="I4233" s="2">
        <v>0</v>
      </c>
      <c r="J4233" s="2"/>
      <c r="K4233" s="2">
        <v>0</v>
      </c>
      <c r="L4233" s="2"/>
      <c r="M4233" s="2">
        <v>0</v>
      </c>
      <c r="N4233" s="2"/>
      <c r="O4233" s="2">
        <v>0</v>
      </c>
      <c r="P4233" s="2"/>
      <c r="Q4233" s="2">
        <f t="shared" si="117"/>
        <v>0</v>
      </c>
    </row>
    <row r="4234" spans="1:17" ht="12" customHeight="1" x14ac:dyDescent="0.3">
      <c r="A4234" s="3" t="s">
        <v>1668</v>
      </c>
      <c r="C4234" s="2">
        <v>0</v>
      </c>
      <c r="D4234" s="2"/>
      <c r="E4234" s="2">
        <v>0</v>
      </c>
      <c r="F4234" s="2"/>
      <c r="G4234" s="2">
        <v>22000</v>
      </c>
      <c r="H4234" s="2"/>
      <c r="I4234" s="2">
        <v>47300</v>
      </c>
      <c r="J4234" s="2"/>
      <c r="K4234" s="2">
        <v>37300</v>
      </c>
      <c r="L4234" s="2"/>
      <c r="M4234" s="2">
        <v>37300</v>
      </c>
      <c r="N4234" s="2"/>
      <c r="O4234" s="2">
        <v>0</v>
      </c>
      <c r="P4234" s="2"/>
      <c r="Q4234" s="2">
        <f t="shared" si="117"/>
        <v>37300</v>
      </c>
    </row>
    <row r="4235" spans="1:17" ht="11.85" customHeight="1" x14ac:dyDescent="0.3">
      <c r="A4235" s="3" t="s">
        <v>1669</v>
      </c>
      <c r="C4235" s="2">
        <v>205200.3</v>
      </c>
      <c r="D4235" s="2"/>
      <c r="E4235" s="2">
        <v>232473.12</v>
      </c>
      <c r="F4235" s="2"/>
      <c r="G4235" s="2">
        <v>266504.67</v>
      </c>
      <c r="H4235" s="2"/>
      <c r="I4235" s="2">
        <v>240000</v>
      </c>
      <c r="J4235" s="2"/>
      <c r="K4235" s="2">
        <v>258000</v>
      </c>
      <c r="L4235" s="2"/>
      <c r="M4235" s="2">
        <v>240000</v>
      </c>
      <c r="N4235" s="2"/>
      <c r="O4235" s="2">
        <v>0</v>
      </c>
      <c r="P4235" s="2"/>
      <c r="Q4235" s="2">
        <f t="shared" si="117"/>
        <v>240000</v>
      </c>
    </row>
    <row r="4236" spans="1:17" ht="11.85" customHeight="1" x14ac:dyDescent="0.3">
      <c r="A4236" s="3" t="s">
        <v>1670</v>
      </c>
      <c r="C4236" s="2">
        <v>5699.39</v>
      </c>
      <c r="D4236" s="2"/>
      <c r="E4236" s="2">
        <v>4559.45</v>
      </c>
      <c r="F4236" s="2"/>
      <c r="G4236" s="2">
        <v>3931.09</v>
      </c>
      <c r="H4236" s="2"/>
      <c r="I4236" s="2">
        <v>5000</v>
      </c>
      <c r="J4236" s="2"/>
      <c r="K4236" s="2">
        <v>5000</v>
      </c>
      <c r="L4236" s="2"/>
      <c r="M4236" s="2">
        <v>3000</v>
      </c>
      <c r="N4236" s="2"/>
      <c r="O4236" s="2">
        <v>0</v>
      </c>
      <c r="P4236" s="2"/>
      <c r="Q4236" s="2">
        <f t="shared" si="117"/>
        <v>3000</v>
      </c>
    </row>
    <row r="4237" spans="1:17" ht="11.85" hidden="1" customHeight="1" x14ac:dyDescent="0.3">
      <c r="A4237" s="3" t="s">
        <v>1671</v>
      </c>
      <c r="C4237" s="2">
        <v>0</v>
      </c>
      <c r="D4237" s="2"/>
      <c r="E4237" s="2">
        <v>0</v>
      </c>
      <c r="F4237" s="2"/>
      <c r="G4237" s="2">
        <v>0</v>
      </c>
      <c r="H4237" s="2"/>
      <c r="I4237" s="2">
        <v>0</v>
      </c>
      <c r="J4237" s="2"/>
      <c r="K4237" s="2">
        <v>0</v>
      </c>
      <c r="L4237" s="2"/>
      <c r="M4237" s="2">
        <v>0</v>
      </c>
      <c r="N4237" s="2"/>
      <c r="O4237" s="2">
        <v>0</v>
      </c>
      <c r="P4237" s="2"/>
      <c r="Q4237" s="2">
        <f t="shared" si="117"/>
        <v>0</v>
      </c>
    </row>
    <row r="4238" spans="1:17" ht="11.85" customHeight="1" x14ac:dyDescent="0.3">
      <c r="A4238" s="3" t="s">
        <v>1672</v>
      </c>
      <c r="C4238" s="15">
        <v>35164.370000000003</v>
      </c>
      <c r="D4238" s="2"/>
      <c r="E4238" s="15">
        <v>14500</v>
      </c>
      <c r="F4238" s="2"/>
      <c r="G4238" s="15">
        <v>0</v>
      </c>
      <c r="H4238" s="2"/>
      <c r="I4238" s="15">
        <v>0</v>
      </c>
      <c r="J4238" s="2"/>
      <c r="K4238" s="15">
        <v>0</v>
      </c>
      <c r="L4238" s="2"/>
      <c r="M4238" s="15">
        <v>0</v>
      </c>
      <c r="N4238" s="2"/>
      <c r="O4238" s="15">
        <v>0</v>
      </c>
      <c r="P4238" s="2"/>
      <c r="Q4238" s="15">
        <f t="shared" si="117"/>
        <v>0</v>
      </c>
    </row>
    <row r="4239" spans="1:17" ht="11.85" customHeight="1" x14ac:dyDescent="0.3">
      <c r="A4239" s="3" t="s">
        <v>272</v>
      </c>
      <c r="C4239" s="2">
        <f>SUM(C4231:C4238)</f>
        <v>435991.07999999996</v>
      </c>
      <c r="D4239" s="2"/>
      <c r="E4239" s="2">
        <f>SUM(E4231:E4238)</f>
        <v>482272.19</v>
      </c>
      <c r="F4239" s="2"/>
      <c r="G4239" s="2">
        <f>SUM(G4231:G4238)</f>
        <v>456185.76</v>
      </c>
      <c r="H4239" s="2"/>
      <c r="I4239" s="2">
        <f>SUM(I4231:I4238)</f>
        <v>470000</v>
      </c>
      <c r="J4239" s="2"/>
      <c r="K4239" s="2">
        <f>SUM(K4231:K4238)</f>
        <v>478000</v>
      </c>
      <c r="L4239" s="2"/>
      <c r="M4239" s="2">
        <f>SUM(M4231:M4238)</f>
        <v>458000</v>
      </c>
      <c r="N4239" s="2"/>
      <c r="O4239" s="2">
        <f>SUM(O4231:O4238)</f>
        <v>0</v>
      </c>
      <c r="P4239" s="2"/>
      <c r="Q4239" s="2">
        <f>SUM(Q4231:Q4238)</f>
        <v>458000</v>
      </c>
    </row>
    <row r="4240" spans="1:17" ht="11.85" customHeight="1" x14ac:dyDescent="0.3">
      <c r="D4240" s="2"/>
      <c r="F4240" s="2"/>
      <c r="H4240" s="2"/>
      <c r="J4240" s="2"/>
      <c r="K4240" s="2"/>
      <c r="L4240" s="2"/>
      <c r="M4240" s="2"/>
      <c r="N4240" s="2"/>
      <c r="O4240" s="2"/>
      <c r="P4240" s="2"/>
      <c r="Q4240" s="2"/>
    </row>
    <row r="4241" spans="1:17" ht="11.85" customHeight="1" x14ac:dyDescent="0.3">
      <c r="A4241" s="3" t="s">
        <v>1673</v>
      </c>
      <c r="C4241" s="2">
        <f>C4239</f>
        <v>435991.07999999996</v>
      </c>
      <c r="D4241" s="2"/>
      <c r="E4241" s="2">
        <f>E4239</f>
        <v>482272.19</v>
      </c>
      <c r="F4241" s="2"/>
      <c r="G4241" s="2">
        <f>G4239</f>
        <v>456185.76</v>
      </c>
      <c r="H4241" s="2"/>
      <c r="I4241" s="2">
        <f>I4239</f>
        <v>470000</v>
      </c>
      <c r="J4241" s="2"/>
      <c r="K4241" s="2">
        <f>K4239</f>
        <v>478000</v>
      </c>
      <c r="L4241" s="2"/>
      <c r="M4241" s="2">
        <f>M4239</f>
        <v>458000</v>
      </c>
      <c r="N4241" s="2"/>
      <c r="O4241" s="2">
        <f>O4239</f>
        <v>0</v>
      </c>
      <c r="P4241" s="2"/>
      <c r="Q4241" s="2">
        <f>Q4239</f>
        <v>458000</v>
      </c>
    </row>
    <row r="4242" spans="1:17" ht="11.85" customHeight="1" x14ac:dyDescent="0.3">
      <c r="D4242" s="2"/>
      <c r="F4242" s="2"/>
      <c r="H4242" s="2"/>
      <c r="J4242" s="2"/>
      <c r="K4242" s="2"/>
      <c r="L4242" s="2"/>
      <c r="M4242" s="2"/>
      <c r="N4242" s="2"/>
      <c r="O4242" s="2"/>
      <c r="P4242" s="2"/>
      <c r="Q4242" s="2"/>
    </row>
    <row r="4243" spans="1:17" ht="11.85" customHeight="1" x14ac:dyDescent="0.3">
      <c r="D4243" s="2"/>
      <c r="F4243" s="2"/>
      <c r="H4243" s="2"/>
      <c r="J4243" s="2"/>
      <c r="K4243" s="2"/>
      <c r="L4243" s="2"/>
      <c r="M4243" s="2"/>
      <c r="N4243" s="2"/>
      <c r="O4243" s="2"/>
      <c r="P4243" s="2"/>
      <c r="Q4243" s="2"/>
    </row>
    <row r="4244" spans="1:17" ht="11.85" customHeight="1" x14ac:dyDescent="0.3">
      <c r="D4244" s="2"/>
      <c r="F4244" s="2"/>
      <c r="H4244" s="2"/>
      <c r="J4244" s="2"/>
      <c r="K4244" s="2"/>
      <c r="L4244" s="2"/>
      <c r="M4244" s="2"/>
      <c r="N4244" s="2"/>
      <c r="O4244" s="2"/>
      <c r="P4244" s="2"/>
      <c r="Q4244" s="2"/>
    </row>
    <row r="4245" spans="1:17" ht="11.85" customHeight="1" x14ac:dyDescent="0.3">
      <c r="D4245" s="2"/>
      <c r="F4245" s="2"/>
      <c r="H4245" s="2"/>
      <c r="J4245" s="2"/>
      <c r="K4245" s="2"/>
      <c r="L4245" s="2"/>
      <c r="M4245" s="2"/>
      <c r="N4245" s="2"/>
      <c r="O4245" s="2"/>
      <c r="P4245" s="2"/>
      <c r="Q4245" s="2"/>
    </row>
    <row r="4246" spans="1:17" ht="11.85" customHeight="1" x14ac:dyDescent="0.3">
      <c r="D4246" s="2"/>
      <c r="F4246" s="2"/>
      <c r="H4246" s="2"/>
      <c r="J4246" s="2"/>
      <c r="K4246" s="2"/>
      <c r="L4246" s="2"/>
      <c r="M4246" s="2"/>
      <c r="N4246" s="2"/>
      <c r="O4246" s="2"/>
      <c r="P4246" s="2"/>
      <c r="Q4246" s="2"/>
    </row>
    <row r="4247" spans="1:17" ht="11.85" customHeight="1" x14ac:dyDescent="0.3">
      <c r="D4247" s="2"/>
      <c r="F4247" s="2"/>
      <c r="H4247" s="2"/>
      <c r="J4247" s="2"/>
      <c r="K4247" s="2"/>
      <c r="L4247" s="2"/>
      <c r="M4247" s="2"/>
      <c r="N4247" s="2"/>
      <c r="O4247" s="2"/>
      <c r="P4247" s="2"/>
      <c r="Q4247" s="2"/>
    </row>
    <row r="4248" spans="1:17" ht="11.85" customHeight="1" x14ac:dyDescent="0.3">
      <c r="D4248" s="2"/>
      <c r="F4248" s="2"/>
      <c r="H4248" s="2"/>
      <c r="J4248" s="2"/>
      <c r="K4248" s="2"/>
      <c r="L4248" s="2"/>
      <c r="M4248" s="2"/>
      <c r="N4248" s="2"/>
      <c r="O4248" s="2"/>
      <c r="P4248" s="2"/>
      <c r="Q4248" s="2"/>
    </row>
    <row r="4249" spans="1:17" ht="11.85" customHeight="1" x14ac:dyDescent="0.3">
      <c r="D4249" s="2"/>
      <c r="F4249" s="2"/>
      <c r="H4249" s="2"/>
      <c r="J4249" s="2"/>
      <c r="K4249" s="2"/>
      <c r="L4249" s="2"/>
      <c r="M4249" s="2"/>
      <c r="N4249" s="2"/>
      <c r="O4249" s="2"/>
      <c r="P4249" s="2"/>
      <c r="Q4249" s="2"/>
    </row>
    <row r="4250" spans="1:17" ht="11.85" customHeight="1" x14ac:dyDescent="0.3">
      <c r="D4250" s="2"/>
      <c r="F4250" s="2"/>
      <c r="H4250" s="2"/>
      <c r="J4250" s="2"/>
      <c r="K4250" s="2"/>
      <c r="L4250" s="2"/>
      <c r="M4250" s="2"/>
      <c r="N4250" s="2"/>
      <c r="O4250" s="2"/>
      <c r="P4250" s="2"/>
      <c r="Q4250" s="2"/>
    </row>
    <row r="4251" spans="1:17" ht="11.85" customHeight="1" x14ac:dyDescent="0.3">
      <c r="D4251" s="2"/>
      <c r="F4251" s="2"/>
      <c r="H4251" s="2"/>
      <c r="J4251" s="2"/>
      <c r="K4251" s="2"/>
      <c r="L4251" s="2"/>
      <c r="M4251" s="2"/>
      <c r="N4251" s="2"/>
      <c r="O4251" s="2"/>
      <c r="P4251" s="2"/>
      <c r="Q4251" s="2"/>
    </row>
    <row r="4252" spans="1:17" ht="11.85" customHeight="1" x14ac:dyDescent="0.3">
      <c r="D4252" s="2"/>
      <c r="F4252" s="2"/>
      <c r="H4252" s="2"/>
      <c r="J4252" s="2"/>
      <c r="K4252" s="2"/>
      <c r="L4252" s="2"/>
      <c r="M4252" s="2"/>
      <c r="N4252" s="2"/>
      <c r="O4252" s="2"/>
      <c r="P4252" s="2"/>
      <c r="Q4252" s="2"/>
    </row>
    <row r="4253" spans="1:17" ht="11.85" customHeight="1" x14ac:dyDescent="0.3">
      <c r="D4253" s="2"/>
      <c r="F4253" s="2"/>
      <c r="H4253" s="2"/>
      <c r="J4253" s="2"/>
      <c r="K4253" s="2"/>
      <c r="L4253" s="2"/>
      <c r="M4253" s="2"/>
      <c r="N4253" s="2"/>
      <c r="O4253" s="2"/>
      <c r="P4253" s="2"/>
      <c r="Q4253" s="2"/>
    </row>
    <row r="4254" spans="1:17" ht="11.85" customHeight="1" x14ac:dyDescent="0.3">
      <c r="D4254" s="2"/>
      <c r="F4254" s="2"/>
      <c r="H4254" s="2"/>
      <c r="J4254" s="2"/>
      <c r="K4254" s="2"/>
      <c r="L4254" s="2"/>
      <c r="M4254" s="2"/>
      <c r="N4254" s="2"/>
      <c r="O4254" s="2"/>
      <c r="P4254" s="2"/>
      <c r="Q4254" s="2"/>
    </row>
    <row r="4255" spans="1:17" ht="11.85" customHeight="1" x14ac:dyDescent="0.3">
      <c r="D4255" s="2"/>
      <c r="F4255" s="2"/>
      <c r="H4255" s="2"/>
      <c r="J4255" s="2"/>
      <c r="K4255" s="2"/>
      <c r="L4255" s="2"/>
      <c r="M4255" s="2"/>
      <c r="N4255" s="2"/>
      <c r="O4255" s="2"/>
      <c r="P4255" s="2"/>
      <c r="Q4255" s="2"/>
    </row>
    <row r="4256" spans="1:17" ht="11.85" customHeight="1" x14ac:dyDescent="0.3">
      <c r="D4256" s="2"/>
      <c r="F4256" s="2"/>
      <c r="H4256" s="2"/>
      <c r="J4256" s="2"/>
      <c r="K4256" s="2"/>
      <c r="L4256" s="2"/>
      <c r="M4256" s="2"/>
      <c r="N4256" s="2"/>
      <c r="O4256" s="2"/>
      <c r="P4256" s="2"/>
      <c r="Q4256" s="2"/>
    </row>
    <row r="4257" spans="4:17" ht="11.85" customHeight="1" x14ac:dyDescent="0.3">
      <c r="D4257" s="2"/>
      <c r="F4257" s="2"/>
      <c r="H4257" s="2"/>
      <c r="J4257" s="2"/>
      <c r="K4257" s="2"/>
      <c r="L4257" s="2"/>
      <c r="M4257" s="2"/>
      <c r="N4257" s="2"/>
      <c r="O4257" s="2"/>
      <c r="P4257" s="2"/>
      <c r="Q4257" s="2"/>
    </row>
    <row r="4258" spans="4:17" ht="11.85" customHeight="1" x14ac:dyDescent="0.3">
      <c r="D4258" s="2"/>
      <c r="F4258" s="2"/>
      <c r="H4258" s="2"/>
      <c r="J4258" s="2"/>
      <c r="K4258" s="2"/>
      <c r="L4258" s="2"/>
      <c r="M4258" s="2"/>
      <c r="N4258" s="2"/>
      <c r="O4258" s="2"/>
      <c r="P4258" s="2"/>
      <c r="Q4258" s="2"/>
    </row>
    <row r="4259" spans="4:17" ht="11.85" customHeight="1" x14ac:dyDescent="0.3">
      <c r="D4259" s="2"/>
      <c r="F4259" s="2"/>
      <c r="H4259" s="2"/>
      <c r="J4259" s="2"/>
      <c r="K4259" s="2"/>
      <c r="L4259" s="2"/>
      <c r="M4259" s="2"/>
      <c r="N4259" s="2"/>
      <c r="O4259" s="2"/>
      <c r="P4259" s="2"/>
      <c r="Q4259" s="2"/>
    </row>
    <row r="4260" spans="4:17" ht="11.85" customHeight="1" x14ac:dyDescent="0.3">
      <c r="D4260" s="2"/>
      <c r="F4260" s="2"/>
      <c r="H4260" s="2"/>
      <c r="J4260" s="2"/>
      <c r="K4260" s="2"/>
      <c r="L4260" s="2"/>
      <c r="M4260" s="2"/>
      <c r="N4260" s="2"/>
      <c r="O4260" s="2"/>
      <c r="P4260" s="2"/>
      <c r="Q4260" s="2"/>
    </row>
    <row r="4261" spans="4:17" ht="11.85" customHeight="1" x14ac:dyDescent="0.3">
      <c r="D4261" s="2"/>
      <c r="F4261" s="2"/>
      <c r="H4261" s="2"/>
      <c r="J4261" s="2"/>
      <c r="K4261" s="2"/>
      <c r="L4261" s="2"/>
      <c r="M4261" s="2"/>
      <c r="N4261" s="2"/>
      <c r="O4261" s="2"/>
      <c r="P4261" s="2"/>
      <c r="Q4261" s="2"/>
    </row>
    <row r="4262" spans="4:17" ht="11.85" customHeight="1" x14ac:dyDescent="0.3">
      <c r="D4262" s="2"/>
      <c r="F4262" s="2"/>
      <c r="H4262" s="2"/>
      <c r="J4262" s="2"/>
      <c r="K4262" s="2"/>
      <c r="L4262" s="2"/>
      <c r="M4262" s="2"/>
      <c r="N4262" s="2"/>
      <c r="O4262" s="2"/>
      <c r="P4262" s="2"/>
      <c r="Q4262" s="2"/>
    </row>
    <row r="4263" spans="4:17" ht="11.85" customHeight="1" x14ac:dyDescent="0.3">
      <c r="D4263" s="2"/>
      <c r="F4263" s="2"/>
      <c r="H4263" s="2"/>
      <c r="J4263" s="2"/>
      <c r="K4263" s="2"/>
      <c r="L4263" s="2"/>
      <c r="M4263" s="2"/>
      <c r="N4263" s="2"/>
      <c r="O4263" s="2"/>
      <c r="P4263" s="2"/>
      <c r="Q4263" s="2"/>
    </row>
    <row r="4264" spans="4:17" ht="11.85" customHeight="1" x14ac:dyDescent="0.3">
      <c r="D4264" s="2"/>
      <c r="F4264" s="2"/>
      <c r="H4264" s="2"/>
      <c r="J4264" s="2"/>
      <c r="K4264" s="2"/>
      <c r="L4264" s="2"/>
      <c r="M4264" s="2"/>
      <c r="N4264" s="2"/>
      <c r="O4264" s="2"/>
      <c r="P4264" s="2"/>
      <c r="Q4264" s="2"/>
    </row>
    <row r="4265" spans="4:17" ht="11.85" customHeight="1" x14ac:dyDescent="0.3">
      <c r="D4265" s="2"/>
      <c r="F4265" s="2"/>
      <c r="H4265" s="2"/>
      <c r="J4265" s="2"/>
      <c r="K4265" s="2"/>
      <c r="L4265" s="2"/>
      <c r="M4265" s="2"/>
      <c r="N4265" s="2"/>
      <c r="O4265" s="2"/>
      <c r="P4265" s="2"/>
      <c r="Q4265" s="2"/>
    </row>
    <row r="4266" spans="4:17" ht="11.85" customHeight="1" x14ac:dyDescent="0.3">
      <c r="D4266" s="2"/>
      <c r="F4266" s="2"/>
      <c r="H4266" s="2"/>
      <c r="J4266" s="2"/>
      <c r="K4266" s="2"/>
      <c r="L4266" s="2"/>
      <c r="M4266" s="2"/>
      <c r="N4266" s="2"/>
      <c r="O4266" s="2"/>
      <c r="P4266" s="2"/>
      <c r="Q4266" s="2"/>
    </row>
    <row r="4267" spans="4:17" ht="11.85" customHeight="1" x14ac:dyDescent="0.3">
      <c r="D4267" s="2"/>
      <c r="F4267" s="2"/>
      <c r="H4267" s="2"/>
      <c r="J4267" s="2"/>
      <c r="K4267" s="2"/>
      <c r="L4267" s="2"/>
      <c r="M4267" s="2"/>
      <c r="N4267" s="2"/>
      <c r="O4267" s="2"/>
      <c r="P4267" s="2"/>
      <c r="Q4267" s="2"/>
    </row>
    <row r="4268" spans="4:17" ht="11.85" customHeight="1" x14ac:dyDescent="0.3">
      <c r="D4268" s="2"/>
      <c r="F4268" s="2"/>
      <c r="H4268" s="2"/>
      <c r="J4268" s="2"/>
      <c r="K4268" s="2"/>
      <c r="L4268" s="2"/>
      <c r="M4268" s="2"/>
      <c r="N4268" s="2"/>
      <c r="O4268" s="2"/>
      <c r="P4268" s="2"/>
      <c r="Q4268" s="2"/>
    </row>
    <row r="4269" spans="4:17" ht="11.85" customHeight="1" x14ac:dyDescent="0.3">
      <c r="D4269" s="2"/>
      <c r="F4269" s="2"/>
      <c r="H4269" s="2"/>
      <c r="J4269" s="2"/>
      <c r="K4269" s="2"/>
      <c r="L4269" s="2"/>
      <c r="M4269" s="2"/>
      <c r="N4269" s="2"/>
      <c r="O4269" s="2"/>
      <c r="P4269" s="2"/>
      <c r="Q4269" s="2"/>
    </row>
    <row r="4270" spans="4:17" ht="11.85" customHeight="1" x14ac:dyDescent="0.3">
      <c r="D4270" s="2"/>
      <c r="F4270" s="2"/>
      <c r="H4270" s="2"/>
      <c r="J4270" s="2"/>
      <c r="K4270" s="2"/>
      <c r="L4270" s="2"/>
      <c r="M4270" s="2"/>
      <c r="N4270" s="2"/>
      <c r="O4270" s="2"/>
      <c r="P4270" s="2"/>
      <c r="Q4270" s="2"/>
    </row>
    <row r="4271" spans="4:17" ht="11.85" customHeight="1" x14ac:dyDescent="0.3">
      <c r="D4271" s="2"/>
      <c r="F4271" s="2"/>
      <c r="H4271" s="2"/>
      <c r="J4271" s="2"/>
      <c r="K4271" s="2"/>
      <c r="L4271" s="2"/>
      <c r="M4271" s="2"/>
      <c r="N4271" s="2"/>
      <c r="O4271" s="2"/>
      <c r="P4271" s="2"/>
      <c r="Q4271" s="2"/>
    </row>
    <row r="4272" spans="4:17" ht="11.85" customHeight="1" x14ac:dyDescent="0.3">
      <c r="D4272" s="2"/>
      <c r="F4272" s="2"/>
      <c r="H4272" s="2"/>
      <c r="J4272" s="2"/>
      <c r="K4272" s="2"/>
      <c r="L4272" s="2"/>
      <c r="M4272" s="2"/>
      <c r="N4272" s="2"/>
      <c r="O4272" s="2"/>
      <c r="P4272" s="2"/>
      <c r="Q4272" s="2"/>
    </row>
    <row r="4273" spans="1:17" ht="11.85" customHeight="1" x14ac:dyDescent="0.3">
      <c r="D4273" s="2"/>
      <c r="F4273" s="2"/>
      <c r="H4273" s="2"/>
      <c r="J4273" s="2"/>
      <c r="K4273" s="2"/>
      <c r="L4273" s="2"/>
      <c r="M4273" s="2"/>
      <c r="N4273" s="2"/>
      <c r="O4273" s="2"/>
      <c r="P4273" s="2"/>
      <c r="Q4273" s="2"/>
    </row>
    <row r="4274" spans="1:17" ht="11.85" customHeight="1" x14ac:dyDescent="0.3">
      <c r="D4274" s="2"/>
      <c r="F4274" s="2"/>
      <c r="H4274" s="2"/>
      <c r="J4274" s="2"/>
      <c r="K4274" s="2"/>
      <c r="L4274" s="2"/>
      <c r="M4274" s="2"/>
      <c r="N4274" s="2"/>
      <c r="O4274" s="2"/>
      <c r="P4274" s="2"/>
      <c r="Q4274" s="2"/>
    </row>
    <row r="4275" spans="1:17" ht="11.85" customHeight="1" x14ac:dyDescent="0.3">
      <c r="D4275" s="2"/>
      <c r="F4275" s="2"/>
      <c r="H4275" s="2"/>
      <c r="J4275" s="2"/>
      <c r="K4275" s="2"/>
      <c r="L4275" s="2"/>
      <c r="M4275" s="2"/>
      <c r="N4275" s="2"/>
      <c r="O4275" s="2"/>
      <c r="P4275" s="2"/>
      <c r="Q4275" s="2"/>
    </row>
    <row r="4276" spans="1:17" ht="11.85" customHeight="1" x14ac:dyDescent="0.3">
      <c r="D4276" s="2"/>
      <c r="F4276" s="2"/>
      <c r="H4276" s="2"/>
      <c r="J4276" s="2"/>
      <c r="K4276" s="2"/>
      <c r="L4276" s="2"/>
      <c r="M4276" s="2"/>
      <c r="N4276" s="2"/>
      <c r="O4276" s="2"/>
      <c r="P4276" s="2"/>
      <c r="Q4276" s="2"/>
    </row>
    <row r="4277" spans="1:17" ht="11.85" customHeight="1" x14ac:dyDescent="0.3">
      <c r="D4277" s="2"/>
      <c r="F4277" s="2"/>
      <c r="H4277" s="2"/>
      <c r="J4277" s="2"/>
      <c r="K4277" s="2"/>
      <c r="L4277" s="2"/>
      <c r="M4277" s="2"/>
      <c r="N4277" s="2"/>
      <c r="O4277" s="2"/>
      <c r="P4277" s="2"/>
      <c r="Q4277" s="2"/>
    </row>
    <row r="4278" spans="1:17" ht="11.85" customHeight="1" x14ac:dyDescent="0.3">
      <c r="D4278" s="2"/>
      <c r="F4278" s="2"/>
      <c r="H4278" s="2"/>
      <c r="J4278" s="2"/>
      <c r="K4278" s="2"/>
      <c r="L4278" s="2"/>
      <c r="M4278" s="2"/>
      <c r="N4278" s="2"/>
      <c r="O4278" s="2"/>
      <c r="P4278" s="2"/>
      <c r="Q4278" s="2"/>
    </row>
    <row r="4279" spans="1:17" ht="11.85" customHeight="1" x14ac:dyDescent="0.3">
      <c r="D4279" s="2"/>
      <c r="F4279" s="2"/>
      <c r="H4279" s="2"/>
      <c r="J4279" s="2"/>
      <c r="K4279" s="2"/>
      <c r="L4279" s="2"/>
      <c r="M4279" s="2"/>
      <c r="N4279" s="2"/>
      <c r="O4279" s="2"/>
      <c r="P4279" s="2"/>
      <c r="Q4279" s="2"/>
    </row>
    <row r="4280" spans="1:17" ht="11.85" customHeight="1" x14ac:dyDescent="0.3">
      <c r="D4280" s="2"/>
      <c r="F4280" s="2"/>
      <c r="H4280" s="2"/>
      <c r="J4280" s="2"/>
      <c r="K4280" s="2"/>
      <c r="L4280" s="2"/>
      <c r="M4280" s="2"/>
      <c r="N4280" s="2"/>
      <c r="O4280" s="2"/>
      <c r="P4280" s="2"/>
      <c r="Q4280" s="2"/>
    </row>
    <row r="4281" spans="1:17" ht="11.85" customHeight="1" x14ac:dyDescent="0.3">
      <c r="D4281" s="2"/>
      <c r="F4281" s="2"/>
      <c r="H4281" s="2"/>
      <c r="J4281" s="2"/>
      <c r="K4281" s="2"/>
      <c r="L4281" s="2"/>
      <c r="M4281" s="2"/>
      <c r="N4281" s="2"/>
      <c r="O4281" s="2"/>
      <c r="P4281" s="2"/>
      <c r="Q4281" s="2"/>
    </row>
    <row r="4282" spans="1:17" ht="11.85" customHeight="1" x14ac:dyDescent="0.3">
      <c r="D4282" s="2"/>
      <c r="F4282" s="2"/>
      <c r="H4282" s="2"/>
      <c r="J4282" s="2"/>
      <c r="K4282" s="2"/>
      <c r="L4282" s="2"/>
      <c r="M4282" s="2"/>
      <c r="N4282" s="2"/>
      <c r="O4282" s="2"/>
      <c r="P4282" s="2"/>
      <c r="Q4282" s="2"/>
    </row>
    <row r="4283" spans="1:17" ht="11.85" customHeight="1" x14ac:dyDescent="0.3">
      <c r="D4283" s="2"/>
      <c r="F4283" s="2"/>
      <c r="H4283" s="2"/>
      <c r="J4283" s="2"/>
      <c r="K4283" s="2"/>
      <c r="L4283" s="2"/>
      <c r="M4283" s="2"/>
      <c r="N4283" s="2"/>
      <c r="O4283" s="2"/>
      <c r="P4283" s="2"/>
      <c r="Q4283" s="2"/>
    </row>
    <row r="4284" spans="1:17" ht="11.85" customHeight="1" x14ac:dyDescent="0.3">
      <c r="A4284" s="1"/>
      <c r="B4284" s="1"/>
      <c r="E4284" s="2" t="str">
        <f>$E$1</f>
        <v>CITY OF BRADY</v>
      </c>
    </row>
    <row r="4285" spans="1:17" ht="11.85" customHeight="1" x14ac:dyDescent="0.3">
      <c r="E4285" s="2" t="str">
        <f>$E$2</f>
        <v>BUDGET REPORT</v>
      </c>
    </row>
    <row r="4286" spans="1:17" ht="11.85" customHeight="1" x14ac:dyDescent="0.3">
      <c r="E4286" s="2" t="str">
        <f>$E$3</f>
        <v>FISCAL YEAR 2016 - 2017</v>
      </c>
    </row>
    <row r="4287" spans="1:17" ht="11.85" customHeight="1" x14ac:dyDescent="0.3">
      <c r="A4287" s="3" t="s">
        <v>1616</v>
      </c>
    </row>
    <row r="4288" spans="1:17" ht="11.85" customHeight="1" x14ac:dyDescent="0.3">
      <c r="A4288" s="3" t="s">
        <v>1674</v>
      </c>
    </row>
    <row r="4289" spans="1:21" ht="11.85" customHeight="1" x14ac:dyDescent="0.3">
      <c r="I4289" s="7" t="str">
        <f>$I$6</f>
        <v>(----- 2015-2016 ------)</v>
      </c>
      <c r="J4289" s="7"/>
      <c r="K4289" s="7"/>
      <c r="L4289" s="8"/>
      <c r="M4289" s="7" t="str">
        <f>$M$6</f>
        <v>2016-2017</v>
      </c>
      <c r="N4289" s="7"/>
      <c r="O4289" s="7"/>
      <c r="P4289" s="7"/>
      <c r="Q4289" s="7"/>
    </row>
    <row r="4290" spans="1:21" ht="11.85" customHeight="1" x14ac:dyDescent="0.3">
      <c r="C4290" s="9" t="str">
        <f>$C$7</f>
        <v>2012-2013</v>
      </c>
      <c r="D4290" s="8"/>
      <c r="E4290" s="9" t="str">
        <f>$E$7</f>
        <v>2013-2014</v>
      </c>
      <c r="F4290" s="8"/>
      <c r="G4290" s="9" t="str">
        <f>$G$7</f>
        <v>2014- 2015</v>
      </c>
      <c r="H4290" s="8"/>
      <c r="I4290" s="9" t="s">
        <v>9</v>
      </c>
      <c r="J4290" s="8"/>
      <c r="K4290" s="8" t="str">
        <f>+$K$7</f>
        <v>PROJECTED</v>
      </c>
      <c r="L4290" s="8"/>
      <c r="M4290" s="8" t="str">
        <f>$M$7</f>
        <v>2016-2017</v>
      </c>
      <c r="N4290" s="8"/>
      <c r="O4290" s="8" t="str">
        <f>$O$7</f>
        <v>2016-2017</v>
      </c>
      <c r="P4290" s="8"/>
      <c r="Q4290" s="8" t="str">
        <f>$Q$7</f>
        <v>APPROVED</v>
      </c>
    </row>
    <row r="4291" spans="1:21" ht="11.85" customHeight="1" x14ac:dyDescent="0.3">
      <c r="A4291" s="10" t="s">
        <v>242</v>
      </c>
      <c r="C4291" s="11" t="s">
        <v>12</v>
      </c>
      <c r="D4291" s="8"/>
      <c r="E4291" s="11" t="s">
        <v>12</v>
      </c>
      <c r="F4291" s="8"/>
      <c r="G4291" s="11" t="s">
        <v>12</v>
      </c>
      <c r="H4291" s="8"/>
      <c r="I4291" s="11" t="s">
        <v>13</v>
      </c>
      <c r="J4291" s="8"/>
      <c r="K4291" s="12" t="s">
        <v>13</v>
      </c>
      <c r="L4291" s="8"/>
      <c r="M4291" s="12" t="str">
        <f>$M$8</f>
        <v>BASE</v>
      </c>
      <c r="N4291" s="8"/>
      <c r="O4291" s="12" t="str">
        <f>$O$8</f>
        <v>SUPPLEMENTAL</v>
      </c>
      <c r="P4291" s="8"/>
      <c r="Q4291" s="12" t="str">
        <f>$Q$8</f>
        <v>BUDGET</v>
      </c>
    </row>
    <row r="4292" spans="1:21" ht="11.85" customHeight="1" x14ac:dyDescent="0.3"/>
    <row r="4293" spans="1:21" ht="11.85" customHeight="1" x14ac:dyDescent="0.3">
      <c r="A4293" s="13" t="s">
        <v>243</v>
      </c>
    </row>
    <row r="4294" spans="1:21" ht="11.85" customHeight="1" x14ac:dyDescent="0.3">
      <c r="A4294" s="3" t="s">
        <v>1675</v>
      </c>
      <c r="C4294" s="2">
        <v>133817.12</v>
      </c>
      <c r="D4294" s="2"/>
      <c r="E4294" s="2">
        <v>126331.04</v>
      </c>
      <c r="F4294" s="2"/>
      <c r="G4294" s="2">
        <v>83054.48</v>
      </c>
      <c r="H4294" s="2"/>
      <c r="I4294" s="2">
        <v>90200</v>
      </c>
      <c r="J4294" s="2"/>
      <c r="K4294" s="2">
        <v>85200</v>
      </c>
      <c r="L4294" s="2"/>
      <c r="M4294" s="2">
        <v>91959</v>
      </c>
      <c r="N4294" s="2"/>
      <c r="O4294" s="2">
        <v>0</v>
      </c>
      <c r="P4294" s="2"/>
      <c r="Q4294" s="2">
        <f t="shared" ref="Q4294:Q4300" si="118">M4294+O4294</f>
        <v>91959</v>
      </c>
      <c r="T4294" s="14"/>
    </row>
    <row r="4295" spans="1:21" ht="11.85" customHeight="1" x14ac:dyDescent="0.3">
      <c r="A4295" s="3" t="s">
        <v>1676</v>
      </c>
      <c r="C4295" s="2">
        <v>2095.37</v>
      </c>
      <c r="D4295" s="2"/>
      <c r="E4295" s="2">
        <v>2829.01</v>
      </c>
      <c r="F4295" s="2"/>
      <c r="G4295" s="2">
        <v>0</v>
      </c>
      <c r="H4295" s="2"/>
      <c r="I4295" s="2">
        <v>0</v>
      </c>
      <c r="J4295" s="2"/>
      <c r="K4295" s="2">
        <v>0</v>
      </c>
      <c r="L4295" s="2"/>
      <c r="M4295" s="2">
        <v>1000</v>
      </c>
      <c r="N4295" s="2"/>
      <c r="O4295" s="2">
        <v>0</v>
      </c>
      <c r="P4295" s="2"/>
      <c r="Q4295" s="2">
        <f t="shared" si="118"/>
        <v>1000</v>
      </c>
      <c r="T4295" s="14"/>
    </row>
    <row r="4296" spans="1:21" ht="11.85" customHeight="1" x14ac:dyDescent="0.3">
      <c r="A4296" s="3" t="s">
        <v>1677</v>
      </c>
      <c r="C4296" s="2">
        <v>18143.77</v>
      </c>
      <c r="D4296" s="2"/>
      <c r="E4296" s="2">
        <v>20248.2</v>
      </c>
      <c r="F4296" s="2"/>
      <c r="G4296" s="2">
        <v>14973.75</v>
      </c>
      <c r="H4296" s="2"/>
      <c r="I4296" s="2">
        <v>18755</v>
      </c>
      <c r="J4296" s="2"/>
      <c r="K4296" s="2">
        <v>18755</v>
      </c>
      <c r="L4296" s="2"/>
      <c r="M4296" s="2">
        <v>19690</v>
      </c>
      <c r="N4296" s="2"/>
      <c r="O4296" s="2">
        <v>0</v>
      </c>
      <c r="P4296" s="2"/>
      <c r="Q4296" s="2">
        <f t="shared" si="118"/>
        <v>19690</v>
      </c>
      <c r="T4296" s="14"/>
    </row>
    <row r="4297" spans="1:21" ht="11.85" customHeight="1" x14ac:dyDescent="0.3">
      <c r="A4297" s="3" t="s">
        <v>1678</v>
      </c>
      <c r="C4297" s="2">
        <v>8136.96</v>
      </c>
      <c r="D4297" s="2"/>
      <c r="E4297" s="2">
        <v>8288.84</v>
      </c>
      <c r="F4297" s="2"/>
      <c r="G4297" s="2">
        <v>5611.33</v>
      </c>
      <c r="H4297" s="2"/>
      <c r="I4297" s="2">
        <v>5505</v>
      </c>
      <c r="J4297" s="2"/>
      <c r="K4297" s="2">
        <v>5505</v>
      </c>
      <c r="L4297" s="2"/>
      <c r="M4297" s="2">
        <v>6166</v>
      </c>
      <c r="N4297" s="2"/>
      <c r="O4297" s="2">
        <v>0</v>
      </c>
      <c r="P4297" s="2"/>
      <c r="Q4297" s="2">
        <f t="shared" si="118"/>
        <v>6166</v>
      </c>
      <c r="T4297" s="14"/>
    </row>
    <row r="4298" spans="1:21" ht="11.85" customHeight="1" x14ac:dyDescent="0.3">
      <c r="A4298" s="3" t="s">
        <v>1679</v>
      </c>
      <c r="C4298" s="2">
        <v>3587.09</v>
      </c>
      <c r="D4298" s="2"/>
      <c r="E4298" s="2">
        <v>4188.71</v>
      </c>
      <c r="F4298" s="2"/>
      <c r="G4298" s="2">
        <v>1484.34</v>
      </c>
      <c r="H4298" s="2"/>
      <c r="I4298" s="2">
        <v>1544</v>
      </c>
      <c r="J4298" s="2"/>
      <c r="K4298" s="2">
        <v>1544</v>
      </c>
      <c r="L4298" s="2"/>
      <c r="M4298" s="2">
        <v>1399</v>
      </c>
      <c r="N4298" s="2"/>
      <c r="O4298" s="2">
        <v>0</v>
      </c>
      <c r="P4298" s="2"/>
      <c r="Q4298" s="2">
        <f t="shared" si="118"/>
        <v>1399</v>
      </c>
      <c r="T4298" s="14"/>
    </row>
    <row r="4299" spans="1:21" ht="11.85" customHeight="1" x14ac:dyDescent="0.3">
      <c r="A4299" s="3" t="s">
        <v>1680</v>
      </c>
      <c r="C4299" s="2">
        <v>181.89</v>
      </c>
      <c r="D4299" s="2"/>
      <c r="E4299" s="2">
        <v>1748.12</v>
      </c>
      <c r="F4299" s="2"/>
      <c r="G4299" s="2">
        <v>120.85</v>
      </c>
      <c r="H4299" s="2"/>
      <c r="I4299" s="2">
        <v>540</v>
      </c>
      <c r="J4299" s="2"/>
      <c r="K4299" s="2">
        <v>540</v>
      </c>
      <c r="L4299" s="2"/>
      <c r="M4299" s="2">
        <v>594</v>
      </c>
      <c r="N4299" s="2"/>
      <c r="O4299" s="2">
        <v>0</v>
      </c>
      <c r="P4299" s="2"/>
      <c r="Q4299" s="2">
        <f t="shared" si="118"/>
        <v>594</v>
      </c>
      <c r="T4299" s="14"/>
    </row>
    <row r="4300" spans="1:21" ht="11.85" customHeight="1" x14ac:dyDescent="0.3">
      <c r="A4300" s="3" t="s">
        <v>1681</v>
      </c>
      <c r="C4300" s="15">
        <v>10310.02</v>
      </c>
      <c r="D4300" s="2"/>
      <c r="E4300" s="15">
        <v>9780.65</v>
      </c>
      <c r="F4300" s="2"/>
      <c r="G4300" s="15">
        <v>6314.27</v>
      </c>
      <c r="H4300" s="2"/>
      <c r="I4300" s="15">
        <v>7036</v>
      </c>
      <c r="J4300" s="2"/>
      <c r="K4300" s="15">
        <v>7036</v>
      </c>
      <c r="L4300" s="2"/>
      <c r="M4300" s="15">
        <v>7251</v>
      </c>
      <c r="N4300" s="2"/>
      <c r="O4300" s="15">
        <v>0</v>
      </c>
      <c r="P4300" s="2"/>
      <c r="Q4300" s="15">
        <f t="shared" si="118"/>
        <v>7251</v>
      </c>
      <c r="T4300" s="14"/>
    </row>
    <row r="4301" spans="1:21" ht="11.85" customHeight="1" x14ac:dyDescent="0.3">
      <c r="A4301" s="3" t="s">
        <v>254</v>
      </c>
      <c r="C4301" s="2">
        <f>SUM(C4294:C4300)</f>
        <v>176272.21999999997</v>
      </c>
      <c r="D4301" s="2"/>
      <c r="E4301" s="2">
        <f>SUM(E4294:E4300)</f>
        <v>173414.56999999998</v>
      </c>
      <c r="F4301" s="2"/>
      <c r="G4301" s="2">
        <f>SUM(G4294:G4300)</f>
        <v>111559.02</v>
      </c>
      <c r="H4301" s="2"/>
      <c r="I4301" s="2">
        <f>SUM(I4294:I4300)</f>
        <v>123580</v>
      </c>
      <c r="J4301" s="2"/>
      <c r="K4301" s="2">
        <f>SUM(K4294:K4300)</f>
        <v>118580</v>
      </c>
      <c r="L4301" s="2"/>
      <c r="M4301" s="2">
        <f>SUM(M4294:M4300)</f>
        <v>128059</v>
      </c>
      <c r="N4301" s="2"/>
      <c r="O4301" s="2">
        <f>SUM(O4294:O4300)</f>
        <v>0</v>
      </c>
      <c r="P4301" s="2"/>
      <c r="Q4301" s="2">
        <f>SUM(Q4294:Q4300)</f>
        <v>128059</v>
      </c>
      <c r="R4301" s="20"/>
      <c r="U4301" s="2"/>
    </row>
    <row r="4302" spans="1:21" ht="11.85" customHeight="1" x14ac:dyDescent="0.3">
      <c r="D4302" s="2"/>
      <c r="F4302" s="2"/>
      <c r="H4302" s="2"/>
      <c r="J4302" s="2"/>
      <c r="K4302" s="2"/>
      <c r="L4302" s="2"/>
      <c r="M4302" s="2"/>
      <c r="N4302" s="2"/>
      <c r="O4302" s="2"/>
      <c r="P4302" s="2"/>
      <c r="Q4302" s="2"/>
    </row>
    <row r="4303" spans="1:21" ht="11.85" customHeight="1" x14ac:dyDescent="0.3">
      <c r="A4303" s="13" t="s">
        <v>255</v>
      </c>
      <c r="D4303" s="2"/>
      <c r="F4303" s="2"/>
      <c r="H4303" s="2"/>
      <c r="J4303" s="2"/>
      <c r="K4303" s="2"/>
      <c r="L4303" s="2"/>
      <c r="M4303" s="2"/>
      <c r="N4303" s="2"/>
      <c r="O4303" s="2"/>
      <c r="P4303" s="2"/>
      <c r="Q4303" s="2"/>
    </row>
    <row r="4304" spans="1:21" ht="11.85" customHeight="1" x14ac:dyDescent="0.3">
      <c r="A4304" s="3" t="s">
        <v>1682</v>
      </c>
      <c r="C4304" s="2">
        <v>30</v>
      </c>
      <c r="D4304" s="2"/>
      <c r="E4304" s="2">
        <v>0</v>
      </c>
      <c r="F4304" s="2"/>
      <c r="G4304" s="2">
        <v>0</v>
      </c>
      <c r="H4304" s="2"/>
      <c r="I4304" s="2">
        <v>50</v>
      </c>
      <c r="J4304" s="2"/>
      <c r="K4304" s="2">
        <v>50</v>
      </c>
      <c r="L4304" s="2"/>
      <c r="M4304" s="2">
        <v>50</v>
      </c>
      <c r="N4304" s="2"/>
      <c r="O4304" s="2">
        <v>0</v>
      </c>
      <c r="P4304" s="2"/>
      <c r="Q4304" s="2">
        <f t="shared" ref="Q4304:Q4313" si="119">M4304+O4304</f>
        <v>50</v>
      </c>
      <c r="T4304" s="14"/>
    </row>
    <row r="4305" spans="1:20" ht="11.85" customHeight="1" x14ac:dyDescent="0.3">
      <c r="A4305" s="3" t="s">
        <v>1683</v>
      </c>
      <c r="C4305" s="2">
        <v>8725.6</v>
      </c>
      <c r="D4305" s="2"/>
      <c r="E4305" s="2">
        <v>9371.65</v>
      </c>
      <c r="F4305" s="2"/>
      <c r="G4305" s="2">
        <v>11094.94</v>
      </c>
      <c r="H4305" s="2"/>
      <c r="I4305" s="2">
        <v>10250</v>
      </c>
      <c r="J4305" s="2"/>
      <c r="K4305" s="2">
        <v>10250</v>
      </c>
      <c r="L4305" s="2"/>
      <c r="M4305" s="2">
        <v>10250</v>
      </c>
      <c r="N4305" s="2"/>
      <c r="O4305" s="2">
        <v>0</v>
      </c>
      <c r="P4305" s="2"/>
      <c r="Q4305" s="2">
        <f t="shared" si="119"/>
        <v>10250</v>
      </c>
      <c r="T4305" s="14"/>
    </row>
    <row r="4306" spans="1:20" ht="11.85" customHeight="1" x14ac:dyDescent="0.3">
      <c r="A4306" s="3" t="s">
        <v>1684</v>
      </c>
      <c r="C4306" s="2">
        <v>550</v>
      </c>
      <c r="D4306" s="2"/>
      <c r="E4306" s="2">
        <v>150</v>
      </c>
      <c r="F4306" s="2"/>
      <c r="G4306" s="2">
        <v>0</v>
      </c>
      <c r="H4306" s="2"/>
      <c r="I4306" s="2">
        <v>150</v>
      </c>
      <c r="J4306" s="2"/>
      <c r="K4306" s="2">
        <v>150</v>
      </c>
      <c r="L4306" s="2"/>
      <c r="M4306" s="2">
        <v>150</v>
      </c>
      <c r="N4306" s="2"/>
      <c r="O4306" s="2">
        <v>0</v>
      </c>
      <c r="P4306" s="2"/>
      <c r="Q4306" s="2">
        <f t="shared" si="119"/>
        <v>150</v>
      </c>
      <c r="T4306" s="14"/>
    </row>
    <row r="4307" spans="1:20" ht="11.85" hidden="1" customHeight="1" x14ac:dyDescent="0.3">
      <c r="A4307" s="3" t="s">
        <v>1685</v>
      </c>
      <c r="C4307" s="2">
        <v>0</v>
      </c>
      <c r="D4307" s="2"/>
      <c r="E4307" s="2">
        <v>0</v>
      </c>
      <c r="F4307" s="2"/>
      <c r="G4307" s="2">
        <v>0</v>
      </c>
      <c r="H4307" s="2"/>
      <c r="I4307" s="2">
        <v>0</v>
      </c>
      <c r="J4307" s="2"/>
      <c r="K4307" s="2">
        <v>0</v>
      </c>
      <c r="L4307" s="2"/>
      <c r="M4307" s="2">
        <v>0</v>
      </c>
      <c r="N4307" s="2"/>
      <c r="O4307" s="2">
        <v>0</v>
      </c>
      <c r="P4307" s="2"/>
      <c r="Q4307" s="2">
        <f t="shared" si="119"/>
        <v>0</v>
      </c>
      <c r="T4307" s="14"/>
    </row>
    <row r="4308" spans="1:20" ht="11.85" customHeight="1" x14ac:dyDescent="0.3">
      <c r="A4308" s="3" t="s">
        <v>1686</v>
      </c>
      <c r="C4308" s="2">
        <v>0</v>
      </c>
      <c r="D4308" s="2"/>
      <c r="E4308" s="2">
        <v>0</v>
      </c>
      <c r="F4308" s="2"/>
      <c r="G4308" s="2">
        <v>28575.53</v>
      </c>
      <c r="H4308" s="2"/>
      <c r="I4308" s="2">
        <v>28000</v>
      </c>
      <c r="J4308" s="2"/>
      <c r="K4308" s="2">
        <v>28000</v>
      </c>
      <c r="L4308" s="2"/>
      <c r="M4308" s="2">
        <v>0</v>
      </c>
      <c r="N4308" s="2"/>
      <c r="O4308" s="2">
        <v>0</v>
      </c>
      <c r="P4308" s="2"/>
      <c r="Q4308" s="2">
        <f t="shared" si="119"/>
        <v>0</v>
      </c>
      <c r="T4308" s="14"/>
    </row>
    <row r="4309" spans="1:20" ht="11.85" customHeight="1" x14ac:dyDescent="0.3">
      <c r="A4309" s="3" t="s">
        <v>1687</v>
      </c>
      <c r="C4309" s="2">
        <v>660</v>
      </c>
      <c r="D4309" s="2"/>
      <c r="E4309" s="2">
        <v>598</v>
      </c>
      <c r="F4309" s="2"/>
      <c r="G4309" s="2">
        <v>743.6</v>
      </c>
      <c r="H4309" s="2"/>
      <c r="I4309" s="2">
        <v>660</v>
      </c>
      <c r="J4309" s="2"/>
      <c r="K4309" s="2">
        <v>660</v>
      </c>
      <c r="L4309" s="2"/>
      <c r="M4309" s="2">
        <v>800</v>
      </c>
      <c r="N4309" s="2"/>
      <c r="O4309" s="2">
        <v>0</v>
      </c>
      <c r="P4309" s="2"/>
      <c r="Q4309" s="2">
        <f t="shared" si="119"/>
        <v>800</v>
      </c>
      <c r="T4309" s="14"/>
    </row>
    <row r="4310" spans="1:20" ht="11.85" customHeight="1" x14ac:dyDescent="0.3">
      <c r="A4310" s="3" t="s">
        <v>1688</v>
      </c>
      <c r="C4310" s="2">
        <v>1531.34</v>
      </c>
      <c r="D4310" s="2"/>
      <c r="E4310" s="2">
        <v>1436.6</v>
      </c>
      <c r="F4310" s="2"/>
      <c r="G4310" s="2">
        <v>1825.35</v>
      </c>
      <c r="H4310" s="2"/>
      <c r="I4310" s="2">
        <v>1902</v>
      </c>
      <c r="J4310" s="2"/>
      <c r="K4310" s="2">
        <v>2000</v>
      </c>
      <c r="L4310" s="2"/>
      <c r="M4310" s="2">
        <v>2100</v>
      </c>
      <c r="N4310" s="2"/>
      <c r="O4310" s="2">
        <v>0</v>
      </c>
      <c r="P4310" s="2"/>
      <c r="Q4310" s="2">
        <f t="shared" si="119"/>
        <v>2100</v>
      </c>
      <c r="T4310" s="14"/>
    </row>
    <row r="4311" spans="1:20" ht="11.85" customHeight="1" x14ac:dyDescent="0.3">
      <c r="A4311" s="3" t="s">
        <v>1689</v>
      </c>
      <c r="C4311" s="2">
        <v>0</v>
      </c>
      <c r="D4311" s="2"/>
      <c r="E4311" s="2">
        <v>0</v>
      </c>
      <c r="F4311" s="2"/>
      <c r="G4311" s="2">
        <v>0</v>
      </c>
      <c r="H4311" s="2"/>
      <c r="I4311" s="2">
        <v>2500</v>
      </c>
      <c r="J4311" s="2"/>
      <c r="K4311" s="2">
        <v>0</v>
      </c>
      <c r="L4311" s="2"/>
      <c r="M4311" s="2">
        <v>3500</v>
      </c>
      <c r="N4311" s="2"/>
      <c r="O4311" s="2">
        <v>0</v>
      </c>
      <c r="P4311" s="2"/>
      <c r="Q4311" s="2">
        <f t="shared" si="119"/>
        <v>3500</v>
      </c>
      <c r="T4311" s="14"/>
    </row>
    <row r="4312" spans="1:20" ht="11.85" customHeight="1" x14ac:dyDescent="0.3">
      <c r="A4312" s="3" t="s">
        <v>1690</v>
      </c>
      <c r="C4312" s="15">
        <v>0</v>
      </c>
      <c r="D4312" s="2"/>
      <c r="E4312" s="15">
        <v>1071.08</v>
      </c>
      <c r="F4312" s="2"/>
      <c r="G4312" s="15">
        <v>0</v>
      </c>
      <c r="H4312" s="2"/>
      <c r="I4312" s="15">
        <v>0</v>
      </c>
      <c r="J4312" s="2"/>
      <c r="K4312" s="15">
        <v>0</v>
      </c>
      <c r="L4312" s="2"/>
      <c r="M4312" s="15">
        <v>900</v>
      </c>
      <c r="N4312" s="2"/>
      <c r="O4312" s="15">
        <v>0</v>
      </c>
      <c r="P4312" s="2"/>
      <c r="Q4312" s="15">
        <f t="shared" si="119"/>
        <v>900</v>
      </c>
    </row>
    <row r="4313" spans="1:20" ht="11.85" hidden="1" customHeight="1" x14ac:dyDescent="0.3">
      <c r="A4313" s="3" t="s">
        <v>1691</v>
      </c>
      <c r="C4313" s="15">
        <v>0</v>
      </c>
      <c r="D4313" s="2"/>
      <c r="E4313" s="15">
        <v>0</v>
      </c>
      <c r="F4313" s="2"/>
      <c r="G4313" s="15">
        <v>0</v>
      </c>
      <c r="H4313" s="2"/>
      <c r="I4313" s="15">
        <v>0</v>
      </c>
      <c r="J4313" s="2"/>
      <c r="K4313" s="15">
        <v>0</v>
      </c>
      <c r="L4313" s="2"/>
      <c r="M4313" s="15">
        <v>0</v>
      </c>
      <c r="N4313" s="2"/>
      <c r="O4313" s="15">
        <v>0</v>
      </c>
      <c r="P4313" s="2"/>
      <c r="Q4313" s="15">
        <f t="shared" si="119"/>
        <v>0</v>
      </c>
    </row>
    <row r="4314" spans="1:20" ht="11.85" customHeight="1" x14ac:dyDescent="0.3">
      <c r="A4314" s="3" t="s">
        <v>272</v>
      </c>
      <c r="C4314" s="2">
        <f>SUM(C4304:C4313)</f>
        <v>11496.94</v>
      </c>
      <c r="D4314" s="2"/>
      <c r="E4314" s="2">
        <f>SUM(E4304:E4313)</f>
        <v>12627.33</v>
      </c>
      <c r="F4314" s="2"/>
      <c r="G4314" s="2">
        <f>SUM(G4304:G4313)</f>
        <v>42239.42</v>
      </c>
      <c r="H4314" s="2"/>
      <c r="I4314" s="2">
        <f>SUM(I4304:I4313)</f>
        <v>43512</v>
      </c>
      <c r="J4314" s="2"/>
      <c r="K4314" s="2">
        <f>SUM(K4304:K4313)</f>
        <v>41110</v>
      </c>
      <c r="L4314" s="2"/>
      <c r="M4314" s="2">
        <f>SUM(M4304:M4313)</f>
        <v>17750</v>
      </c>
      <c r="N4314" s="2"/>
      <c r="O4314" s="2">
        <f>SUM(O4304:O4313)</f>
        <v>0</v>
      </c>
      <c r="P4314" s="2"/>
      <c r="Q4314" s="2">
        <f>SUM(Q4304:Q4313)</f>
        <v>17750</v>
      </c>
      <c r="R4314" s="20"/>
    </row>
    <row r="4315" spans="1:20" ht="11.85" customHeight="1" x14ac:dyDescent="0.3">
      <c r="D4315" s="2"/>
      <c r="F4315" s="2"/>
      <c r="H4315" s="2"/>
      <c r="J4315" s="2"/>
      <c r="K4315" s="2"/>
      <c r="L4315" s="2"/>
      <c r="M4315" s="2"/>
      <c r="N4315" s="2"/>
      <c r="O4315" s="2"/>
      <c r="P4315" s="2"/>
      <c r="Q4315" s="2"/>
      <c r="T4315" s="14"/>
    </row>
    <row r="4316" spans="1:20" ht="11.85" customHeight="1" x14ac:dyDescent="0.3">
      <c r="A4316" s="13" t="s">
        <v>273</v>
      </c>
      <c r="D4316" s="2"/>
      <c r="F4316" s="2"/>
      <c r="H4316" s="2"/>
      <c r="J4316" s="2"/>
      <c r="K4316" s="2"/>
      <c r="L4316" s="2"/>
      <c r="M4316" s="2"/>
      <c r="N4316" s="2"/>
      <c r="O4316" s="2"/>
      <c r="P4316" s="2"/>
      <c r="Q4316" s="2"/>
      <c r="T4316" s="14"/>
    </row>
    <row r="4317" spans="1:20" ht="11.85" customHeight="1" x14ac:dyDescent="0.3">
      <c r="A4317" s="3" t="s">
        <v>1692</v>
      </c>
      <c r="C4317" s="2">
        <v>1054.0999999999999</v>
      </c>
      <c r="D4317" s="2"/>
      <c r="E4317" s="2">
        <v>301.32</v>
      </c>
      <c r="F4317" s="2"/>
      <c r="G4317" s="2">
        <v>518.38</v>
      </c>
      <c r="H4317" s="2"/>
      <c r="I4317" s="2">
        <v>900</v>
      </c>
      <c r="J4317" s="2"/>
      <c r="K4317" s="2">
        <v>700</v>
      </c>
      <c r="L4317" s="2"/>
      <c r="M4317" s="2">
        <v>300</v>
      </c>
      <c r="N4317" s="2"/>
      <c r="O4317" s="2">
        <v>0</v>
      </c>
      <c r="P4317" s="2"/>
      <c r="Q4317" s="2">
        <f t="shared" ref="Q4317:Q4330" si="120">M4317+O4317</f>
        <v>300</v>
      </c>
      <c r="T4317" s="14"/>
    </row>
    <row r="4318" spans="1:20" ht="11.85" customHeight="1" x14ac:dyDescent="0.3">
      <c r="A4318" s="3" t="s">
        <v>1693</v>
      </c>
      <c r="C4318" s="2">
        <v>726.07</v>
      </c>
      <c r="D4318" s="2"/>
      <c r="E4318" s="2">
        <v>1683.62</v>
      </c>
      <c r="F4318" s="2"/>
      <c r="G4318" s="2">
        <v>0</v>
      </c>
      <c r="H4318" s="2"/>
      <c r="I4318" s="2">
        <v>1300</v>
      </c>
      <c r="J4318" s="2"/>
      <c r="K4318" s="2">
        <v>1300</v>
      </c>
      <c r="L4318" s="2"/>
      <c r="M4318" s="2">
        <v>1300</v>
      </c>
      <c r="N4318" s="2"/>
      <c r="O4318" s="2">
        <v>0</v>
      </c>
      <c r="P4318" s="2"/>
      <c r="Q4318" s="2">
        <f t="shared" si="120"/>
        <v>1300</v>
      </c>
      <c r="T4318" s="14"/>
    </row>
    <row r="4319" spans="1:20" ht="11.85" customHeight="1" x14ac:dyDescent="0.3">
      <c r="A4319" s="3" t="s">
        <v>1694</v>
      </c>
      <c r="C4319" s="2">
        <v>10717.86</v>
      </c>
      <c r="D4319" s="2"/>
      <c r="E4319" s="2">
        <v>9264.93</v>
      </c>
      <c r="F4319" s="2"/>
      <c r="G4319" s="2">
        <v>10853.02</v>
      </c>
      <c r="H4319" s="2"/>
      <c r="I4319" s="2">
        <v>10000</v>
      </c>
      <c r="J4319" s="2"/>
      <c r="K4319" s="2">
        <v>9800</v>
      </c>
      <c r="L4319" s="2"/>
      <c r="M4319" s="2">
        <v>10000</v>
      </c>
      <c r="N4319" s="2"/>
      <c r="O4319" s="2">
        <v>0</v>
      </c>
      <c r="P4319" s="2"/>
      <c r="Q4319" s="2">
        <f t="shared" si="120"/>
        <v>10000</v>
      </c>
      <c r="T4319" s="14"/>
    </row>
    <row r="4320" spans="1:20" ht="11.85" customHeight="1" x14ac:dyDescent="0.3">
      <c r="A4320" s="3" t="s">
        <v>1695</v>
      </c>
      <c r="C4320" s="2">
        <v>30865.040000000001</v>
      </c>
      <c r="D4320" s="2"/>
      <c r="E4320" s="2">
        <v>42403.03</v>
      </c>
      <c r="F4320" s="2"/>
      <c r="G4320" s="2">
        <v>12878.98</v>
      </c>
      <c r="H4320" s="2"/>
      <c r="I4320" s="2">
        <v>1500</v>
      </c>
      <c r="J4320" s="2"/>
      <c r="K4320" s="2">
        <v>500</v>
      </c>
      <c r="L4320" s="2"/>
      <c r="M4320" s="2">
        <v>800</v>
      </c>
      <c r="N4320" s="2"/>
      <c r="O4320" s="2">
        <v>0</v>
      </c>
      <c r="P4320" s="2"/>
      <c r="Q4320" s="2">
        <f t="shared" si="120"/>
        <v>800</v>
      </c>
      <c r="T4320" s="14"/>
    </row>
    <row r="4321" spans="1:21" ht="11.85" customHeight="1" x14ac:dyDescent="0.3">
      <c r="A4321" s="3" t="s">
        <v>1696</v>
      </c>
      <c r="C4321" s="2">
        <v>79.62</v>
      </c>
      <c r="D4321" s="2"/>
      <c r="E4321" s="2">
        <v>2549.5</v>
      </c>
      <c r="F4321" s="2"/>
      <c r="G4321" s="2">
        <v>474.7</v>
      </c>
      <c r="H4321" s="2"/>
      <c r="I4321" s="2">
        <v>820</v>
      </c>
      <c r="J4321" s="2"/>
      <c r="K4321" s="2">
        <v>820</v>
      </c>
      <c r="L4321" s="2"/>
      <c r="M4321" s="2">
        <v>800</v>
      </c>
      <c r="N4321" s="2"/>
      <c r="O4321" s="2">
        <v>0</v>
      </c>
      <c r="P4321" s="2"/>
      <c r="Q4321" s="2">
        <f t="shared" si="120"/>
        <v>800</v>
      </c>
      <c r="T4321" s="14"/>
    </row>
    <row r="4322" spans="1:21" ht="11.85" customHeight="1" x14ac:dyDescent="0.3">
      <c r="A4322" s="3" t="s">
        <v>1697</v>
      </c>
      <c r="C4322" s="2">
        <v>0</v>
      </c>
      <c r="D4322" s="2"/>
      <c r="E4322" s="2">
        <v>5.84</v>
      </c>
      <c r="F4322" s="2"/>
      <c r="G4322" s="2">
        <v>0</v>
      </c>
      <c r="H4322" s="2"/>
      <c r="I4322" s="2">
        <v>0</v>
      </c>
      <c r="J4322" s="2"/>
      <c r="K4322" s="2">
        <v>0</v>
      </c>
      <c r="L4322" s="2"/>
      <c r="M4322" s="2">
        <v>0</v>
      </c>
      <c r="N4322" s="2"/>
      <c r="O4322" s="2">
        <v>0</v>
      </c>
      <c r="P4322" s="2"/>
      <c r="Q4322" s="2">
        <f t="shared" si="120"/>
        <v>0</v>
      </c>
      <c r="T4322" s="14"/>
    </row>
    <row r="4323" spans="1:21" ht="11.85" customHeight="1" x14ac:dyDescent="0.3">
      <c r="A4323" s="3" t="s">
        <v>1698</v>
      </c>
      <c r="C4323" s="2">
        <v>83.98</v>
      </c>
      <c r="D4323" s="2"/>
      <c r="E4323" s="2">
        <v>24.88</v>
      </c>
      <c r="F4323" s="2"/>
      <c r="G4323" s="2">
        <v>0</v>
      </c>
      <c r="H4323" s="2"/>
      <c r="I4323" s="2">
        <v>200</v>
      </c>
      <c r="J4323" s="2"/>
      <c r="K4323" s="2">
        <v>200</v>
      </c>
      <c r="L4323" s="2"/>
      <c r="M4323" s="2">
        <v>200</v>
      </c>
      <c r="N4323" s="2"/>
      <c r="O4323" s="2">
        <v>0</v>
      </c>
      <c r="P4323" s="2"/>
      <c r="Q4323" s="2">
        <f t="shared" si="120"/>
        <v>200</v>
      </c>
      <c r="T4323" s="14"/>
    </row>
    <row r="4324" spans="1:21" ht="11.85" customHeight="1" x14ac:dyDescent="0.3">
      <c r="A4324" s="3" t="s">
        <v>1699</v>
      </c>
      <c r="C4324" s="2">
        <v>0</v>
      </c>
      <c r="D4324" s="2"/>
      <c r="E4324" s="2">
        <v>0</v>
      </c>
      <c r="F4324" s="2"/>
      <c r="G4324" s="2">
        <v>0</v>
      </c>
      <c r="H4324" s="2"/>
      <c r="I4324" s="2">
        <v>8000</v>
      </c>
      <c r="J4324" s="2"/>
      <c r="K4324" s="2">
        <v>5000</v>
      </c>
      <c r="L4324" s="2"/>
      <c r="M4324" s="2">
        <v>0</v>
      </c>
      <c r="N4324" s="2"/>
      <c r="O4324" s="2">
        <v>0</v>
      </c>
      <c r="P4324" s="2"/>
      <c r="Q4324" s="2">
        <f t="shared" si="120"/>
        <v>0</v>
      </c>
      <c r="T4324" s="14"/>
    </row>
    <row r="4325" spans="1:21" ht="11.85" customHeight="1" x14ac:dyDescent="0.3">
      <c r="A4325" s="3" t="s">
        <v>1700</v>
      </c>
      <c r="C4325" s="2">
        <v>3921.16</v>
      </c>
      <c r="D4325" s="2"/>
      <c r="E4325" s="2">
        <v>55</v>
      </c>
      <c r="F4325" s="2"/>
      <c r="G4325" s="2">
        <v>1450.58</v>
      </c>
      <c r="H4325" s="2"/>
      <c r="I4325" s="2">
        <v>700</v>
      </c>
      <c r="J4325" s="2"/>
      <c r="K4325" s="2">
        <v>1000</v>
      </c>
      <c r="L4325" s="2"/>
      <c r="M4325" s="2">
        <v>2000</v>
      </c>
      <c r="N4325" s="2"/>
      <c r="O4325" s="2">
        <v>0</v>
      </c>
      <c r="P4325" s="2"/>
      <c r="Q4325" s="2">
        <f t="shared" si="120"/>
        <v>2000</v>
      </c>
      <c r="T4325" s="14"/>
    </row>
    <row r="4326" spans="1:21" ht="11.85" customHeight="1" x14ac:dyDescent="0.3">
      <c r="A4326" s="3" t="s">
        <v>1701</v>
      </c>
      <c r="C4326" s="2">
        <v>1063.8900000000001</v>
      </c>
      <c r="D4326" s="2"/>
      <c r="E4326" s="2">
        <v>1935</v>
      </c>
      <c r="F4326" s="2"/>
      <c r="G4326" s="2">
        <v>1732.94</v>
      </c>
      <c r="H4326" s="2"/>
      <c r="I4326" s="2">
        <v>1800</v>
      </c>
      <c r="J4326" s="2"/>
      <c r="K4326" s="2">
        <v>1800</v>
      </c>
      <c r="L4326" s="2"/>
      <c r="M4326" s="2">
        <v>1800</v>
      </c>
      <c r="N4326" s="2"/>
      <c r="O4326" s="2">
        <v>0</v>
      </c>
      <c r="P4326" s="2"/>
      <c r="Q4326" s="2">
        <f t="shared" si="120"/>
        <v>1800</v>
      </c>
      <c r="T4326" s="14"/>
    </row>
    <row r="4327" spans="1:21" ht="11.85" customHeight="1" x14ac:dyDescent="0.3">
      <c r="A4327" s="3" t="s">
        <v>1702</v>
      </c>
      <c r="C4327" s="2">
        <v>618</v>
      </c>
      <c r="D4327" s="2"/>
      <c r="E4327" s="2">
        <v>347</v>
      </c>
      <c r="F4327" s="2"/>
      <c r="G4327" s="2">
        <v>396</v>
      </c>
      <c r="H4327" s="2"/>
      <c r="I4327" s="2">
        <v>300</v>
      </c>
      <c r="J4327" s="2"/>
      <c r="K4327" s="2">
        <v>300</v>
      </c>
      <c r="L4327" s="2"/>
      <c r="M4327" s="2">
        <v>300</v>
      </c>
      <c r="N4327" s="2"/>
      <c r="O4327" s="2">
        <v>0</v>
      </c>
      <c r="P4327" s="2"/>
      <c r="Q4327" s="2">
        <f t="shared" si="120"/>
        <v>300</v>
      </c>
      <c r="T4327" s="14"/>
    </row>
    <row r="4328" spans="1:21" ht="11.85" hidden="1" customHeight="1" x14ac:dyDescent="0.3">
      <c r="A4328" s="3" t="s">
        <v>1703</v>
      </c>
      <c r="C4328" s="2">
        <v>0</v>
      </c>
      <c r="D4328" s="2"/>
      <c r="E4328" s="2">
        <v>0</v>
      </c>
      <c r="F4328" s="2"/>
      <c r="G4328" s="2">
        <v>0</v>
      </c>
      <c r="H4328" s="2"/>
      <c r="I4328" s="2">
        <v>0</v>
      </c>
      <c r="J4328" s="2"/>
      <c r="K4328" s="2">
        <v>0</v>
      </c>
      <c r="L4328" s="2"/>
      <c r="M4328" s="2">
        <v>0</v>
      </c>
      <c r="N4328" s="2"/>
      <c r="O4328" s="2">
        <v>0</v>
      </c>
      <c r="P4328" s="2"/>
      <c r="Q4328" s="2">
        <f t="shared" si="120"/>
        <v>0</v>
      </c>
      <c r="T4328" s="14"/>
    </row>
    <row r="4329" spans="1:21" ht="11.85" customHeight="1" x14ac:dyDescent="0.3">
      <c r="A4329" s="3" t="s">
        <v>1704</v>
      </c>
      <c r="C4329" s="2">
        <v>59028.2</v>
      </c>
      <c r="D4329" s="2"/>
      <c r="E4329" s="2">
        <v>61883.37</v>
      </c>
      <c r="F4329" s="2"/>
      <c r="G4329" s="2">
        <v>69287.39</v>
      </c>
      <c r="H4329" s="2"/>
      <c r="I4329" s="2">
        <v>60000</v>
      </c>
      <c r="J4329" s="2"/>
      <c r="K4329" s="2">
        <v>69000</v>
      </c>
      <c r="L4329" s="2"/>
      <c r="M4329" s="2">
        <v>70000</v>
      </c>
      <c r="N4329" s="2"/>
      <c r="O4329" s="2">
        <v>0</v>
      </c>
      <c r="P4329" s="2"/>
      <c r="Q4329" s="2">
        <f t="shared" si="120"/>
        <v>70000</v>
      </c>
      <c r="T4329" s="14"/>
    </row>
    <row r="4330" spans="1:21" ht="11.85" customHeight="1" x14ac:dyDescent="0.3">
      <c r="A4330" s="3" t="s">
        <v>1705</v>
      </c>
      <c r="C4330" s="15">
        <v>0</v>
      </c>
      <c r="D4330" s="2"/>
      <c r="E4330" s="15">
        <v>0</v>
      </c>
      <c r="F4330" s="2"/>
      <c r="G4330" s="15">
        <v>0</v>
      </c>
      <c r="H4330" s="2"/>
      <c r="I4330" s="15">
        <v>0</v>
      </c>
      <c r="J4330" s="2"/>
      <c r="K4330" s="15">
        <v>0</v>
      </c>
      <c r="L4330" s="2"/>
      <c r="M4330" s="15">
        <v>0</v>
      </c>
      <c r="N4330" s="2"/>
      <c r="O4330" s="15">
        <v>0</v>
      </c>
      <c r="P4330" s="2"/>
      <c r="Q4330" s="15">
        <f t="shared" si="120"/>
        <v>0</v>
      </c>
      <c r="T4330" s="14"/>
    </row>
    <row r="4331" spans="1:21" ht="11.85" customHeight="1" x14ac:dyDescent="0.3">
      <c r="A4331" s="3" t="s">
        <v>295</v>
      </c>
      <c r="C4331" s="2">
        <f>SUM(C4317:C4330)</f>
        <v>108157.92</v>
      </c>
      <c r="D4331" s="2"/>
      <c r="E4331" s="2">
        <f>SUM(E4317:E4330)</f>
        <v>120453.48999999999</v>
      </c>
      <c r="F4331" s="2"/>
      <c r="G4331" s="2">
        <f>SUM(G4317:G4330)</f>
        <v>97591.989999999991</v>
      </c>
      <c r="H4331" s="2"/>
      <c r="I4331" s="2">
        <f>SUM(I4317:I4330)</f>
        <v>85520</v>
      </c>
      <c r="J4331" s="2"/>
      <c r="K4331" s="2">
        <f>SUM(K4317:K4330)</f>
        <v>90420</v>
      </c>
      <c r="L4331" s="2"/>
      <c r="M4331" s="2">
        <f>SUM(M4317:M4330)</f>
        <v>87500</v>
      </c>
      <c r="N4331" s="2"/>
      <c r="O4331" s="2">
        <f>SUM(O4317:O4330)</f>
        <v>0</v>
      </c>
      <c r="P4331" s="2"/>
      <c r="Q4331" s="2">
        <f>SUM(Q4317:Q4330)</f>
        <v>87500</v>
      </c>
      <c r="T4331" s="14"/>
      <c r="U4331" s="2"/>
    </row>
    <row r="4332" spans="1:21" ht="11.85" customHeight="1" x14ac:dyDescent="0.3">
      <c r="D4332" s="2"/>
      <c r="F4332" s="2"/>
      <c r="H4332" s="2"/>
      <c r="J4332" s="2"/>
      <c r="K4332" s="2"/>
      <c r="L4332" s="2"/>
      <c r="M4332" s="2"/>
      <c r="N4332" s="2"/>
      <c r="O4332" s="2"/>
      <c r="P4332" s="2"/>
      <c r="Q4332" s="2"/>
      <c r="T4332" s="14"/>
    </row>
    <row r="4333" spans="1:21" ht="11.85" customHeight="1" x14ac:dyDescent="0.3">
      <c r="A4333" s="3" t="s">
        <v>1706</v>
      </c>
      <c r="C4333" s="19">
        <v>0</v>
      </c>
      <c r="D4333" s="2"/>
      <c r="E4333" s="19">
        <v>0</v>
      </c>
      <c r="F4333" s="2"/>
      <c r="G4333" s="19">
        <v>0</v>
      </c>
      <c r="H4333" s="2"/>
      <c r="I4333" s="19">
        <v>0</v>
      </c>
      <c r="J4333" s="2"/>
      <c r="K4333" s="19">
        <v>0</v>
      </c>
      <c r="L4333" s="2"/>
      <c r="M4333" s="19">
        <v>0</v>
      </c>
      <c r="N4333" s="2"/>
      <c r="O4333" s="19">
        <v>0</v>
      </c>
      <c r="P4333" s="2"/>
      <c r="Q4333" s="19">
        <f>M4333+O4333</f>
        <v>0</v>
      </c>
      <c r="T4333" s="14"/>
    </row>
    <row r="4334" spans="1:21" ht="11.85" customHeight="1" x14ac:dyDescent="0.3">
      <c r="A4334" s="3" t="s">
        <v>1707</v>
      </c>
      <c r="C4334" s="15">
        <v>0</v>
      </c>
      <c r="D4334" s="2"/>
      <c r="E4334" s="15">
        <v>0</v>
      </c>
      <c r="F4334" s="2"/>
      <c r="G4334" s="15">
        <v>0</v>
      </c>
      <c r="H4334" s="2"/>
      <c r="I4334" s="15">
        <v>0</v>
      </c>
      <c r="J4334" s="2"/>
      <c r="K4334" s="15">
        <v>0</v>
      </c>
      <c r="L4334" s="2"/>
      <c r="M4334" s="15">
        <v>0</v>
      </c>
      <c r="N4334" s="2"/>
      <c r="O4334" s="15">
        <v>0</v>
      </c>
      <c r="P4334" s="2"/>
      <c r="Q4334" s="15">
        <f>M4334+O4334</f>
        <v>0</v>
      </c>
      <c r="T4334" s="14"/>
    </row>
    <row r="4335" spans="1:21" ht="11.85" customHeight="1" x14ac:dyDescent="0.3">
      <c r="A4335" s="3" t="s">
        <v>298</v>
      </c>
      <c r="C4335" s="2">
        <f>SUM(C4333:C4334)</f>
        <v>0</v>
      </c>
      <c r="D4335" s="2"/>
      <c r="E4335" s="2">
        <f>SUM(E4333:E4334)</f>
        <v>0</v>
      </c>
      <c r="F4335" s="2"/>
      <c r="G4335" s="2">
        <f>SUM(G4333:G4334)</f>
        <v>0</v>
      </c>
      <c r="H4335" s="2"/>
      <c r="I4335" s="2">
        <f>SUM(I4333:I4334)</f>
        <v>0</v>
      </c>
      <c r="J4335" s="2"/>
      <c r="K4335" s="2">
        <f>SUM(K4333:K4334)</f>
        <v>0</v>
      </c>
      <c r="L4335" s="2"/>
      <c r="M4335" s="2">
        <f>SUM(M4333:M4334)</f>
        <v>0</v>
      </c>
      <c r="N4335" s="2"/>
      <c r="O4335" s="2">
        <f>SUM(O4333:O4334)</f>
        <v>0</v>
      </c>
      <c r="P4335" s="2"/>
      <c r="Q4335" s="2">
        <f>SUM(Q4333:Q4334)</f>
        <v>0</v>
      </c>
      <c r="T4335" s="14"/>
    </row>
    <row r="4336" spans="1:21" ht="11.85" customHeight="1" x14ac:dyDescent="0.3">
      <c r="D4336" s="2"/>
      <c r="F4336" s="2"/>
      <c r="H4336" s="2"/>
      <c r="J4336" s="2"/>
      <c r="K4336" s="2"/>
      <c r="L4336" s="2"/>
      <c r="M4336" s="2"/>
      <c r="N4336" s="2"/>
      <c r="O4336" s="2"/>
      <c r="P4336" s="2"/>
      <c r="Q4336" s="2"/>
    </row>
    <row r="4337" spans="1:21" ht="11.85" customHeight="1" x14ac:dyDescent="0.3">
      <c r="A4337" s="3" t="s">
        <v>1708</v>
      </c>
      <c r="C4337" s="2">
        <f>C4301+C4314+C4331+C4335</f>
        <v>295927.07999999996</v>
      </c>
      <c r="D4337" s="2"/>
      <c r="E4337" s="2">
        <f>E4301+E4314+E4331+E4335</f>
        <v>306495.38999999996</v>
      </c>
      <c r="F4337" s="2"/>
      <c r="G4337" s="2">
        <f>G4301+G4314+G4331+G4335</f>
        <v>251390.43</v>
      </c>
      <c r="H4337" s="2"/>
      <c r="I4337" s="2">
        <f>I4301+I4314+I4331+I4335</f>
        <v>252612</v>
      </c>
      <c r="J4337" s="2"/>
      <c r="K4337" s="2">
        <f>K4301+K4314+K4331+K4335</f>
        <v>250110</v>
      </c>
      <c r="L4337" s="2"/>
      <c r="M4337" s="2">
        <f>M4301+M4314+M4331+M4335</f>
        <v>233309</v>
      </c>
      <c r="N4337" s="2"/>
      <c r="O4337" s="2">
        <f>O4301+O4314+O4331+O4335</f>
        <v>0</v>
      </c>
      <c r="P4337" s="2"/>
      <c r="Q4337" s="2">
        <f>Q4301+Q4314+Q4331+Q4335</f>
        <v>233309</v>
      </c>
      <c r="T4337" s="14"/>
      <c r="U4337" s="2"/>
    </row>
    <row r="4338" spans="1:21" ht="11.85" customHeight="1" x14ac:dyDescent="0.3">
      <c r="D4338" s="2"/>
      <c r="F4338" s="2"/>
      <c r="H4338" s="2"/>
      <c r="J4338" s="2"/>
      <c r="K4338" s="2"/>
      <c r="L4338" s="2"/>
      <c r="M4338" s="2"/>
      <c r="N4338" s="2"/>
      <c r="O4338" s="2"/>
      <c r="P4338" s="2"/>
      <c r="Q4338" s="2"/>
    </row>
    <row r="4339" spans="1:21" ht="11.85" customHeight="1" x14ac:dyDescent="0.3">
      <c r="D4339" s="2"/>
      <c r="F4339" s="2"/>
      <c r="H4339" s="2"/>
      <c r="J4339" s="2"/>
      <c r="K4339" s="2"/>
      <c r="L4339" s="2"/>
      <c r="M4339" s="2"/>
      <c r="N4339" s="2"/>
      <c r="O4339" s="2"/>
      <c r="P4339" s="2"/>
      <c r="Q4339" s="2"/>
    </row>
    <row r="4340" spans="1:21" ht="11.85" customHeight="1" x14ac:dyDescent="0.3">
      <c r="D4340" s="2"/>
      <c r="F4340" s="2"/>
      <c r="H4340" s="2"/>
      <c r="J4340" s="2"/>
      <c r="K4340" s="2"/>
      <c r="L4340" s="2"/>
      <c r="M4340" s="2"/>
      <c r="N4340" s="2"/>
      <c r="O4340" s="2"/>
      <c r="P4340" s="2"/>
      <c r="Q4340" s="2"/>
    </row>
    <row r="4341" spans="1:21" ht="11.85" customHeight="1" x14ac:dyDescent="0.3">
      <c r="D4341" s="2"/>
      <c r="F4341" s="2"/>
      <c r="H4341" s="2"/>
      <c r="J4341" s="2"/>
      <c r="K4341" s="2"/>
      <c r="L4341" s="2"/>
      <c r="M4341" s="2"/>
      <c r="N4341" s="2"/>
      <c r="O4341" s="2"/>
      <c r="P4341" s="2"/>
      <c r="Q4341" s="2"/>
    </row>
    <row r="4342" spans="1:21" ht="11.85" customHeight="1" x14ac:dyDescent="0.3">
      <c r="D4342" s="2"/>
      <c r="F4342" s="2"/>
      <c r="H4342" s="2"/>
      <c r="J4342" s="2"/>
      <c r="K4342" s="2"/>
      <c r="L4342" s="2"/>
      <c r="M4342" s="2"/>
      <c r="N4342" s="2"/>
      <c r="O4342" s="2"/>
      <c r="P4342" s="2"/>
      <c r="Q4342" s="2"/>
    </row>
    <row r="4343" spans="1:21" ht="11.85" customHeight="1" x14ac:dyDescent="0.3">
      <c r="D4343" s="2"/>
      <c r="F4343" s="2"/>
      <c r="H4343" s="2"/>
      <c r="J4343" s="2"/>
      <c r="K4343" s="2"/>
      <c r="L4343" s="2"/>
      <c r="M4343" s="2"/>
      <c r="N4343" s="2"/>
      <c r="O4343" s="2"/>
      <c r="P4343" s="2"/>
      <c r="Q4343" s="2"/>
    </row>
    <row r="4344" spans="1:21" ht="11.85" customHeight="1" x14ac:dyDescent="0.3">
      <c r="D4344" s="2"/>
      <c r="F4344" s="2"/>
      <c r="H4344" s="2"/>
      <c r="J4344" s="2"/>
      <c r="K4344" s="2"/>
      <c r="L4344" s="2"/>
      <c r="M4344" s="2"/>
      <c r="N4344" s="2"/>
      <c r="O4344" s="2"/>
      <c r="P4344" s="2"/>
      <c r="Q4344" s="2"/>
    </row>
    <row r="4345" spans="1:21" ht="11.85" customHeight="1" x14ac:dyDescent="0.3">
      <c r="D4345" s="2"/>
      <c r="F4345" s="2"/>
      <c r="H4345" s="2"/>
      <c r="J4345" s="2"/>
      <c r="K4345" s="2"/>
      <c r="L4345" s="2"/>
      <c r="M4345" s="2"/>
      <c r="N4345" s="2"/>
      <c r="O4345" s="2"/>
      <c r="P4345" s="2"/>
      <c r="Q4345" s="2"/>
    </row>
    <row r="4346" spans="1:21" ht="11.85" customHeight="1" x14ac:dyDescent="0.3">
      <c r="D4346" s="2"/>
      <c r="F4346" s="2"/>
      <c r="H4346" s="2"/>
      <c r="J4346" s="2"/>
      <c r="K4346" s="2"/>
      <c r="L4346" s="2"/>
      <c r="M4346" s="2"/>
      <c r="N4346" s="2"/>
      <c r="O4346" s="2"/>
      <c r="P4346" s="2"/>
      <c r="Q4346" s="2"/>
    </row>
    <row r="4347" spans="1:21" ht="11.85" customHeight="1" x14ac:dyDescent="0.3">
      <c r="D4347" s="2"/>
      <c r="F4347" s="2"/>
      <c r="H4347" s="2"/>
      <c r="J4347" s="2"/>
      <c r="K4347" s="2"/>
      <c r="L4347" s="2"/>
      <c r="M4347" s="2"/>
      <c r="N4347" s="2"/>
      <c r="O4347" s="2"/>
      <c r="P4347" s="2"/>
      <c r="Q4347" s="2"/>
    </row>
    <row r="4348" spans="1:21" ht="11.85" customHeight="1" x14ac:dyDescent="0.3">
      <c r="A4348" s="1"/>
      <c r="B4348" s="1"/>
      <c r="E4348" s="2" t="str">
        <f>$E$1</f>
        <v>CITY OF BRADY</v>
      </c>
    </row>
    <row r="4349" spans="1:21" ht="11.85" customHeight="1" x14ac:dyDescent="0.3">
      <c r="E4349" s="2" t="str">
        <f>$E$2</f>
        <v>BUDGET REPORT</v>
      </c>
    </row>
    <row r="4350" spans="1:21" ht="11.85" customHeight="1" x14ac:dyDescent="0.3">
      <c r="E4350" s="2" t="str">
        <f>$E$3</f>
        <v>FISCAL YEAR 2016 - 2017</v>
      </c>
    </row>
    <row r="4351" spans="1:21" ht="11.85" customHeight="1" x14ac:dyDescent="0.3">
      <c r="A4351" s="3" t="s">
        <v>1616</v>
      </c>
    </row>
    <row r="4352" spans="1:21" ht="11.85" customHeight="1" x14ac:dyDescent="0.3">
      <c r="A4352" s="3" t="s">
        <v>1709</v>
      </c>
    </row>
    <row r="4353" spans="1:17" ht="11.85" customHeight="1" x14ac:dyDescent="0.3">
      <c r="I4353" s="7" t="str">
        <f>$I$6</f>
        <v>(----- 2015-2016 ------)</v>
      </c>
      <c r="J4353" s="7"/>
      <c r="K4353" s="7"/>
      <c r="L4353" s="8"/>
      <c r="M4353" s="7" t="str">
        <f>$M$6</f>
        <v>2016-2017</v>
      </c>
      <c r="N4353" s="7"/>
      <c r="O4353" s="7"/>
      <c r="P4353" s="7"/>
      <c r="Q4353" s="7"/>
    </row>
    <row r="4354" spans="1:17" ht="11.85" customHeight="1" x14ac:dyDescent="0.3">
      <c r="C4354" s="9" t="str">
        <f>$C$7</f>
        <v>2012-2013</v>
      </c>
      <c r="D4354" s="8"/>
      <c r="E4354" s="9" t="str">
        <f>$E$7</f>
        <v>2013-2014</v>
      </c>
      <c r="F4354" s="8"/>
      <c r="G4354" s="9" t="str">
        <f>$G$7</f>
        <v>2014- 2015</v>
      </c>
      <c r="H4354" s="8"/>
      <c r="I4354" s="9" t="s">
        <v>9</v>
      </c>
      <c r="J4354" s="8"/>
      <c r="K4354" s="8" t="str">
        <f>+$K$7</f>
        <v>PROJECTED</v>
      </c>
      <c r="L4354" s="8"/>
      <c r="M4354" s="8" t="str">
        <f>$M$7</f>
        <v>2016-2017</v>
      </c>
      <c r="N4354" s="8"/>
      <c r="O4354" s="8" t="str">
        <f>$O$7</f>
        <v>2016-2017</v>
      </c>
      <c r="P4354" s="8"/>
      <c r="Q4354" s="8" t="str">
        <f>$Q$7</f>
        <v>APPROVED</v>
      </c>
    </row>
    <row r="4355" spans="1:17" ht="11.85" customHeight="1" x14ac:dyDescent="0.3">
      <c r="A4355" s="10" t="s">
        <v>242</v>
      </c>
      <c r="C4355" s="11" t="s">
        <v>12</v>
      </c>
      <c r="D4355" s="8"/>
      <c r="E4355" s="11" t="s">
        <v>12</v>
      </c>
      <c r="F4355" s="8"/>
      <c r="G4355" s="11" t="s">
        <v>12</v>
      </c>
      <c r="H4355" s="8"/>
      <c r="I4355" s="11" t="s">
        <v>13</v>
      </c>
      <c r="J4355" s="8"/>
      <c r="K4355" s="12" t="s">
        <v>13</v>
      </c>
      <c r="L4355" s="8"/>
      <c r="M4355" s="12" t="str">
        <f>$M$8</f>
        <v>BASE</v>
      </c>
      <c r="N4355" s="8"/>
      <c r="O4355" s="12" t="str">
        <f>$O$8</f>
        <v>SUPPLEMENTAL</v>
      </c>
      <c r="P4355" s="8"/>
      <c r="Q4355" s="12" t="str">
        <f>$Q$8</f>
        <v>BUDGET</v>
      </c>
    </row>
    <row r="4356" spans="1:17" ht="11.85" customHeight="1" x14ac:dyDescent="0.3"/>
    <row r="4357" spans="1:17" ht="11.85" customHeight="1" x14ac:dyDescent="0.3">
      <c r="A4357" s="13" t="s">
        <v>255</v>
      </c>
    </row>
    <row r="4358" spans="1:17" ht="11.85" customHeight="1" x14ac:dyDescent="0.3">
      <c r="A4358" s="3" t="s">
        <v>1710</v>
      </c>
      <c r="C4358" s="2">
        <v>0</v>
      </c>
      <c r="D4358" s="2"/>
      <c r="E4358" s="2">
        <v>0</v>
      </c>
      <c r="F4358" s="2"/>
      <c r="G4358" s="2">
        <v>0</v>
      </c>
      <c r="H4358" s="2"/>
      <c r="I4358" s="2">
        <v>0</v>
      </c>
      <c r="J4358" s="2"/>
      <c r="K4358" s="2">
        <v>0</v>
      </c>
      <c r="L4358" s="2"/>
      <c r="M4358" s="2">
        <v>0</v>
      </c>
      <c r="N4358" s="2"/>
      <c r="O4358" s="2">
        <v>0</v>
      </c>
      <c r="P4358" s="2"/>
      <c r="Q4358" s="2">
        <f t="shared" ref="Q4358:Q4399" si="121">M4358+O4358</f>
        <v>0</v>
      </c>
    </row>
    <row r="4359" spans="1:17" ht="11.85" customHeight="1" x14ac:dyDescent="0.3">
      <c r="A4359" s="3" t="s">
        <v>1711</v>
      </c>
      <c r="C4359" s="2">
        <v>0</v>
      </c>
      <c r="D4359" s="2"/>
      <c r="E4359" s="2">
        <v>0</v>
      </c>
      <c r="F4359" s="2"/>
      <c r="G4359" s="2">
        <v>5345.9</v>
      </c>
      <c r="H4359" s="2"/>
      <c r="I4359" s="2">
        <v>10000</v>
      </c>
      <c r="J4359" s="2"/>
      <c r="K4359" s="2">
        <v>10000</v>
      </c>
      <c r="L4359" s="2"/>
      <c r="M4359" s="2">
        <v>0</v>
      </c>
      <c r="N4359" s="2"/>
      <c r="O4359" s="2">
        <v>0</v>
      </c>
      <c r="P4359" s="2"/>
      <c r="Q4359" s="2">
        <f t="shared" si="121"/>
        <v>0</v>
      </c>
    </row>
    <row r="4360" spans="1:17" ht="11.85" customHeight="1" x14ac:dyDescent="0.3">
      <c r="A4360" s="3" t="s">
        <v>1712</v>
      </c>
      <c r="C4360" s="2">
        <v>0</v>
      </c>
      <c r="D4360" s="2"/>
      <c r="E4360" s="2">
        <v>0</v>
      </c>
      <c r="F4360" s="2"/>
      <c r="G4360" s="2">
        <v>0</v>
      </c>
      <c r="H4360" s="2"/>
      <c r="I4360" s="2">
        <v>0</v>
      </c>
      <c r="J4360" s="2"/>
      <c r="K4360" s="2">
        <v>0</v>
      </c>
      <c r="L4360" s="2"/>
      <c r="M4360" s="2">
        <v>0</v>
      </c>
      <c r="N4360" s="2"/>
      <c r="O4360" s="2">
        <v>0</v>
      </c>
      <c r="P4360" s="2"/>
      <c r="Q4360" s="2">
        <f t="shared" si="121"/>
        <v>0</v>
      </c>
    </row>
    <row r="4361" spans="1:17" ht="11.85" customHeight="1" x14ac:dyDescent="0.3">
      <c r="A4361" s="3" t="s">
        <v>1713</v>
      </c>
      <c r="C4361" s="2">
        <v>5467.5</v>
      </c>
      <c r="D4361" s="2"/>
      <c r="E4361" s="2">
        <v>0</v>
      </c>
      <c r="F4361" s="2"/>
      <c r="G4361" s="2">
        <v>0</v>
      </c>
      <c r="H4361" s="2"/>
      <c r="I4361" s="2">
        <v>0</v>
      </c>
      <c r="J4361" s="2"/>
      <c r="K4361" s="2">
        <v>0</v>
      </c>
      <c r="L4361" s="2"/>
      <c r="M4361" s="2">
        <v>0</v>
      </c>
      <c r="N4361" s="2"/>
      <c r="O4361" s="2">
        <v>0</v>
      </c>
      <c r="P4361" s="2"/>
      <c r="Q4361" s="2">
        <f t="shared" si="121"/>
        <v>0</v>
      </c>
    </row>
    <row r="4362" spans="1:17" ht="11.85" customHeight="1" x14ac:dyDescent="0.3">
      <c r="A4362" s="3" t="s">
        <v>1714</v>
      </c>
      <c r="C4362" s="2">
        <v>1822.5</v>
      </c>
      <c r="D4362" s="2"/>
      <c r="E4362" s="2">
        <v>0</v>
      </c>
      <c r="F4362" s="2"/>
      <c r="G4362" s="2">
        <v>0</v>
      </c>
      <c r="H4362" s="2"/>
      <c r="I4362" s="2">
        <v>0</v>
      </c>
      <c r="J4362" s="2"/>
      <c r="K4362" s="2">
        <v>0</v>
      </c>
      <c r="L4362" s="2"/>
      <c r="M4362" s="2">
        <v>0</v>
      </c>
      <c r="N4362" s="2"/>
      <c r="O4362" s="2">
        <v>0</v>
      </c>
      <c r="P4362" s="2"/>
      <c r="Q4362" s="2">
        <f t="shared" si="121"/>
        <v>0</v>
      </c>
    </row>
    <row r="4363" spans="1:17" ht="11.85" customHeight="1" x14ac:dyDescent="0.3">
      <c r="A4363" s="3" t="s">
        <v>1715</v>
      </c>
      <c r="C4363" s="2">
        <v>0</v>
      </c>
      <c r="D4363" s="2"/>
      <c r="E4363" s="2">
        <v>0</v>
      </c>
      <c r="F4363" s="2"/>
      <c r="G4363" s="2">
        <v>0</v>
      </c>
      <c r="H4363" s="2"/>
      <c r="I4363" s="2">
        <v>0</v>
      </c>
      <c r="J4363" s="2"/>
      <c r="K4363" s="2">
        <v>0</v>
      </c>
      <c r="L4363" s="2"/>
      <c r="M4363" s="2">
        <v>0</v>
      </c>
      <c r="N4363" s="2"/>
      <c r="O4363" s="2">
        <v>0</v>
      </c>
      <c r="P4363" s="2"/>
      <c r="Q4363" s="2">
        <f t="shared" si="121"/>
        <v>0</v>
      </c>
    </row>
    <row r="4364" spans="1:17" ht="11.85" customHeight="1" x14ac:dyDescent="0.3">
      <c r="A4364" s="3" t="s">
        <v>1716</v>
      </c>
      <c r="C4364" s="2">
        <v>0</v>
      </c>
      <c r="D4364" s="2"/>
      <c r="E4364" s="2">
        <v>0</v>
      </c>
      <c r="F4364" s="2"/>
      <c r="G4364" s="2">
        <v>0</v>
      </c>
      <c r="H4364" s="2"/>
      <c r="I4364" s="2">
        <v>0</v>
      </c>
      <c r="J4364" s="2"/>
      <c r="K4364" s="2">
        <v>0</v>
      </c>
      <c r="L4364" s="2"/>
      <c r="M4364" s="2">
        <v>0</v>
      </c>
      <c r="N4364" s="2"/>
      <c r="O4364" s="2">
        <v>0</v>
      </c>
      <c r="P4364" s="2"/>
      <c r="Q4364" s="2">
        <f t="shared" si="121"/>
        <v>0</v>
      </c>
    </row>
    <row r="4365" spans="1:17" ht="11.85" customHeight="1" x14ac:dyDescent="0.3">
      <c r="A4365" s="3" t="s">
        <v>1717</v>
      </c>
      <c r="C4365" s="2">
        <v>0</v>
      </c>
      <c r="D4365" s="2"/>
      <c r="E4365" s="2">
        <v>0</v>
      </c>
      <c r="F4365" s="2"/>
      <c r="G4365" s="2">
        <v>0</v>
      </c>
      <c r="H4365" s="2"/>
      <c r="I4365" s="2">
        <v>37500</v>
      </c>
      <c r="J4365" s="2"/>
      <c r="K4365" s="2">
        <v>50000</v>
      </c>
      <c r="L4365" s="2"/>
      <c r="M4365" s="2">
        <v>0</v>
      </c>
      <c r="N4365" s="2"/>
      <c r="O4365" s="2">
        <v>0</v>
      </c>
      <c r="P4365" s="2"/>
      <c r="Q4365" s="2">
        <f t="shared" si="121"/>
        <v>0</v>
      </c>
    </row>
    <row r="4366" spans="1:17" ht="11.85" customHeight="1" x14ac:dyDescent="0.3">
      <c r="A4366" s="3" t="s">
        <v>1718</v>
      </c>
      <c r="C4366" s="2">
        <v>0</v>
      </c>
      <c r="D4366" s="2"/>
      <c r="E4366" s="2">
        <v>0</v>
      </c>
      <c r="F4366" s="2"/>
      <c r="G4366" s="2">
        <v>0</v>
      </c>
      <c r="H4366" s="2"/>
      <c r="I4366" s="2">
        <v>15075</v>
      </c>
      <c r="J4366" s="2"/>
      <c r="K4366" s="2">
        <v>20100</v>
      </c>
      <c r="L4366" s="2"/>
      <c r="M4366" s="2">
        <v>0</v>
      </c>
      <c r="N4366" s="2"/>
      <c r="O4366" s="2">
        <v>0</v>
      </c>
      <c r="P4366" s="2"/>
      <c r="Q4366" s="2">
        <f t="shared" si="121"/>
        <v>0</v>
      </c>
    </row>
    <row r="4367" spans="1:17" ht="11.85" customHeight="1" x14ac:dyDescent="0.3">
      <c r="A4367" s="3" t="s">
        <v>1719</v>
      </c>
      <c r="C4367" s="2">
        <v>7458.89</v>
      </c>
      <c r="D4367" s="2"/>
      <c r="E4367" s="2">
        <v>13441.4</v>
      </c>
      <c r="F4367" s="2"/>
      <c r="G4367" s="2">
        <v>12596.27</v>
      </c>
      <c r="H4367" s="2"/>
      <c r="I4367" s="2">
        <v>15000</v>
      </c>
      <c r="J4367" s="2"/>
      <c r="K4367" s="2">
        <v>15000</v>
      </c>
      <c r="L4367" s="2"/>
      <c r="M4367" s="2">
        <v>0</v>
      </c>
      <c r="N4367" s="2"/>
      <c r="O4367" s="2">
        <v>0</v>
      </c>
      <c r="P4367" s="2"/>
      <c r="Q4367" s="2">
        <f t="shared" si="121"/>
        <v>0</v>
      </c>
    </row>
    <row r="4368" spans="1:17" ht="11.85" customHeight="1" x14ac:dyDescent="0.3">
      <c r="A4368" s="3" t="s">
        <v>1720</v>
      </c>
      <c r="C4368" s="2">
        <v>0</v>
      </c>
      <c r="D4368" s="2"/>
      <c r="E4368" s="2">
        <v>0</v>
      </c>
      <c r="F4368" s="2"/>
      <c r="G4368" s="2">
        <v>0</v>
      </c>
      <c r="H4368" s="2"/>
      <c r="I4368" s="2">
        <v>127152</v>
      </c>
      <c r="J4368" s="2"/>
      <c r="K4368" s="2">
        <v>0</v>
      </c>
      <c r="L4368" s="2"/>
      <c r="M4368" s="2">
        <v>158900</v>
      </c>
      <c r="N4368" s="2"/>
      <c r="O4368" s="2">
        <v>0</v>
      </c>
      <c r="P4368" s="2"/>
      <c r="Q4368" s="2">
        <f t="shared" si="121"/>
        <v>158900</v>
      </c>
    </row>
    <row r="4369" spans="1:18" ht="11.85" customHeight="1" x14ac:dyDescent="0.3">
      <c r="A4369" s="3" t="s">
        <v>1721</v>
      </c>
      <c r="C4369" s="2">
        <v>0</v>
      </c>
      <c r="D4369" s="2"/>
      <c r="E4369" s="2">
        <v>0</v>
      </c>
      <c r="F4369" s="2"/>
      <c r="G4369" s="2">
        <v>0</v>
      </c>
      <c r="H4369" s="2"/>
      <c r="I4369" s="2">
        <v>0</v>
      </c>
      <c r="J4369" s="2"/>
      <c r="K4369" s="2">
        <v>0</v>
      </c>
      <c r="L4369" s="2"/>
      <c r="M4369" s="2">
        <v>0</v>
      </c>
      <c r="N4369" s="2"/>
      <c r="O4369" s="2">
        <v>0</v>
      </c>
      <c r="P4369" s="2"/>
      <c r="Q4369" s="2">
        <f t="shared" si="121"/>
        <v>0</v>
      </c>
    </row>
    <row r="4370" spans="1:18" ht="11.85" customHeight="1" x14ac:dyDescent="0.3">
      <c r="A4370" s="3" t="s">
        <v>1722</v>
      </c>
      <c r="C4370" s="2">
        <v>0</v>
      </c>
      <c r="D4370" s="2"/>
      <c r="E4370" s="2">
        <v>0</v>
      </c>
      <c r="F4370" s="2"/>
      <c r="G4370" s="2">
        <v>0</v>
      </c>
      <c r="H4370" s="2"/>
      <c r="I4370" s="2">
        <v>0</v>
      </c>
      <c r="J4370" s="2"/>
      <c r="K4370" s="2">
        <v>0</v>
      </c>
      <c r="L4370" s="2"/>
      <c r="M4370" s="2">
        <v>0</v>
      </c>
      <c r="N4370" s="2"/>
      <c r="O4370" s="2">
        <v>0</v>
      </c>
      <c r="P4370" s="2"/>
      <c r="Q4370" s="2">
        <f t="shared" si="121"/>
        <v>0</v>
      </c>
    </row>
    <row r="4371" spans="1:18" ht="11.85" customHeight="1" x14ac:dyDescent="0.3">
      <c r="A4371" s="3" t="s">
        <v>1723</v>
      </c>
      <c r="C4371" s="2">
        <v>0</v>
      </c>
      <c r="D4371" s="2"/>
      <c r="E4371" s="2">
        <v>0</v>
      </c>
      <c r="F4371" s="2"/>
      <c r="G4371" s="2">
        <v>0</v>
      </c>
      <c r="H4371" s="2"/>
      <c r="I4371" s="2">
        <v>0</v>
      </c>
      <c r="J4371" s="2"/>
      <c r="K4371" s="2">
        <v>0</v>
      </c>
      <c r="L4371" s="2"/>
      <c r="M4371" s="2">
        <v>0</v>
      </c>
      <c r="N4371" s="2"/>
      <c r="O4371" s="2">
        <v>0</v>
      </c>
      <c r="P4371" s="2"/>
      <c r="Q4371" s="2">
        <f t="shared" si="121"/>
        <v>0</v>
      </c>
    </row>
    <row r="4372" spans="1:18" ht="11.85" customHeight="1" x14ac:dyDescent="0.3">
      <c r="A4372" s="3" t="s">
        <v>1724</v>
      </c>
      <c r="C4372" s="2">
        <v>0</v>
      </c>
      <c r="D4372" s="2"/>
      <c r="E4372" s="2">
        <v>0</v>
      </c>
      <c r="F4372" s="2"/>
      <c r="G4372" s="2">
        <v>23810.65</v>
      </c>
      <c r="H4372" s="2"/>
      <c r="I4372" s="2">
        <v>594000</v>
      </c>
      <c r="J4372" s="2"/>
      <c r="K4372" s="2">
        <v>0</v>
      </c>
      <c r="L4372" s="2"/>
      <c r="M4372" s="2">
        <v>0</v>
      </c>
      <c r="N4372" s="2"/>
      <c r="O4372" s="2">
        <v>0</v>
      </c>
      <c r="P4372" s="2"/>
      <c r="Q4372" s="2">
        <f t="shared" si="121"/>
        <v>0</v>
      </c>
    </row>
    <row r="4373" spans="1:18" ht="11.85" customHeight="1" x14ac:dyDescent="0.3">
      <c r="A4373" s="3" t="s">
        <v>1725</v>
      </c>
      <c r="C4373" s="2">
        <v>0</v>
      </c>
      <c r="D4373" s="2"/>
      <c r="E4373" s="2">
        <v>0</v>
      </c>
      <c r="F4373" s="2"/>
      <c r="G4373" s="2">
        <v>4457</v>
      </c>
      <c r="H4373" s="2"/>
      <c r="I4373" s="2">
        <v>145543</v>
      </c>
      <c r="J4373" s="2"/>
      <c r="K4373" s="2">
        <v>23811</v>
      </c>
      <c r="L4373" s="2"/>
      <c r="M4373" s="2">
        <v>0</v>
      </c>
      <c r="N4373" s="2"/>
      <c r="O4373" s="2">
        <v>0</v>
      </c>
      <c r="P4373" s="2"/>
      <c r="Q4373" s="2">
        <f t="shared" si="121"/>
        <v>0</v>
      </c>
      <c r="R4373" s="20"/>
    </row>
    <row r="4374" spans="1:18" ht="11.85" customHeight="1" x14ac:dyDescent="0.3">
      <c r="A4374" s="3" t="s">
        <v>1726</v>
      </c>
      <c r="C4374" s="2">
        <v>0</v>
      </c>
      <c r="D4374" s="2"/>
      <c r="E4374" s="2">
        <v>0</v>
      </c>
      <c r="F4374" s="2"/>
      <c r="G4374" s="2">
        <v>0</v>
      </c>
      <c r="H4374" s="2"/>
      <c r="I4374" s="2">
        <v>150000</v>
      </c>
      <c r="J4374" s="2"/>
      <c r="K4374" s="2">
        <v>0</v>
      </c>
      <c r="L4374" s="2"/>
      <c r="M4374" s="2">
        <v>150000</v>
      </c>
      <c r="N4374" s="2"/>
      <c r="O4374" s="2">
        <v>0</v>
      </c>
      <c r="P4374" s="2"/>
      <c r="Q4374" s="2">
        <f t="shared" si="121"/>
        <v>150000</v>
      </c>
    </row>
    <row r="4375" spans="1:18" ht="11.85" customHeight="1" x14ac:dyDescent="0.3">
      <c r="A4375" s="3" t="s">
        <v>1727</v>
      </c>
      <c r="C4375" s="2">
        <v>0</v>
      </c>
      <c r="D4375" s="2"/>
      <c r="E4375" s="2">
        <v>0</v>
      </c>
      <c r="F4375" s="2"/>
      <c r="G4375" s="2">
        <v>0</v>
      </c>
      <c r="H4375" s="2"/>
      <c r="I4375" s="2">
        <v>15000</v>
      </c>
      <c r="J4375" s="2"/>
      <c r="K4375" s="2">
        <v>0</v>
      </c>
      <c r="L4375" s="2"/>
      <c r="M4375" s="2">
        <v>15000</v>
      </c>
      <c r="N4375" s="2"/>
      <c r="O4375" s="2">
        <v>0</v>
      </c>
      <c r="P4375" s="2"/>
      <c r="Q4375" s="2">
        <f t="shared" si="121"/>
        <v>15000</v>
      </c>
    </row>
    <row r="4376" spans="1:18" ht="11.85" customHeight="1" x14ac:dyDescent="0.3">
      <c r="A4376" s="3" t="s">
        <v>1728</v>
      </c>
      <c r="C4376" s="2">
        <v>0</v>
      </c>
      <c r="D4376" s="2"/>
      <c r="E4376" s="2">
        <v>0</v>
      </c>
      <c r="F4376" s="2"/>
      <c r="G4376" s="2">
        <v>0</v>
      </c>
      <c r="H4376" s="2"/>
      <c r="I4376" s="2">
        <v>0</v>
      </c>
      <c r="J4376" s="2"/>
      <c r="K4376" s="2">
        <v>0</v>
      </c>
      <c r="L4376" s="2"/>
      <c r="M4376" s="2">
        <v>0</v>
      </c>
      <c r="N4376" s="2"/>
      <c r="O4376" s="2">
        <v>0</v>
      </c>
      <c r="P4376" s="2"/>
      <c r="Q4376" s="2">
        <f t="shared" si="121"/>
        <v>0</v>
      </c>
    </row>
    <row r="4377" spans="1:18" ht="11.85" customHeight="1" x14ac:dyDescent="0.3">
      <c r="A4377" s="3" t="s">
        <v>1729</v>
      </c>
      <c r="C4377" s="2">
        <v>0</v>
      </c>
      <c r="D4377" s="2"/>
      <c r="E4377" s="2">
        <v>0</v>
      </c>
      <c r="F4377" s="2"/>
      <c r="G4377" s="2">
        <v>0</v>
      </c>
      <c r="H4377" s="2"/>
      <c r="I4377" s="2">
        <v>0</v>
      </c>
      <c r="J4377" s="2"/>
      <c r="K4377" s="2">
        <v>0</v>
      </c>
      <c r="L4377" s="2"/>
      <c r="M4377" s="2">
        <v>0</v>
      </c>
      <c r="N4377" s="2"/>
      <c r="O4377" s="2">
        <v>0</v>
      </c>
      <c r="P4377" s="2"/>
      <c r="Q4377" s="2">
        <f t="shared" si="121"/>
        <v>0</v>
      </c>
    </row>
    <row r="4378" spans="1:18" ht="11.85" customHeight="1" x14ac:dyDescent="0.3">
      <c r="A4378" s="3" t="s">
        <v>1730</v>
      </c>
      <c r="C4378" s="2">
        <v>0</v>
      </c>
      <c r="D4378" s="2"/>
      <c r="E4378" s="2">
        <v>0</v>
      </c>
      <c r="F4378" s="2"/>
      <c r="G4378" s="2">
        <v>0</v>
      </c>
      <c r="H4378" s="2"/>
      <c r="I4378" s="2">
        <v>200000</v>
      </c>
      <c r="J4378" s="2"/>
      <c r="K4378" s="2">
        <v>0</v>
      </c>
      <c r="L4378" s="2"/>
      <c r="M4378" s="2">
        <v>200000</v>
      </c>
      <c r="N4378" s="2"/>
      <c r="O4378" s="2">
        <v>0</v>
      </c>
      <c r="P4378" s="2"/>
      <c r="Q4378" s="2">
        <f t="shared" si="121"/>
        <v>200000</v>
      </c>
    </row>
    <row r="4379" spans="1:18" ht="11.85" customHeight="1" x14ac:dyDescent="0.3">
      <c r="A4379" s="3" t="s">
        <v>1731</v>
      </c>
      <c r="C4379" s="2">
        <v>0</v>
      </c>
      <c r="D4379" s="2"/>
      <c r="E4379" s="2">
        <v>0</v>
      </c>
      <c r="F4379" s="2"/>
      <c r="G4379" s="2">
        <v>0</v>
      </c>
      <c r="H4379" s="2"/>
      <c r="I4379" s="2">
        <v>10000</v>
      </c>
      <c r="J4379" s="2"/>
      <c r="K4379" s="2">
        <v>0</v>
      </c>
      <c r="L4379" s="2"/>
      <c r="M4379" s="2">
        <v>20000</v>
      </c>
      <c r="N4379" s="2"/>
      <c r="O4379" s="2">
        <v>0</v>
      </c>
      <c r="P4379" s="2"/>
      <c r="Q4379" s="2">
        <f t="shared" si="121"/>
        <v>20000</v>
      </c>
    </row>
    <row r="4380" spans="1:18" ht="11.85" customHeight="1" x14ac:dyDescent="0.3">
      <c r="A4380" s="3" t="s">
        <v>1732</v>
      </c>
      <c r="C4380" s="2">
        <v>1399359.4</v>
      </c>
      <c r="D4380" s="2"/>
      <c r="E4380" s="2">
        <v>0</v>
      </c>
      <c r="F4380" s="2"/>
      <c r="G4380" s="2">
        <v>0</v>
      </c>
      <c r="H4380" s="2"/>
      <c r="I4380" s="2">
        <v>0</v>
      </c>
      <c r="J4380" s="2"/>
      <c r="K4380" s="2">
        <v>0</v>
      </c>
      <c r="L4380" s="2"/>
      <c r="M4380" s="2">
        <v>0</v>
      </c>
      <c r="N4380" s="2"/>
      <c r="O4380" s="2">
        <v>0</v>
      </c>
      <c r="P4380" s="2"/>
      <c r="Q4380" s="2">
        <f t="shared" si="121"/>
        <v>0</v>
      </c>
    </row>
    <row r="4381" spans="1:18" ht="11.85" customHeight="1" x14ac:dyDescent="0.3">
      <c r="A4381" s="3" t="s">
        <v>1733</v>
      </c>
      <c r="C4381" s="2">
        <v>0</v>
      </c>
      <c r="D4381" s="2"/>
      <c r="E4381" s="2">
        <v>0</v>
      </c>
      <c r="F4381" s="2"/>
      <c r="G4381" s="2">
        <v>0</v>
      </c>
      <c r="H4381" s="2"/>
      <c r="I4381" s="2">
        <v>0</v>
      </c>
      <c r="J4381" s="2"/>
      <c r="K4381" s="2">
        <v>0</v>
      </c>
      <c r="L4381" s="2"/>
      <c r="M4381" s="2">
        <v>0</v>
      </c>
      <c r="N4381" s="2"/>
      <c r="O4381" s="2">
        <v>0</v>
      </c>
      <c r="P4381" s="2"/>
      <c r="Q4381" s="2">
        <f t="shared" si="121"/>
        <v>0</v>
      </c>
    </row>
    <row r="4382" spans="1:18" ht="11.85" customHeight="1" x14ac:dyDescent="0.3">
      <c r="A4382" s="3" t="s">
        <v>1734</v>
      </c>
      <c r="C4382" s="2">
        <v>470714.72</v>
      </c>
      <c r="D4382" s="2"/>
      <c r="E4382" s="2">
        <v>0</v>
      </c>
      <c r="F4382" s="2"/>
      <c r="G4382" s="2">
        <v>0</v>
      </c>
      <c r="H4382" s="2"/>
      <c r="I4382" s="2">
        <v>0</v>
      </c>
      <c r="J4382" s="2"/>
      <c r="K4382" s="2">
        <v>0</v>
      </c>
      <c r="L4382" s="2"/>
      <c r="M4382" s="2">
        <v>0</v>
      </c>
      <c r="N4382" s="2"/>
      <c r="O4382" s="2">
        <v>0</v>
      </c>
      <c r="P4382" s="2"/>
      <c r="Q4382" s="2">
        <f t="shared" si="121"/>
        <v>0</v>
      </c>
    </row>
    <row r="4383" spans="1:18" ht="11.85" customHeight="1" x14ac:dyDescent="0.3">
      <c r="A4383" s="3" t="s">
        <v>1735</v>
      </c>
      <c r="C4383" s="2">
        <v>0</v>
      </c>
      <c r="D4383" s="2"/>
      <c r="E4383" s="2">
        <v>10537.5</v>
      </c>
      <c r="F4383" s="2"/>
      <c r="G4383" s="2">
        <v>2212.5</v>
      </c>
      <c r="H4383" s="2"/>
      <c r="I4383" s="2">
        <v>81030</v>
      </c>
      <c r="J4383" s="2"/>
      <c r="K4383" s="2">
        <v>45000</v>
      </c>
      <c r="L4383" s="2"/>
      <c r="M4383" s="2">
        <v>37500</v>
      </c>
      <c r="N4383" s="2"/>
      <c r="O4383" s="2">
        <v>0</v>
      </c>
      <c r="P4383" s="2"/>
      <c r="Q4383" s="2">
        <f t="shared" si="121"/>
        <v>37500</v>
      </c>
    </row>
    <row r="4384" spans="1:18" ht="11.85" customHeight="1" x14ac:dyDescent="0.3">
      <c r="A4384" s="3" t="s">
        <v>1736</v>
      </c>
      <c r="C4384" s="2">
        <v>0</v>
      </c>
      <c r="D4384" s="2"/>
      <c r="E4384" s="2">
        <v>3512.5</v>
      </c>
      <c r="F4384" s="2"/>
      <c r="G4384" s="2">
        <v>737.5</v>
      </c>
      <c r="H4384" s="2"/>
      <c r="I4384" s="2">
        <v>27010</v>
      </c>
      <c r="J4384" s="2"/>
      <c r="K4384" s="2">
        <v>15000</v>
      </c>
      <c r="L4384" s="2"/>
      <c r="M4384" s="2">
        <v>12500</v>
      </c>
      <c r="N4384" s="2"/>
      <c r="O4384" s="2">
        <v>0</v>
      </c>
      <c r="P4384" s="2"/>
      <c r="Q4384" s="2">
        <f t="shared" si="121"/>
        <v>12500</v>
      </c>
    </row>
    <row r="4385" spans="1:21" ht="11.85" customHeight="1" x14ac:dyDescent="0.3">
      <c r="A4385" s="3" t="s">
        <v>1737</v>
      </c>
      <c r="C4385" s="2">
        <v>0</v>
      </c>
      <c r="D4385" s="2"/>
      <c r="E4385" s="2">
        <v>0</v>
      </c>
      <c r="F4385" s="2"/>
      <c r="G4385" s="2">
        <v>0</v>
      </c>
      <c r="H4385" s="2"/>
      <c r="I4385" s="2">
        <v>50000</v>
      </c>
      <c r="J4385" s="2"/>
      <c r="K4385" s="2">
        <v>0</v>
      </c>
      <c r="L4385" s="2"/>
      <c r="M4385" s="2">
        <v>150000</v>
      </c>
      <c r="N4385" s="2"/>
      <c r="O4385" s="2">
        <v>0</v>
      </c>
      <c r="P4385" s="2"/>
      <c r="Q4385" s="2">
        <f t="shared" si="121"/>
        <v>150000</v>
      </c>
    </row>
    <row r="4386" spans="1:21" ht="11.85" customHeight="1" x14ac:dyDescent="0.3">
      <c r="A4386" s="3" t="s">
        <v>1738</v>
      </c>
      <c r="C4386" s="2">
        <v>0</v>
      </c>
      <c r="D4386" s="2"/>
      <c r="E4386" s="2">
        <v>0</v>
      </c>
      <c r="F4386" s="2"/>
      <c r="G4386" s="2">
        <v>0</v>
      </c>
      <c r="H4386" s="2"/>
      <c r="I4386" s="2">
        <v>50000</v>
      </c>
      <c r="J4386" s="2"/>
      <c r="K4386" s="2">
        <v>0</v>
      </c>
      <c r="L4386" s="2"/>
      <c r="M4386" s="2">
        <v>150000</v>
      </c>
      <c r="N4386" s="2"/>
      <c r="O4386" s="2">
        <v>0</v>
      </c>
      <c r="P4386" s="2"/>
      <c r="Q4386" s="2">
        <f t="shared" si="121"/>
        <v>150000</v>
      </c>
    </row>
    <row r="4387" spans="1:21" ht="11.85" customHeight="1" x14ac:dyDescent="0.3">
      <c r="A4387" s="3" t="s">
        <v>1739</v>
      </c>
      <c r="C4387" s="2">
        <v>0</v>
      </c>
      <c r="D4387" s="2"/>
      <c r="E4387" s="2">
        <v>0</v>
      </c>
      <c r="F4387" s="2"/>
      <c r="G4387" s="2">
        <v>22728</v>
      </c>
      <c r="H4387" s="2"/>
      <c r="I4387" s="2">
        <v>100000</v>
      </c>
      <c r="J4387" s="2"/>
      <c r="K4387" s="2">
        <v>177272</v>
      </c>
      <c r="L4387" s="2"/>
      <c r="M4387" s="2">
        <v>0</v>
      </c>
      <c r="N4387" s="2"/>
      <c r="O4387" s="2">
        <v>0</v>
      </c>
      <c r="P4387" s="2"/>
      <c r="Q4387" s="2">
        <f t="shared" si="121"/>
        <v>0</v>
      </c>
    </row>
    <row r="4388" spans="1:21" ht="11.85" customHeight="1" x14ac:dyDescent="0.3">
      <c r="A4388" s="3" t="s">
        <v>1740</v>
      </c>
      <c r="C4388" s="2">
        <v>0</v>
      </c>
      <c r="D4388" s="2"/>
      <c r="E4388" s="2">
        <v>0</v>
      </c>
      <c r="F4388" s="2"/>
      <c r="G4388" s="2">
        <v>5682</v>
      </c>
      <c r="H4388" s="2"/>
      <c r="I4388" s="2">
        <v>41550</v>
      </c>
      <c r="J4388" s="2"/>
      <c r="K4388" s="2">
        <v>121355</v>
      </c>
      <c r="L4388" s="2"/>
      <c r="M4388" s="2">
        <v>0</v>
      </c>
      <c r="N4388" s="2"/>
      <c r="O4388" s="2">
        <v>0</v>
      </c>
      <c r="P4388" s="2"/>
      <c r="Q4388" s="2">
        <f t="shared" si="121"/>
        <v>0</v>
      </c>
    </row>
    <row r="4389" spans="1:21" ht="11.85" customHeight="1" x14ac:dyDescent="0.3">
      <c r="A4389" s="3" t="s">
        <v>1741</v>
      </c>
      <c r="C4389" s="2">
        <v>0</v>
      </c>
      <c r="D4389" s="2"/>
      <c r="E4389" s="2">
        <v>0</v>
      </c>
      <c r="F4389" s="2"/>
      <c r="G4389" s="2">
        <v>0</v>
      </c>
      <c r="H4389" s="2"/>
      <c r="I4389" s="2">
        <v>75000</v>
      </c>
      <c r="J4389" s="2"/>
      <c r="K4389" s="2">
        <v>0</v>
      </c>
      <c r="L4389" s="2"/>
      <c r="M4389" s="2">
        <v>75000</v>
      </c>
      <c r="N4389" s="2"/>
      <c r="O4389" s="2">
        <v>0</v>
      </c>
      <c r="P4389" s="2"/>
      <c r="Q4389" s="2">
        <f t="shared" si="121"/>
        <v>75000</v>
      </c>
    </row>
    <row r="4390" spans="1:21" ht="11.85" customHeight="1" x14ac:dyDescent="0.3">
      <c r="A4390" s="3" t="s">
        <v>1742</v>
      </c>
      <c r="C4390" s="2">
        <v>0</v>
      </c>
      <c r="D4390" s="2"/>
      <c r="E4390" s="2">
        <v>0</v>
      </c>
      <c r="F4390" s="2"/>
      <c r="G4390" s="2">
        <v>0</v>
      </c>
      <c r="H4390" s="2"/>
      <c r="I4390" s="2">
        <v>75000</v>
      </c>
      <c r="J4390" s="2"/>
      <c r="K4390" s="2">
        <v>0</v>
      </c>
      <c r="L4390" s="2"/>
      <c r="M4390" s="2">
        <v>75000</v>
      </c>
      <c r="N4390" s="2"/>
      <c r="O4390" s="2">
        <v>0</v>
      </c>
      <c r="P4390" s="2"/>
      <c r="Q4390" s="2">
        <f t="shared" si="121"/>
        <v>75000</v>
      </c>
    </row>
    <row r="4391" spans="1:21" ht="11.85" customHeight="1" x14ac:dyDescent="0.3">
      <c r="A4391" s="3" t="s">
        <v>1743</v>
      </c>
      <c r="C4391" s="2">
        <v>181135.72</v>
      </c>
      <c r="D4391" s="2"/>
      <c r="E4391" s="2">
        <v>0</v>
      </c>
      <c r="F4391" s="2"/>
      <c r="G4391" s="2">
        <v>0</v>
      </c>
      <c r="H4391" s="2"/>
      <c r="I4391" s="2">
        <v>0</v>
      </c>
      <c r="J4391" s="2"/>
      <c r="K4391" s="2">
        <v>0</v>
      </c>
      <c r="L4391" s="2"/>
      <c r="M4391" s="2">
        <v>0</v>
      </c>
      <c r="N4391" s="2"/>
      <c r="O4391" s="2">
        <v>0</v>
      </c>
      <c r="P4391" s="2"/>
      <c r="Q4391" s="2">
        <f t="shared" si="121"/>
        <v>0</v>
      </c>
    </row>
    <row r="4392" spans="1:21" ht="11.85" customHeight="1" x14ac:dyDescent="0.3">
      <c r="A4392" s="3" t="s">
        <v>1744</v>
      </c>
      <c r="C4392" s="2">
        <v>5459.34</v>
      </c>
      <c r="D4392" s="2"/>
      <c r="E4392" s="2">
        <v>0</v>
      </c>
      <c r="F4392" s="2"/>
      <c r="G4392" s="2">
        <v>0</v>
      </c>
      <c r="H4392" s="2"/>
      <c r="I4392" s="2">
        <v>0</v>
      </c>
      <c r="J4392" s="2"/>
      <c r="K4392" s="2">
        <v>0</v>
      </c>
      <c r="L4392" s="2"/>
      <c r="M4392" s="2">
        <v>0</v>
      </c>
      <c r="N4392" s="2"/>
      <c r="O4392" s="2">
        <v>0</v>
      </c>
      <c r="P4392" s="2"/>
      <c r="Q4392" s="2">
        <v>0</v>
      </c>
    </row>
    <row r="4393" spans="1:21" ht="11.85" customHeight="1" x14ac:dyDescent="0.3">
      <c r="A4393" s="3" t="s">
        <v>1745</v>
      </c>
      <c r="C4393" s="2">
        <v>0</v>
      </c>
      <c r="D4393" s="2"/>
      <c r="E4393" s="2">
        <v>0</v>
      </c>
      <c r="F4393" s="2"/>
      <c r="G4393" s="2">
        <v>0</v>
      </c>
      <c r="H4393" s="2"/>
      <c r="I4393" s="2">
        <v>0</v>
      </c>
      <c r="J4393" s="2"/>
      <c r="K4393" s="2">
        <v>0</v>
      </c>
      <c r="L4393" s="2"/>
      <c r="M4393" s="2">
        <v>0</v>
      </c>
      <c r="N4393" s="2"/>
      <c r="O4393" s="2">
        <v>0</v>
      </c>
      <c r="P4393" s="2"/>
      <c r="Q4393" s="2">
        <f t="shared" si="121"/>
        <v>0</v>
      </c>
    </row>
    <row r="4394" spans="1:21" ht="11.85" customHeight="1" x14ac:dyDescent="0.3">
      <c r="A4394" s="3" t="s">
        <v>1746</v>
      </c>
      <c r="C4394" s="2">
        <v>0</v>
      </c>
      <c r="D4394" s="2"/>
      <c r="E4394" s="2">
        <v>0</v>
      </c>
      <c r="F4394" s="2"/>
      <c r="G4394" s="2">
        <v>0</v>
      </c>
      <c r="H4394" s="2"/>
      <c r="I4394" s="2">
        <v>0</v>
      </c>
      <c r="J4394" s="2"/>
      <c r="K4394" s="2">
        <v>0</v>
      </c>
      <c r="L4394" s="2"/>
      <c r="M4394" s="2">
        <v>0</v>
      </c>
      <c r="N4394" s="2"/>
      <c r="O4394" s="2">
        <v>0</v>
      </c>
      <c r="P4394" s="2"/>
      <c r="Q4394" s="2">
        <f t="shared" si="121"/>
        <v>0</v>
      </c>
    </row>
    <row r="4395" spans="1:21" ht="11.85" customHeight="1" x14ac:dyDescent="0.3">
      <c r="A4395" s="3" t="s">
        <v>1747</v>
      </c>
      <c r="C4395" s="2">
        <v>0</v>
      </c>
      <c r="D4395" s="2"/>
      <c r="E4395" s="2">
        <v>0</v>
      </c>
      <c r="F4395" s="2"/>
      <c r="G4395" s="2">
        <v>0</v>
      </c>
      <c r="H4395" s="2"/>
      <c r="I4395" s="2">
        <v>0</v>
      </c>
      <c r="J4395" s="2"/>
      <c r="K4395" s="2">
        <v>0</v>
      </c>
      <c r="L4395" s="2"/>
      <c r="M4395" s="2">
        <v>0</v>
      </c>
      <c r="N4395" s="2"/>
      <c r="O4395" s="2">
        <v>0</v>
      </c>
      <c r="P4395" s="2"/>
      <c r="Q4395" s="2">
        <f t="shared" si="121"/>
        <v>0</v>
      </c>
    </row>
    <row r="4396" spans="1:21" ht="11.85" customHeight="1" x14ac:dyDescent="0.3">
      <c r="A4396" s="3" t="s">
        <v>1748</v>
      </c>
      <c r="C4396" s="19">
        <v>0</v>
      </c>
      <c r="D4396" s="2"/>
      <c r="E4396" s="19">
        <v>0</v>
      </c>
      <c r="F4396" s="2"/>
      <c r="G4396" s="19">
        <v>0</v>
      </c>
      <c r="H4396" s="2"/>
      <c r="I4396" s="19">
        <v>0</v>
      </c>
      <c r="J4396" s="2"/>
      <c r="K4396" s="19">
        <v>0</v>
      </c>
      <c r="L4396" s="2"/>
      <c r="M4396" s="19">
        <v>0</v>
      </c>
      <c r="N4396" s="2"/>
      <c r="O4396" s="19">
        <v>0</v>
      </c>
      <c r="P4396" s="2"/>
      <c r="Q4396" s="19">
        <f t="shared" si="121"/>
        <v>0</v>
      </c>
    </row>
    <row r="4397" spans="1:21" ht="11.85" customHeight="1" x14ac:dyDescent="0.3">
      <c r="A4397" s="3" t="s">
        <v>1749</v>
      </c>
      <c r="C4397" s="19">
        <v>0</v>
      </c>
      <c r="D4397" s="2"/>
      <c r="E4397" s="19">
        <v>0</v>
      </c>
      <c r="F4397" s="2"/>
      <c r="G4397" s="19">
        <v>0</v>
      </c>
      <c r="H4397" s="2"/>
      <c r="I4397" s="19">
        <v>0</v>
      </c>
      <c r="J4397" s="2"/>
      <c r="K4397" s="19">
        <v>0</v>
      </c>
      <c r="L4397" s="2"/>
      <c r="M4397" s="19">
        <v>0</v>
      </c>
      <c r="N4397" s="2"/>
      <c r="O4397" s="19">
        <v>0</v>
      </c>
      <c r="P4397" s="2"/>
      <c r="Q4397" s="19">
        <f t="shared" si="121"/>
        <v>0</v>
      </c>
    </row>
    <row r="4398" spans="1:21" ht="11.85" customHeight="1" x14ac:dyDescent="0.3">
      <c r="A4398" s="3" t="s">
        <v>1750</v>
      </c>
      <c r="C4398" s="19">
        <v>0</v>
      </c>
      <c r="D4398" s="2"/>
      <c r="E4398" s="19">
        <v>0</v>
      </c>
      <c r="F4398" s="2"/>
      <c r="G4398" s="19">
        <v>0</v>
      </c>
      <c r="H4398" s="2"/>
      <c r="I4398" s="19">
        <v>0</v>
      </c>
      <c r="J4398" s="2"/>
      <c r="K4398" s="19">
        <v>0</v>
      </c>
      <c r="L4398" s="2"/>
      <c r="M4398" s="19">
        <v>0</v>
      </c>
      <c r="N4398" s="2"/>
      <c r="O4398" s="19">
        <v>0</v>
      </c>
      <c r="P4398" s="2"/>
      <c r="Q4398" s="19">
        <f t="shared" si="121"/>
        <v>0</v>
      </c>
    </row>
    <row r="4399" spans="1:21" ht="11.85" customHeight="1" x14ac:dyDescent="0.3">
      <c r="A4399" s="3" t="s">
        <v>1751</v>
      </c>
      <c r="C4399" s="15">
        <v>0</v>
      </c>
      <c r="D4399" s="2"/>
      <c r="E4399" s="15">
        <v>0</v>
      </c>
      <c r="F4399" s="2"/>
      <c r="G4399" s="15">
        <v>0</v>
      </c>
      <c r="H4399" s="2"/>
      <c r="I4399" s="15">
        <v>0</v>
      </c>
      <c r="J4399" s="2"/>
      <c r="K4399" s="15">
        <v>0</v>
      </c>
      <c r="L4399" s="2"/>
      <c r="M4399" s="15">
        <v>0</v>
      </c>
      <c r="N4399" s="2"/>
      <c r="O4399" s="15">
        <v>0</v>
      </c>
      <c r="P4399" s="2"/>
      <c r="Q4399" s="15">
        <f t="shared" si="121"/>
        <v>0</v>
      </c>
    </row>
    <row r="4400" spans="1:21" ht="11.85" customHeight="1" x14ac:dyDescent="0.3">
      <c r="A4400" s="3" t="s">
        <v>272</v>
      </c>
      <c r="C4400" s="2">
        <f>SUM(C4358:C4399)</f>
        <v>2071418.0699999998</v>
      </c>
      <c r="D4400" s="2"/>
      <c r="E4400" s="2">
        <f>SUM(E4358:E4399)</f>
        <v>27491.4</v>
      </c>
      <c r="F4400" s="2"/>
      <c r="G4400" s="2">
        <f>SUM(G4358:G4399)</f>
        <v>77569.820000000007</v>
      </c>
      <c r="H4400" s="2"/>
      <c r="I4400" s="2">
        <f>SUM(I4358:I4399)</f>
        <v>1818860</v>
      </c>
      <c r="J4400" s="2"/>
      <c r="K4400" s="2">
        <f>SUM(K4358:K4399)</f>
        <v>477538</v>
      </c>
      <c r="L4400" s="2"/>
      <c r="M4400" s="2">
        <f>SUM(M4358:M4399)</f>
        <v>1043900</v>
      </c>
      <c r="N4400" s="2"/>
      <c r="O4400" s="2">
        <f>SUM(O4358:O4399)</f>
        <v>0</v>
      </c>
      <c r="P4400" s="2"/>
      <c r="Q4400" s="2">
        <f>SUM(Q4358:Q4399)</f>
        <v>1043900</v>
      </c>
      <c r="U4400" s="2"/>
    </row>
    <row r="4401" spans="1:21" ht="11.85" customHeight="1" x14ac:dyDescent="0.3">
      <c r="D4401" s="2"/>
      <c r="F4401" s="2"/>
      <c r="H4401" s="2"/>
      <c r="J4401" s="2"/>
      <c r="K4401" s="2"/>
      <c r="L4401" s="2"/>
      <c r="M4401" s="2"/>
      <c r="N4401" s="2"/>
      <c r="O4401" s="2"/>
      <c r="P4401" s="2"/>
      <c r="Q4401" s="2"/>
    </row>
    <row r="4402" spans="1:21" ht="11.85" customHeight="1" x14ac:dyDescent="0.3">
      <c r="A4402" s="13" t="s">
        <v>299</v>
      </c>
      <c r="D4402" s="2"/>
      <c r="F4402" s="2"/>
      <c r="H4402" s="2"/>
      <c r="J4402" s="2"/>
      <c r="K4402" s="2"/>
      <c r="L4402" s="2"/>
      <c r="M4402" s="2"/>
      <c r="N4402" s="2"/>
      <c r="O4402" s="2"/>
      <c r="P4402" s="2"/>
      <c r="Q4402" s="2"/>
    </row>
    <row r="4403" spans="1:21" ht="11.85" customHeight="1" x14ac:dyDescent="0.3">
      <c r="A4403" s="3" t="s">
        <v>1752</v>
      </c>
      <c r="C4403" s="19">
        <v>0</v>
      </c>
      <c r="D4403" s="2"/>
      <c r="E4403" s="19">
        <v>82745.27</v>
      </c>
      <c r="F4403" s="2"/>
      <c r="G4403" s="19">
        <v>5075.5</v>
      </c>
      <c r="H4403" s="2"/>
      <c r="I4403" s="19">
        <v>0</v>
      </c>
      <c r="J4403" s="2"/>
      <c r="K4403" s="19">
        <v>0</v>
      </c>
      <c r="L4403" s="2"/>
      <c r="M4403" s="19">
        <v>0</v>
      </c>
      <c r="N4403" s="2"/>
      <c r="O4403" s="19">
        <v>0</v>
      </c>
      <c r="P4403" s="2"/>
      <c r="Q4403" s="19">
        <f>M4403+O4403</f>
        <v>0</v>
      </c>
      <c r="R4403" s="16"/>
      <c r="S4403" s="17"/>
    </row>
    <row r="4404" spans="1:21" ht="11.85" customHeight="1" x14ac:dyDescent="0.3">
      <c r="A4404" s="3" t="s">
        <v>1753</v>
      </c>
      <c r="C4404" s="15">
        <v>0</v>
      </c>
      <c r="D4404" s="2"/>
      <c r="E4404" s="15">
        <v>44407</v>
      </c>
      <c r="F4404" s="2"/>
      <c r="G4404" s="15">
        <v>2300</v>
      </c>
      <c r="H4404" s="2"/>
      <c r="I4404" s="15">
        <v>0</v>
      </c>
      <c r="J4404" s="2"/>
      <c r="K4404" s="15">
        <v>0</v>
      </c>
      <c r="L4404" s="2"/>
      <c r="M4404" s="15">
        <v>0</v>
      </c>
      <c r="N4404" s="2"/>
      <c r="O4404" s="15">
        <v>0</v>
      </c>
      <c r="P4404" s="2"/>
      <c r="Q4404" s="15">
        <f>M4404+O4404</f>
        <v>0</v>
      </c>
      <c r="R4404" s="16"/>
      <c r="S4404" s="17"/>
    </row>
    <row r="4405" spans="1:21" ht="11.85" customHeight="1" x14ac:dyDescent="0.3">
      <c r="A4405" s="3" t="s">
        <v>301</v>
      </c>
      <c r="C4405" s="19">
        <f>SUM(C4403:C4404)</f>
        <v>0</v>
      </c>
      <c r="D4405" s="2"/>
      <c r="E4405" s="19">
        <f>SUM(E4403:E4404)</f>
        <v>127152.27</v>
      </c>
      <c r="F4405" s="2"/>
      <c r="G4405" s="19">
        <f>SUM(G4403:G4404)</f>
        <v>7375.5</v>
      </c>
      <c r="H4405" s="2"/>
      <c r="I4405" s="19">
        <f>SUM(I4403:I4404)</f>
        <v>0</v>
      </c>
      <c r="J4405" s="2"/>
      <c r="K4405" s="19">
        <f>SUM(K4403:K4404)</f>
        <v>0</v>
      </c>
      <c r="L4405" s="2"/>
      <c r="M4405" s="19">
        <f>SUM(M4403:M4404)</f>
        <v>0</v>
      </c>
      <c r="N4405" s="2"/>
      <c r="O4405" s="19">
        <f>SUM(O4403:O4404)</f>
        <v>0</v>
      </c>
      <c r="P4405" s="2"/>
      <c r="Q4405" s="19">
        <f>SUM(Q4403:Q4404)</f>
        <v>0</v>
      </c>
    </row>
    <row r="4406" spans="1:21" ht="11.85" customHeight="1" x14ac:dyDescent="0.3">
      <c r="C4406" s="19"/>
      <c r="D4406" s="19"/>
      <c r="E4406" s="19"/>
      <c r="F4406" s="19"/>
      <c r="G4406" s="19"/>
      <c r="H4406" s="19"/>
      <c r="I4406" s="19"/>
      <c r="J4406" s="19"/>
      <c r="K4406" s="19"/>
      <c r="L4406" s="19"/>
      <c r="M4406" s="19"/>
      <c r="N4406" s="19"/>
      <c r="O4406" s="19"/>
      <c r="P4406" s="19"/>
      <c r="Q4406" s="19"/>
    </row>
    <row r="4407" spans="1:21" ht="11.85" customHeight="1" x14ac:dyDescent="0.3">
      <c r="A4407" s="3" t="s">
        <v>1754</v>
      </c>
      <c r="C4407" s="2">
        <f>C4400+C4405</f>
        <v>2071418.0699999998</v>
      </c>
      <c r="D4407" s="2"/>
      <c r="E4407" s="2">
        <f>E4400+E4405</f>
        <v>154643.67000000001</v>
      </c>
      <c r="F4407" s="2"/>
      <c r="G4407" s="2">
        <f>G4400+G4405</f>
        <v>84945.32</v>
      </c>
      <c r="H4407" s="2"/>
      <c r="I4407" s="2">
        <f>I4400+I4405</f>
        <v>1818860</v>
      </c>
      <c r="J4407" s="2"/>
      <c r="K4407" s="2">
        <f>K4400+K4405</f>
        <v>477538</v>
      </c>
      <c r="L4407" s="2"/>
      <c r="M4407" s="2">
        <f>M4400+M4405</f>
        <v>1043900</v>
      </c>
      <c r="N4407" s="2"/>
      <c r="O4407" s="2">
        <f>O4400+O4405</f>
        <v>0</v>
      </c>
      <c r="P4407" s="2"/>
      <c r="Q4407" s="2">
        <f>Q4400+Q4405</f>
        <v>1043900</v>
      </c>
      <c r="U4407" s="43"/>
    </row>
    <row r="4408" spans="1:21" ht="11.85" customHeight="1" x14ac:dyDescent="0.3">
      <c r="D4408" s="2"/>
      <c r="F4408" s="2"/>
      <c r="H4408" s="2"/>
      <c r="J4408" s="2"/>
      <c r="K4408" s="2"/>
      <c r="L4408" s="2"/>
      <c r="M4408" s="2"/>
      <c r="N4408" s="2"/>
      <c r="O4408" s="2"/>
      <c r="P4408" s="2"/>
      <c r="Q4408" s="2"/>
    </row>
    <row r="4409" spans="1:21" ht="11.85" customHeight="1" x14ac:dyDescent="0.3">
      <c r="D4409" s="2"/>
      <c r="F4409" s="2"/>
      <c r="H4409" s="2"/>
      <c r="J4409" s="2"/>
      <c r="K4409" s="2"/>
      <c r="L4409" s="2"/>
      <c r="M4409" s="2"/>
      <c r="N4409" s="2"/>
      <c r="O4409" s="2"/>
      <c r="P4409" s="2"/>
      <c r="Q4409" s="2"/>
    </row>
    <row r="4410" spans="1:21" ht="11.85" customHeight="1" x14ac:dyDescent="0.3">
      <c r="D4410" s="2"/>
      <c r="F4410" s="2"/>
      <c r="H4410" s="2"/>
      <c r="J4410" s="2"/>
      <c r="K4410" s="2"/>
      <c r="L4410" s="2"/>
      <c r="M4410" s="2"/>
      <c r="N4410" s="2"/>
      <c r="O4410" s="2"/>
      <c r="P4410" s="2"/>
      <c r="Q4410" s="2"/>
    </row>
    <row r="4411" spans="1:21" ht="11.85" customHeight="1" x14ac:dyDescent="0.3">
      <c r="D4411" s="2"/>
      <c r="F4411" s="2"/>
      <c r="H4411" s="2"/>
      <c r="J4411" s="2"/>
      <c r="K4411" s="2"/>
      <c r="L4411" s="2"/>
      <c r="M4411" s="2"/>
      <c r="N4411" s="2"/>
      <c r="O4411" s="2"/>
      <c r="P4411" s="2"/>
      <c r="Q4411" s="2"/>
    </row>
    <row r="4412" spans="1:21" ht="11.85" customHeight="1" x14ac:dyDescent="0.3">
      <c r="D4412" s="2"/>
      <c r="F4412" s="2"/>
      <c r="H4412" s="2"/>
      <c r="J4412" s="2"/>
      <c r="K4412" s="2"/>
      <c r="L4412" s="2"/>
      <c r="M4412" s="2"/>
      <c r="N4412" s="2"/>
      <c r="O4412" s="2"/>
      <c r="P4412" s="2"/>
      <c r="Q4412" s="2"/>
    </row>
    <row r="4413" spans="1:21" ht="11.85" customHeight="1" x14ac:dyDescent="0.3">
      <c r="A4413" s="1"/>
      <c r="B4413" s="1"/>
      <c r="E4413" s="2" t="str">
        <f>$E$1</f>
        <v>CITY OF BRADY</v>
      </c>
    </row>
    <row r="4414" spans="1:21" ht="11.85" customHeight="1" x14ac:dyDescent="0.3">
      <c r="E4414" s="2" t="str">
        <f>$E$2</f>
        <v>BUDGET REPORT</v>
      </c>
    </row>
    <row r="4415" spans="1:21" ht="11.85" customHeight="1" x14ac:dyDescent="0.3">
      <c r="E4415" s="2" t="str">
        <f>$E$3</f>
        <v>FISCAL YEAR 2016 - 2017</v>
      </c>
    </row>
    <row r="4416" spans="1:21" ht="11.85" customHeight="1" x14ac:dyDescent="0.3">
      <c r="A4416" s="3" t="s">
        <v>1616</v>
      </c>
    </row>
    <row r="4417" spans="1:22" ht="11.85" customHeight="1" x14ac:dyDescent="0.3">
      <c r="A4417" s="3" t="s">
        <v>1755</v>
      </c>
    </row>
    <row r="4418" spans="1:22" ht="11.85" customHeight="1" x14ac:dyDescent="0.3">
      <c r="I4418" s="7" t="str">
        <f>$I$6</f>
        <v>(----- 2015-2016 ------)</v>
      </c>
      <c r="J4418" s="7"/>
      <c r="K4418" s="7"/>
      <c r="L4418" s="8"/>
      <c r="M4418" s="7" t="str">
        <f>$M$6</f>
        <v>2016-2017</v>
      </c>
      <c r="N4418" s="7"/>
      <c r="O4418" s="7"/>
      <c r="P4418" s="7"/>
      <c r="Q4418" s="7"/>
    </row>
    <row r="4419" spans="1:22" ht="11.85" customHeight="1" x14ac:dyDescent="0.3">
      <c r="C4419" s="9" t="str">
        <f>$C$7</f>
        <v>2012-2013</v>
      </c>
      <c r="D4419" s="8"/>
      <c r="E4419" s="9" t="str">
        <f>$E$7</f>
        <v>2013-2014</v>
      </c>
      <c r="F4419" s="8"/>
      <c r="G4419" s="9" t="str">
        <f>$G$7</f>
        <v>2014- 2015</v>
      </c>
      <c r="H4419" s="8"/>
      <c r="I4419" s="9" t="s">
        <v>9</v>
      </c>
      <c r="J4419" s="8"/>
      <c r="K4419" s="8" t="str">
        <f>+$K$7</f>
        <v>PROJECTED</v>
      </c>
      <c r="L4419" s="8"/>
      <c r="M4419" s="8" t="str">
        <f>$M$7</f>
        <v>2016-2017</v>
      </c>
      <c r="N4419" s="8"/>
      <c r="O4419" s="8" t="str">
        <f>$O$7</f>
        <v>2016-2017</v>
      </c>
      <c r="P4419" s="8"/>
      <c r="Q4419" s="8" t="str">
        <f>$Q$7</f>
        <v>APPROVED</v>
      </c>
    </row>
    <row r="4420" spans="1:22" ht="11.85" customHeight="1" x14ac:dyDescent="0.3">
      <c r="A4420" s="10" t="s">
        <v>242</v>
      </c>
      <c r="C4420" s="11" t="s">
        <v>12</v>
      </c>
      <c r="D4420" s="8"/>
      <c r="E4420" s="11" t="s">
        <v>12</v>
      </c>
      <c r="F4420" s="8"/>
      <c r="G4420" s="11" t="s">
        <v>12</v>
      </c>
      <c r="H4420" s="8"/>
      <c r="I4420" s="11" t="s">
        <v>13</v>
      </c>
      <c r="J4420" s="8"/>
      <c r="K4420" s="12" t="s">
        <v>13</v>
      </c>
      <c r="L4420" s="8"/>
      <c r="M4420" s="12" t="str">
        <f>$M$8</f>
        <v>BASE</v>
      </c>
      <c r="N4420" s="8"/>
      <c r="O4420" s="12" t="str">
        <f>$O$8</f>
        <v>SUPPLEMENTAL</v>
      </c>
      <c r="P4420" s="8"/>
      <c r="Q4420" s="12" t="str">
        <f>$Q$8</f>
        <v>BUDGET</v>
      </c>
    </row>
    <row r="4421" spans="1:22" ht="11.85" customHeight="1" x14ac:dyDescent="0.3"/>
    <row r="4422" spans="1:22" ht="11.85" customHeight="1" x14ac:dyDescent="0.3">
      <c r="A4422" s="13" t="s">
        <v>273</v>
      </c>
      <c r="D4422" s="2"/>
      <c r="F4422" s="2"/>
      <c r="H4422" s="2"/>
      <c r="J4422" s="2"/>
      <c r="K4422" s="2"/>
      <c r="L4422" s="2"/>
      <c r="M4422" s="2"/>
      <c r="N4422" s="2"/>
      <c r="O4422" s="2"/>
      <c r="P4422" s="2"/>
      <c r="Q4422" s="2"/>
    </row>
    <row r="4423" spans="1:22" ht="11.85" customHeight="1" x14ac:dyDescent="0.3">
      <c r="A4423" s="3" t="s">
        <v>1756</v>
      </c>
      <c r="C4423" s="15">
        <v>0</v>
      </c>
      <c r="D4423" s="2"/>
      <c r="E4423" s="15">
        <v>0</v>
      </c>
      <c r="F4423" s="2"/>
      <c r="G4423" s="15">
        <v>0</v>
      </c>
      <c r="H4423" s="2"/>
      <c r="I4423" s="15">
        <v>43000</v>
      </c>
      <c r="J4423" s="2"/>
      <c r="K4423" s="15">
        <v>30000</v>
      </c>
      <c r="L4423" s="2"/>
      <c r="M4423" s="15">
        <v>13000</v>
      </c>
      <c r="N4423" s="2"/>
      <c r="O4423" s="15">
        <v>43000</v>
      </c>
      <c r="P4423" s="2"/>
      <c r="Q4423" s="15">
        <f>M4423+O4423</f>
        <v>56000</v>
      </c>
      <c r="T4423" s="14"/>
      <c r="V4423" s="15"/>
    </row>
    <row r="4424" spans="1:22" ht="11.85" customHeight="1" x14ac:dyDescent="0.3">
      <c r="A4424" s="3" t="s">
        <v>295</v>
      </c>
      <c r="C4424" s="2">
        <f>SUM(C4423:C4423)</f>
        <v>0</v>
      </c>
      <c r="D4424" s="2"/>
      <c r="E4424" s="2">
        <f>SUM(E4423:E4423)</f>
        <v>0</v>
      </c>
      <c r="F4424" s="2"/>
      <c r="G4424" s="2">
        <f>SUM(G4423:G4423)</f>
        <v>0</v>
      </c>
      <c r="H4424" s="2"/>
      <c r="I4424" s="2">
        <f>SUM(I4423:I4423)</f>
        <v>43000</v>
      </c>
      <c r="J4424" s="2"/>
      <c r="K4424" s="2">
        <f>SUM(K4423:K4423)</f>
        <v>30000</v>
      </c>
      <c r="L4424" s="2"/>
      <c r="M4424" s="2">
        <f>SUM(M4423:M4423)</f>
        <v>13000</v>
      </c>
      <c r="N4424" s="2"/>
      <c r="O4424" s="2">
        <f>SUM(O4423:O4423)</f>
        <v>43000</v>
      </c>
      <c r="P4424" s="2"/>
      <c r="Q4424" s="2">
        <f>SUM(Q4423:Q4423)</f>
        <v>56000</v>
      </c>
    </row>
    <row r="4425" spans="1:22" ht="11.85" customHeight="1" x14ac:dyDescent="0.3">
      <c r="D4425" s="2"/>
      <c r="F4425" s="2"/>
      <c r="H4425" s="2"/>
      <c r="J4425" s="2"/>
      <c r="K4425" s="2"/>
      <c r="L4425" s="2"/>
      <c r="M4425" s="2"/>
      <c r="N4425" s="2"/>
      <c r="O4425" s="2"/>
      <c r="P4425" s="2"/>
      <c r="Q4425" s="2"/>
    </row>
    <row r="4426" spans="1:22" ht="11.85" customHeight="1" x14ac:dyDescent="0.3">
      <c r="A4426" s="13" t="s">
        <v>299</v>
      </c>
      <c r="D4426" s="2"/>
      <c r="F4426" s="2"/>
      <c r="H4426" s="2"/>
      <c r="J4426" s="2"/>
      <c r="K4426" s="2"/>
      <c r="L4426" s="2"/>
      <c r="M4426" s="2"/>
      <c r="N4426" s="2"/>
      <c r="O4426" s="2"/>
      <c r="P4426" s="2"/>
      <c r="Q4426" s="2"/>
    </row>
    <row r="4427" spans="1:22" ht="11.85" customHeight="1" x14ac:dyDescent="0.3">
      <c r="A4427" s="3" t="s">
        <v>1757</v>
      </c>
      <c r="C4427" s="15">
        <v>0</v>
      </c>
      <c r="D4427" s="2"/>
      <c r="E4427" s="15">
        <v>0</v>
      </c>
      <c r="F4427" s="2"/>
      <c r="G4427" s="15">
        <v>0</v>
      </c>
      <c r="H4427" s="2"/>
      <c r="I4427" s="15">
        <v>0</v>
      </c>
      <c r="J4427" s="2"/>
      <c r="K4427" s="15">
        <v>0</v>
      </c>
      <c r="L4427" s="2"/>
      <c r="M4427" s="15">
        <v>0</v>
      </c>
      <c r="N4427" s="2"/>
      <c r="O4427" s="15">
        <v>0</v>
      </c>
      <c r="P4427" s="2"/>
      <c r="Q4427" s="15">
        <f>M4427+O4427</f>
        <v>0</v>
      </c>
    </row>
    <row r="4428" spans="1:22" ht="11.85" customHeight="1" x14ac:dyDescent="0.3">
      <c r="A4428" s="3" t="s">
        <v>301</v>
      </c>
      <c r="C4428" s="2">
        <f>SUM(C4427:C4427)</f>
        <v>0</v>
      </c>
      <c r="D4428" s="2"/>
      <c r="E4428" s="2">
        <f>SUM(E4427:E4427)</f>
        <v>0</v>
      </c>
      <c r="F4428" s="2"/>
      <c r="G4428" s="2">
        <f>SUM(G4427:G4427)</f>
        <v>0</v>
      </c>
      <c r="H4428" s="2"/>
      <c r="I4428" s="2">
        <f>SUM(I4427:I4427)</f>
        <v>0</v>
      </c>
      <c r="J4428" s="2"/>
      <c r="K4428" s="2">
        <f>SUM(K4427:K4427)</f>
        <v>0</v>
      </c>
      <c r="L4428" s="2"/>
      <c r="M4428" s="2">
        <f>SUM(M4427:M4427)</f>
        <v>0</v>
      </c>
      <c r="N4428" s="2"/>
      <c r="O4428" s="2">
        <f>SUM(O4427:O4427)</f>
        <v>0</v>
      </c>
      <c r="P4428" s="2"/>
      <c r="Q4428" s="2">
        <f>SUM(Q4427:Q4427)</f>
        <v>0</v>
      </c>
      <c r="V4428" s="39"/>
    </row>
    <row r="4429" spans="1:22" ht="11.85" customHeight="1" x14ac:dyDescent="0.3">
      <c r="D4429" s="2"/>
      <c r="F4429" s="2"/>
      <c r="H4429" s="2"/>
      <c r="J4429" s="2"/>
      <c r="K4429" s="2"/>
      <c r="L4429" s="2"/>
      <c r="M4429" s="2"/>
      <c r="N4429" s="2"/>
      <c r="O4429" s="2"/>
      <c r="P4429" s="2"/>
      <c r="Q4429" s="2"/>
      <c r="T4429" s="14"/>
    </row>
    <row r="4430" spans="1:22" ht="11.85" customHeight="1" x14ac:dyDescent="0.3">
      <c r="A4430" s="3" t="s">
        <v>1758</v>
      </c>
      <c r="C4430" s="2">
        <f>+C4424+C4428</f>
        <v>0</v>
      </c>
      <c r="D4430" s="2"/>
      <c r="E4430" s="2">
        <f>+E4424+E4428</f>
        <v>0</v>
      </c>
      <c r="F4430" s="2"/>
      <c r="G4430" s="2">
        <f>+G4424+G4428</f>
        <v>0</v>
      </c>
      <c r="H4430" s="2"/>
      <c r="I4430" s="2">
        <f>+I4424+I4428</f>
        <v>43000</v>
      </c>
      <c r="J4430" s="2"/>
      <c r="K4430" s="2">
        <f>+K4424+K4428</f>
        <v>30000</v>
      </c>
      <c r="L4430" s="2"/>
      <c r="M4430" s="2">
        <f>+M4424+M4428</f>
        <v>13000</v>
      </c>
      <c r="N4430" s="2"/>
      <c r="O4430" s="2">
        <f>+O4424+O4428</f>
        <v>43000</v>
      </c>
      <c r="P4430" s="2"/>
      <c r="Q4430" s="2">
        <f>+Q4424+Q4428</f>
        <v>56000</v>
      </c>
      <c r="R4430" s="20"/>
      <c r="U4430" s="26"/>
    </row>
    <row r="4431" spans="1:22" ht="11.85" customHeight="1" x14ac:dyDescent="0.3">
      <c r="D4431" s="2"/>
      <c r="F4431" s="2"/>
      <c r="H4431" s="2"/>
      <c r="J4431" s="2"/>
      <c r="K4431" s="2"/>
      <c r="L4431" s="2"/>
      <c r="M4431" s="2"/>
      <c r="N4431" s="2"/>
      <c r="O4431" s="2"/>
      <c r="P4431" s="2"/>
      <c r="Q4431" s="2"/>
      <c r="T4431" s="14"/>
    </row>
    <row r="4432" spans="1:22" ht="11.85" customHeight="1" x14ac:dyDescent="0.3">
      <c r="D4432" s="2"/>
      <c r="F4432" s="2"/>
      <c r="H4432" s="2"/>
      <c r="J4432" s="2"/>
      <c r="K4432" s="2"/>
      <c r="L4432" s="2"/>
      <c r="M4432" s="2"/>
      <c r="N4432" s="2"/>
      <c r="O4432" s="2"/>
      <c r="P4432" s="2"/>
      <c r="Q4432" s="2"/>
    </row>
    <row r="4433" spans="1:17" ht="11.85" customHeight="1" x14ac:dyDescent="0.3">
      <c r="D4433" s="2"/>
      <c r="F4433" s="2"/>
      <c r="H4433" s="2"/>
      <c r="J4433" s="2"/>
      <c r="K4433" s="2"/>
      <c r="L4433" s="2"/>
      <c r="M4433" s="2"/>
      <c r="N4433" s="2"/>
      <c r="O4433" s="2"/>
      <c r="P4433" s="2"/>
      <c r="Q4433" s="2"/>
    </row>
    <row r="4434" spans="1:17" ht="11.85" customHeight="1" x14ac:dyDescent="0.3">
      <c r="D4434" s="2"/>
      <c r="F4434" s="2"/>
      <c r="H4434" s="2"/>
      <c r="J4434" s="2"/>
      <c r="K4434" s="2"/>
      <c r="L4434" s="2"/>
      <c r="M4434" s="2"/>
      <c r="N4434" s="2"/>
      <c r="O4434" s="2"/>
      <c r="P4434" s="2"/>
      <c r="Q4434" s="2"/>
    </row>
    <row r="4435" spans="1:17" ht="11.85" customHeight="1" x14ac:dyDescent="0.3">
      <c r="D4435" s="2"/>
      <c r="F4435" s="2"/>
      <c r="H4435" s="2"/>
      <c r="J4435" s="2"/>
      <c r="K4435" s="2"/>
      <c r="L4435" s="2"/>
      <c r="M4435" s="2"/>
      <c r="N4435" s="2"/>
      <c r="O4435" s="2"/>
      <c r="P4435" s="2"/>
      <c r="Q4435" s="2"/>
    </row>
    <row r="4436" spans="1:17" ht="11.85" customHeight="1" x14ac:dyDescent="0.3">
      <c r="D4436" s="2"/>
      <c r="F4436" s="2"/>
      <c r="H4436" s="2"/>
      <c r="J4436" s="2"/>
      <c r="K4436" s="2"/>
      <c r="L4436" s="2"/>
      <c r="M4436" s="2"/>
      <c r="N4436" s="2"/>
      <c r="O4436" s="2"/>
      <c r="P4436" s="2"/>
      <c r="Q4436" s="2"/>
    </row>
    <row r="4437" spans="1:17" ht="11.85" customHeight="1" x14ac:dyDescent="0.3">
      <c r="D4437" s="2"/>
      <c r="F4437" s="2"/>
      <c r="H4437" s="2"/>
      <c r="J4437" s="2"/>
      <c r="K4437" s="2"/>
      <c r="L4437" s="2"/>
      <c r="M4437" s="2"/>
      <c r="N4437" s="2"/>
      <c r="O4437" s="2"/>
      <c r="P4437" s="2"/>
      <c r="Q4437" s="2"/>
    </row>
    <row r="4438" spans="1:17" ht="11.85" customHeight="1" x14ac:dyDescent="0.3">
      <c r="D4438" s="2"/>
      <c r="F4438" s="2"/>
      <c r="H4438" s="2"/>
      <c r="J4438" s="2"/>
      <c r="K4438" s="2"/>
      <c r="L4438" s="2"/>
      <c r="M4438" s="2"/>
      <c r="N4438" s="2"/>
      <c r="O4438" s="2"/>
      <c r="P4438" s="2"/>
      <c r="Q4438" s="2"/>
    </row>
    <row r="4439" spans="1:17" ht="11.85" customHeight="1" x14ac:dyDescent="0.3">
      <c r="D4439" s="2"/>
      <c r="F4439" s="2"/>
      <c r="H4439" s="2"/>
      <c r="J4439" s="2"/>
      <c r="K4439" s="2"/>
      <c r="L4439" s="2"/>
      <c r="M4439" s="2"/>
      <c r="N4439" s="2"/>
      <c r="O4439" s="2"/>
      <c r="P4439" s="2"/>
      <c r="Q4439" s="2"/>
    </row>
    <row r="4440" spans="1:17" ht="11.85" customHeight="1" x14ac:dyDescent="0.3">
      <c r="D4440" s="2"/>
      <c r="F4440" s="2"/>
      <c r="H4440" s="2"/>
      <c r="J4440" s="2"/>
      <c r="K4440" s="2"/>
      <c r="L4440" s="2"/>
      <c r="M4440" s="2"/>
      <c r="N4440" s="2"/>
      <c r="O4440" s="2"/>
      <c r="P4440" s="2"/>
      <c r="Q4440" s="2"/>
    </row>
    <row r="4441" spans="1:17" ht="11.85" customHeight="1" x14ac:dyDescent="0.3">
      <c r="D4441" s="2"/>
      <c r="F4441" s="2"/>
      <c r="H4441" s="2"/>
      <c r="J4441" s="2"/>
      <c r="K4441" s="2"/>
      <c r="L4441" s="2"/>
      <c r="M4441" s="2"/>
      <c r="N4441" s="2"/>
      <c r="O4441" s="2"/>
      <c r="P4441" s="2"/>
      <c r="Q4441" s="2"/>
    </row>
    <row r="4442" spans="1:17" ht="11.85" customHeight="1" x14ac:dyDescent="0.3">
      <c r="D4442" s="2"/>
      <c r="F4442" s="2"/>
      <c r="H4442" s="2"/>
      <c r="J4442" s="2"/>
      <c r="K4442" s="2"/>
      <c r="L4442" s="2"/>
      <c r="M4442" s="2"/>
      <c r="N4442" s="2"/>
      <c r="O4442" s="2"/>
      <c r="P4442" s="2"/>
      <c r="Q4442" s="2"/>
    </row>
    <row r="4443" spans="1:17" ht="11.85" customHeight="1" x14ac:dyDescent="0.3">
      <c r="D4443" s="2"/>
      <c r="F4443" s="2"/>
      <c r="H4443" s="2"/>
      <c r="J4443" s="2"/>
      <c r="K4443" s="2"/>
      <c r="L4443" s="2"/>
      <c r="M4443" s="2"/>
      <c r="N4443" s="2"/>
      <c r="O4443" s="2"/>
      <c r="P4443" s="2"/>
      <c r="Q4443" s="2"/>
    </row>
    <row r="4444" spans="1:17" ht="11.85" customHeight="1" x14ac:dyDescent="0.3">
      <c r="D4444" s="2"/>
      <c r="F4444" s="2"/>
      <c r="H4444" s="2"/>
      <c r="J4444" s="2"/>
      <c r="K4444" s="2"/>
      <c r="L4444" s="2"/>
      <c r="M4444" s="2"/>
      <c r="N4444" s="2"/>
      <c r="O4444" s="2"/>
      <c r="P4444" s="2"/>
      <c r="Q4444" s="2"/>
    </row>
    <row r="4445" spans="1:17" ht="11.85" customHeight="1" x14ac:dyDescent="0.3">
      <c r="A4445" s="1"/>
      <c r="B4445" s="1"/>
      <c r="E4445" s="2" t="str">
        <f>$E$1</f>
        <v>CITY OF BRADY</v>
      </c>
    </row>
    <row r="4446" spans="1:17" ht="11.85" customHeight="1" x14ac:dyDescent="0.3">
      <c r="E4446" s="2" t="str">
        <f>$E$2</f>
        <v>BUDGET REPORT</v>
      </c>
    </row>
    <row r="4447" spans="1:17" ht="11.85" customHeight="1" x14ac:dyDescent="0.3">
      <c r="E4447" s="2" t="str">
        <f>$E$3</f>
        <v>FISCAL YEAR 2016 - 2017</v>
      </c>
    </row>
    <row r="4448" spans="1:17" ht="11.85" customHeight="1" x14ac:dyDescent="0.3">
      <c r="A4448" s="3" t="s">
        <v>1616</v>
      </c>
    </row>
    <row r="4449" spans="1:21" ht="11.85" customHeight="1" x14ac:dyDescent="0.3"/>
    <row r="4450" spans="1:21" ht="11.85" customHeight="1" x14ac:dyDescent="0.3">
      <c r="I4450" s="7" t="str">
        <f>$I$6</f>
        <v>(----- 2015-2016 ------)</v>
      </c>
      <c r="J4450" s="7"/>
      <c r="K4450" s="7"/>
      <c r="L4450" s="8"/>
      <c r="M4450" s="7" t="str">
        <f>$M$6</f>
        <v>2016-2017</v>
      </c>
      <c r="N4450" s="7"/>
      <c r="O4450" s="7"/>
      <c r="P4450" s="7"/>
      <c r="Q4450" s="7"/>
    </row>
    <row r="4451" spans="1:21" ht="11.85" customHeight="1" x14ac:dyDescent="0.3">
      <c r="C4451" s="9" t="str">
        <f>$C$7</f>
        <v>2012-2013</v>
      </c>
      <c r="D4451" s="8"/>
      <c r="E4451" s="9" t="str">
        <f>$E$7</f>
        <v>2013-2014</v>
      </c>
      <c r="F4451" s="8"/>
      <c r="G4451" s="9" t="str">
        <f>$G$7</f>
        <v>2014- 2015</v>
      </c>
      <c r="H4451" s="8"/>
      <c r="I4451" s="9" t="s">
        <v>9</v>
      </c>
      <c r="J4451" s="8"/>
      <c r="K4451" s="8" t="str">
        <f>+$K$7</f>
        <v>PROJECTED</v>
      </c>
      <c r="L4451" s="8"/>
      <c r="M4451" s="8" t="str">
        <f>$M$7</f>
        <v>2016-2017</v>
      </c>
      <c r="N4451" s="8"/>
      <c r="O4451" s="8" t="str">
        <f>$O$7</f>
        <v>2016-2017</v>
      </c>
      <c r="P4451" s="8"/>
      <c r="Q4451" s="8" t="str">
        <f>$Q$7</f>
        <v>APPROVED</v>
      </c>
    </row>
    <row r="4452" spans="1:21" ht="11.85" customHeight="1" x14ac:dyDescent="0.3">
      <c r="A4452" s="10" t="s">
        <v>242</v>
      </c>
      <c r="C4452" s="11" t="s">
        <v>12</v>
      </c>
      <c r="D4452" s="8"/>
      <c r="E4452" s="11" t="s">
        <v>12</v>
      </c>
      <c r="F4452" s="8"/>
      <c r="G4452" s="11" t="s">
        <v>12</v>
      </c>
      <c r="H4452" s="8"/>
      <c r="I4452" s="11" t="s">
        <v>13</v>
      </c>
      <c r="J4452" s="8"/>
      <c r="K4452" s="12" t="s">
        <v>13</v>
      </c>
      <c r="L4452" s="8"/>
      <c r="M4452" s="12" t="str">
        <f>$M$8</f>
        <v>BASE</v>
      </c>
      <c r="N4452" s="8"/>
      <c r="O4452" s="12" t="str">
        <f>$O$8</f>
        <v>SUPPLEMENTAL</v>
      </c>
      <c r="P4452" s="8"/>
      <c r="Q4452" s="12" t="str">
        <f>$Q$8</f>
        <v>BUDGET</v>
      </c>
    </row>
    <row r="4453" spans="1:21" ht="11.85" customHeight="1" x14ac:dyDescent="0.3"/>
    <row r="4454" spans="1:21" ht="11.85" customHeight="1" x14ac:dyDescent="0.3">
      <c r="D4454" s="2"/>
      <c r="F4454" s="2"/>
      <c r="H4454" s="2"/>
      <c r="J4454" s="2"/>
      <c r="K4454" s="2"/>
      <c r="L4454" s="2"/>
      <c r="M4454" s="2"/>
      <c r="N4454" s="2"/>
      <c r="O4454" s="2"/>
      <c r="P4454" s="2"/>
      <c r="Q4454" s="2"/>
    </row>
    <row r="4455" spans="1:21" ht="11.85" customHeight="1" thickBot="1" x14ac:dyDescent="0.35">
      <c r="A4455" s="3" t="s">
        <v>1054</v>
      </c>
      <c r="C4455" s="24">
        <f>C4241+C4337+C4407+C4430</f>
        <v>2803336.2299999995</v>
      </c>
      <c r="D4455" s="2"/>
      <c r="E4455" s="24">
        <f>E4241+E4337+E4407+E4430</f>
        <v>943411.25</v>
      </c>
      <c r="F4455" s="2"/>
      <c r="G4455" s="24">
        <f>G4241+G4337+G4407+G4430</f>
        <v>792521.51</v>
      </c>
      <c r="H4455" s="2"/>
      <c r="I4455" s="24">
        <f>I4241+I4337+I4407+I4430</f>
        <v>2584472</v>
      </c>
      <c r="J4455" s="2"/>
      <c r="K4455" s="24">
        <f>K4241+K4337+K4407+K4430</f>
        <v>1235648</v>
      </c>
      <c r="L4455" s="2"/>
      <c r="M4455" s="24">
        <f>M4241+M4337+M4407+M4430</f>
        <v>1748209</v>
      </c>
      <c r="N4455" s="2"/>
      <c r="O4455" s="24">
        <f>O4241+O4337+O4407+O4430</f>
        <v>43000</v>
      </c>
      <c r="P4455" s="2"/>
      <c r="Q4455" s="24">
        <f>Q4241+Q4337+Q4407+Q4430</f>
        <v>1791209</v>
      </c>
      <c r="R4455" s="20"/>
      <c r="U4455" s="2"/>
    </row>
    <row r="4456" spans="1:21" ht="11.85" customHeight="1" thickTop="1" x14ac:dyDescent="0.3">
      <c r="D4456" s="2"/>
      <c r="F4456" s="2"/>
      <c r="H4456" s="2"/>
      <c r="J4456" s="2"/>
      <c r="K4456" s="2"/>
      <c r="L4456" s="2"/>
      <c r="M4456" s="2"/>
      <c r="N4456" s="2"/>
      <c r="O4456" s="2"/>
      <c r="P4456" s="2"/>
      <c r="Q4456" s="2"/>
    </row>
    <row r="4457" spans="1:21" ht="11.85" customHeight="1" thickBot="1" x14ac:dyDescent="0.35">
      <c r="A4457" s="3" t="s">
        <v>1759</v>
      </c>
      <c r="C4457" s="24">
        <f>C4174-C4455</f>
        <v>6522.3300000005402</v>
      </c>
      <c r="D4457" s="2"/>
      <c r="E4457" s="24">
        <f>E4174-E4455</f>
        <v>56778.089999999967</v>
      </c>
      <c r="F4457" s="2"/>
      <c r="G4457" s="24">
        <f>G4174-G4455</f>
        <v>162674.62000000011</v>
      </c>
      <c r="H4457" s="2"/>
      <c r="I4457" s="24">
        <f>I4174-I4455</f>
        <v>-145543</v>
      </c>
      <c r="J4457" s="2"/>
      <c r="K4457" s="24">
        <f>K4174-K4455</f>
        <v>115871</v>
      </c>
      <c r="L4457" s="2"/>
      <c r="M4457" s="24">
        <f>M4174-M4455</f>
        <v>-185500</v>
      </c>
      <c r="N4457" s="2"/>
      <c r="O4457" s="24">
        <f>O4174-O4455</f>
        <v>0</v>
      </c>
      <c r="P4457" s="2"/>
      <c r="Q4457" s="24">
        <f>Q4174-Q4455</f>
        <v>-185500</v>
      </c>
    </row>
    <row r="4458" spans="1:21" ht="11.85" customHeight="1" thickTop="1" x14ac:dyDescent="0.3">
      <c r="D4458" s="2"/>
      <c r="F4458" s="2"/>
      <c r="H4458" s="2"/>
      <c r="J4458" s="2"/>
      <c r="K4458" s="2"/>
      <c r="L4458" s="2"/>
      <c r="M4458" s="2"/>
      <c r="N4458" s="2"/>
      <c r="O4458" s="2"/>
      <c r="P4458" s="2"/>
      <c r="Q4458" s="2"/>
    </row>
    <row r="4459" spans="1:21" ht="11.85" customHeight="1" x14ac:dyDescent="0.3">
      <c r="D4459" s="2"/>
      <c r="F4459" s="2"/>
      <c r="H4459" s="2"/>
      <c r="J4459" s="2"/>
      <c r="K4459" s="2"/>
      <c r="L4459" s="2"/>
      <c r="M4459" s="2"/>
      <c r="N4459" s="2"/>
      <c r="O4459" s="2"/>
      <c r="P4459" s="2"/>
      <c r="Q4459" s="2"/>
    </row>
    <row r="4460" spans="1:21" ht="11.85" customHeight="1" x14ac:dyDescent="0.3">
      <c r="A4460" s="3" t="s">
        <v>1056</v>
      </c>
      <c r="D4460" s="2"/>
      <c r="F4460" s="2"/>
      <c r="H4460" s="2"/>
      <c r="J4460" s="2"/>
      <c r="K4460" s="2"/>
      <c r="L4460" s="2"/>
      <c r="M4460" s="2"/>
      <c r="N4460" s="2"/>
      <c r="O4460" s="2"/>
      <c r="P4460" s="2"/>
      <c r="Q4460" s="2"/>
    </row>
    <row r="4461" spans="1:21" ht="11.85" customHeight="1" thickBot="1" x14ac:dyDescent="0.35">
      <c r="A4461" s="3" t="s">
        <v>1760</v>
      </c>
      <c r="C4461" s="24">
        <f>C4102+C4174-C4455</f>
        <v>142011.33000000054</v>
      </c>
      <c r="D4461" s="2"/>
      <c r="E4461" s="24">
        <f>E4102+E4174-E4455</f>
        <v>198789.42000000039</v>
      </c>
      <c r="F4461" s="2"/>
      <c r="G4461" s="24">
        <f>G4102+G4174-G4455</f>
        <v>361464.0400000005</v>
      </c>
      <c r="H4461" s="2"/>
      <c r="I4461" s="24">
        <f>I4102+I4174-I4455</f>
        <v>215921.0400000005</v>
      </c>
      <c r="J4461" s="2"/>
      <c r="K4461" s="24">
        <f>K4102+K4174-K4455</f>
        <v>477335.0400000005</v>
      </c>
      <c r="L4461" s="2"/>
      <c r="M4461" s="24">
        <f>M4102+M4174-M4455</f>
        <v>291835.0400000005</v>
      </c>
      <c r="N4461" s="2"/>
      <c r="O4461" s="2"/>
      <c r="P4461" s="2"/>
      <c r="Q4461" s="24">
        <f>Q4102+Q4174-Q4455</f>
        <v>291835.0400000005</v>
      </c>
      <c r="U4461" s="46"/>
    </row>
    <row r="4462" spans="1:21" ht="11.85" customHeight="1" thickTop="1" x14ac:dyDescent="0.3"/>
    <row r="4463" spans="1:21" ht="11.85" customHeight="1" x14ac:dyDescent="0.3"/>
    <row r="4464" spans="1:21" ht="11.85" customHeight="1" x14ac:dyDescent="0.3"/>
    <row r="4465" ht="11.85" customHeight="1" x14ac:dyDescent="0.3"/>
    <row r="4466" ht="11.85" customHeight="1" x14ac:dyDescent="0.3"/>
    <row r="4467" ht="11.85" customHeight="1" x14ac:dyDescent="0.3"/>
    <row r="4468" ht="11.85" customHeight="1" x14ac:dyDescent="0.3"/>
    <row r="4469" ht="11.85" customHeight="1" x14ac:dyDescent="0.3"/>
    <row r="4470" ht="11.85" customHeight="1" x14ac:dyDescent="0.3"/>
    <row r="4471" ht="11.85" customHeight="1" x14ac:dyDescent="0.3"/>
    <row r="4472" ht="11.85" customHeight="1" x14ac:dyDescent="0.3"/>
    <row r="4473" ht="11.85" customHeight="1" x14ac:dyDescent="0.3"/>
    <row r="4474" ht="11.85" customHeight="1" x14ac:dyDescent="0.3"/>
    <row r="4475" ht="11.85" customHeight="1" x14ac:dyDescent="0.3"/>
    <row r="4476" ht="11.85" customHeight="1" x14ac:dyDescent="0.3"/>
    <row r="4477" ht="11.85" customHeight="1" x14ac:dyDescent="0.3"/>
    <row r="4478" ht="11.85" customHeight="1" x14ac:dyDescent="0.3"/>
    <row r="4479" ht="11.85" customHeight="1" x14ac:dyDescent="0.3"/>
    <row r="4480" ht="11.85" customHeight="1" x14ac:dyDescent="0.3"/>
    <row r="4481" ht="11.85" customHeight="1" x14ac:dyDescent="0.3"/>
    <row r="4482" ht="11.85" customHeight="1" x14ac:dyDescent="0.3"/>
    <row r="4483" ht="11.85" customHeight="1" x14ac:dyDescent="0.3"/>
    <row r="4484" ht="11.85" customHeight="1" x14ac:dyDescent="0.3"/>
    <row r="4485" ht="11.85" customHeight="1" x14ac:dyDescent="0.3"/>
    <row r="4486" ht="11.85" customHeight="1" x14ac:dyDescent="0.3"/>
    <row r="4487" ht="11.85" customHeight="1" x14ac:dyDescent="0.3"/>
    <row r="4488" ht="11.85" customHeight="1" x14ac:dyDescent="0.3"/>
    <row r="4489" ht="11.85" customHeight="1" x14ac:dyDescent="0.3"/>
    <row r="4490" ht="11.85" customHeight="1" x14ac:dyDescent="0.3"/>
    <row r="4491" ht="11.85" customHeight="1" x14ac:dyDescent="0.3"/>
    <row r="4492" ht="11.85" customHeight="1" x14ac:dyDescent="0.3"/>
    <row r="4493" ht="11.85" customHeight="1" x14ac:dyDescent="0.3"/>
    <row r="4494" ht="11.85" customHeight="1" x14ac:dyDescent="0.3"/>
    <row r="4495" ht="11.85" customHeight="1" x14ac:dyDescent="0.3"/>
    <row r="4496" ht="11.85" customHeight="1" x14ac:dyDescent="0.3"/>
    <row r="4497" spans="1:5" ht="11.85" customHeight="1" x14ac:dyDescent="0.3"/>
    <row r="4498" spans="1:5" ht="11.85" customHeight="1" x14ac:dyDescent="0.3"/>
    <row r="4499" spans="1:5" ht="11.85" customHeight="1" x14ac:dyDescent="0.3"/>
    <row r="4500" spans="1:5" ht="11.85" customHeight="1" x14ac:dyDescent="0.3"/>
    <row r="4501" spans="1:5" ht="11.85" customHeight="1" x14ac:dyDescent="0.3"/>
    <row r="4502" spans="1:5" ht="11.85" customHeight="1" x14ac:dyDescent="0.3"/>
    <row r="4503" spans="1:5" ht="11.85" customHeight="1" x14ac:dyDescent="0.3"/>
    <row r="4504" spans="1:5" ht="11.85" customHeight="1" x14ac:dyDescent="0.3"/>
    <row r="4505" spans="1:5" ht="11.85" customHeight="1" x14ac:dyDescent="0.3"/>
    <row r="4506" spans="1:5" ht="11.85" customHeight="1" x14ac:dyDescent="0.3"/>
    <row r="4507" spans="1:5" ht="11.85" customHeight="1" x14ac:dyDescent="0.3"/>
    <row r="4508" spans="1:5" ht="11.25" customHeight="1" x14ac:dyDescent="0.3">
      <c r="A4508" s="1"/>
      <c r="B4508" s="1"/>
      <c r="E4508" s="2" t="str">
        <f>$E$1</f>
        <v>CITY OF BRADY</v>
      </c>
    </row>
    <row r="4509" spans="1:5" ht="11.25" customHeight="1" x14ac:dyDescent="0.3">
      <c r="E4509" s="2" t="str">
        <f>$E$2</f>
        <v>BUDGET REPORT</v>
      </c>
    </row>
    <row r="4510" spans="1:5" ht="11.25" customHeight="1" x14ac:dyDescent="0.3">
      <c r="E4510" s="2" t="str">
        <f>$E$3</f>
        <v>FISCAL YEAR 2016 - 2017</v>
      </c>
    </row>
    <row r="4511" spans="1:5" ht="11.25" customHeight="1" x14ac:dyDescent="0.3">
      <c r="A4511" s="3" t="s">
        <v>1761</v>
      </c>
    </row>
    <row r="4512" spans="1:5" ht="11.25" customHeight="1" x14ac:dyDescent="0.3"/>
    <row r="4513" spans="1:17" ht="11.25" customHeight="1" x14ac:dyDescent="0.3">
      <c r="I4513" s="7" t="str">
        <f>$I$6</f>
        <v>(----- 2015-2016 ------)</v>
      </c>
      <c r="J4513" s="7"/>
      <c r="K4513" s="7"/>
      <c r="L4513" s="8"/>
      <c r="M4513" s="7" t="str">
        <f>$M$6</f>
        <v>2016-2017</v>
      </c>
      <c r="N4513" s="7"/>
      <c r="O4513" s="7"/>
      <c r="P4513" s="7"/>
      <c r="Q4513" s="7"/>
    </row>
    <row r="4514" spans="1:17" ht="11.25" customHeight="1" x14ac:dyDescent="0.3">
      <c r="C4514" s="9" t="str">
        <f>$C$7</f>
        <v>2012-2013</v>
      </c>
      <c r="D4514" s="8"/>
      <c r="E4514" s="9" t="str">
        <f>$E$7</f>
        <v>2013-2014</v>
      </c>
      <c r="F4514" s="8"/>
      <c r="G4514" s="9" t="str">
        <f>$G$7</f>
        <v>2014- 2015</v>
      </c>
      <c r="H4514" s="8"/>
      <c r="I4514" s="9" t="s">
        <v>9</v>
      </c>
      <c r="J4514" s="8"/>
      <c r="K4514" s="8" t="str">
        <f>+$K$7</f>
        <v>PROJECTED</v>
      </c>
      <c r="L4514" s="8"/>
      <c r="M4514" s="8" t="str">
        <f>$M$7</f>
        <v>2016-2017</v>
      </c>
      <c r="N4514" s="8"/>
      <c r="O4514" s="8" t="str">
        <f>$O$7</f>
        <v>2016-2017</v>
      </c>
      <c r="P4514" s="8"/>
      <c r="Q4514" s="8" t="str">
        <f>$Q$7</f>
        <v>APPROVED</v>
      </c>
    </row>
    <row r="4515" spans="1:17" ht="11.25" customHeight="1" x14ac:dyDescent="0.3">
      <c r="A4515" s="10"/>
      <c r="C4515" s="11" t="s">
        <v>12</v>
      </c>
      <c r="D4515" s="8"/>
      <c r="E4515" s="11" t="s">
        <v>12</v>
      </c>
      <c r="F4515" s="8"/>
      <c r="G4515" s="11" t="s">
        <v>12</v>
      </c>
      <c r="H4515" s="8"/>
      <c r="I4515" s="11" t="s">
        <v>13</v>
      </c>
      <c r="J4515" s="8"/>
      <c r="K4515" s="12" t="s">
        <v>13</v>
      </c>
      <c r="L4515" s="8"/>
      <c r="M4515" s="12" t="str">
        <f>$M$8</f>
        <v>BASE</v>
      </c>
      <c r="N4515" s="8"/>
      <c r="O4515" s="12" t="str">
        <f>$O$8</f>
        <v>SUPPLEMENTAL</v>
      </c>
      <c r="P4515" s="8"/>
      <c r="Q4515" s="12" t="str">
        <f>$Q$8</f>
        <v>BUDGET</v>
      </c>
    </row>
    <row r="4516" spans="1:17" ht="11.25" customHeight="1" x14ac:dyDescent="0.3"/>
    <row r="4517" spans="1:17" ht="11.25" customHeight="1" x14ac:dyDescent="0.3">
      <c r="A4517" s="3" t="s">
        <v>16</v>
      </c>
      <c r="D4517" s="2"/>
      <c r="F4517" s="2"/>
      <c r="H4517" s="2"/>
      <c r="J4517" s="2"/>
      <c r="K4517" s="2"/>
      <c r="L4517" s="2"/>
      <c r="M4517" s="2"/>
      <c r="N4517" s="2"/>
      <c r="O4517" s="2"/>
      <c r="P4517" s="2"/>
      <c r="Q4517" s="2"/>
    </row>
    <row r="4518" spans="1:17" ht="11.25" customHeight="1" x14ac:dyDescent="0.3">
      <c r="A4518" s="3" t="s">
        <v>17</v>
      </c>
      <c r="C4518" s="2">
        <v>338894</v>
      </c>
      <c r="D4518" s="2"/>
      <c r="E4518" s="2">
        <f>+C4658</f>
        <v>642877.64</v>
      </c>
      <c r="F4518" s="2"/>
      <c r="G4518" s="2">
        <f>+E4658</f>
        <v>916419.87</v>
      </c>
      <c r="H4518" s="2"/>
      <c r="I4518" s="2">
        <f>+G4658</f>
        <v>1039510.04</v>
      </c>
      <c r="J4518" s="2"/>
      <c r="K4518" s="2">
        <f>+I4518</f>
        <v>1039510.04</v>
      </c>
      <c r="L4518" s="2"/>
      <c r="M4518" s="2">
        <f>+K4658</f>
        <v>436058.04000000004</v>
      </c>
      <c r="N4518" s="2"/>
      <c r="O4518" s="2"/>
      <c r="P4518" s="2"/>
      <c r="Q4518" s="2">
        <f>+M4518</f>
        <v>436058.04000000004</v>
      </c>
    </row>
    <row r="4519" spans="1:17" ht="11.25" customHeight="1" x14ac:dyDescent="0.3">
      <c r="D4519" s="2"/>
      <c r="F4519" s="2"/>
      <c r="H4519" s="2"/>
      <c r="J4519" s="2"/>
      <c r="K4519" s="2"/>
      <c r="L4519" s="2"/>
      <c r="M4519" s="2"/>
      <c r="N4519" s="2"/>
      <c r="O4519" s="2"/>
      <c r="P4519" s="2"/>
      <c r="Q4519" s="2"/>
    </row>
    <row r="4520" spans="1:17" ht="11.25" customHeight="1" x14ac:dyDescent="0.3">
      <c r="A4520" s="13" t="s">
        <v>18</v>
      </c>
      <c r="D4520" s="2"/>
      <c r="F4520" s="2"/>
      <c r="H4520" s="2"/>
      <c r="J4520" s="2"/>
      <c r="K4520" s="2"/>
      <c r="L4520" s="2"/>
      <c r="M4520" s="2"/>
      <c r="N4520" s="2"/>
      <c r="O4520" s="2"/>
      <c r="P4520" s="2"/>
      <c r="Q4520" s="2"/>
    </row>
    <row r="4521" spans="1:17" ht="11.25" customHeight="1" x14ac:dyDescent="0.3">
      <c r="D4521" s="2"/>
      <c r="F4521" s="2"/>
      <c r="H4521" s="2"/>
      <c r="J4521" s="2"/>
      <c r="K4521" s="2"/>
      <c r="L4521" s="2"/>
      <c r="M4521" s="2"/>
      <c r="N4521" s="2"/>
      <c r="O4521" s="2"/>
      <c r="P4521" s="2"/>
      <c r="Q4521" s="2"/>
    </row>
    <row r="4522" spans="1:17" ht="11.25" customHeight="1" x14ac:dyDescent="0.3">
      <c r="A4522" s="13" t="s">
        <v>1617</v>
      </c>
      <c r="D4522" s="2"/>
      <c r="F4522" s="2"/>
      <c r="H4522" s="2"/>
      <c r="J4522" s="2"/>
      <c r="K4522" s="2"/>
      <c r="L4522" s="2"/>
      <c r="M4522" s="2"/>
      <c r="N4522" s="2"/>
      <c r="O4522" s="2"/>
      <c r="P4522" s="2"/>
      <c r="Q4522" s="2"/>
    </row>
    <row r="4523" spans="1:17" ht="11.25" customHeight="1" x14ac:dyDescent="0.3">
      <c r="A4523" s="3" t="s">
        <v>1762</v>
      </c>
      <c r="C4523" s="2">
        <v>226246.33</v>
      </c>
      <c r="D4523" s="2"/>
      <c r="E4523" s="2">
        <v>228187.81</v>
      </c>
      <c r="F4523" s="2"/>
      <c r="G4523" s="2">
        <v>266967.15000000002</v>
      </c>
      <c r="H4523" s="2"/>
      <c r="I4523" s="2">
        <v>240000</v>
      </c>
      <c r="J4523" s="2"/>
      <c r="K4523" s="2">
        <v>250000</v>
      </c>
      <c r="L4523" s="2"/>
      <c r="M4523" s="2">
        <v>240000</v>
      </c>
      <c r="N4523" s="2"/>
      <c r="O4523" s="2">
        <v>0</v>
      </c>
      <c r="P4523" s="2"/>
      <c r="Q4523" s="2">
        <f t="shared" ref="Q4523:Q4531" si="122">M4523+O4523</f>
        <v>240000</v>
      </c>
    </row>
    <row r="4524" spans="1:17" ht="11.25" customHeight="1" x14ac:dyDescent="0.3">
      <c r="A4524" s="3" t="s">
        <v>1763</v>
      </c>
      <c r="C4524" s="2">
        <v>975.02</v>
      </c>
      <c r="D4524" s="2"/>
      <c r="E4524" s="2">
        <v>3748.79</v>
      </c>
      <c r="F4524" s="2"/>
      <c r="G4524" s="2">
        <v>5014.72</v>
      </c>
      <c r="H4524" s="2"/>
      <c r="I4524" s="2">
        <v>3000</v>
      </c>
      <c r="J4524" s="2"/>
      <c r="K4524" s="2">
        <v>3000</v>
      </c>
      <c r="L4524" s="2"/>
      <c r="M4524" s="2">
        <v>3000</v>
      </c>
      <c r="N4524" s="2"/>
      <c r="O4524" s="2">
        <v>0</v>
      </c>
      <c r="P4524" s="2"/>
      <c r="Q4524" s="2">
        <f t="shared" si="122"/>
        <v>3000</v>
      </c>
    </row>
    <row r="4525" spans="1:17" ht="11.25" customHeight="1" x14ac:dyDescent="0.3">
      <c r="A4525" s="3" t="s">
        <v>1764</v>
      </c>
      <c r="C4525" s="2">
        <v>64344.98</v>
      </c>
      <c r="D4525" s="2"/>
      <c r="E4525" s="2">
        <v>64344.959999999999</v>
      </c>
      <c r="F4525" s="2"/>
      <c r="G4525" s="2">
        <v>48215.32</v>
      </c>
      <c r="H4525" s="2"/>
      <c r="I4525" s="2">
        <v>0</v>
      </c>
      <c r="J4525" s="2"/>
      <c r="K4525" s="2">
        <v>0</v>
      </c>
      <c r="L4525" s="2"/>
      <c r="M4525" s="2">
        <v>0</v>
      </c>
      <c r="N4525" s="2"/>
      <c r="O4525" s="2">
        <v>0</v>
      </c>
      <c r="P4525" s="2"/>
      <c r="Q4525" s="2">
        <f t="shared" si="122"/>
        <v>0</v>
      </c>
    </row>
    <row r="4526" spans="1:17" ht="11.25" customHeight="1" x14ac:dyDescent="0.3">
      <c r="A4526" s="3" t="s">
        <v>1765</v>
      </c>
      <c r="C4526" s="2">
        <v>6620.64</v>
      </c>
      <c r="D4526" s="2"/>
      <c r="E4526" s="2">
        <v>6620.92</v>
      </c>
      <c r="F4526" s="2"/>
      <c r="G4526" s="2">
        <v>4965.4799999999996</v>
      </c>
      <c r="H4526" s="2"/>
      <c r="I4526" s="2">
        <v>6621</v>
      </c>
      <c r="J4526" s="2"/>
      <c r="K4526" s="2">
        <v>6621</v>
      </c>
      <c r="L4526" s="2"/>
      <c r="M4526" s="2">
        <v>6621</v>
      </c>
      <c r="N4526" s="2"/>
      <c r="O4526" s="2">
        <v>0</v>
      </c>
      <c r="P4526" s="2"/>
      <c r="Q4526" s="2">
        <f t="shared" si="122"/>
        <v>6621</v>
      </c>
    </row>
    <row r="4527" spans="1:17" ht="11.25" customHeight="1" x14ac:dyDescent="0.3">
      <c r="A4527" s="3" t="s">
        <v>1766</v>
      </c>
      <c r="C4527" s="2">
        <v>4443.1000000000004</v>
      </c>
      <c r="D4527" s="2"/>
      <c r="E4527" s="2">
        <v>4846.9399999999996</v>
      </c>
      <c r="F4527" s="2"/>
      <c r="G4527" s="2">
        <v>4846.9399999999996</v>
      </c>
      <c r="H4527" s="2"/>
      <c r="I4527" s="2">
        <v>4847</v>
      </c>
      <c r="J4527" s="2"/>
      <c r="K4527" s="2">
        <v>4847</v>
      </c>
      <c r="L4527" s="2"/>
      <c r="M4527" s="2">
        <v>4039</v>
      </c>
      <c r="N4527" s="2"/>
      <c r="O4527" s="2">
        <v>0</v>
      </c>
      <c r="P4527" s="2"/>
      <c r="Q4527" s="2">
        <f t="shared" si="122"/>
        <v>4039</v>
      </c>
    </row>
    <row r="4528" spans="1:17" ht="11.25" customHeight="1" x14ac:dyDescent="0.3">
      <c r="A4528" s="3" t="s">
        <v>1767</v>
      </c>
      <c r="C4528" s="2">
        <v>27000</v>
      </c>
      <c r="D4528" s="2"/>
      <c r="E4528" s="2">
        <v>30000</v>
      </c>
      <c r="F4528" s="2"/>
      <c r="G4528" s="2">
        <v>5000</v>
      </c>
      <c r="H4528" s="2"/>
      <c r="I4528" s="2">
        <v>0</v>
      </c>
      <c r="J4528" s="2"/>
      <c r="K4528" s="2">
        <v>0</v>
      </c>
      <c r="L4528" s="2"/>
      <c r="M4528" s="2">
        <v>0</v>
      </c>
      <c r="N4528" s="2"/>
      <c r="O4528" s="2">
        <v>0</v>
      </c>
      <c r="P4528" s="2"/>
      <c r="Q4528" s="2">
        <f t="shared" si="122"/>
        <v>0</v>
      </c>
    </row>
    <row r="4529" spans="1:17" ht="11.25" customHeight="1" x14ac:dyDescent="0.3">
      <c r="A4529" s="3" t="s">
        <v>1768</v>
      </c>
      <c r="C4529" s="2">
        <v>18480</v>
      </c>
      <c r="D4529" s="2"/>
      <c r="E4529" s="2">
        <v>18480</v>
      </c>
      <c r="F4529" s="2"/>
      <c r="G4529" s="2">
        <v>18480</v>
      </c>
      <c r="H4529" s="2"/>
      <c r="I4529" s="2">
        <v>18480</v>
      </c>
      <c r="J4529" s="2"/>
      <c r="K4529" s="2">
        <v>18480</v>
      </c>
      <c r="L4529" s="2"/>
      <c r="M4529" s="2">
        <v>1540</v>
      </c>
      <c r="N4529" s="2"/>
      <c r="O4529" s="2">
        <v>0</v>
      </c>
      <c r="P4529" s="2"/>
      <c r="Q4529" s="2">
        <f t="shared" si="122"/>
        <v>1540</v>
      </c>
    </row>
    <row r="4530" spans="1:17" ht="11.25" customHeight="1" x14ac:dyDescent="0.3">
      <c r="A4530" s="3" t="s">
        <v>1769</v>
      </c>
      <c r="C4530" s="2">
        <v>7720.68</v>
      </c>
      <c r="D4530" s="2"/>
      <c r="E4530" s="2">
        <v>7720.68</v>
      </c>
      <c r="F4530" s="2"/>
      <c r="G4530" s="2">
        <v>8364.07</v>
      </c>
      <c r="H4530" s="2"/>
      <c r="I4530" s="2">
        <v>7721</v>
      </c>
      <c r="J4530" s="2"/>
      <c r="K4530" s="2">
        <v>7721</v>
      </c>
      <c r="L4530" s="2"/>
      <c r="M4530" s="2">
        <v>7721</v>
      </c>
      <c r="N4530" s="2"/>
      <c r="O4530" s="2">
        <v>0</v>
      </c>
      <c r="P4530" s="2"/>
      <c r="Q4530" s="2">
        <f>M4530+O4530</f>
        <v>7721</v>
      </c>
    </row>
    <row r="4531" spans="1:17" ht="11.25" customHeight="1" x14ac:dyDescent="0.3">
      <c r="A4531" s="3" t="s">
        <v>1770</v>
      </c>
      <c r="C4531" s="2">
        <v>2768.95</v>
      </c>
      <c r="D4531" s="2"/>
      <c r="E4531" s="2">
        <v>0</v>
      </c>
      <c r="F4531" s="2"/>
      <c r="G4531" s="2">
        <v>0</v>
      </c>
      <c r="H4531" s="2"/>
      <c r="I4531" s="2">
        <v>0</v>
      </c>
      <c r="J4531" s="2"/>
      <c r="K4531" s="2">
        <v>0</v>
      </c>
      <c r="L4531" s="2"/>
      <c r="M4531" s="2">
        <v>0</v>
      </c>
      <c r="N4531" s="2"/>
      <c r="O4531" s="2">
        <v>0</v>
      </c>
      <c r="P4531" s="2"/>
      <c r="Q4531" s="2">
        <f t="shared" si="122"/>
        <v>0</v>
      </c>
    </row>
    <row r="4532" spans="1:17" ht="11.25" customHeight="1" x14ac:dyDescent="0.3">
      <c r="A4532" s="3" t="s">
        <v>1771</v>
      </c>
      <c r="C4532" s="19">
        <v>91833.29</v>
      </c>
      <c r="D4532" s="2"/>
      <c r="E4532" s="19">
        <v>0</v>
      </c>
      <c r="F4532" s="2"/>
      <c r="G4532" s="19">
        <v>0</v>
      </c>
      <c r="H4532" s="2"/>
      <c r="I4532" s="19">
        <v>0</v>
      </c>
      <c r="J4532" s="2"/>
      <c r="K4532" s="19">
        <v>0</v>
      </c>
      <c r="L4532" s="2"/>
      <c r="M4532" s="19">
        <v>0</v>
      </c>
      <c r="N4532" s="2"/>
      <c r="O4532" s="19">
        <v>0</v>
      </c>
      <c r="P4532" s="2"/>
      <c r="Q4532" s="19">
        <v>0</v>
      </c>
    </row>
    <row r="4533" spans="1:17" ht="11.25" customHeight="1" x14ac:dyDescent="0.3">
      <c r="A4533" s="3" t="s">
        <v>1772</v>
      </c>
      <c r="C4533" s="15">
        <v>0</v>
      </c>
      <c r="D4533" s="2"/>
      <c r="E4533" s="15">
        <v>0</v>
      </c>
      <c r="F4533" s="2"/>
      <c r="G4533" s="15">
        <v>3970</v>
      </c>
      <c r="H4533" s="2"/>
      <c r="I4533" s="15">
        <v>0</v>
      </c>
      <c r="J4533" s="2"/>
      <c r="K4533" s="15">
        <v>0</v>
      </c>
      <c r="L4533" s="2"/>
      <c r="M4533" s="15">
        <v>0</v>
      </c>
      <c r="N4533" s="2"/>
      <c r="O4533" s="15">
        <v>0</v>
      </c>
      <c r="P4533" s="2"/>
      <c r="Q4533" s="15">
        <v>0</v>
      </c>
    </row>
    <row r="4534" spans="1:17" ht="11.25" customHeight="1" x14ac:dyDescent="0.3">
      <c r="A4534" s="3" t="s">
        <v>1061</v>
      </c>
      <c r="C4534" s="2">
        <f>SUM(C4523:C4533)</f>
        <v>450432.98999999993</v>
      </c>
      <c r="D4534" s="2"/>
      <c r="E4534" s="2">
        <f>SUM(E4523:E4533)</f>
        <v>363950.1</v>
      </c>
      <c r="F4534" s="2"/>
      <c r="G4534" s="2">
        <f>SUM(G4523:G4533)</f>
        <v>365823.68</v>
      </c>
      <c r="H4534" s="2"/>
      <c r="I4534" s="2">
        <f>SUM(I4523:I4533)</f>
        <v>280669</v>
      </c>
      <c r="J4534" s="2"/>
      <c r="K4534" s="2">
        <f>SUM(K4523:K4533)</f>
        <v>290669</v>
      </c>
      <c r="L4534" s="2"/>
      <c r="M4534" s="2">
        <f>SUM(M4523:M4533)</f>
        <v>262921</v>
      </c>
      <c r="N4534" s="2"/>
      <c r="O4534" s="2">
        <f>SUM(O4523:O4533)</f>
        <v>0</v>
      </c>
      <c r="P4534" s="2"/>
      <c r="Q4534" s="2">
        <f>SUM(Q4523:Q4533)</f>
        <v>262921</v>
      </c>
    </row>
    <row r="4535" spans="1:17" ht="11.25" customHeight="1" x14ac:dyDescent="0.3">
      <c r="D4535" s="2"/>
      <c r="F4535" s="2"/>
      <c r="H4535" s="2"/>
      <c r="J4535" s="2"/>
      <c r="K4535" s="2"/>
      <c r="L4535" s="2"/>
      <c r="M4535" s="2"/>
      <c r="N4535" s="2"/>
      <c r="O4535" s="2"/>
      <c r="P4535" s="2"/>
      <c r="Q4535" s="2"/>
    </row>
    <row r="4536" spans="1:17" ht="11.25" customHeight="1" thickBot="1" x14ac:dyDescent="0.35">
      <c r="A4536" s="3" t="s">
        <v>239</v>
      </c>
      <c r="C4536" s="24">
        <f>C4534</f>
        <v>450432.98999999993</v>
      </c>
      <c r="D4536" s="2"/>
      <c r="E4536" s="24">
        <f>E4534</f>
        <v>363950.1</v>
      </c>
      <c r="F4536" s="2"/>
      <c r="G4536" s="24">
        <f>G4534</f>
        <v>365823.68</v>
      </c>
      <c r="H4536" s="2"/>
      <c r="I4536" s="24">
        <f>I4534</f>
        <v>280669</v>
      </c>
      <c r="J4536" s="2"/>
      <c r="K4536" s="24">
        <f>K4534</f>
        <v>290669</v>
      </c>
      <c r="L4536" s="2"/>
      <c r="M4536" s="24">
        <f>M4534</f>
        <v>262921</v>
      </c>
      <c r="N4536" s="2"/>
      <c r="O4536" s="24">
        <f>O4534</f>
        <v>0</v>
      </c>
      <c r="P4536" s="2"/>
      <c r="Q4536" s="24">
        <f>Q4534</f>
        <v>262921</v>
      </c>
    </row>
    <row r="4537" spans="1:17" ht="11.25" customHeight="1" thickTop="1" x14ac:dyDescent="0.3">
      <c r="D4537" s="2"/>
      <c r="F4537" s="2"/>
      <c r="H4537" s="2"/>
      <c r="J4537" s="2"/>
      <c r="K4537" s="2"/>
      <c r="L4537" s="2"/>
      <c r="M4537" s="2"/>
      <c r="N4537" s="2"/>
      <c r="O4537" s="2"/>
      <c r="P4537" s="2"/>
      <c r="Q4537" s="2"/>
    </row>
    <row r="4538" spans="1:17" ht="11.25" customHeight="1" x14ac:dyDescent="0.3">
      <c r="D4538" s="2"/>
      <c r="F4538" s="2"/>
      <c r="H4538" s="2"/>
      <c r="J4538" s="2"/>
      <c r="K4538" s="2"/>
      <c r="L4538" s="2"/>
      <c r="M4538" s="2"/>
      <c r="N4538" s="2"/>
      <c r="O4538" s="2"/>
      <c r="P4538" s="2"/>
      <c r="Q4538" s="2"/>
    </row>
    <row r="4539" spans="1:17" ht="11.25" customHeight="1" x14ac:dyDescent="0.3">
      <c r="A4539" s="3" t="s">
        <v>240</v>
      </c>
      <c r="C4539" s="2">
        <f>C4518+C4536</f>
        <v>789326.99</v>
      </c>
      <c r="D4539" s="2"/>
      <c r="E4539" s="2">
        <f>E4518+E4536</f>
        <v>1006827.74</v>
      </c>
      <c r="F4539" s="2"/>
      <c r="G4539" s="2">
        <f>G4518+G4536</f>
        <v>1282243.55</v>
      </c>
      <c r="H4539" s="2"/>
      <c r="I4539" s="2">
        <f>I4518+I4536</f>
        <v>1320179.04</v>
      </c>
      <c r="J4539" s="2"/>
      <c r="K4539" s="2">
        <f>K4518+K4536</f>
        <v>1330179.04</v>
      </c>
      <c r="L4539" s="2"/>
      <c r="M4539" s="2">
        <f>M4518+M4536</f>
        <v>698979.04</v>
      </c>
      <c r="N4539" s="2"/>
      <c r="O4539" s="2"/>
      <c r="P4539" s="2"/>
      <c r="Q4539" s="2">
        <f>Q4518+Q4536</f>
        <v>698979.04</v>
      </c>
    </row>
    <row r="4540" spans="1:17" ht="11.25" customHeight="1" x14ac:dyDescent="0.3"/>
    <row r="4541" spans="1:17" ht="11.25" customHeight="1" x14ac:dyDescent="0.3"/>
    <row r="4542" spans="1:17" ht="11.25" customHeight="1" x14ac:dyDescent="0.3"/>
    <row r="4543" spans="1:17" ht="11.25" customHeight="1" x14ac:dyDescent="0.3"/>
    <row r="4544" spans="1:17" ht="11.25" customHeight="1" x14ac:dyDescent="0.3"/>
    <row r="4545" ht="11.25" customHeight="1" x14ac:dyDescent="0.3"/>
    <row r="4546" ht="11.25" customHeight="1" x14ac:dyDescent="0.3"/>
    <row r="4547" ht="11.25" customHeight="1" x14ac:dyDescent="0.3"/>
    <row r="4548" ht="11.25" customHeight="1" x14ac:dyDescent="0.3"/>
    <row r="4549" ht="11.25" customHeight="1" x14ac:dyDescent="0.3"/>
    <row r="4550" ht="11.25" customHeight="1" x14ac:dyDescent="0.3"/>
    <row r="4551" ht="11.25" customHeight="1" x14ac:dyDescent="0.3"/>
    <row r="4552" ht="11.25" customHeight="1" x14ac:dyDescent="0.3"/>
    <row r="4553" ht="11.25" customHeight="1" x14ac:dyDescent="0.3"/>
    <row r="4554" ht="11.25" customHeight="1" x14ac:dyDescent="0.3"/>
    <row r="4555" ht="11.25" customHeight="1" x14ac:dyDescent="0.3"/>
    <row r="4556" ht="11.25" customHeight="1" x14ac:dyDescent="0.3"/>
    <row r="4557" ht="11.25" customHeight="1" x14ac:dyDescent="0.3"/>
    <row r="4558" ht="11.25" customHeight="1" x14ac:dyDescent="0.3"/>
    <row r="4559" ht="11.25" customHeight="1" x14ac:dyDescent="0.3"/>
    <row r="4560" ht="11.25" customHeight="1" x14ac:dyDescent="0.3"/>
    <row r="4561" spans="1:5" ht="11.25" customHeight="1" x14ac:dyDescent="0.3"/>
    <row r="4562" spans="1:5" ht="11.25" customHeight="1" x14ac:dyDescent="0.3"/>
    <row r="4563" spans="1:5" ht="11.25" customHeight="1" x14ac:dyDescent="0.3"/>
    <row r="4564" spans="1:5" ht="11.25" customHeight="1" x14ac:dyDescent="0.3"/>
    <row r="4565" spans="1:5" ht="11.25" customHeight="1" x14ac:dyDescent="0.3"/>
    <row r="4566" spans="1:5" ht="11.25" customHeight="1" x14ac:dyDescent="0.3"/>
    <row r="4567" spans="1:5" ht="11.25" customHeight="1" x14ac:dyDescent="0.3"/>
    <row r="4568" spans="1:5" ht="11.25" customHeight="1" x14ac:dyDescent="0.3"/>
    <row r="4569" spans="1:5" ht="11.25" customHeight="1" x14ac:dyDescent="0.3"/>
    <row r="4570" spans="1:5" ht="11.25" customHeight="1" x14ac:dyDescent="0.3"/>
    <row r="4571" spans="1:5" ht="11.25" customHeight="1" x14ac:dyDescent="0.3"/>
    <row r="4572" spans="1:5" ht="11.25" customHeight="1" x14ac:dyDescent="0.3"/>
    <row r="4573" spans="1:5" ht="11.25" customHeight="1" x14ac:dyDescent="0.3"/>
    <row r="4574" spans="1:5" ht="11.25" customHeight="1" x14ac:dyDescent="0.3">
      <c r="A4574" s="1"/>
      <c r="B4574" s="1"/>
      <c r="E4574" s="2" t="str">
        <f>$E$1</f>
        <v>CITY OF BRADY</v>
      </c>
    </row>
    <row r="4575" spans="1:5" ht="11.25" customHeight="1" x14ac:dyDescent="0.3">
      <c r="E4575" s="2" t="str">
        <f>$E$2</f>
        <v>BUDGET REPORT</v>
      </c>
    </row>
    <row r="4576" spans="1:5" ht="11.25" customHeight="1" x14ac:dyDescent="0.3">
      <c r="E4576" s="2" t="str">
        <f>$E$3</f>
        <v>FISCAL YEAR 2016 - 2017</v>
      </c>
    </row>
    <row r="4577" spans="1:17" ht="11.25" customHeight="1" x14ac:dyDescent="0.3">
      <c r="A4577" s="3" t="s">
        <v>1761</v>
      </c>
    </row>
    <row r="4578" spans="1:17" ht="11.25" customHeight="1" x14ac:dyDescent="0.3">
      <c r="A4578" s="3" t="s">
        <v>1773</v>
      </c>
    </row>
    <row r="4579" spans="1:17" ht="11.25" customHeight="1" x14ac:dyDescent="0.3">
      <c r="I4579" s="7" t="str">
        <f>$I$6</f>
        <v>(----- 2015-2016 ------)</v>
      </c>
      <c r="J4579" s="7"/>
      <c r="K4579" s="7"/>
      <c r="L4579" s="8"/>
      <c r="M4579" s="7" t="str">
        <f>$M$6</f>
        <v>2016-2017</v>
      </c>
      <c r="N4579" s="7"/>
      <c r="O4579" s="7"/>
      <c r="P4579" s="7"/>
      <c r="Q4579" s="7"/>
    </row>
    <row r="4580" spans="1:17" ht="11.25" customHeight="1" x14ac:dyDescent="0.3">
      <c r="C4580" s="9" t="str">
        <f>$C$7</f>
        <v>2012-2013</v>
      </c>
      <c r="D4580" s="8"/>
      <c r="E4580" s="9" t="str">
        <f>$E$7</f>
        <v>2013-2014</v>
      </c>
      <c r="F4580" s="8"/>
      <c r="G4580" s="9" t="str">
        <f>$G$7</f>
        <v>2014- 2015</v>
      </c>
      <c r="H4580" s="8"/>
      <c r="I4580" s="9" t="s">
        <v>9</v>
      </c>
      <c r="J4580" s="8"/>
      <c r="K4580" s="8" t="str">
        <f>+$K$7</f>
        <v>PROJECTED</v>
      </c>
      <c r="L4580" s="8"/>
      <c r="M4580" s="8" t="str">
        <f>$M$7</f>
        <v>2016-2017</v>
      </c>
      <c r="N4580" s="8"/>
      <c r="O4580" s="8" t="str">
        <f>$O$7</f>
        <v>2016-2017</v>
      </c>
      <c r="P4580" s="8"/>
      <c r="Q4580" s="8" t="str">
        <f>$Q$7</f>
        <v>APPROVED</v>
      </c>
    </row>
    <row r="4581" spans="1:17" ht="11.25" customHeight="1" x14ac:dyDescent="0.3">
      <c r="A4581" s="10" t="s">
        <v>242</v>
      </c>
      <c r="C4581" s="11" t="s">
        <v>12</v>
      </c>
      <c r="D4581" s="8"/>
      <c r="E4581" s="11" t="s">
        <v>12</v>
      </c>
      <c r="F4581" s="8"/>
      <c r="G4581" s="11" t="s">
        <v>12</v>
      </c>
      <c r="H4581" s="8"/>
      <c r="I4581" s="11" t="s">
        <v>13</v>
      </c>
      <c r="J4581" s="8"/>
      <c r="K4581" s="12" t="s">
        <v>13</v>
      </c>
      <c r="L4581" s="8"/>
      <c r="M4581" s="12" t="str">
        <f>$M$8</f>
        <v>BASE</v>
      </c>
      <c r="N4581" s="8"/>
      <c r="O4581" s="12" t="str">
        <f>$O$8</f>
        <v>SUPPLEMENTAL</v>
      </c>
      <c r="P4581" s="8"/>
      <c r="Q4581" s="12" t="str">
        <f>$Q$8</f>
        <v>BUDGET</v>
      </c>
    </row>
    <row r="4582" spans="1:17" ht="11.25" customHeight="1" x14ac:dyDescent="0.3"/>
    <row r="4583" spans="1:17" ht="11.25" customHeight="1" x14ac:dyDescent="0.3">
      <c r="A4583" s="13" t="s">
        <v>255</v>
      </c>
      <c r="D4583" s="2"/>
      <c r="F4583" s="2"/>
      <c r="H4583" s="2"/>
      <c r="J4583" s="2"/>
      <c r="K4583" s="2"/>
      <c r="L4583" s="2"/>
      <c r="M4583" s="2"/>
      <c r="N4583" s="2"/>
      <c r="O4583" s="2"/>
      <c r="P4583" s="2"/>
      <c r="Q4583" s="2"/>
    </row>
    <row r="4584" spans="1:17" ht="11.25" customHeight="1" x14ac:dyDescent="0.3">
      <c r="A4584" s="3" t="s">
        <v>1774</v>
      </c>
      <c r="C4584" s="2">
        <v>676.25</v>
      </c>
      <c r="D4584" s="2"/>
      <c r="E4584" s="2">
        <v>1231.5</v>
      </c>
      <c r="F4584" s="2"/>
      <c r="G4584" s="2">
        <v>268</v>
      </c>
      <c r="H4584" s="2"/>
      <c r="I4584" s="2">
        <v>0</v>
      </c>
      <c r="J4584" s="2"/>
      <c r="K4584" s="2">
        <v>0</v>
      </c>
      <c r="L4584" s="2"/>
      <c r="M4584" s="2">
        <v>0</v>
      </c>
      <c r="N4584" s="2"/>
      <c r="O4584" s="2">
        <v>0</v>
      </c>
      <c r="P4584" s="2"/>
      <c r="Q4584" s="2">
        <f t="shared" ref="Q4584:Q4598" si="123">M4584+O4584</f>
        <v>0</v>
      </c>
    </row>
    <row r="4585" spans="1:17" ht="11.25" customHeight="1" x14ac:dyDescent="0.3">
      <c r="A4585" s="3" t="s">
        <v>1775</v>
      </c>
      <c r="C4585" s="2">
        <v>0</v>
      </c>
      <c r="D4585" s="2"/>
      <c r="E4585" s="2">
        <v>1606.5</v>
      </c>
      <c r="F4585" s="2"/>
      <c r="G4585" s="2">
        <v>732</v>
      </c>
      <c r="H4585" s="2"/>
      <c r="I4585" s="2">
        <v>2821</v>
      </c>
      <c r="J4585" s="2"/>
      <c r="K4585" s="2">
        <v>2821</v>
      </c>
      <c r="L4585" s="2"/>
      <c r="M4585" s="2">
        <v>0</v>
      </c>
      <c r="N4585" s="2"/>
      <c r="O4585" s="2">
        <v>0</v>
      </c>
      <c r="P4585" s="2"/>
      <c r="Q4585" s="2">
        <f t="shared" si="123"/>
        <v>0</v>
      </c>
    </row>
    <row r="4586" spans="1:17" ht="11.25" customHeight="1" x14ac:dyDescent="0.3">
      <c r="A4586" s="3" t="s">
        <v>1776</v>
      </c>
      <c r="C4586" s="2">
        <v>0</v>
      </c>
      <c r="D4586" s="2"/>
      <c r="E4586" s="2">
        <v>0</v>
      </c>
      <c r="F4586" s="2"/>
      <c r="G4586" s="2">
        <v>0</v>
      </c>
      <c r="H4586" s="2"/>
      <c r="I4586" s="2">
        <v>4000</v>
      </c>
      <c r="J4586" s="2"/>
      <c r="K4586" s="2">
        <v>4000</v>
      </c>
      <c r="L4586" s="2"/>
      <c r="M4586" s="2">
        <v>0</v>
      </c>
      <c r="N4586" s="2"/>
      <c r="O4586" s="2">
        <v>0</v>
      </c>
      <c r="P4586" s="2"/>
      <c r="Q4586" s="2">
        <f>M4586+O4586</f>
        <v>0</v>
      </c>
    </row>
    <row r="4587" spans="1:17" ht="11.25" customHeight="1" x14ac:dyDescent="0.3">
      <c r="A4587" s="3" t="s">
        <v>1777</v>
      </c>
      <c r="C4587" s="2">
        <v>0</v>
      </c>
      <c r="D4587" s="2"/>
      <c r="E4587" s="2">
        <v>0</v>
      </c>
      <c r="F4587" s="2"/>
      <c r="G4587" s="2">
        <v>0</v>
      </c>
      <c r="H4587" s="2"/>
      <c r="I4587" s="2">
        <v>0</v>
      </c>
      <c r="J4587" s="2"/>
      <c r="K4587" s="2">
        <v>10000</v>
      </c>
      <c r="L4587" s="2"/>
      <c r="M4587" s="2">
        <v>0</v>
      </c>
      <c r="N4587" s="2"/>
      <c r="O4587" s="2">
        <v>0</v>
      </c>
      <c r="P4587" s="2"/>
      <c r="Q4587" s="2">
        <f>M4587+O4587</f>
        <v>0</v>
      </c>
    </row>
    <row r="4588" spans="1:17" ht="11.25" customHeight="1" x14ac:dyDescent="0.3">
      <c r="A4588" s="3" t="s">
        <v>1778</v>
      </c>
      <c r="C4588" s="2">
        <v>0</v>
      </c>
      <c r="D4588" s="2"/>
      <c r="E4588" s="2">
        <v>0</v>
      </c>
      <c r="F4588" s="2"/>
      <c r="G4588" s="2">
        <v>0</v>
      </c>
      <c r="H4588" s="2"/>
      <c r="I4588" s="2">
        <v>0</v>
      </c>
      <c r="J4588" s="2"/>
      <c r="K4588" s="2">
        <v>0</v>
      </c>
      <c r="L4588" s="2"/>
      <c r="M4588" s="2">
        <v>24000</v>
      </c>
      <c r="N4588" s="2"/>
      <c r="O4588" s="2">
        <v>0</v>
      </c>
      <c r="P4588" s="2"/>
      <c r="Q4588" s="2">
        <f>M4588+O4588</f>
        <v>24000</v>
      </c>
    </row>
    <row r="4589" spans="1:17" ht="11.25" customHeight="1" x14ac:dyDescent="0.3">
      <c r="A4589" s="3" t="s">
        <v>1779</v>
      </c>
      <c r="C4589" s="2">
        <v>5181.22</v>
      </c>
      <c r="D4589" s="2"/>
      <c r="E4589" s="2">
        <v>5330.69</v>
      </c>
      <c r="F4589" s="2"/>
      <c r="G4589" s="2">
        <v>11116.24</v>
      </c>
      <c r="H4589" s="2"/>
      <c r="I4589" s="2">
        <v>10000</v>
      </c>
      <c r="J4589" s="2"/>
      <c r="K4589" s="2">
        <v>750</v>
      </c>
      <c r="L4589" s="2"/>
      <c r="M4589" s="2">
        <v>1000</v>
      </c>
      <c r="N4589" s="2"/>
      <c r="O4589" s="2">
        <v>0</v>
      </c>
      <c r="P4589" s="2"/>
      <c r="Q4589" s="2">
        <f>M4589+O4589</f>
        <v>1000</v>
      </c>
    </row>
    <row r="4590" spans="1:17" ht="11.25" customHeight="1" x14ac:dyDescent="0.3">
      <c r="A4590" s="3" t="s">
        <v>1780</v>
      </c>
      <c r="C4590" s="2">
        <v>14975</v>
      </c>
      <c r="D4590" s="2"/>
      <c r="E4590" s="2">
        <v>11000</v>
      </c>
      <c r="F4590" s="2"/>
      <c r="G4590" s="2">
        <v>0</v>
      </c>
      <c r="H4590" s="2"/>
      <c r="I4590" s="2">
        <v>0</v>
      </c>
      <c r="J4590" s="2"/>
      <c r="K4590" s="2">
        <v>0</v>
      </c>
      <c r="L4590" s="2"/>
      <c r="M4590" s="2">
        <v>0</v>
      </c>
      <c r="N4590" s="2"/>
      <c r="O4590" s="2">
        <v>0</v>
      </c>
      <c r="P4590" s="2"/>
      <c r="Q4590" s="2">
        <f t="shared" si="123"/>
        <v>0</v>
      </c>
    </row>
    <row r="4591" spans="1:17" ht="11.25" customHeight="1" x14ac:dyDescent="0.3">
      <c r="A4591" s="3" t="s">
        <v>1781</v>
      </c>
      <c r="C4591" s="2">
        <v>15215</v>
      </c>
      <c r="D4591" s="2"/>
      <c r="E4591" s="2">
        <v>30000</v>
      </c>
      <c r="F4591" s="2"/>
      <c r="G4591" s="2">
        <v>36000</v>
      </c>
      <c r="H4591" s="2"/>
      <c r="I4591" s="2">
        <v>36300</v>
      </c>
      <c r="J4591" s="2"/>
      <c r="K4591" s="2">
        <v>36300</v>
      </c>
      <c r="L4591" s="2"/>
      <c r="M4591" s="2">
        <v>36615</v>
      </c>
      <c r="N4591" s="2"/>
      <c r="O4591" s="2">
        <v>52100</v>
      </c>
      <c r="P4591" s="2"/>
      <c r="Q4591" s="2">
        <f t="shared" si="123"/>
        <v>88715</v>
      </c>
    </row>
    <row r="4592" spans="1:17" ht="11.25" customHeight="1" x14ac:dyDescent="0.3">
      <c r="A4592" s="3" t="s">
        <v>1782</v>
      </c>
      <c r="C4592" s="2">
        <v>38700.31</v>
      </c>
      <c r="D4592" s="2"/>
      <c r="E4592" s="2">
        <v>0</v>
      </c>
      <c r="F4592" s="2"/>
      <c r="G4592" s="2">
        <v>0</v>
      </c>
      <c r="H4592" s="2"/>
      <c r="I4592" s="2">
        <v>0</v>
      </c>
      <c r="J4592" s="2"/>
      <c r="K4592" s="2">
        <v>0</v>
      </c>
      <c r="L4592" s="2"/>
      <c r="M4592" s="2">
        <v>0</v>
      </c>
      <c r="N4592" s="2"/>
      <c r="O4592" s="2">
        <v>0</v>
      </c>
      <c r="P4592" s="2"/>
      <c r="Q4592" s="2">
        <v>0</v>
      </c>
    </row>
    <row r="4593" spans="1:17" ht="11.25" customHeight="1" x14ac:dyDescent="0.3">
      <c r="A4593" s="3" t="s">
        <v>1783</v>
      </c>
      <c r="C4593" s="2">
        <v>27500</v>
      </c>
      <c r="D4593" s="2"/>
      <c r="E4593" s="2">
        <v>30000</v>
      </c>
      <c r="F4593" s="2"/>
      <c r="G4593" s="2">
        <v>30000</v>
      </c>
      <c r="H4593" s="2"/>
      <c r="I4593" s="2">
        <v>30000</v>
      </c>
      <c r="J4593" s="2"/>
      <c r="K4593" s="2">
        <v>30000</v>
      </c>
      <c r="L4593" s="2"/>
      <c r="M4593" s="2">
        <v>30000</v>
      </c>
      <c r="N4593" s="2"/>
      <c r="O4593" s="2">
        <v>0</v>
      </c>
      <c r="P4593" s="2"/>
      <c r="Q4593" s="2">
        <f t="shared" si="123"/>
        <v>30000</v>
      </c>
    </row>
    <row r="4594" spans="1:17" ht="11.25" customHeight="1" x14ac:dyDescent="0.3">
      <c r="A4594" s="3" t="s">
        <v>1784</v>
      </c>
      <c r="C4594" s="2">
        <v>27495</v>
      </c>
      <c r="D4594" s="2"/>
      <c r="E4594" s="2">
        <v>0</v>
      </c>
      <c r="F4594" s="2"/>
      <c r="G4594" s="2">
        <v>150900</v>
      </c>
      <c r="H4594" s="2"/>
      <c r="I4594" s="2">
        <v>0</v>
      </c>
      <c r="J4594" s="2"/>
      <c r="K4594" s="2">
        <v>736100</v>
      </c>
      <c r="L4594" s="2"/>
      <c r="M4594" s="2">
        <v>60700</v>
      </c>
      <c r="N4594" s="2"/>
      <c r="O4594" s="2">
        <v>0</v>
      </c>
      <c r="P4594" s="2"/>
      <c r="Q4594" s="2">
        <f t="shared" si="123"/>
        <v>60700</v>
      </c>
    </row>
    <row r="4595" spans="1:17" ht="11.25" customHeight="1" x14ac:dyDescent="0.3">
      <c r="A4595" s="3" t="s">
        <v>1785</v>
      </c>
      <c r="C4595" s="19">
        <v>4500</v>
      </c>
      <c r="D4595" s="2"/>
      <c r="E4595" s="19">
        <v>4500</v>
      </c>
      <c r="F4595" s="2"/>
      <c r="G4595" s="19">
        <v>0</v>
      </c>
      <c r="H4595" s="2"/>
      <c r="I4595" s="19">
        <v>0</v>
      </c>
      <c r="J4595" s="2"/>
      <c r="K4595" s="19">
        <v>0</v>
      </c>
      <c r="L4595" s="2"/>
      <c r="M4595" s="19">
        <v>0</v>
      </c>
      <c r="N4595" s="2"/>
      <c r="O4595" s="19">
        <v>0</v>
      </c>
      <c r="P4595" s="2"/>
      <c r="Q4595" s="2">
        <f t="shared" si="123"/>
        <v>0</v>
      </c>
    </row>
    <row r="4596" spans="1:17" ht="11.25" customHeight="1" x14ac:dyDescent="0.3">
      <c r="A4596" s="3" t="s">
        <v>1786</v>
      </c>
      <c r="C4596" s="19">
        <v>0</v>
      </c>
      <c r="D4596" s="2"/>
      <c r="E4596" s="19">
        <v>0</v>
      </c>
      <c r="F4596" s="2"/>
      <c r="G4596" s="19">
        <v>0</v>
      </c>
      <c r="H4596" s="2"/>
      <c r="I4596" s="19">
        <v>65000</v>
      </c>
      <c r="J4596" s="2"/>
      <c r="K4596" s="19">
        <v>65560</v>
      </c>
      <c r="L4596" s="2"/>
      <c r="M4596" s="19">
        <v>7500</v>
      </c>
      <c r="N4596" s="2"/>
      <c r="O4596" s="19">
        <v>0</v>
      </c>
      <c r="P4596" s="2"/>
      <c r="Q4596" s="2">
        <f t="shared" si="123"/>
        <v>7500</v>
      </c>
    </row>
    <row r="4597" spans="1:17" ht="11.25" customHeight="1" x14ac:dyDescent="0.3">
      <c r="A4597" s="3" t="s">
        <v>1787</v>
      </c>
      <c r="C4597" s="15">
        <v>250</v>
      </c>
      <c r="D4597" s="2"/>
      <c r="E4597" s="15">
        <v>250</v>
      </c>
      <c r="F4597" s="2"/>
      <c r="G4597" s="15">
        <v>250</v>
      </c>
      <c r="H4597" s="2"/>
      <c r="I4597" s="15">
        <v>250</v>
      </c>
      <c r="J4597" s="2"/>
      <c r="K4597" s="15">
        <v>250</v>
      </c>
      <c r="L4597" s="2"/>
      <c r="M4597" s="15">
        <v>250</v>
      </c>
      <c r="N4597" s="2"/>
      <c r="O4597" s="15">
        <v>0</v>
      </c>
      <c r="P4597" s="2"/>
      <c r="Q4597" s="15">
        <f t="shared" si="123"/>
        <v>250</v>
      </c>
    </row>
    <row r="4598" spans="1:17" ht="11.25" customHeight="1" x14ac:dyDescent="0.3">
      <c r="A4598" s="3" t="s">
        <v>272</v>
      </c>
      <c r="C4598" s="2">
        <f>SUM(C4584:C4597)</f>
        <v>134492.78</v>
      </c>
      <c r="D4598" s="2"/>
      <c r="E4598" s="2">
        <f>SUM(E4584:E4597)</f>
        <v>83918.69</v>
      </c>
      <c r="F4598" s="2"/>
      <c r="G4598" s="2">
        <f>SUM(G4584:G4597)</f>
        <v>229266.24</v>
      </c>
      <c r="H4598" s="2"/>
      <c r="I4598" s="2">
        <f>SUM(I4584:I4597)</f>
        <v>148371</v>
      </c>
      <c r="J4598" s="2"/>
      <c r="K4598" s="2">
        <f>SUM(K4584:K4597)</f>
        <v>885781</v>
      </c>
      <c r="L4598" s="2"/>
      <c r="M4598" s="2">
        <f>SUM(M4584:M4597)</f>
        <v>160065</v>
      </c>
      <c r="N4598" s="2"/>
      <c r="O4598" s="2">
        <f>SUM(O4584:O4597)</f>
        <v>52100</v>
      </c>
      <c r="P4598" s="2"/>
      <c r="Q4598" s="2">
        <f t="shared" si="123"/>
        <v>212165</v>
      </c>
    </row>
    <row r="4599" spans="1:17" ht="11.25" customHeight="1" x14ac:dyDescent="0.3">
      <c r="D4599" s="2"/>
      <c r="F4599" s="2"/>
      <c r="H4599" s="2"/>
      <c r="J4599" s="2"/>
      <c r="K4599" s="2"/>
      <c r="L4599" s="2"/>
      <c r="M4599" s="2"/>
      <c r="N4599" s="2"/>
      <c r="O4599" s="2"/>
      <c r="P4599" s="2"/>
      <c r="Q4599" s="2"/>
    </row>
    <row r="4600" spans="1:17" ht="11.25" customHeight="1" x14ac:dyDescent="0.3">
      <c r="A4600" s="13" t="s">
        <v>273</v>
      </c>
      <c r="D4600" s="2"/>
      <c r="F4600" s="2"/>
      <c r="H4600" s="2"/>
      <c r="J4600" s="2"/>
      <c r="K4600" s="2"/>
      <c r="L4600" s="2"/>
      <c r="M4600" s="2"/>
      <c r="N4600" s="2"/>
      <c r="O4600" s="2"/>
      <c r="P4600" s="2"/>
      <c r="Q4600" s="2"/>
    </row>
    <row r="4601" spans="1:17" ht="11.25" customHeight="1" x14ac:dyDescent="0.3">
      <c r="A4601" s="3" t="s">
        <v>1788</v>
      </c>
      <c r="C4601" s="2">
        <v>6465.46</v>
      </c>
      <c r="D4601" s="2"/>
      <c r="E4601" s="2">
        <v>4626.28</v>
      </c>
      <c r="F4601" s="2"/>
      <c r="G4601" s="2">
        <v>4493.46</v>
      </c>
      <c r="H4601" s="2"/>
      <c r="I4601" s="2">
        <v>4000</v>
      </c>
      <c r="J4601" s="2"/>
      <c r="K4601" s="2">
        <v>3750</v>
      </c>
      <c r="L4601" s="2"/>
      <c r="M4601" s="2">
        <v>4000</v>
      </c>
      <c r="N4601" s="2"/>
      <c r="O4601" s="2">
        <v>4000</v>
      </c>
      <c r="P4601" s="2"/>
      <c r="Q4601" s="2">
        <f t="shared" ref="Q4601:Q4608" si="124">M4601+O4601</f>
        <v>8000</v>
      </c>
    </row>
    <row r="4602" spans="1:17" ht="11.25" customHeight="1" x14ac:dyDescent="0.3">
      <c r="A4602" s="3" t="s">
        <v>1789</v>
      </c>
      <c r="C4602" s="2">
        <v>3250</v>
      </c>
      <c r="D4602" s="2"/>
      <c r="E4602" s="2">
        <v>0</v>
      </c>
      <c r="F4602" s="2"/>
      <c r="G4602" s="2">
        <v>850</v>
      </c>
      <c r="H4602" s="2"/>
      <c r="I4602" s="2">
        <v>2000</v>
      </c>
      <c r="J4602" s="2"/>
      <c r="K4602" s="2">
        <v>740</v>
      </c>
      <c r="L4602" s="2"/>
      <c r="M4602" s="2">
        <v>1000</v>
      </c>
      <c r="N4602" s="2"/>
      <c r="O4602" s="2">
        <v>0</v>
      </c>
      <c r="P4602" s="2"/>
      <c r="Q4602" s="2">
        <f t="shared" si="124"/>
        <v>1000</v>
      </c>
    </row>
    <row r="4603" spans="1:17" ht="11.25" customHeight="1" x14ac:dyDescent="0.3">
      <c r="A4603" s="3" t="s">
        <v>1790</v>
      </c>
      <c r="C4603" s="2">
        <v>300</v>
      </c>
      <c r="D4603" s="2"/>
      <c r="E4603" s="2">
        <v>0</v>
      </c>
      <c r="F4603" s="2"/>
      <c r="G4603" s="2">
        <v>100</v>
      </c>
      <c r="H4603" s="2"/>
      <c r="I4603" s="2">
        <v>350</v>
      </c>
      <c r="J4603" s="2"/>
      <c r="K4603" s="2">
        <v>100</v>
      </c>
      <c r="L4603" s="2"/>
      <c r="M4603" s="2">
        <v>100</v>
      </c>
      <c r="N4603" s="2"/>
      <c r="O4603" s="2">
        <v>0</v>
      </c>
      <c r="P4603" s="2"/>
      <c r="Q4603" s="2">
        <f t="shared" si="124"/>
        <v>100</v>
      </c>
    </row>
    <row r="4604" spans="1:17" ht="11.25" customHeight="1" x14ac:dyDescent="0.3">
      <c r="A4604" s="3" t="s">
        <v>1791</v>
      </c>
      <c r="C4604" s="2">
        <v>74.72</v>
      </c>
      <c r="D4604" s="2"/>
      <c r="E4604" s="2">
        <v>77</v>
      </c>
      <c r="F4604" s="2"/>
      <c r="G4604" s="2">
        <v>0</v>
      </c>
      <c r="H4604" s="2"/>
      <c r="I4604" s="2">
        <v>0</v>
      </c>
      <c r="J4604" s="2"/>
      <c r="K4604" s="2">
        <v>0</v>
      </c>
      <c r="L4604" s="2"/>
      <c r="M4604" s="2">
        <v>0</v>
      </c>
      <c r="N4604" s="2"/>
      <c r="O4604" s="2">
        <v>0</v>
      </c>
      <c r="P4604" s="2"/>
      <c r="Q4604" s="2">
        <f t="shared" si="124"/>
        <v>0</v>
      </c>
    </row>
    <row r="4605" spans="1:17" ht="11.25" customHeight="1" x14ac:dyDescent="0.3">
      <c r="A4605" s="3" t="s">
        <v>1792</v>
      </c>
      <c r="C4605" s="2">
        <v>243.31</v>
      </c>
      <c r="D4605" s="2"/>
      <c r="E4605" s="2">
        <v>0</v>
      </c>
      <c r="F4605" s="2"/>
      <c r="G4605" s="2">
        <v>0</v>
      </c>
      <c r="H4605" s="2"/>
      <c r="I4605" s="2">
        <v>0</v>
      </c>
      <c r="J4605" s="2"/>
      <c r="K4605" s="2">
        <v>0</v>
      </c>
      <c r="L4605" s="2"/>
      <c r="M4605" s="2">
        <v>0</v>
      </c>
      <c r="N4605" s="2"/>
      <c r="O4605" s="2">
        <v>0</v>
      </c>
      <c r="P4605" s="2"/>
      <c r="Q4605" s="2">
        <f t="shared" si="124"/>
        <v>0</v>
      </c>
    </row>
    <row r="4606" spans="1:17" ht="11.25" customHeight="1" x14ac:dyDescent="0.3">
      <c r="A4606" s="3" t="s">
        <v>1793</v>
      </c>
      <c r="C4606" s="2">
        <v>21.64</v>
      </c>
      <c r="D4606" s="2"/>
      <c r="E4606" s="2">
        <v>32.11</v>
      </c>
      <c r="F4606" s="2"/>
      <c r="G4606" s="2">
        <v>418.08</v>
      </c>
      <c r="H4606" s="2"/>
      <c r="I4606" s="2">
        <v>250</v>
      </c>
      <c r="J4606" s="2"/>
      <c r="K4606" s="2">
        <v>250</v>
      </c>
      <c r="L4606" s="2"/>
      <c r="M4606" s="2">
        <v>250</v>
      </c>
      <c r="N4606" s="2"/>
      <c r="O4606" s="2">
        <v>0</v>
      </c>
      <c r="P4606" s="2"/>
      <c r="Q4606" s="2">
        <f>M4606+O4606</f>
        <v>250</v>
      </c>
    </row>
    <row r="4607" spans="1:17" ht="11.25" customHeight="1" x14ac:dyDescent="0.3">
      <c r="A4607" s="3" t="s">
        <v>1794</v>
      </c>
      <c r="C4607" s="2">
        <v>0</v>
      </c>
      <c r="D4607" s="2"/>
      <c r="E4607" s="2">
        <v>69</v>
      </c>
      <c r="F4607" s="2"/>
      <c r="G4607" s="2">
        <v>544</v>
      </c>
      <c r="H4607" s="2"/>
      <c r="I4607" s="2">
        <v>6500</v>
      </c>
      <c r="J4607" s="2"/>
      <c r="K4607" s="2">
        <v>0</v>
      </c>
      <c r="L4607" s="2"/>
      <c r="M4607" s="2">
        <v>3000</v>
      </c>
      <c r="N4607" s="2"/>
      <c r="O4607" s="2">
        <v>0</v>
      </c>
      <c r="P4607" s="2"/>
      <c r="Q4607" s="2">
        <f t="shared" si="124"/>
        <v>3000</v>
      </c>
    </row>
    <row r="4608" spans="1:17" ht="11.25" customHeight="1" x14ac:dyDescent="0.3">
      <c r="A4608" s="3" t="s">
        <v>1795</v>
      </c>
      <c r="C4608" s="2">
        <v>1601.44</v>
      </c>
      <c r="D4608" s="2"/>
      <c r="E4608" s="2">
        <v>1605</v>
      </c>
      <c r="F4608" s="2"/>
      <c r="G4608" s="2">
        <v>3091.73</v>
      </c>
      <c r="H4608" s="2"/>
      <c r="I4608" s="2">
        <v>3500</v>
      </c>
      <c r="J4608" s="2"/>
      <c r="K4608" s="2">
        <v>3500</v>
      </c>
      <c r="L4608" s="2"/>
      <c r="M4608" s="2">
        <v>3500</v>
      </c>
      <c r="N4608" s="2"/>
      <c r="O4608" s="2">
        <v>0</v>
      </c>
      <c r="P4608" s="2"/>
      <c r="Q4608" s="2">
        <f t="shared" si="124"/>
        <v>3500</v>
      </c>
    </row>
    <row r="4609" spans="1:17" ht="11.25" customHeight="1" x14ac:dyDescent="0.3">
      <c r="A4609" s="3" t="s">
        <v>1796</v>
      </c>
      <c r="C4609" s="15">
        <v>0</v>
      </c>
      <c r="D4609" s="2"/>
      <c r="E4609" s="15">
        <v>79.790000000000006</v>
      </c>
      <c r="F4609" s="2"/>
      <c r="G4609" s="15">
        <v>0</v>
      </c>
      <c r="H4609" s="2"/>
      <c r="I4609" s="15">
        <v>0</v>
      </c>
      <c r="J4609" s="2"/>
      <c r="K4609" s="15">
        <v>0</v>
      </c>
      <c r="L4609" s="2"/>
      <c r="M4609" s="15">
        <v>0</v>
      </c>
      <c r="N4609" s="2"/>
      <c r="O4609" s="15">
        <v>0</v>
      </c>
      <c r="P4609" s="2"/>
      <c r="Q4609" s="15">
        <f>M4609+O4609</f>
        <v>0</v>
      </c>
    </row>
    <row r="4610" spans="1:17" ht="11.25" customHeight="1" x14ac:dyDescent="0.3">
      <c r="A4610" s="3" t="s">
        <v>295</v>
      </c>
      <c r="C4610" s="2">
        <f>SUM(C4601:C4609)</f>
        <v>11956.569999999998</v>
      </c>
      <c r="D4610" s="2"/>
      <c r="E4610" s="2">
        <f>SUM(E4601:E4609)</f>
        <v>6489.1799999999994</v>
      </c>
      <c r="F4610" s="2"/>
      <c r="G4610" s="2">
        <f>SUM(G4601:G4609)</f>
        <v>9497.27</v>
      </c>
      <c r="H4610" s="2"/>
      <c r="I4610" s="2">
        <f>SUM(I4601:I4609)</f>
        <v>16600</v>
      </c>
      <c r="J4610" s="2"/>
      <c r="K4610" s="2">
        <f>SUM(K4601:K4609)</f>
        <v>8340</v>
      </c>
      <c r="L4610" s="2"/>
      <c r="M4610" s="2">
        <f>SUM(M4601:M4609)</f>
        <v>11850</v>
      </c>
      <c r="N4610" s="2"/>
      <c r="O4610" s="2">
        <f>SUM(O4601:O4609)</f>
        <v>4000</v>
      </c>
      <c r="P4610" s="2"/>
      <c r="Q4610" s="2">
        <f>SUM(Q4601:Q4609)</f>
        <v>15850</v>
      </c>
    </row>
    <row r="4611" spans="1:17" ht="11.25" customHeight="1" x14ac:dyDescent="0.3">
      <c r="D4611" s="2"/>
      <c r="F4611" s="2"/>
      <c r="H4611" s="2"/>
      <c r="J4611" s="2"/>
      <c r="K4611" s="2"/>
      <c r="L4611" s="2"/>
      <c r="M4611" s="2"/>
      <c r="N4611" s="2"/>
      <c r="O4611" s="2"/>
      <c r="P4611" s="2"/>
      <c r="Q4611" s="2"/>
    </row>
    <row r="4612" spans="1:17" ht="11.25" customHeight="1" x14ac:dyDescent="0.3">
      <c r="A4612" s="3" t="s">
        <v>1797</v>
      </c>
      <c r="C4612" s="15">
        <v>0</v>
      </c>
      <c r="D4612" s="2"/>
      <c r="E4612" s="15">
        <v>0</v>
      </c>
      <c r="F4612" s="2"/>
      <c r="G4612" s="15">
        <v>3970</v>
      </c>
      <c r="H4612" s="2"/>
      <c r="I4612" s="15">
        <v>0</v>
      </c>
      <c r="J4612" s="2"/>
      <c r="K4612" s="15">
        <v>0</v>
      </c>
      <c r="L4612" s="2"/>
      <c r="M4612" s="15">
        <v>0</v>
      </c>
      <c r="N4612" s="2"/>
      <c r="O4612" s="15">
        <v>0</v>
      </c>
      <c r="P4612" s="2"/>
      <c r="Q4612" s="15">
        <f>+M4612+O4612</f>
        <v>0</v>
      </c>
    </row>
    <row r="4613" spans="1:17" ht="11.25" customHeight="1" x14ac:dyDescent="0.3">
      <c r="A4613" s="3" t="s">
        <v>1798</v>
      </c>
      <c r="C4613" s="2">
        <f>+C4612</f>
        <v>0</v>
      </c>
      <c r="D4613" s="2"/>
      <c r="E4613" s="2">
        <f>+E4612</f>
        <v>0</v>
      </c>
      <c r="F4613" s="2"/>
      <c r="G4613" s="2">
        <f>+G4612</f>
        <v>3970</v>
      </c>
      <c r="H4613" s="2"/>
      <c r="I4613" s="2">
        <f>+I4612</f>
        <v>0</v>
      </c>
      <c r="J4613" s="2"/>
      <c r="K4613" s="2">
        <f>+K4612</f>
        <v>0</v>
      </c>
      <c r="L4613" s="2"/>
      <c r="M4613" s="2">
        <f>+M4612</f>
        <v>0</v>
      </c>
      <c r="N4613" s="2"/>
      <c r="O4613" s="2">
        <f>+O4612</f>
        <v>0</v>
      </c>
      <c r="P4613" s="2"/>
      <c r="Q4613" s="2">
        <f>+Q4612</f>
        <v>0</v>
      </c>
    </row>
    <row r="4614" spans="1:17" ht="11.25" customHeight="1" x14ac:dyDescent="0.3">
      <c r="D4614" s="2"/>
      <c r="F4614" s="2"/>
      <c r="H4614" s="2"/>
      <c r="J4614" s="2"/>
      <c r="K4614" s="2"/>
      <c r="L4614" s="2"/>
      <c r="M4614" s="2"/>
      <c r="N4614" s="2"/>
      <c r="O4614" s="2"/>
      <c r="P4614" s="2"/>
      <c r="Q4614" s="2"/>
    </row>
    <row r="4615" spans="1:17" ht="11.25" customHeight="1" x14ac:dyDescent="0.3">
      <c r="D4615" s="2"/>
      <c r="F4615" s="2"/>
      <c r="H4615" s="2"/>
      <c r="J4615" s="2"/>
      <c r="K4615" s="2"/>
      <c r="L4615" s="2"/>
      <c r="M4615" s="2"/>
      <c r="N4615" s="2"/>
      <c r="O4615" s="2"/>
      <c r="P4615" s="2"/>
      <c r="Q4615" s="2"/>
    </row>
    <row r="4616" spans="1:17" ht="11.25" customHeight="1" x14ac:dyDescent="0.3">
      <c r="A4616" s="3" t="s">
        <v>1799</v>
      </c>
      <c r="C4616" s="2">
        <f>C4598+C4610+C4613</f>
        <v>146449.35</v>
      </c>
      <c r="D4616" s="2"/>
      <c r="E4616" s="2">
        <f>E4598+E4610+E4613</f>
        <v>90407.87</v>
      </c>
      <c r="F4616" s="2"/>
      <c r="G4616" s="2">
        <f>G4598+G4610+G4613</f>
        <v>242733.50999999998</v>
      </c>
      <c r="H4616" s="2"/>
      <c r="I4616" s="2">
        <f>I4598+I4610+I4613</f>
        <v>164971</v>
      </c>
      <c r="J4616" s="2"/>
      <c r="K4616" s="47">
        <f>K4598+K4610+K4613</f>
        <v>894121</v>
      </c>
      <c r="L4616" s="2"/>
      <c r="M4616" s="5">
        <f>M4598+M4610+M4613</f>
        <v>171915</v>
      </c>
      <c r="N4616" s="5"/>
      <c r="O4616" s="5">
        <f>O4598+O4610+O4613</f>
        <v>56100</v>
      </c>
      <c r="P4616" s="5"/>
      <c r="Q4616" s="5">
        <f>Q4598+Q4610+Q4613</f>
        <v>228015</v>
      </c>
    </row>
    <row r="4617" spans="1:17" ht="11.25" customHeight="1" x14ac:dyDescent="0.3"/>
    <row r="4618" spans="1:17" ht="11.25" customHeight="1" x14ac:dyDescent="0.3"/>
    <row r="4619" spans="1:17" ht="11.25" customHeight="1" x14ac:dyDescent="0.3"/>
    <row r="4620" spans="1:17" ht="11.25" customHeight="1" x14ac:dyDescent="0.3"/>
    <row r="4621" spans="1:17" ht="11.25" customHeight="1" x14ac:dyDescent="0.3"/>
    <row r="4622" spans="1:17" ht="11.25" customHeight="1" x14ac:dyDescent="0.3"/>
    <row r="4623" spans="1:17" ht="11.25" customHeight="1" x14ac:dyDescent="0.3"/>
    <row r="4624" spans="1:17" ht="11.25" customHeight="1" x14ac:dyDescent="0.3"/>
    <row r="4625" ht="11.25" customHeight="1" x14ac:dyDescent="0.3"/>
    <row r="4626" ht="11.25" customHeight="1" x14ac:dyDescent="0.3"/>
    <row r="4627" ht="11.25" customHeight="1" x14ac:dyDescent="0.3"/>
    <row r="4628" ht="11.25" customHeight="1" x14ac:dyDescent="0.3"/>
    <row r="4629" ht="11.25" customHeight="1" x14ac:dyDescent="0.3"/>
    <row r="4630" ht="11.25" customHeight="1" x14ac:dyDescent="0.3"/>
    <row r="4631" ht="11.25" customHeight="1" x14ac:dyDescent="0.3"/>
    <row r="4632" ht="11.25" customHeight="1" x14ac:dyDescent="0.3"/>
    <row r="4633" ht="11.25" customHeight="1" x14ac:dyDescent="0.3"/>
    <row r="4634" ht="11.25" customHeight="1" x14ac:dyDescent="0.3"/>
    <row r="4635" ht="11.25" customHeight="1" x14ac:dyDescent="0.3"/>
    <row r="4636" ht="11.25" customHeight="1" x14ac:dyDescent="0.3"/>
    <row r="4637" ht="11.25" customHeight="1" x14ac:dyDescent="0.3"/>
    <row r="4638" ht="11.25" customHeight="1" x14ac:dyDescent="0.3"/>
    <row r="4639" ht="11.25" customHeight="1" x14ac:dyDescent="0.3"/>
    <row r="4640" ht="11.25" customHeight="1" x14ac:dyDescent="0.3"/>
    <row r="4641" spans="1:32" ht="11.25" customHeight="1" x14ac:dyDescent="0.3"/>
    <row r="4642" spans="1:32" ht="11.25" customHeight="1" x14ac:dyDescent="0.3">
      <c r="A4642" s="1"/>
      <c r="B4642" s="1"/>
      <c r="E4642" s="2" t="str">
        <f>$E$1</f>
        <v>CITY OF BRADY</v>
      </c>
    </row>
    <row r="4643" spans="1:32" ht="11.25" customHeight="1" x14ac:dyDescent="0.3">
      <c r="E4643" s="2" t="str">
        <f>$E$2</f>
        <v>BUDGET REPORT</v>
      </c>
    </row>
    <row r="4644" spans="1:32" ht="11.25" customHeight="1" x14ac:dyDescent="0.3">
      <c r="E4644" s="2" t="str">
        <f>$E$3</f>
        <v>FISCAL YEAR 2016 - 2017</v>
      </c>
    </row>
    <row r="4645" spans="1:32" ht="11.25" customHeight="1" x14ac:dyDescent="0.3">
      <c r="A4645" s="3" t="s">
        <v>1761</v>
      </c>
    </row>
    <row r="4646" spans="1:32" ht="11.25" customHeight="1" x14ac:dyDescent="0.3"/>
    <row r="4647" spans="1:32" ht="11.25" customHeight="1" x14ac:dyDescent="0.3">
      <c r="I4647" s="7" t="str">
        <f>$I$6</f>
        <v>(----- 2015-2016 ------)</v>
      </c>
      <c r="J4647" s="7"/>
      <c r="K4647" s="7"/>
      <c r="L4647" s="8"/>
      <c r="M4647" s="7" t="str">
        <f>$M$6</f>
        <v>2016-2017</v>
      </c>
      <c r="N4647" s="7"/>
      <c r="O4647" s="7"/>
      <c r="P4647" s="7"/>
      <c r="Q4647" s="7"/>
    </row>
    <row r="4648" spans="1:32" ht="11.25" customHeight="1" x14ac:dyDescent="0.3">
      <c r="C4648" s="9" t="str">
        <f>$C$7</f>
        <v>2012-2013</v>
      </c>
      <c r="D4648" s="8"/>
      <c r="E4648" s="9" t="str">
        <f>$E$7</f>
        <v>2013-2014</v>
      </c>
      <c r="F4648" s="8"/>
      <c r="G4648" s="9" t="str">
        <f>$G$7</f>
        <v>2014- 2015</v>
      </c>
      <c r="H4648" s="8"/>
      <c r="I4648" s="9" t="s">
        <v>9</v>
      </c>
      <c r="J4648" s="8"/>
      <c r="K4648" s="8" t="str">
        <f>+$K$7</f>
        <v>PROJECTED</v>
      </c>
      <c r="L4648" s="8"/>
      <c r="M4648" s="8" t="str">
        <f>$M$7</f>
        <v>2016-2017</v>
      </c>
      <c r="N4648" s="8"/>
      <c r="O4648" s="8" t="str">
        <f>$O$7</f>
        <v>2016-2017</v>
      </c>
      <c r="P4648" s="8"/>
      <c r="Q4648" s="8" t="str">
        <f>$Q$7</f>
        <v>APPROVED</v>
      </c>
    </row>
    <row r="4649" spans="1:32" ht="11.25" customHeight="1" x14ac:dyDescent="0.3">
      <c r="A4649" s="10" t="s">
        <v>242</v>
      </c>
      <c r="C4649" s="11" t="s">
        <v>12</v>
      </c>
      <c r="D4649" s="8"/>
      <c r="E4649" s="11" t="s">
        <v>12</v>
      </c>
      <c r="F4649" s="8"/>
      <c r="G4649" s="11" t="s">
        <v>12</v>
      </c>
      <c r="H4649" s="8"/>
      <c r="I4649" s="11" t="s">
        <v>13</v>
      </c>
      <c r="J4649" s="8"/>
      <c r="K4649" s="12" t="s">
        <v>13</v>
      </c>
      <c r="L4649" s="8"/>
      <c r="M4649" s="12" t="str">
        <f>$M$8</f>
        <v>BASE</v>
      </c>
      <c r="N4649" s="8"/>
      <c r="O4649" s="12" t="str">
        <f>$O$8</f>
        <v>SUPPLEMENTAL</v>
      </c>
      <c r="P4649" s="8"/>
      <c r="Q4649" s="12" t="str">
        <f>$Q$8</f>
        <v>BUDGET</v>
      </c>
    </row>
    <row r="4650" spans="1:32" s="50" customFormat="1" ht="10.199999999999999" customHeight="1" x14ac:dyDescent="0.3">
      <c r="A4650" s="48"/>
      <c r="B4650" s="48"/>
      <c r="C4650" s="49"/>
      <c r="D4650" s="48"/>
      <c r="E4650" s="49"/>
      <c r="F4650" s="48"/>
      <c r="G4650" s="49"/>
      <c r="H4650" s="48"/>
      <c r="I4650" s="49"/>
      <c r="J4650" s="48"/>
      <c r="K4650" s="48"/>
      <c r="L4650" s="48"/>
      <c r="M4650" s="48"/>
      <c r="N4650" s="48"/>
      <c r="O4650" s="48"/>
      <c r="P4650" s="48"/>
      <c r="Q4650" s="48"/>
      <c r="S4650" s="51"/>
      <c r="T4650" s="6"/>
      <c r="U4650" s="48"/>
      <c r="V4650" s="48"/>
      <c r="W4650" s="48"/>
      <c r="X4650" s="48"/>
      <c r="Y4650" s="48"/>
      <c r="Z4650" s="48"/>
      <c r="AA4650" s="48"/>
      <c r="AB4650" s="48"/>
      <c r="AC4650" s="48"/>
      <c r="AD4650" s="48"/>
      <c r="AE4650" s="48"/>
      <c r="AF4650" s="48"/>
    </row>
    <row r="4651" spans="1:32" s="50" customFormat="1" ht="11.25" customHeight="1" x14ac:dyDescent="0.3">
      <c r="A4651" s="48"/>
      <c r="B4651" s="48"/>
      <c r="C4651" s="49"/>
      <c r="D4651" s="49"/>
      <c r="E4651" s="49"/>
      <c r="F4651" s="49"/>
      <c r="G4651" s="49"/>
      <c r="H4651" s="49"/>
      <c r="I4651" s="49"/>
      <c r="J4651" s="49"/>
      <c r="K4651" s="49"/>
      <c r="L4651" s="49"/>
      <c r="M4651" s="49"/>
      <c r="N4651" s="49"/>
      <c r="O4651" s="49"/>
      <c r="P4651" s="49"/>
      <c r="Q4651" s="49"/>
      <c r="S4651" s="51"/>
      <c r="T4651" s="6"/>
      <c r="U4651" s="48"/>
      <c r="V4651" s="48"/>
      <c r="W4651" s="48"/>
      <c r="X4651" s="48"/>
      <c r="Y4651" s="48"/>
      <c r="Z4651" s="48"/>
      <c r="AA4651" s="48"/>
      <c r="AB4651" s="48"/>
      <c r="AC4651" s="48"/>
      <c r="AD4651" s="48"/>
      <c r="AE4651" s="48"/>
      <c r="AF4651" s="48"/>
    </row>
    <row r="4652" spans="1:32" s="50" customFormat="1" ht="11.25" customHeight="1" thickBot="1" x14ac:dyDescent="0.35">
      <c r="A4652" s="3" t="s">
        <v>1054</v>
      </c>
      <c r="B4652" s="3"/>
      <c r="C4652" s="24">
        <f>C4616</f>
        <v>146449.35</v>
      </c>
      <c r="D4652" s="2"/>
      <c r="E4652" s="24">
        <f>E4616</f>
        <v>90407.87</v>
      </c>
      <c r="F4652" s="2"/>
      <c r="G4652" s="24">
        <f>G4616</f>
        <v>242733.50999999998</v>
      </c>
      <c r="H4652" s="2"/>
      <c r="I4652" s="24">
        <f>I4616</f>
        <v>164971</v>
      </c>
      <c r="J4652" s="2"/>
      <c r="K4652" s="24">
        <f>K4616</f>
        <v>894121</v>
      </c>
      <c r="L4652" s="2"/>
      <c r="M4652" s="24">
        <f>M4616</f>
        <v>171915</v>
      </c>
      <c r="N4652" s="2"/>
      <c r="O4652" s="24">
        <f>O4616</f>
        <v>56100</v>
      </c>
      <c r="P4652" s="2"/>
      <c r="Q4652" s="24">
        <f>Q4616</f>
        <v>228015</v>
      </c>
      <c r="R4652" s="4"/>
      <c r="S4652" s="51"/>
      <c r="T4652" s="6"/>
      <c r="U4652" s="48"/>
      <c r="V4652" s="48"/>
      <c r="W4652" s="48"/>
      <c r="X4652" s="48"/>
      <c r="Y4652" s="48"/>
      <c r="Z4652" s="48"/>
      <c r="AA4652" s="48"/>
      <c r="AB4652" s="48"/>
      <c r="AC4652" s="48"/>
      <c r="AD4652" s="48"/>
      <c r="AE4652" s="48"/>
      <c r="AF4652" s="48"/>
    </row>
    <row r="4653" spans="1:32" s="50" customFormat="1" ht="11.25" customHeight="1" thickTop="1" x14ac:dyDescent="0.3">
      <c r="A4653" s="3"/>
      <c r="B4653" s="3"/>
      <c r="C4653" s="2"/>
      <c r="D4653" s="2"/>
      <c r="E4653" s="2"/>
      <c r="F4653" s="2"/>
      <c r="G4653" s="2"/>
      <c r="H4653" s="2"/>
      <c r="I4653" s="2"/>
      <c r="J4653" s="2"/>
      <c r="K4653" s="2"/>
      <c r="L4653" s="2"/>
      <c r="M4653" s="2"/>
      <c r="N4653" s="2"/>
      <c r="O4653" s="2"/>
      <c r="P4653" s="2"/>
      <c r="Q4653" s="2"/>
      <c r="R4653" s="4"/>
      <c r="S4653" s="51"/>
      <c r="T4653" s="6"/>
      <c r="U4653" s="48"/>
      <c r="V4653" s="48"/>
      <c r="W4653" s="48"/>
      <c r="X4653" s="48"/>
      <c r="Y4653" s="48"/>
      <c r="Z4653" s="48"/>
      <c r="AA4653" s="48"/>
      <c r="AB4653" s="48"/>
      <c r="AC4653" s="48"/>
      <c r="AD4653" s="48"/>
      <c r="AE4653" s="48"/>
      <c r="AF4653" s="48"/>
    </row>
    <row r="4654" spans="1:32" s="50" customFormat="1" ht="11.25" customHeight="1" thickBot="1" x14ac:dyDescent="0.35">
      <c r="A4654" s="3" t="s">
        <v>1055</v>
      </c>
      <c r="B4654" s="3"/>
      <c r="C4654" s="24">
        <f>C4536-C4652</f>
        <v>303983.6399999999</v>
      </c>
      <c r="D4654" s="2"/>
      <c r="E4654" s="24">
        <f>E4536-E4652</f>
        <v>273542.23</v>
      </c>
      <c r="F4654" s="2"/>
      <c r="G4654" s="24">
        <f>G4536-G4652</f>
        <v>123090.17000000001</v>
      </c>
      <c r="H4654" s="2"/>
      <c r="I4654" s="24">
        <f>I4536-I4652</f>
        <v>115698</v>
      </c>
      <c r="J4654" s="2"/>
      <c r="K4654" s="24">
        <f>K4536-K4652</f>
        <v>-603452</v>
      </c>
      <c r="L4654" s="2"/>
      <c r="M4654" s="24">
        <f>M4536-M4652</f>
        <v>91006</v>
      </c>
      <c r="N4654" s="2"/>
      <c r="O4654" s="24">
        <f>O4536-O4652</f>
        <v>-56100</v>
      </c>
      <c r="P4654" s="2"/>
      <c r="Q4654" s="24">
        <f>Q4536-Q4652</f>
        <v>34906</v>
      </c>
      <c r="R4654" s="4"/>
      <c r="S4654" s="51"/>
      <c r="T4654" s="6"/>
      <c r="U4654" s="48"/>
      <c r="V4654" s="48"/>
      <c r="W4654" s="48"/>
      <c r="X4654" s="48"/>
      <c r="Y4654" s="48"/>
      <c r="Z4654" s="48"/>
      <c r="AA4654" s="48"/>
      <c r="AB4654" s="48"/>
      <c r="AC4654" s="48"/>
      <c r="AD4654" s="48"/>
      <c r="AE4654" s="48"/>
      <c r="AF4654" s="48"/>
    </row>
    <row r="4655" spans="1:32" s="50" customFormat="1" ht="11.25" customHeight="1" thickTop="1" x14ac:dyDescent="0.3">
      <c r="A4655" s="3"/>
      <c r="B4655" s="3"/>
      <c r="C4655" s="2"/>
      <c r="D4655" s="2"/>
      <c r="E4655" s="2"/>
      <c r="F4655" s="2"/>
      <c r="G4655" s="2"/>
      <c r="H4655" s="2"/>
      <c r="I4655" s="2"/>
      <c r="J4655" s="2"/>
      <c r="K4655" s="2"/>
      <c r="L4655" s="2"/>
      <c r="M4655" s="2"/>
      <c r="N4655" s="2"/>
      <c r="O4655" s="2"/>
      <c r="P4655" s="2"/>
      <c r="Q4655" s="2"/>
      <c r="R4655" s="4"/>
      <c r="S4655" s="51"/>
      <c r="T4655" s="6"/>
      <c r="U4655" s="48"/>
      <c r="V4655" s="48"/>
      <c r="W4655" s="48"/>
      <c r="X4655" s="48"/>
      <c r="Y4655" s="48"/>
      <c r="Z4655" s="48"/>
      <c r="AA4655" s="48"/>
      <c r="AB4655" s="48"/>
      <c r="AC4655" s="48"/>
      <c r="AD4655" s="48"/>
      <c r="AE4655" s="48"/>
      <c r="AF4655" s="48"/>
    </row>
    <row r="4656" spans="1:32" s="50" customFormat="1" ht="11.25" customHeight="1" x14ac:dyDescent="0.3">
      <c r="A4656" s="3"/>
      <c r="B4656" s="3"/>
      <c r="C4656" s="2"/>
      <c r="D4656" s="2"/>
      <c r="E4656" s="2"/>
      <c r="F4656" s="2"/>
      <c r="G4656" s="2"/>
      <c r="H4656" s="2"/>
      <c r="I4656" s="2"/>
      <c r="J4656" s="2"/>
      <c r="K4656" s="2"/>
      <c r="L4656" s="2"/>
      <c r="M4656" s="2"/>
      <c r="N4656" s="2"/>
      <c r="O4656" s="2"/>
      <c r="P4656" s="2"/>
      <c r="Q4656" s="2"/>
      <c r="R4656" s="4"/>
      <c r="S4656" s="51"/>
      <c r="T4656" s="6"/>
      <c r="U4656" s="48"/>
      <c r="V4656" s="48"/>
      <c r="W4656" s="48"/>
      <c r="X4656" s="48"/>
      <c r="Y4656" s="48"/>
      <c r="Z4656" s="48"/>
      <c r="AA4656" s="48"/>
      <c r="AB4656" s="48"/>
      <c r="AC4656" s="48"/>
      <c r="AD4656" s="48"/>
      <c r="AE4656" s="48"/>
      <c r="AF4656" s="48"/>
    </row>
    <row r="4657" spans="1:32" s="50" customFormat="1" ht="11.25" customHeight="1" x14ac:dyDescent="0.3">
      <c r="A4657" s="3" t="s">
        <v>1056</v>
      </c>
      <c r="B4657" s="3"/>
      <c r="C4657" s="2"/>
      <c r="D4657" s="2"/>
      <c r="E4657" s="2"/>
      <c r="F4657" s="2"/>
      <c r="G4657" s="2"/>
      <c r="H4657" s="2"/>
      <c r="I4657" s="2"/>
      <c r="J4657" s="2"/>
      <c r="K4657" s="2"/>
      <c r="L4657" s="2"/>
      <c r="M4657" s="2"/>
      <c r="N4657" s="2"/>
      <c r="O4657" s="2"/>
      <c r="P4657" s="2"/>
      <c r="Q4657" s="2"/>
      <c r="R4657" s="4"/>
      <c r="S4657" s="51"/>
      <c r="T4657" s="6"/>
      <c r="U4657" s="48"/>
      <c r="V4657" s="48"/>
      <c r="W4657" s="48"/>
      <c r="X4657" s="48"/>
      <c r="Y4657" s="48"/>
      <c r="Z4657" s="48"/>
      <c r="AA4657" s="48"/>
      <c r="AB4657" s="48"/>
      <c r="AC4657" s="48"/>
      <c r="AD4657" s="48"/>
      <c r="AE4657" s="48"/>
      <c r="AF4657" s="48"/>
    </row>
    <row r="4658" spans="1:32" s="50" customFormat="1" ht="11.25" customHeight="1" thickBot="1" x14ac:dyDescent="0.35">
      <c r="A4658" s="3" t="s">
        <v>17</v>
      </c>
      <c r="B4658" s="3"/>
      <c r="C4658" s="24">
        <f>C4518+C4536-C4616</f>
        <v>642877.64</v>
      </c>
      <c r="D4658" s="2"/>
      <c r="E4658" s="24">
        <f>E4518+E4536-E4616</f>
        <v>916419.87</v>
      </c>
      <c r="F4658" s="2"/>
      <c r="G4658" s="24">
        <f>G4518+G4536-G4616</f>
        <v>1039510.04</v>
      </c>
      <c r="H4658" s="2"/>
      <c r="I4658" s="24">
        <f>I4518+I4536-I4616</f>
        <v>1155208.04</v>
      </c>
      <c r="J4658" s="2"/>
      <c r="K4658" s="24">
        <f>K4518+K4536-K4616</f>
        <v>436058.04000000004</v>
      </c>
      <c r="L4658" s="2"/>
      <c r="M4658" s="24">
        <f>M4518+M4536-M4616</f>
        <v>527064.04</v>
      </c>
      <c r="N4658" s="2"/>
      <c r="O4658" s="2"/>
      <c r="P4658" s="2"/>
      <c r="Q4658" s="24">
        <f>Q4518+Q4536-Q4616</f>
        <v>470964.04000000004</v>
      </c>
      <c r="R4658" s="4"/>
      <c r="S4658" s="51"/>
      <c r="T4658" s="6"/>
      <c r="U4658" s="48"/>
      <c r="V4658" s="48"/>
      <c r="W4658" s="48"/>
      <c r="X4658" s="48"/>
      <c r="Y4658" s="48"/>
      <c r="Z4658" s="48"/>
      <c r="AA4658" s="48"/>
      <c r="AB4658" s="48"/>
      <c r="AC4658" s="48"/>
      <c r="AD4658" s="48"/>
      <c r="AE4658" s="48"/>
      <c r="AF4658" s="48"/>
    </row>
    <row r="4659" spans="1:32" s="50" customFormat="1" ht="11.25" customHeight="1" thickTop="1" x14ac:dyDescent="0.3">
      <c r="A4659" s="3"/>
      <c r="B4659" s="3"/>
      <c r="C4659" s="2"/>
      <c r="D4659" s="2"/>
      <c r="E4659" s="2"/>
      <c r="F4659" s="2"/>
      <c r="G4659" s="2"/>
      <c r="H4659" s="2"/>
      <c r="I4659" s="2"/>
      <c r="J4659" s="2"/>
      <c r="K4659" s="2"/>
      <c r="L4659" s="2"/>
      <c r="M4659" s="2"/>
      <c r="N4659" s="2"/>
      <c r="O4659" s="2"/>
      <c r="P4659" s="2"/>
      <c r="Q4659" s="2"/>
      <c r="R4659" s="4"/>
      <c r="S4659" s="51"/>
      <c r="T4659" s="6"/>
      <c r="U4659" s="48"/>
      <c r="V4659" s="48"/>
      <c r="W4659" s="48"/>
      <c r="X4659" s="48"/>
      <c r="Y4659" s="48"/>
      <c r="Z4659" s="48"/>
      <c r="AA4659" s="48"/>
      <c r="AB4659" s="48"/>
      <c r="AC4659" s="48"/>
      <c r="AD4659" s="48"/>
      <c r="AE4659" s="48"/>
      <c r="AF4659" s="48"/>
    </row>
    <row r="4660" spans="1:32" s="50" customFormat="1" ht="11.25" customHeight="1" x14ac:dyDescent="0.3">
      <c r="A4660" s="48"/>
      <c r="B4660" s="48"/>
      <c r="C4660" s="49"/>
      <c r="D4660" s="48"/>
      <c r="E4660" s="49"/>
      <c r="F4660" s="48"/>
      <c r="G4660" s="49"/>
      <c r="H4660" s="48"/>
      <c r="I4660" s="49"/>
      <c r="J4660" s="48"/>
      <c r="K4660" s="48"/>
      <c r="L4660" s="48"/>
      <c r="M4660" s="48"/>
      <c r="N4660" s="48"/>
      <c r="O4660" s="48"/>
      <c r="P4660" s="48"/>
      <c r="Q4660" s="48"/>
      <c r="S4660" s="51"/>
      <c r="T4660" s="6"/>
      <c r="U4660" s="48"/>
      <c r="V4660" s="48"/>
      <c r="W4660" s="48"/>
      <c r="X4660" s="48"/>
      <c r="Y4660" s="48"/>
      <c r="Z4660" s="48"/>
      <c r="AA4660" s="48"/>
      <c r="AB4660" s="48"/>
      <c r="AC4660" s="48"/>
      <c r="AD4660" s="48"/>
      <c r="AE4660" s="48"/>
      <c r="AF4660" s="48"/>
    </row>
    <row r="4661" spans="1:32" ht="11.25" customHeight="1" x14ac:dyDescent="0.3"/>
    <row r="4662" spans="1:32" ht="11.25" customHeight="1" x14ac:dyDescent="0.3"/>
    <row r="4663" spans="1:32" ht="11.25" customHeight="1" x14ac:dyDescent="0.3"/>
    <row r="4664" spans="1:32" ht="11.25" customHeight="1" x14ac:dyDescent="0.3"/>
    <row r="4665" spans="1:32" ht="11.25" customHeight="1" x14ac:dyDescent="0.3"/>
    <row r="4666" spans="1:32" ht="11.25" customHeight="1" x14ac:dyDescent="0.3"/>
    <row r="4667" spans="1:32" ht="11.25" customHeight="1" x14ac:dyDescent="0.3"/>
    <row r="4668" spans="1:32" ht="11.25" customHeight="1" x14ac:dyDescent="0.3"/>
    <row r="4669" spans="1:32" ht="11.25" customHeight="1" x14ac:dyDescent="0.3"/>
    <row r="4670" spans="1:32" ht="11.25" customHeight="1" x14ac:dyDescent="0.3"/>
    <row r="4671" spans="1:32" ht="11.25" customHeight="1" x14ac:dyDescent="0.3"/>
    <row r="4672" spans="1:32" ht="11.85" customHeight="1" x14ac:dyDescent="0.3"/>
    <row r="4673" ht="11.85" customHeight="1" x14ac:dyDescent="0.3"/>
    <row r="4674" ht="11.85" customHeight="1" x14ac:dyDescent="0.3"/>
    <row r="4675" ht="11.85" customHeight="1" x14ac:dyDescent="0.3"/>
    <row r="4676" ht="11.85" customHeight="1" x14ac:dyDescent="0.3"/>
    <row r="4677" ht="11.85" customHeight="1" x14ac:dyDescent="0.3"/>
    <row r="4678" ht="11.85" customHeight="1" x14ac:dyDescent="0.3"/>
    <row r="4679" ht="11.85" customHeight="1" x14ac:dyDescent="0.3"/>
    <row r="4680" ht="11.85" customHeight="1" x14ac:dyDescent="0.3"/>
    <row r="4681" ht="11.85" customHeight="1" x14ac:dyDescent="0.3"/>
    <row r="4682" ht="11.85" customHeight="1" x14ac:dyDescent="0.3"/>
    <row r="4683" ht="11.85" customHeight="1" x14ac:dyDescent="0.3"/>
    <row r="4684" ht="11.85" customHeight="1" x14ac:dyDescent="0.3"/>
    <row r="4685" ht="11.85" customHeight="1" x14ac:dyDescent="0.3"/>
    <row r="4686" ht="11.85" customHeight="1" x14ac:dyDescent="0.3"/>
    <row r="4687" ht="11.85" customHeight="1" x14ac:dyDescent="0.3"/>
    <row r="4742" ht="11.85" customHeight="1" x14ac:dyDescent="0.3"/>
    <row r="4743" ht="11.85" customHeight="1" x14ac:dyDescent="0.3"/>
    <row r="4744" ht="11.85" customHeight="1" x14ac:dyDescent="0.3"/>
    <row r="4745" ht="11.85" customHeight="1" x14ac:dyDescent="0.3"/>
    <row r="4746" ht="11.85" customHeight="1" x14ac:dyDescent="0.3"/>
    <row r="4747" ht="11.85" customHeight="1" x14ac:dyDescent="0.3"/>
    <row r="4748" ht="11.85" customHeight="1" x14ac:dyDescent="0.3"/>
    <row r="4749" ht="11.85" customHeight="1" x14ac:dyDescent="0.3"/>
    <row r="4750" ht="11.85" customHeight="1" x14ac:dyDescent="0.3"/>
    <row r="4751" ht="11.85" customHeight="1" x14ac:dyDescent="0.3"/>
    <row r="4752" ht="11.85" customHeight="1" x14ac:dyDescent="0.3"/>
    <row r="4753" ht="11.85" customHeight="1" x14ac:dyDescent="0.3"/>
    <row r="4754" ht="11.85" customHeight="1" x14ac:dyDescent="0.3"/>
    <row r="4755" ht="11.85" customHeight="1" x14ac:dyDescent="0.3"/>
    <row r="4756" ht="11.85" customHeight="1" x14ac:dyDescent="0.3"/>
    <row r="4757" ht="11.85" customHeight="1" x14ac:dyDescent="0.3"/>
    <row r="4758" ht="11.85" customHeight="1" x14ac:dyDescent="0.3"/>
    <row r="4759" ht="11.85" customHeight="1" x14ac:dyDescent="0.3"/>
    <row r="4760" ht="11.85" customHeight="1" x14ac:dyDescent="0.3"/>
    <row r="4761" ht="11.85" customHeight="1" x14ac:dyDescent="0.3"/>
    <row r="4762" ht="11.85" customHeight="1" x14ac:dyDescent="0.3"/>
    <row r="4763" ht="11.85" customHeight="1" x14ac:dyDescent="0.3"/>
    <row r="4764" ht="11.85" customHeight="1" x14ac:dyDescent="0.3"/>
    <row r="4765" ht="11.85" customHeight="1" x14ac:dyDescent="0.3"/>
    <row r="4766" ht="11.85" customHeight="1" x14ac:dyDescent="0.3"/>
    <row r="4767" ht="11.85" customHeight="1" x14ac:dyDescent="0.3"/>
    <row r="4768" ht="11.85" customHeight="1" x14ac:dyDescent="0.3"/>
    <row r="4769" ht="11.85" customHeight="1" x14ac:dyDescent="0.3"/>
    <row r="4770" ht="11.85" customHeight="1" x14ac:dyDescent="0.3"/>
    <row r="4771" ht="11.85" customHeight="1" x14ac:dyDescent="0.3"/>
    <row r="4772" ht="11.85" customHeight="1" x14ac:dyDescent="0.3"/>
    <row r="4773" ht="11.85" customHeight="1" x14ac:dyDescent="0.3"/>
    <row r="4774" ht="11.85" customHeight="1" x14ac:dyDescent="0.3"/>
    <row r="4775" ht="11.85" customHeight="1" x14ac:dyDescent="0.3"/>
    <row r="4776" ht="11.85" customHeight="1" x14ac:dyDescent="0.3"/>
    <row r="4777" ht="11.85" customHeight="1" x14ac:dyDescent="0.3"/>
    <row r="4778" ht="11.85" customHeight="1" x14ac:dyDescent="0.3"/>
    <row r="4779" ht="11.85" customHeight="1" x14ac:dyDescent="0.3"/>
    <row r="4780" ht="11.85" customHeight="1" x14ac:dyDescent="0.3"/>
    <row r="4781" ht="11.85" customHeight="1" x14ac:dyDescent="0.3"/>
    <row r="4782" ht="11.85" customHeight="1" x14ac:dyDescent="0.3"/>
    <row r="4783" ht="11.85" customHeight="1" x14ac:dyDescent="0.3"/>
    <row r="4784" ht="11.85" customHeight="1" x14ac:dyDescent="0.3"/>
    <row r="4785" ht="11.85" customHeight="1" x14ac:dyDescent="0.3"/>
    <row r="4786" ht="11.85" customHeight="1" x14ac:dyDescent="0.3"/>
    <row r="4787" ht="11.85" customHeight="1" x14ac:dyDescent="0.3"/>
    <row r="4788" ht="11.85" customHeight="1" x14ac:dyDescent="0.3"/>
    <row r="4789" ht="11.85" customHeight="1" x14ac:dyDescent="0.3"/>
    <row r="4790" ht="11.85" customHeight="1" x14ac:dyDescent="0.3"/>
    <row r="4791" ht="11.85" customHeight="1" x14ac:dyDescent="0.3"/>
    <row r="4792" ht="11.85" customHeight="1" x14ac:dyDescent="0.3"/>
    <row r="4793" ht="11.85" customHeight="1" x14ac:dyDescent="0.3"/>
    <row r="4794" ht="11.85" customHeight="1" x14ac:dyDescent="0.3"/>
    <row r="4795" ht="11.85" customHeight="1" x14ac:dyDescent="0.3"/>
    <row r="4796" ht="11.85" customHeight="1" x14ac:dyDescent="0.3"/>
    <row r="4797" ht="11.85" customHeight="1" x14ac:dyDescent="0.3"/>
    <row r="4798" ht="11.85" customHeight="1" x14ac:dyDescent="0.3"/>
    <row r="4799" ht="11.85" customHeight="1" x14ac:dyDescent="0.3"/>
    <row r="4800" ht="11.85" customHeight="1" x14ac:dyDescent="0.3"/>
    <row r="4801" ht="11.85" customHeight="1" x14ac:dyDescent="0.3"/>
    <row r="4802" ht="11.85" customHeight="1" x14ac:dyDescent="0.3"/>
    <row r="4803" ht="11.85" customHeight="1" x14ac:dyDescent="0.3"/>
    <row r="4804" ht="11.85" customHeight="1" x14ac:dyDescent="0.3"/>
    <row r="4805" ht="11.85" customHeight="1" x14ac:dyDescent="0.3"/>
    <row r="4806" ht="11.85" customHeight="1" x14ac:dyDescent="0.3"/>
    <row r="4807" ht="11.85" customHeight="1" x14ac:dyDescent="0.3"/>
    <row r="4808" ht="11.85" customHeight="1" x14ac:dyDescent="0.3"/>
    <row r="4809" ht="11.85" customHeight="1" x14ac:dyDescent="0.3"/>
    <row r="4810" ht="11.85" customHeight="1" x14ac:dyDescent="0.3"/>
    <row r="4811" ht="11.85" customHeight="1" x14ac:dyDescent="0.3"/>
    <row r="4812" ht="11.85" customHeight="1" x14ac:dyDescent="0.3"/>
    <row r="4813" ht="11.85" customHeight="1" x14ac:dyDescent="0.3"/>
    <row r="4814" ht="11.85" customHeight="1" x14ac:dyDescent="0.3"/>
    <row r="4815" ht="11.85" customHeight="1" x14ac:dyDescent="0.3"/>
    <row r="4816" ht="11.85" customHeight="1" x14ac:dyDescent="0.3"/>
    <row r="4817" ht="11.85" customHeight="1" x14ac:dyDescent="0.3"/>
    <row r="4818" ht="11.85" customHeight="1" x14ac:dyDescent="0.3"/>
    <row r="4819" ht="11.85" customHeight="1" x14ac:dyDescent="0.3"/>
  </sheetData>
  <mergeCells count="148">
    <mergeCell ref="I4579:K4579"/>
    <mergeCell ref="M4579:Q4579"/>
    <mergeCell ref="I4647:K4647"/>
    <mergeCell ref="M4647:Q4647"/>
    <mergeCell ref="I4418:K4418"/>
    <mergeCell ref="M4418:Q4418"/>
    <mergeCell ref="I4450:K4450"/>
    <mergeCell ref="M4450:Q4450"/>
    <mergeCell ref="I4513:K4513"/>
    <mergeCell ref="M4513:Q4513"/>
    <mergeCell ref="I4226:K4226"/>
    <mergeCell ref="M4226:Q4226"/>
    <mergeCell ref="I4289:K4289"/>
    <mergeCell ref="M4289:Q4289"/>
    <mergeCell ref="I4353:K4353"/>
    <mergeCell ref="M4353:Q4353"/>
    <mergeCell ref="I4034:K4034"/>
    <mergeCell ref="M4034:Q4034"/>
    <mergeCell ref="I4097:K4097"/>
    <mergeCell ref="M4097:Q4097"/>
    <mergeCell ref="I4162:K4162"/>
    <mergeCell ref="M4162:Q4162"/>
    <mergeCell ref="I3841:K3841"/>
    <mergeCell ref="M3841:Q3841"/>
    <mergeCell ref="I3907:K3907"/>
    <mergeCell ref="M3907:Q3907"/>
    <mergeCell ref="I3970:K3970"/>
    <mergeCell ref="M3970:Q3970"/>
    <mergeCell ref="I3652:K3652"/>
    <mergeCell ref="M3652:Q3652"/>
    <mergeCell ref="I3715:K3715"/>
    <mergeCell ref="M3715:Q3715"/>
    <mergeCell ref="I3778:K3778"/>
    <mergeCell ref="M3778:Q3778"/>
    <mergeCell ref="I3460:K3460"/>
    <mergeCell ref="M3460:Q3460"/>
    <mergeCell ref="I3525:K3525"/>
    <mergeCell ref="M3525:Q3525"/>
    <mergeCell ref="I3588:K3588"/>
    <mergeCell ref="M3588:Q3588"/>
    <mergeCell ref="I3270:K3270"/>
    <mergeCell ref="M3270:Q3270"/>
    <mergeCell ref="I3334:K3334"/>
    <mergeCell ref="M3334:Q3334"/>
    <mergeCell ref="I3397:K3397"/>
    <mergeCell ref="M3397:Q3397"/>
    <mergeCell ref="I3081:K3081"/>
    <mergeCell ref="M3081:Q3081"/>
    <mergeCell ref="I3144:K3144"/>
    <mergeCell ref="M3144:Q3144"/>
    <mergeCell ref="I3207:K3207"/>
    <mergeCell ref="M3207:Q3207"/>
    <mergeCell ref="I2886:K2886"/>
    <mergeCell ref="M2886:Q2886"/>
    <mergeCell ref="I2951:K2951"/>
    <mergeCell ref="M2951:Q2951"/>
    <mergeCell ref="I3015:K3015"/>
    <mergeCell ref="M3015:Q3015"/>
    <mergeCell ref="I2696:K2696"/>
    <mergeCell ref="M2696:Q2696"/>
    <mergeCell ref="I2759:K2759"/>
    <mergeCell ref="M2759:Q2759"/>
    <mergeCell ref="I2822:K2822"/>
    <mergeCell ref="M2822:Q2822"/>
    <mergeCell ref="I2506:K2506"/>
    <mergeCell ref="M2506:Q2506"/>
    <mergeCell ref="I2569:K2569"/>
    <mergeCell ref="M2569:Q2569"/>
    <mergeCell ref="I2632:K2632"/>
    <mergeCell ref="M2632:Q2632"/>
    <mergeCell ref="I2304:K2304"/>
    <mergeCell ref="M2304:Q2304"/>
    <mergeCell ref="I2377:K2377"/>
    <mergeCell ref="M2377:Q2377"/>
    <mergeCell ref="I2440:K2440"/>
    <mergeCell ref="M2440:Q2440"/>
    <mergeCell ref="I2117:K2117"/>
    <mergeCell ref="M2117:Q2117"/>
    <mergeCell ref="I2179:K2179"/>
    <mergeCell ref="M2179:Q2179"/>
    <mergeCell ref="I2241:K2241"/>
    <mergeCell ref="M2241:Q2241"/>
    <mergeCell ref="I1928:K1928"/>
    <mergeCell ref="M1928:Q1928"/>
    <mergeCell ref="I1991:K1991"/>
    <mergeCell ref="M1991:Q1991"/>
    <mergeCell ref="I2054:K2054"/>
    <mergeCell ref="M2054:Q2054"/>
    <mergeCell ref="I1738:K1738"/>
    <mergeCell ref="M1738:Q1738"/>
    <mergeCell ref="I1801:K1801"/>
    <mergeCell ref="M1801:Q1801"/>
    <mergeCell ref="I1864:K1864"/>
    <mergeCell ref="M1864:Q1864"/>
    <mergeCell ref="I1546:K1546"/>
    <mergeCell ref="M1546:Q1546"/>
    <mergeCell ref="I1610:K1610"/>
    <mergeCell ref="M1610:Q1610"/>
    <mergeCell ref="I1673:K1673"/>
    <mergeCell ref="M1673:Q1673"/>
    <mergeCell ref="I1354:K1354"/>
    <mergeCell ref="M1354:Q1354"/>
    <mergeCell ref="I1420:K1420"/>
    <mergeCell ref="M1420:Q1420"/>
    <mergeCell ref="I1483:K1483"/>
    <mergeCell ref="M1483:Q1483"/>
    <mergeCell ref="I1163:K1163"/>
    <mergeCell ref="M1163:Q1163"/>
    <mergeCell ref="I1226:K1226"/>
    <mergeCell ref="M1226:Q1226"/>
    <mergeCell ref="I1291:K1291"/>
    <mergeCell ref="M1291:Q1291"/>
    <mergeCell ref="I974:K974"/>
    <mergeCell ref="M974:Q974"/>
    <mergeCell ref="I1037:K1037"/>
    <mergeCell ref="M1037:Q1037"/>
    <mergeCell ref="I1100:K1100"/>
    <mergeCell ref="M1100:Q1100"/>
    <mergeCell ref="I784:K784"/>
    <mergeCell ref="M784:Q784"/>
    <mergeCell ref="I847:K847"/>
    <mergeCell ref="M847:Q847"/>
    <mergeCell ref="I909:K909"/>
    <mergeCell ref="M909:Q909"/>
    <mergeCell ref="I600:K600"/>
    <mergeCell ref="M600:Q600"/>
    <mergeCell ref="I662:K662"/>
    <mergeCell ref="M662:Q662"/>
    <mergeCell ref="I724:K724"/>
    <mergeCell ref="M724:Q724"/>
    <mergeCell ref="I411:K411"/>
    <mergeCell ref="M411:Q411"/>
    <mergeCell ref="I474:K474"/>
    <mergeCell ref="M474:Q474"/>
    <mergeCell ref="I537:K537"/>
    <mergeCell ref="M537:Q537"/>
    <mergeCell ref="I196:K196"/>
    <mergeCell ref="M196:Q196"/>
    <mergeCell ref="I265:K265"/>
    <mergeCell ref="M265:Q265"/>
    <mergeCell ref="I348:K348"/>
    <mergeCell ref="M348:Q348"/>
    <mergeCell ref="I6:K6"/>
    <mergeCell ref="M6:Q6"/>
    <mergeCell ref="I71:K71"/>
    <mergeCell ref="M71:Q71"/>
    <mergeCell ref="I136:K136"/>
    <mergeCell ref="M136:Q136"/>
  </mergeCells>
  <printOptions horizontalCentered="1"/>
  <pageMargins left="0.25" right="0.1" top="0.5" bottom="0.5" header="0.5" footer="0.15"/>
  <pageSetup fitToHeight="0" orientation="portrait" r:id="rId1"/>
  <headerFooter alignWithMargins="0"/>
  <rowBreaks count="73" manualBreakCount="73">
    <brk id="65" max="16" man="1"/>
    <brk id="130" max="16" man="1"/>
    <brk id="190" max="16383" man="1"/>
    <brk id="259" max="16383" man="1"/>
    <brk id="342" max="16383" man="1"/>
    <brk id="405" max="16383" man="1"/>
    <brk id="468" max="16383" man="1"/>
    <brk id="531" max="16383" man="1"/>
    <brk id="594" max="16383" man="1"/>
    <brk id="655" max="16383" man="1"/>
    <brk id="718" max="16383" man="1"/>
    <brk id="778" max="16383" man="1"/>
    <brk id="841" max="16383" man="1"/>
    <brk id="903" max="16383" man="1"/>
    <brk id="968" max="16383" man="1"/>
    <brk id="1031" max="16383" man="1"/>
    <brk id="1094" max="16383" man="1"/>
    <brk id="1157" max="16383" man="1"/>
    <brk id="1220" max="16383" man="1"/>
    <brk id="1285" max="16383" man="1"/>
    <brk id="1348" max="16383" man="1"/>
    <brk id="1414" max="16383" man="1"/>
    <brk id="1477" max="16383" man="1"/>
    <brk id="1540" max="16383" man="1"/>
    <brk id="1604" max="16383" man="1"/>
    <brk id="1667" max="16383" man="1"/>
    <brk id="1732" max="16383" man="1"/>
    <brk id="1795" max="16383" man="1"/>
    <brk id="1858" max="16383" man="1"/>
    <brk id="1922" max="16383" man="1"/>
    <brk id="1985" max="16383" man="1"/>
    <brk id="2048" max="16383" man="1"/>
    <brk id="2111" max="16383" man="1"/>
    <brk id="2173" max="16383" man="1"/>
    <brk id="2235" max="16383" man="1"/>
    <brk id="2298" max="16383" man="1"/>
    <brk id="2371" max="16383" man="1"/>
    <brk id="2434" max="16383" man="1"/>
    <brk id="2500" max="16383" man="1"/>
    <brk id="2563" max="16383" man="1"/>
    <brk id="2626" max="16383" man="1"/>
    <brk id="2690" max="16383" man="1"/>
    <brk id="2753" max="16383" man="1"/>
    <brk id="2816" max="16383" man="1"/>
    <brk id="2880" max="16383" man="1"/>
    <brk id="2945" max="16383" man="1"/>
    <brk id="3009" max="16383" man="1"/>
    <brk id="3075" max="16383" man="1"/>
    <brk id="3138" max="16383" man="1"/>
    <brk id="3201" max="16383" man="1"/>
    <brk id="3264" max="16383" man="1"/>
    <brk id="3328" max="16383" man="1"/>
    <brk id="3391" max="16383" man="1"/>
    <brk id="3454" max="16383" man="1"/>
    <brk id="3519" max="16383" man="1"/>
    <brk id="3582" max="16383" man="1"/>
    <brk id="3646" max="16383" man="1"/>
    <brk id="3709" max="16383" man="1"/>
    <brk id="3772" max="16383" man="1"/>
    <brk id="3835" max="16383" man="1"/>
    <brk id="3901" max="16383" man="1"/>
    <brk id="3964" max="16383" man="1"/>
    <brk id="4028" max="16383" man="1"/>
    <brk id="4091" max="16383" man="1"/>
    <brk id="4156" max="16383" man="1"/>
    <brk id="4220" max="16383" man="1"/>
    <brk id="4283" max="16383" man="1"/>
    <brk id="4347" max="16383" man="1"/>
    <brk id="4412" max="16383" man="1"/>
    <brk id="4444" max="16383" man="1"/>
    <brk id="4507" max="16383" man="1"/>
    <brk id="4573" max="16383" man="1"/>
    <brk id="46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ABW 16-17 </vt:lpstr>
      <vt:lpstr>'ABW 16-17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dcterms:created xsi:type="dcterms:W3CDTF">2017-07-05T15:12:59Z</dcterms:created>
  <dcterms:modified xsi:type="dcterms:W3CDTF">2017-07-05T15:13:36Z</dcterms:modified>
</cp:coreProperties>
</file>