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hodges\Desktop\"/>
    </mc:Choice>
  </mc:AlternateContent>
  <bookViews>
    <workbookView xWindow="0" yWindow="0" windowWidth="23040" windowHeight="9120"/>
  </bookViews>
  <sheets>
    <sheet name="ABW 17-18" sheetId="1" r:id="rId1"/>
  </sheets>
  <definedNames>
    <definedName name="_xlnm.Print_Area" localSheetId="0">'ABW 17-18'!$A$1:$Q$4700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88" i="1" l="1"/>
  <c r="O4688" i="1"/>
  <c r="M4688" i="1"/>
  <c r="Q4687" i="1"/>
  <c r="O4687" i="1"/>
  <c r="M4687" i="1"/>
  <c r="K4687" i="1"/>
  <c r="G4687" i="1"/>
  <c r="E4687" i="1"/>
  <c r="C4687" i="1"/>
  <c r="M4686" i="1"/>
  <c r="I4686" i="1"/>
  <c r="E4683" i="1"/>
  <c r="E4682" i="1"/>
  <c r="E4681" i="1"/>
  <c r="O4652" i="1"/>
  <c r="M4652" i="1"/>
  <c r="K4652" i="1"/>
  <c r="I4652" i="1"/>
  <c r="G4652" i="1"/>
  <c r="E4652" i="1"/>
  <c r="C4652" i="1"/>
  <c r="Q4651" i="1"/>
  <c r="Q4652" i="1" s="1"/>
  <c r="O4649" i="1"/>
  <c r="M4649" i="1"/>
  <c r="K4649" i="1"/>
  <c r="I4649" i="1"/>
  <c r="G4649" i="1"/>
  <c r="E4649" i="1"/>
  <c r="C4649" i="1"/>
  <c r="Q4648" i="1"/>
  <c r="Q4647" i="1"/>
  <c r="Q4646" i="1"/>
  <c r="Q4645" i="1"/>
  <c r="Q4644" i="1"/>
  <c r="Q4643" i="1"/>
  <c r="Q4642" i="1"/>
  <c r="Q4641" i="1"/>
  <c r="Q4640" i="1"/>
  <c r="O4637" i="1"/>
  <c r="M4637" i="1"/>
  <c r="M4655" i="1" s="1"/>
  <c r="M4691" i="1" s="1"/>
  <c r="K4637" i="1"/>
  <c r="K4655" i="1" s="1"/>
  <c r="K4691" i="1" s="1"/>
  <c r="I4637" i="1"/>
  <c r="I4655" i="1" s="1"/>
  <c r="I4691" i="1" s="1"/>
  <c r="G4637" i="1"/>
  <c r="E4637" i="1"/>
  <c r="E4655" i="1" s="1"/>
  <c r="E4691" i="1" s="1"/>
  <c r="C4637" i="1"/>
  <c r="C4655" i="1" s="1"/>
  <c r="C4691" i="1" s="1"/>
  <c r="Q4636" i="1"/>
  <c r="Q4635" i="1"/>
  <c r="Q4634" i="1"/>
  <c r="Q4633" i="1"/>
  <c r="Q4632" i="1"/>
  <c r="Q4630" i="1"/>
  <c r="Q4629" i="1"/>
  <c r="Q4628" i="1"/>
  <c r="Q4627" i="1"/>
  <c r="Q4626" i="1"/>
  <c r="Q4625" i="1"/>
  <c r="Q4624" i="1"/>
  <c r="Q4623" i="1"/>
  <c r="Q4622" i="1"/>
  <c r="Q4619" i="1"/>
  <c r="O4619" i="1"/>
  <c r="M4619" i="1"/>
  <c r="Q4618" i="1"/>
  <c r="O4618" i="1"/>
  <c r="M4618" i="1"/>
  <c r="K4618" i="1"/>
  <c r="G4618" i="1"/>
  <c r="E4618" i="1"/>
  <c r="C4618" i="1"/>
  <c r="M4617" i="1"/>
  <c r="I4617" i="1"/>
  <c r="E4614" i="1"/>
  <c r="E4613" i="1"/>
  <c r="E4612" i="1"/>
  <c r="K4574" i="1"/>
  <c r="K4693" i="1" s="1"/>
  <c r="O4572" i="1"/>
  <c r="O4574" i="1" s="1"/>
  <c r="M4572" i="1"/>
  <c r="M4574" i="1" s="1"/>
  <c r="K4572" i="1"/>
  <c r="I4572" i="1"/>
  <c r="I4574" i="1" s="1"/>
  <c r="I4693" i="1" s="1"/>
  <c r="G4572" i="1"/>
  <c r="G4574" i="1" s="1"/>
  <c r="E4572" i="1"/>
  <c r="E4574" i="1" s="1"/>
  <c r="C4572" i="1"/>
  <c r="C4574" i="1" s="1"/>
  <c r="C4577" i="1" s="1"/>
  <c r="Q4569" i="1"/>
  <c r="Q4568" i="1"/>
  <c r="Q4567" i="1"/>
  <c r="Q4566" i="1"/>
  <c r="Q4565" i="1"/>
  <c r="Q4564" i="1"/>
  <c r="Q4563" i="1"/>
  <c r="Q4562" i="1"/>
  <c r="Q4561" i="1"/>
  <c r="Q4553" i="1"/>
  <c r="O4553" i="1"/>
  <c r="M4553" i="1"/>
  <c r="Q4552" i="1"/>
  <c r="O4552" i="1"/>
  <c r="M4552" i="1"/>
  <c r="K4552" i="1"/>
  <c r="G4552" i="1"/>
  <c r="E4552" i="1"/>
  <c r="C4552" i="1"/>
  <c r="M4551" i="1"/>
  <c r="I4551" i="1"/>
  <c r="E4548" i="1"/>
  <c r="E4547" i="1"/>
  <c r="E4546" i="1"/>
  <c r="Q4490" i="1"/>
  <c r="O4490" i="1"/>
  <c r="M4490" i="1"/>
  <c r="Q4489" i="1"/>
  <c r="O4489" i="1"/>
  <c r="M4489" i="1"/>
  <c r="K4489" i="1"/>
  <c r="G4489" i="1"/>
  <c r="E4489" i="1"/>
  <c r="C4489" i="1"/>
  <c r="M4488" i="1"/>
  <c r="I4488" i="1"/>
  <c r="E4485" i="1"/>
  <c r="E4484" i="1"/>
  <c r="E4483" i="1"/>
  <c r="O4471" i="1"/>
  <c r="M4471" i="1"/>
  <c r="K4471" i="1"/>
  <c r="I4471" i="1"/>
  <c r="G4471" i="1"/>
  <c r="E4471" i="1"/>
  <c r="C4471" i="1"/>
  <c r="C4473" i="1" s="1"/>
  <c r="Q4470" i="1"/>
  <c r="Q4471" i="1" s="1"/>
  <c r="O4467" i="1"/>
  <c r="M4467" i="1"/>
  <c r="K4467" i="1"/>
  <c r="I4467" i="1"/>
  <c r="G4467" i="1"/>
  <c r="E4467" i="1"/>
  <c r="C4467" i="1"/>
  <c r="Q4466" i="1"/>
  <c r="Q4465" i="1"/>
  <c r="O4463" i="1"/>
  <c r="M4463" i="1"/>
  <c r="K4463" i="1"/>
  <c r="I4463" i="1"/>
  <c r="I4473" i="1" s="1"/>
  <c r="G4463" i="1"/>
  <c r="E4463" i="1"/>
  <c r="C4463" i="1"/>
  <c r="Q4462" i="1"/>
  <c r="Q4461" i="1"/>
  <c r="O4458" i="1"/>
  <c r="M4458" i="1"/>
  <c r="K4458" i="1"/>
  <c r="I4458" i="1"/>
  <c r="G4458" i="1"/>
  <c r="E4458" i="1"/>
  <c r="C4458" i="1"/>
  <c r="Q4457" i="1"/>
  <c r="Q4458" i="1" s="1"/>
  <c r="O4454" i="1"/>
  <c r="M4454" i="1"/>
  <c r="K4454" i="1"/>
  <c r="I4454" i="1"/>
  <c r="G4454" i="1"/>
  <c r="E4454" i="1"/>
  <c r="C4454" i="1"/>
  <c r="Q4453" i="1"/>
  <c r="Q4452" i="1"/>
  <c r="Q4451" i="1"/>
  <c r="Q4450" i="1"/>
  <c r="Q4449" i="1"/>
  <c r="Q4446" i="1"/>
  <c r="O4446" i="1"/>
  <c r="M4446" i="1"/>
  <c r="Q4445" i="1"/>
  <c r="O4445" i="1"/>
  <c r="M4445" i="1"/>
  <c r="K4445" i="1"/>
  <c r="G4445" i="1"/>
  <c r="E4445" i="1"/>
  <c r="C4445" i="1"/>
  <c r="M4444" i="1"/>
  <c r="I4444" i="1"/>
  <c r="E4441" i="1"/>
  <c r="E4440" i="1"/>
  <c r="E4439" i="1"/>
  <c r="O4431" i="1"/>
  <c r="M4431" i="1"/>
  <c r="K4431" i="1"/>
  <c r="I4431" i="1"/>
  <c r="G4431" i="1"/>
  <c r="E4431" i="1"/>
  <c r="C4431" i="1"/>
  <c r="Q4430" i="1"/>
  <c r="Q4429" i="1"/>
  <c r="O4426" i="1"/>
  <c r="M4426" i="1"/>
  <c r="K4426" i="1"/>
  <c r="K4433" i="1" s="1"/>
  <c r="I4426" i="1"/>
  <c r="I4433" i="1" s="1"/>
  <c r="G4426" i="1"/>
  <c r="E4426" i="1"/>
  <c r="C4426" i="1"/>
  <c r="Q4425" i="1"/>
  <c r="Q4424" i="1"/>
  <c r="Q4423" i="1"/>
  <c r="Q4422" i="1"/>
  <c r="Q4421" i="1"/>
  <c r="Q4420" i="1"/>
  <c r="Q4419" i="1"/>
  <c r="Q4417" i="1"/>
  <c r="Q4416" i="1"/>
  <c r="Q4415" i="1"/>
  <c r="Q4414" i="1"/>
  <c r="Q4413" i="1"/>
  <c r="Q4412" i="1"/>
  <c r="Q4411" i="1"/>
  <c r="Q4410" i="1"/>
  <c r="Q4409" i="1"/>
  <c r="Q4408" i="1"/>
  <c r="Q4407" i="1"/>
  <c r="Q4406" i="1"/>
  <c r="Q4405" i="1"/>
  <c r="Q4404" i="1"/>
  <c r="Q4403" i="1"/>
  <c r="Q4402" i="1"/>
  <c r="Q4401" i="1"/>
  <c r="Q4400" i="1"/>
  <c r="Q4399" i="1"/>
  <c r="Q4398" i="1"/>
  <c r="Q4397" i="1"/>
  <c r="Q4396" i="1"/>
  <c r="Q4395" i="1"/>
  <c r="Q4394" i="1"/>
  <c r="Q4393" i="1"/>
  <c r="Q4392" i="1"/>
  <c r="Q4391" i="1"/>
  <c r="Q4390" i="1"/>
  <c r="Q4389" i="1"/>
  <c r="Q4388" i="1"/>
  <c r="Q4387" i="1"/>
  <c r="Q4386" i="1"/>
  <c r="Q4385" i="1"/>
  <c r="Q4384" i="1"/>
  <c r="Q4381" i="1"/>
  <c r="O4381" i="1"/>
  <c r="M4381" i="1"/>
  <c r="Q4380" i="1"/>
  <c r="O4380" i="1"/>
  <c r="M4380" i="1"/>
  <c r="K4380" i="1"/>
  <c r="G4380" i="1"/>
  <c r="E4380" i="1"/>
  <c r="C4380" i="1"/>
  <c r="M4379" i="1"/>
  <c r="I4379" i="1"/>
  <c r="E4376" i="1"/>
  <c r="E4375" i="1"/>
  <c r="E4374" i="1"/>
  <c r="O4361" i="1"/>
  <c r="M4361" i="1"/>
  <c r="K4361" i="1"/>
  <c r="I4361" i="1"/>
  <c r="G4361" i="1"/>
  <c r="E4361" i="1"/>
  <c r="C4361" i="1"/>
  <c r="Q4360" i="1"/>
  <c r="Q4359" i="1"/>
  <c r="O4357" i="1"/>
  <c r="M4357" i="1"/>
  <c r="K4357" i="1"/>
  <c r="I4357" i="1"/>
  <c r="G4357" i="1"/>
  <c r="E4357" i="1"/>
  <c r="C4357" i="1"/>
  <c r="Q4356" i="1"/>
  <c r="Q4355" i="1"/>
  <c r="Q4354" i="1"/>
  <c r="Q4353" i="1"/>
  <c r="Q4352" i="1"/>
  <c r="Q4351" i="1"/>
  <c r="Q4350" i="1"/>
  <c r="Q4349" i="1"/>
  <c r="Q4348" i="1"/>
  <c r="Q4347" i="1"/>
  <c r="Q4346" i="1"/>
  <c r="Q4345" i="1"/>
  <c r="Q4344" i="1"/>
  <c r="Q4343" i="1"/>
  <c r="Q4342" i="1"/>
  <c r="O4339" i="1"/>
  <c r="M4339" i="1"/>
  <c r="K4339" i="1"/>
  <c r="I4339" i="1"/>
  <c r="G4339" i="1"/>
  <c r="E4339" i="1"/>
  <c r="C4339" i="1"/>
  <c r="Q4338" i="1"/>
  <c r="Q4337" i="1"/>
  <c r="Q4336" i="1"/>
  <c r="Q4335" i="1"/>
  <c r="Q4334" i="1"/>
  <c r="Q4333" i="1"/>
  <c r="Q4332" i="1"/>
  <c r="Q4331" i="1"/>
  <c r="Q4330" i="1"/>
  <c r="Q4329" i="1"/>
  <c r="O4326" i="1"/>
  <c r="M4326" i="1"/>
  <c r="K4326" i="1"/>
  <c r="I4326" i="1"/>
  <c r="G4326" i="1"/>
  <c r="E4326" i="1"/>
  <c r="C4326" i="1"/>
  <c r="Q4325" i="1"/>
  <c r="Q4324" i="1"/>
  <c r="Q4323" i="1"/>
  <c r="Q4322" i="1"/>
  <c r="Q4321" i="1"/>
  <c r="Q4320" i="1"/>
  <c r="Q4319" i="1"/>
  <c r="Q4316" i="1"/>
  <c r="O4316" i="1"/>
  <c r="M4316" i="1"/>
  <c r="Q4315" i="1"/>
  <c r="O4315" i="1"/>
  <c r="M4315" i="1"/>
  <c r="K4315" i="1"/>
  <c r="G4315" i="1"/>
  <c r="E4315" i="1"/>
  <c r="C4315" i="1"/>
  <c r="M4314" i="1"/>
  <c r="I4314" i="1"/>
  <c r="E4311" i="1"/>
  <c r="E4310" i="1"/>
  <c r="E4309" i="1"/>
  <c r="I4266" i="1"/>
  <c r="O4264" i="1"/>
  <c r="O4266" i="1" s="1"/>
  <c r="M4264" i="1"/>
  <c r="M4266" i="1" s="1"/>
  <c r="K4264" i="1"/>
  <c r="K4266" i="1" s="1"/>
  <c r="I4264" i="1"/>
  <c r="G4264" i="1"/>
  <c r="G4266" i="1" s="1"/>
  <c r="E4264" i="1"/>
  <c r="E4266" i="1" s="1"/>
  <c r="C4264" i="1"/>
  <c r="C4266" i="1" s="1"/>
  <c r="Q4263" i="1"/>
  <c r="Q4262" i="1"/>
  <c r="Q4261" i="1"/>
  <c r="Q4260" i="1"/>
  <c r="Q4259" i="1"/>
  <c r="Q4258" i="1"/>
  <c r="Q4257" i="1"/>
  <c r="Q4256" i="1"/>
  <c r="Q4253" i="1"/>
  <c r="O4253" i="1"/>
  <c r="M4253" i="1"/>
  <c r="Q4252" i="1"/>
  <c r="O4252" i="1"/>
  <c r="M4252" i="1"/>
  <c r="K4252" i="1"/>
  <c r="G4252" i="1"/>
  <c r="E4252" i="1"/>
  <c r="C4252" i="1"/>
  <c r="M4251" i="1"/>
  <c r="I4251" i="1"/>
  <c r="E4248" i="1"/>
  <c r="E4247" i="1"/>
  <c r="E4246" i="1"/>
  <c r="O4198" i="1"/>
  <c r="M4198" i="1"/>
  <c r="K4198" i="1"/>
  <c r="I4198" i="1"/>
  <c r="G4198" i="1"/>
  <c r="E4198" i="1"/>
  <c r="C4198" i="1"/>
  <c r="Q4197" i="1"/>
  <c r="Q4196" i="1"/>
  <c r="Q4195" i="1"/>
  <c r="Q4194" i="1"/>
  <c r="Q4193" i="1"/>
  <c r="Q4192" i="1"/>
  <c r="Q4191" i="1"/>
  <c r="Q4188" i="1"/>
  <c r="O4188" i="1"/>
  <c r="M4188" i="1"/>
  <c r="Q4187" i="1"/>
  <c r="O4187" i="1"/>
  <c r="M4187" i="1"/>
  <c r="K4187" i="1"/>
  <c r="G4187" i="1"/>
  <c r="E4187" i="1"/>
  <c r="C4187" i="1"/>
  <c r="M4186" i="1"/>
  <c r="I4186" i="1"/>
  <c r="E4183" i="1"/>
  <c r="E4182" i="1"/>
  <c r="E4181" i="1"/>
  <c r="O4176" i="1"/>
  <c r="M4176" i="1"/>
  <c r="K4176" i="1"/>
  <c r="K4200" i="1" s="1"/>
  <c r="I4176" i="1"/>
  <c r="G4176" i="1"/>
  <c r="G4200" i="1" s="1"/>
  <c r="E4176" i="1"/>
  <c r="C4176" i="1"/>
  <c r="C4200" i="1" s="1"/>
  <c r="Q4175" i="1"/>
  <c r="Q4174" i="1"/>
  <c r="Q4173" i="1"/>
  <c r="Q4172" i="1"/>
  <c r="Q4170" i="1"/>
  <c r="Q4169" i="1"/>
  <c r="Q4168" i="1"/>
  <c r="Q4167" i="1"/>
  <c r="Q4166" i="1"/>
  <c r="Q4165" i="1"/>
  <c r="Q4164" i="1"/>
  <c r="Q4163" i="1"/>
  <c r="Q4162" i="1"/>
  <c r="Q4161" i="1"/>
  <c r="Q4160" i="1"/>
  <c r="Q4159" i="1"/>
  <c r="Q4158" i="1"/>
  <c r="Q4157" i="1"/>
  <c r="Q4156" i="1"/>
  <c r="Q4155" i="1"/>
  <c r="Q4154" i="1"/>
  <c r="Q4153" i="1"/>
  <c r="Q4152" i="1"/>
  <c r="Q4151" i="1"/>
  <c r="Q4150" i="1"/>
  <c r="Q4149" i="1"/>
  <c r="Q4148" i="1"/>
  <c r="Q4147" i="1"/>
  <c r="Q4146" i="1"/>
  <c r="Q4145" i="1"/>
  <c r="Q4144" i="1"/>
  <c r="Q4143" i="1"/>
  <c r="Q4141" i="1"/>
  <c r="Q4140" i="1"/>
  <c r="Q4139" i="1"/>
  <c r="Q4138" i="1"/>
  <c r="Q4137" i="1"/>
  <c r="Q4136" i="1"/>
  <c r="Q4135" i="1"/>
  <c r="Q4134" i="1"/>
  <c r="Q4132" i="1"/>
  <c r="Q4131" i="1"/>
  <c r="Q4130" i="1"/>
  <c r="Q4129" i="1"/>
  <c r="Q4128" i="1"/>
  <c r="Q4120" i="1"/>
  <c r="O4120" i="1"/>
  <c r="M4120" i="1"/>
  <c r="Q4119" i="1"/>
  <c r="O4119" i="1"/>
  <c r="M4119" i="1"/>
  <c r="K4119" i="1"/>
  <c r="G4119" i="1"/>
  <c r="E4119" i="1"/>
  <c r="C4119" i="1"/>
  <c r="M4118" i="1"/>
  <c r="I4118" i="1"/>
  <c r="E4115" i="1"/>
  <c r="E4114" i="1"/>
  <c r="E4113" i="1"/>
  <c r="Q4057" i="1"/>
  <c r="O4057" i="1"/>
  <c r="M4057" i="1"/>
  <c r="Q4056" i="1"/>
  <c r="O4056" i="1"/>
  <c r="M4056" i="1"/>
  <c r="K4056" i="1"/>
  <c r="G4056" i="1"/>
  <c r="E4056" i="1"/>
  <c r="C4056" i="1"/>
  <c r="M4055" i="1"/>
  <c r="I4055" i="1"/>
  <c r="E4052" i="1"/>
  <c r="E4051" i="1"/>
  <c r="E4050" i="1"/>
  <c r="O4029" i="1"/>
  <c r="M4029" i="1"/>
  <c r="K4029" i="1"/>
  <c r="I4029" i="1"/>
  <c r="G4029" i="1"/>
  <c r="E4029" i="1"/>
  <c r="C4029" i="1"/>
  <c r="Q4028" i="1"/>
  <c r="Q4027" i="1"/>
  <c r="O4024" i="1"/>
  <c r="M4024" i="1"/>
  <c r="K4024" i="1"/>
  <c r="I4024" i="1"/>
  <c r="G4024" i="1"/>
  <c r="E4024" i="1"/>
  <c r="C4024" i="1"/>
  <c r="Q4023" i="1"/>
  <c r="Q4022" i="1"/>
  <c r="O4020" i="1"/>
  <c r="M4020" i="1"/>
  <c r="K4020" i="1"/>
  <c r="I4020" i="1"/>
  <c r="G4020" i="1"/>
  <c r="E4020" i="1"/>
  <c r="C4020" i="1"/>
  <c r="Q4019" i="1"/>
  <c r="Q4018" i="1"/>
  <c r="Q4017" i="1"/>
  <c r="Q4016" i="1"/>
  <c r="Q4015" i="1"/>
  <c r="Q4014" i="1"/>
  <c r="Q4013" i="1"/>
  <c r="Q4012" i="1"/>
  <c r="Q4011" i="1"/>
  <c r="Q4010" i="1"/>
  <c r="Q4009" i="1"/>
  <c r="O4006" i="1"/>
  <c r="M4006" i="1"/>
  <c r="K4006" i="1"/>
  <c r="I4006" i="1"/>
  <c r="G4006" i="1"/>
  <c r="E4006" i="1"/>
  <c r="C4006" i="1"/>
  <c r="Q4005" i="1"/>
  <c r="O4002" i="1"/>
  <c r="O4031" i="1" s="1"/>
  <c r="M4002" i="1"/>
  <c r="M4031" i="1" s="1"/>
  <c r="K4002" i="1"/>
  <c r="I4002" i="1"/>
  <c r="G4002" i="1"/>
  <c r="E4002" i="1"/>
  <c r="E4031" i="1" s="1"/>
  <c r="C4002" i="1"/>
  <c r="Q4001" i="1"/>
  <c r="Q4000" i="1"/>
  <c r="Q3999" i="1"/>
  <c r="Q3998" i="1"/>
  <c r="Q3997" i="1"/>
  <c r="Q3996" i="1"/>
  <c r="Q3995" i="1"/>
  <c r="Q3992" i="1"/>
  <c r="O3992" i="1"/>
  <c r="M3992" i="1"/>
  <c r="Q3991" i="1"/>
  <c r="O3991" i="1"/>
  <c r="M3991" i="1"/>
  <c r="K3991" i="1"/>
  <c r="G3991" i="1"/>
  <c r="E3991" i="1"/>
  <c r="C3991" i="1"/>
  <c r="M3990" i="1"/>
  <c r="I3990" i="1"/>
  <c r="E3987" i="1"/>
  <c r="E3986" i="1"/>
  <c r="E3985" i="1"/>
  <c r="O3942" i="1"/>
  <c r="M3942" i="1"/>
  <c r="K3942" i="1"/>
  <c r="I3942" i="1"/>
  <c r="G3942" i="1"/>
  <c r="E3942" i="1"/>
  <c r="C3942" i="1"/>
  <c r="Q3941" i="1"/>
  <c r="Q3940" i="1"/>
  <c r="Q3939" i="1"/>
  <c r="Q3937" i="1"/>
  <c r="Q3936" i="1"/>
  <c r="O3933" i="1"/>
  <c r="M3933" i="1"/>
  <c r="K3933" i="1"/>
  <c r="I3933" i="1"/>
  <c r="G3933" i="1"/>
  <c r="E3933" i="1"/>
  <c r="C3933" i="1"/>
  <c r="Q3932" i="1"/>
  <c r="Q3931" i="1"/>
  <c r="Q3928" i="1"/>
  <c r="O3928" i="1"/>
  <c r="M3928" i="1"/>
  <c r="Q3927" i="1"/>
  <c r="O3927" i="1"/>
  <c r="M3927" i="1"/>
  <c r="K3927" i="1"/>
  <c r="G3927" i="1"/>
  <c r="E3927" i="1"/>
  <c r="C3927" i="1"/>
  <c r="M3926" i="1"/>
  <c r="I3926" i="1"/>
  <c r="E3923" i="1"/>
  <c r="E3922" i="1"/>
  <c r="E3921" i="1"/>
  <c r="O3914" i="1"/>
  <c r="M3914" i="1"/>
  <c r="K3914" i="1"/>
  <c r="I3914" i="1"/>
  <c r="G3914" i="1"/>
  <c r="E3914" i="1"/>
  <c r="C3914" i="1"/>
  <c r="Q3913" i="1"/>
  <c r="Q3912" i="1"/>
  <c r="Q3914" i="1" s="1"/>
  <c r="O3910" i="1"/>
  <c r="M3910" i="1"/>
  <c r="K3910" i="1"/>
  <c r="I3910" i="1"/>
  <c r="G3910" i="1"/>
  <c r="E3910" i="1"/>
  <c r="C3910" i="1"/>
  <c r="Q3909" i="1"/>
  <c r="Q3908" i="1"/>
  <c r="Q3907" i="1"/>
  <c r="Q3906" i="1"/>
  <c r="Q3905" i="1"/>
  <c r="Q3904" i="1"/>
  <c r="Q3903" i="1"/>
  <c r="Q3902" i="1"/>
  <c r="Q3901" i="1"/>
  <c r="Q3900" i="1"/>
  <c r="Q3899" i="1"/>
  <c r="Q3898" i="1"/>
  <c r="Q3897" i="1"/>
  <c r="Q3896" i="1"/>
  <c r="Q3895" i="1"/>
  <c r="Q3894" i="1"/>
  <c r="Q3893" i="1"/>
  <c r="Q3892" i="1"/>
  <c r="Q3891" i="1"/>
  <c r="Q3890" i="1"/>
  <c r="O3887" i="1"/>
  <c r="M3887" i="1"/>
  <c r="K3887" i="1"/>
  <c r="I3887" i="1"/>
  <c r="G3887" i="1"/>
  <c r="E3887" i="1"/>
  <c r="C3887" i="1"/>
  <c r="Q3886" i="1"/>
  <c r="Q3885" i="1"/>
  <c r="Q3884" i="1"/>
  <c r="Q3883" i="1"/>
  <c r="Q3882" i="1"/>
  <c r="Q3881" i="1"/>
  <c r="Q3880" i="1"/>
  <c r="Q3879" i="1"/>
  <c r="Q3878" i="1"/>
  <c r="Q3877" i="1"/>
  <c r="Q3876" i="1"/>
  <c r="O3873" i="1"/>
  <c r="M3873" i="1"/>
  <c r="K3873" i="1"/>
  <c r="I3873" i="1"/>
  <c r="G3873" i="1"/>
  <c r="E3873" i="1"/>
  <c r="C3873" i="1"/>
  <c r="Q3872" i="1"/>
  <c r="Q3871" i="1"/>
  <c r="Q3870" i="1"/>
  <c r="Q3869" i="1"/>
  <c r="Q3868" i="1"/>
  <c r="Q3867" i="1"/>
  <c r="Q3866" i="1"/>
  <c r="Q3865" i="1"/>
  <c r="Q3862" i="1"/>
  <c r="O3862" i="1"/>
  <c r="M3862" i="1"/>
  <c r="Q3861" i="1"/>
  <c r="O3861" i="1"/>
  <c r="M3861" i="1"/>
  <c r="K3861" i="1"/>
  <c r="G3861" i="1"/>
  <c r="E3861" i="1"/>
  <c r="C3861" i="1"/>
  <c r="M3860" i="1"/>
  <c r="I3860" i="1"/>
  <c r="E3857" i="1"/>
  <c r="E3856" i="1"/>
  <c r="E3855" i="1"/>
  <c r="M3830" i="1"/>
  <c r="O3828" i="1"/>
  <c r="M3828" i="1"/>
  <c r="K3828" i="1"/>
  <c r="I3828" i="1"/>
  <c r="G3828" i="1"/>
  <c r="E3828" i="1"/>
  <c r="C3828" i="1"/>
  <c r="Q3827" i="1"/>
  <c r="Q3826" i="1"/>
  <c r="Q3825" i="1"/>
  <c r="O3822" i="1"/>
  <c r="M3822" i="1"/>
  <c r="K3822" i="1"/>
  <c r="I3822" i="1"/>
  <c r="G3822" i="1"/>
  <c r="E3822" i="1"/>
  <c r="C3822" i="1"/>
  <c r="Q3821" i="1"/>
  <c r="Q3820" i="1"/>
  <c r="Q3819" i="1"/>
  <c r="Q3818" i="1"/>
  <c r="Q3817" i="1"/>
  <c r="Q3816" i="1"/>
  <c r="Q3815" i="1"/>
  <c r="O3812" i="1"/>
  <c r="M3812" i="1"/>
  <c r="K3812" i="1"/>
  <c r="K3830" i="1" s="1"/>
  <c r="I3812" i="1"/>
  <c r="I3830" i="1" s="1"/>
  <c r="G3812" i="1"/>
  <c r="G3830" i="1" s="1"/>
  <c r="E3812" i="1"/>
  <c r="E3830" i="1" s="1"/>
  <c r="C3812" i="1"/>
  <c r="C3830" i="1" s="1"/>
  <c r="Q3811" i="1"/>
  <c r="Q3810" i="1"/>
  <c r="Q3809" i="1"/>
  <c r="Q3808" i="1"/>
  <c r="Q3807" i="1"/>
  <c r="Q3806" i="1"/>
  <c r="Q3805" i="1"/>
  <c r="Q3797" i="1"/>
  <c r="O3797" i="1"/>
  <c r="M3797" i="1"/>
  <c r="Q3796" i="1"/>
  <c r="O3796" i="1"/>
  <c r="M3796" i="1"/>
  <c r="K3796" i="1"/>
  <c r="G3796" i="1"/>
  <c r="E3796" i="1"/>
  <c r="C3796" i="1"/>
  <c r="M3795" i="1"/>
  <c r="I3795" i="1"/>
  <c r="E3792" i="1"/>
  <c r="E3791" i="1"/>
  <c r="E3790" i="1"/>
  <c r="Q3734" i="1"/>
  <c r="O3734" i="1"/>
  <c r="M3734" i="1"/>
  <c r="Q3733" i="1"/>
  <c r="O3733" i="1"/>
  <c r="M3733" i="1"/>
  <c r="K3733" i="1"/>
  <c r="G3733" i="1"/>
  <c r="E3733" i="1"/>
  <c r="C3733" i="1"/>
  <c r="M3732" i="1"/>
  <c r="I3732" i="1"/>
  <c r="E3729" i="1"/>
  <c r="E3728" i="1"/>
  <c r="E3727" i="1"/>
  <c r="O3709" i="1"/>
  <c r="M3709" i="1"/>
  <c r="K3709" i="1"/>
  <c r="I3709" i="1"/>
  <c r="G3709" i="1"/>
  <c r="E3709" i="1"/>
  <c r="C3709" i="1"/>
  <c r="Q3708" i="1"/>
  <c r="Q3707" i="1"/>
  <c r="Q3706" i="1"/>
  <c r="O3703" i="1"/>
  <c r="M3703" i="1"/>
  <c r="K3703" i="1"/>
  <c r="I3703" i="1"/>
  <c r="G3703" i="1"/>
  <c r="E3703" i="1"/>
  <c r="C3703" i="1"/>
  <c r="Q3702" i="1"/>
  <c r="Q3703" i="1" s="1"/>
  <c r="O3699" i="1"/>
  <c r="M3699" i="1"/>
  <c r="K3699" i="1"/>
  <c r="I3699" i="1"/>
  <c r="G3699" i="1"/>
  <c r="E3699" i="1"/>
  <c r="C3699" i="1"/>
  <c r="Q3697" i="1"/>
  <c r="Q3699" i="1" s="1"/>
  <c r="O3695" i="1"/>
  <c r="M3695" i="1"/>
  <c r="K3695" i="1"/>
  <c r="I3695" i="1"/>
  <c r="G3695" i="1"/>
  <c r="E3695" i="1"/>
  <c r="C3695" i="1"/>
  <c r="Q3694" i="1"/>
  <c r="Q3693" i="1"/>
  <c r="Q3692" i="1"/>
  <c r="Q3691" i="1"/>
  <c r="Q3690" i="1"/>
  <c r="Q3689" i="1"/>
  <c r="Q3688" i="1"/>
  <c r="Q3687" i="1"/>
  <c r="Q3686" i="1"/>
  <c r="Q3685" i="1"/>
  <c r="Q3684" i="1"/>
  <c r="O3681" i="1"/>
  <c r="M3681" i="1"/>
  <c r="M3711" i="1" s="1"/>
  <c r="K3681" i="1"/>
  <c r="K3711" i="1" s="1"/>
  <c r="I3681" i="1"/>
  <c r="I3711" i="1" s="1"/>
  <c r="G3681" i="1"/>
  <c r="E3681" i="1"/>
  <c r="E3711" i="1" s="1"/>
  <c r="C3681" i="1"/>
  <c r="C3711" i="1" s="1"/>
  <c r="Q3680" i="1"/>
  <c r="Q3679" i="1"/>
  <c r="Q3678" i="1"/>
  <c r="Q3677" i="1"/>
  <c r="Q3676" i="1"/>
  <c r="Q3675" i="1"/>
  <c r="Q3674" i="1"/>
  <c r="Q3673" i="1"/>
  <c r="Q3670" i="1"/>
  <c r="O3670" i="1"/>
  <c r="M3670" i="1"/>
  <c r="Q3669" i="1"/>
  <c r="O3669" i="1"/>
  <c r="M3669" i="1"/>
  <c r="K3669" i="1"/>
  <c r="G3669" i="1"/>
  <c r="E3669" i="1"/>
  <c r="C3669" i="1"/>
  <c r="M3668" i="1"/>
  <c r="I3668" i="1"/>
  <c r="E3665" i="1"/>
  <c r="E3664" i="1"/>
  <c r="E3663" i="1"/>
  <c r="O3644" i="1"/>
  <c r="M3644" i="1"/>
  <c r="K3644" i="1"/>
  <c r="I3644" i="1"/>
  <c r="G3644" i="1"/>
  <c r="E3644" i="1"/>
  <c r="C3644" i="1"/>
  <c r="Q3643" i="1"/>
  <c r="Q3642" i="1"/>
  <c r="Q3641" i="1"/>
  <c r="Q3640" i="1"/>
  <c r="Q3639" i="1"/>
  <c r="Q3638" i="1"/>
  <c r="Q3637" i="1"/>
  <c r="Q3636" i="1"/>
  <c r="Q3635" i="1"/>
  <c r="Q3634" i="1"/>
  <c r="Q3633" i="1"/>
  <c r="Q3632" i="1"/>
  <c r="Q3631" i="1"/>
  <c r="Q3630" i="1"/>
  <c r="Q3629" i="1"/>
  <c r="O3626" i="1"/>
  <c r="M3626" i="1"/>
  <c r="K3626" i="1"/>
  <c r="I3626" i="1"/>
  <c r="G3626" i="1"/>
  <c r="E3626" i="1"/>
  <c r="C3626" i="1"/>
  <c r="Q3625" i="1"/>
  <c r="Q3624" i="1"/>
  <c r="Q3623" i="1"/>
  <c r="Q3622" i="1"/>
  <c r="Q3621" i="1"/>
  <c r="Q3620" i="1"/>
  <c r="Q3619" i="1"/>
  <c r="O3616" i="1"/>
  <c r="O3646" i="1" s="1"/>
  <c r="M3616" i="1"/>
  <c r="K3616" i="1"/>
  <c r="I3616" i="1"/>
  <c r="G3616" i="1"/>
  <c r="G3646" i="1" s="1"/>
  <c r="E3616" i="1"/>
  <c r="C3616" i="1"/>
  <c r="Q3615" i="1"/>
  <c r="Q3614" i="1"/>
  <c r="Q3613" i="1"/>
  <c r="Q3612" i="1"/>
  <c r="Q3611" i="1"/>
  <c r="Q3610" i="1"/>
  <c r="Q3609" i="1"/>
  <c r="Q3606" i="1"/>
  <c r="O3606" i="1"/>
  <c r="M3606" i="1"/>
  <c r="Q3605" i="1"/>
  <c r="O3605" i="1"/>
  <c r="M3605" i="1"/>
  <c r="K3605" i="1"/>
  <c r="G3605" i="1"/>
  <c r="E3605" i="1"/>
  <c r="C3605" i="1"/>
  <c r="M3604" i="1"/>
  <c r="I3604" i="1"/>
  <c r="E3601" i="1"/>
  <c r="E3600" i="1"/>
  <c r="E3599" i="1"/>
  <c r="O3586" i="1"/>
  <c r="M3586" i="1"/>
  <c r="K3586" i="1"/>
  <c r="I3586" i="1"/>
  <c r="G3586" i="1"/>
  <c r="E3586" i="1"/>
  <c r="C3586" i="1"/>
  <c r="Q3585" i="1"/>
  <c r="Q3584" i="1"/>
  <c r="O3582" i="1"/>
  <c r="M3582" i="1"/>
  <c r="K3582" i="1"/>
  <c r="I3582" i="1"/>
  <c r="G3582" i="1"/>
  <c r="E3582" i="1"/>
  <c r="C3582" i="1"/>
  <c r="Q3581" i="1"/>
  <c r="Q3580" i="1"/>
  <c r="Q3579" i="1"/>
  <c r="Q3578" i="1"/>
  <c r="Q3577" i="1"/>
  <c r="Q3576" i="1"/>
  <c r="Q3575" i="1"/>
  <c r="Q3574" i="1"/>
  <c r="Q3573" i="1"/>
  <c r="Q3572" i="1"/>
  <c r="Q3571" i="1"/>
  <c r="Q3570" i="1"/>
  <c r="Q3569" i="1"/>
  <c r="Q3568" i="1"/>
  <c r="Q3567" i="1"/>
  <c r="O3564" i="1"/>
  <c r="M3564" i="1"/>
  <c r="K3564" i="1"/>
  <c r="I3564" i="1"/>
  <c r="G3564" i="1"/>
  <c r="E3564" i="1"/>
  <c r="C3564" i="1"/>
  <c r="Q3563" i="1"/>
  <c r="Q3562" i="1"/>
  <c r="Q3561" i="1"/>
  <c r="Q3560" i="1"/>
  <c r="Q3559" i="1"/>
  <c r="Q3558" i="1"/>
  <c r="Q3557" i="1"/>
  <c r="Q3556" i="1"/>
  <c r="O3553" i="1"/>
  <c r="M3553" i="1"/>
  <c r="K3553" i="1"/>
  <c r="K3589" i="1" s="1"/>
  <c r="I3553" i="1"/>
  <c r="I3589" i="1" s="1"/>
  <c r="G3553" i="1"/>
  <c r="E3553" i="1"/>
  <c r="C3553" i="1"/>
  <c r="C3589" i="1" s="1"/>
  <c r="Q3552" i="1"/>
  <c r="Q3551" i="1"/>
  <c r="Q3550" i="1"/>
  <c r="Q3549" i="1"/>
  <c r="Q3548" i="1"/>
  <c r="Q3547" i="1"/>
  <c r="Q3546" i="1"/>
  <c r="Q3543" i="1"/>
  <c r="O3543" i="1"/>
  <c r="M3543" i="1"/>
  <c r="Q3542" i="1"/>
  <c r="O3542" i="1"/>
  <c r="M3542" i="1"/>
  <c r="K3542" i="1"/>
  <c r="G3542" i="1"/>
  <c r="E3542" i="1"/>
  <c r="C3542" i="1"/>
  <c r="M3541" i="1"/>
  <c r="I3541" i="1"/>
  <c r="E3538" i="1"/>
  <c r="E3537" i="1"/>
  <c r="E3536" i="1"/>
  <c r="C3520" i="1"/>
  <c r="O3518" i="1"/>
  <c r="M3518" i="1"/>
  <c r="K3518" i="1"/>
  <c r="I3518" i="1"/>
  <c r="G3518" i="1"/>
  <c r="E3518" i="1"/>
  <c r="C3518" i="1"/>
  <c r="Q3517" i="1"/>
  <c r="Q3516" i="1"/>
  <c r="Q3515" i="1"/>
  <c r="Q3514" i="1"/>
  <c r="Q3513" i="1"/>
  <c r="Q3512" i="1"/>
  <c r="Q3511" i="1"/>
  <c r="Q3510" i="1"/>
  <c r="O3507" i="1"/>
  <c r="M3507" i="1"/>
  <c r="K3507" i="1"/>
  <c r="I3507" i="1"/>
  <c r="G3507" i="1"/>
  <c r="E3507" i="1"/>
  <c r="C3507" i="1"/>
  <c r="Q3506" i="1"/>
  <c r="Q3505" i="1"/>
  <c r="Q3504" i="1"/>
  <c r="Q3503" i="1"/>
  <c r="Q3502" i="1"/>
  <c r="Q3501" i="1"/>
  <c r="Q3500" i="1"/>
  <c r="Q3499" i="1"/>
  <c r="Q3498" i="1"/>
  <c r="Q3497" i="1"/>
  <c r="Q3496" i="1"/>
  <c r="Q3495" i="1"/>
  <c r="Q3494" i="1"/>
  <c r="Q3493" i="1"/>
  <c r="Q3492" i="1"/>
  <c r="Q3491" i="1"/>
  <c r="Q3490" i="1"/>
  <c r="O3487" i="1"/>
  <c r="M3487" i="1"/>
  <c r="K3487" i="1"/>
  <c r="I3487" i="1"/>
  <c r="G3487" i="1"/>
  <c r="E3487" i="1"/>
  <c r="E3520" i="1" s="1"/>
  <c r="C3487" i="1"/>
  <c r="Q3486" i="1"/>
  <c r="Q3487" i="1" s="1"/>
  <c r="Q3478" i="1"/>
  <c r="O3478" i="1"/>
  <c r="M3478" i="1"/>
  <c r="Q3477" i="1"/>
  <c r="O3477" i="1"/>
  <c r="M3477" i="1"/>
  <c r="K3477" i="1"/>
  <c r="G3477" i="1"/>
  <c r="E3477" i="1"/>
  <c r="C3477" i="1"/>
  <c r="M3476" i="1"/>
  <c r="I3476" i="1"/>
  <c r="E3473" i="1"/>
  <c r="E3472" i="1"/>
  <c r="E3471" i="1"/>
  <c r="Q3415" i="1"/>
  <c r="O3415" i="1"/>
  <c r="M3415" i="1"/>
  <c r="Q3414" i="1"/>
  <c r="O3414" i="1"/>
  <c r="M3414" i="1"/>
  <c r="K3414" i="1"/>
  <c r="G3414" i="1"/>
  <c r="E3414" i="1"/>
  <c r="C3414" i="1"/>
  <c r="M3413" i="1"/>
  <c r="I3413" i="1"/>
  <c r="E3410" i="1"/>
  <c r="E3409" i="1"/>
  <c r="E3408" i="1"/>
  <c r="O3367" i="1"/>
  <c r="M3367" i="1"/>
  <c r="K3367" i="1"/>
  <c r="I3367" i="1"/>
  <c r="G3367" i="1"/>
  <c r="E3367" i="1"/>
  <c r="C3367" i="1"/>
  <c r="Q3366" i="1"/>
  <c r="Q3365" i="1"/>
  <c r="Q3364" i="1"/>
  <c r="Q3363" i="1"/>
  <c r="Q3361" i="1"/>
  <c r="Q3360" i="1"/>
  <c r="O3357" i="1"/>
  <c r="M3357" i="1"/>
  <c r="K3357" i="1"/>
  <c r="I3357" i="1"/>
  <c r="G3357" i="1"/>
  <c r="E3357" i="1"/>
  <c r="C3357" i="1"/>
  <c r="Q3356" i="1"/>
  <c r="Q3355" i="1"/>
  <c r="Q3357" i="1" s="1"/>
  <c r="Q3352" i="1"/>
  <c r="O3352" i="1"/>
  <c r="M3352" i="1"/>
  <c r="Q3351" i="1"/>
  <c r="O3351" i="1"/>
  <c r="M3351" i="1"/>
  <c r="K3351" i="1"/>
  <c r="G3351" i="1"/>
  <c r="E3351" i="1"/>
  <c r="C3351" i="1"/>
  <c r="M3350" i="1"/>
  <c r="I3350" i="1"/>
  <c r="E3347" i="1"/>
  <c r="E3346" i="1"/>
  <c r="E3345" i="1"/>
  <c r="O3344" i="1"/>
  <c r="M3344" i="1"/>
  <c r="K3344" i="1"/>
  <c r="I3344" i="1"/>
  <c r="G3344" i="1"/>
  <c r="E3344" i="1"/>
  <c r="C3344" i="1"/>
  <c r="Q3343" i="1"/>
  <c r="Q3342" i="1"/>
  <c r="Q3344" i="1" s="1"/>
  <c r="O3340" i="1"/>
  <c r="M3340" i="1"/>
  <c r="K3340" i="1"/>
  <c r="I3340" i="1"/>
  <c r="G3340" i="1"/>
  <c r="E3340" i="1"/>
  <c r="C3340" i="1"/>
  <c r="Q3339" i="1"/>
  <c r="Q3338" i="1"/>
  <c r="Q3337" i="1"/>
  <c r="Q3336" i="1"/>
  <c r="Q3335" i="1"/>
  <c r="Q3334" i="1"/>
  <c r="Q3333" i="1"/>
  <c r="Q3332" i="1"/>
  <c r="Q3331" i="1"/>
  <c r="Q3330" i="1"/>
  <c r="Q3329" i="1"/>
  <c r="Q3328" i="1"/>
  <c r="Q3327" i="1"/>
  <c r="Q3326" i="1"/>
  <c r="Q3325" i="1"/>
  <c r="Q3324" i="1"/>
  <c r="Q3323" i="1"/>
  <c r="Q3322" i="1"/>
  <c r="Q3321" i="1"/>
  <c r="Q3320" i="1"/>
  <c r="Q3319" i="1"/>
  <c r="Q3340" i="1" s="1"/>
  <c r="O3316" i="1"/>
  <c r="M3316" i="1"/>
  <c r="K3316" i="1"/>
  <c r="I3316" i="1"/>
  <c r="G3316" i="1"/>
  <c r="E3316" i="1"/>
  <c r="C3316" i="1"/>
  <c r="Q3315" i="1"/>
  <c r="Q3314" i="1"/>
  <c r="Q3313" i="1"/>
  <c r="Q3312" i="1"/>
  <c r="Q3311" i="1"/>
  <c r="Q3310" i="1"/>
  <c r="Q3309" i="1"/>
  <c r="Q3308" i="1"/>
  <c r="Q3307" i="1"/>
  <c r="Q3306" i="1"/>
  <c r="Q3305" i="1"/>
  <c r="Q3304" i="1"/>
  <c r="Q3303" i="1"/>
  <c r="O3300" i="1"/>
  <c r="M3300" i="1"/>
  <c r="K3300" i="1"/>
  <c r="I3300" i="1"/>
  <c r="G3300" i="1"/>
  <c r="E3300" i="1"/>
  <c r="C3300" i="1"/>
  <c r="C3369" i="1" s="1"/>
  <c r="C3417" i="1" s="1"/>
  <c r="Q3299" i="1"/>
  <c r="Q3298" i="1"/>
  <c r="Q3297" i="1"/>
  <c r="Q3296" i="1"/>
  <c r="Q3295" i="1"/>
  <c r="Q3294" i="1"/>
  <c r="Q3293" i="1"/>
  <c r="Q3292" i="1"/>
  <c r="Q3291" i="1"/>
  <c r="Q3300" i="1" s="1"/>
  <c r="Q3288" i="1"/>
  <c r="O3288" i="1"/>
  <c r="M3288" i="1"/>
  <c r="Q3287" i="1"/>
  <c r="O3287" i="1"/>
  <c r="M3287" i="1"/>
  <c r="K3287" i="1"/>
  <c r="G3287" i="1"/>
  <c r="E3287" i="1"/>
  <c r="C3287" i="1"/>
  <c r="M3286" i="1"/>
  <c r="I3286" i="1"/>
  <c r="E3283" i="1"/>
  <c r="E3282" i="1"/>
  <c r="E3281" i="1"/>
  <c r="O3256" i="1"/>
  <c r="M3256" i="1"/>
  <c r="K3256" i="1"/>
  <c r="I3256" i="1"/>
  <c r="G3256" i="1"/>
  <c r="E3256" i="1"/>
  <c r="C3256" i="1"/>
  <c r="Q3255" i="1"/>
  <c r="Q3256" i="1" s="1"/>
  <c r="Q3254" i="1"/>
  <c r="O3251" i="1"/>
  <c r="M3251" i="1"/>
  <c r="M3258" i="1" s="1"/>
  <c r="K3251" i="1"/>
  <c r="I3251" i="1"/>
  <c r="G3251" i="1"/>
  <c r="E3251" i="1"/>
  <c r="C3251" i="1"/>
  <c r="Q3250" i="1"/>
  <c r="Q3249" i="1"/>
  <c r="Q3248" i="1"/>
  <c r="Q3247" i="1"/>
  <c r="Q3246" i="1"/>
  <c r="Q3245" i="1"/>
  <c r="Q3244" i="1"/>
  <c r="Q3243" i="1"/>
  <c r="O3240" i="1"/>
  <c r="M3240" i="1"/>
  <c r="K3240" i="1"/>
  <c r="K3258" i="1" s="1"/>
  <c r="I3240" i="1"/>
  <c r="I3258" i="1" s="1"/>
  <c r="G3240" i="1"/>
  <c r="E3240" i="1"/>
  <c r="C3240" i="1"/>
  <c r="Q3239" i="1"/>
  <c r="Q3238" i="1"/>
  <c r="Q3237" i="1"/>
  <c r="Q3236" i="1"/>
  <c r="Q3235" i="1"/>
  <c r="Q3234" i="1"/>
  <c r="Q3233" i="1"/>
  <c r="Q3225" i="1"/>
  <c r="O3225" i="1"/>
  <c r="M3225" i="1"/>
  <c r="Q3224" i="1"/>
  <c r="O3224" i="1"/>
  <c r="M3224" i="1"/>
  <c r="K3224" i="1"/>
  <c r="G3224" i="1"/>
  <c r="E3224" i="1"/>
  <c r="C3224" i="1"/>
  <c r="M3223" i="1"/>
  <c r="I3223" i="1"/>
  <c r="E3220" i="1"/>
  <c r="E3219" i="1"/>
  <c r="E3218" i="1"/>
  <c r="Q3162" i="1"/>
  <c r="O3162" i="1"/>
  <c r="M3162" i="1"/>
  <c r="Q3161" i="1"/>
  <c r="O3161" i="1"/>
  <c r="M3161" i="1"/>
  <c r="K3161" i="1"/>
  <c r="G3161" i="1"/>
  <c r="E3161" i="1"/>
  <c r="C3161" i="1"/>
  <c r="M3160" i="1"/>
  <c r="I3160" i="1"/>
  <c r="E3157" i="1"/>
  <c r="E3156" i="1"/>
  <c r="E3155" i="1"/>
  <c r="O3109" i="1"/>
  <c r="M3109" i="1"/>
  <c r="K3109" i="1"/>
  <c r="I3109" i="1"/>
  <c r="G3109" i="1"/>
  <c r="E3109" i="1"/>
  <c r="C3109" i="1"/>
  <c r="Q3108" i="1"/>
  <c r="Q3109" i="1" s="1"/>
  <c r="O3105" i="1"/>
  <c r="O3111" i="1" s="1"/>
  <c r="M3105" i="1"/>
  <c r="M3111" i="1" s="1"/>
  <c r="K3105" i="1"/>
  <c r="K3111" i="1" s="1"/>
  <c r="I3105" i="1"/>
  <c r="G3105" i="1"/>
  <c r="G3111" i="1" s="1"/>
  <c r="E3105" i="1"/>
  <c r="E3111" i="1" s="1"/>
  <c r="C3105" i="1"/>
  <c r="C3111" i="1" s="1"/>
  <c r="Q3104" i="1"/>
  <c r="Q3103" i="1"/>
  <c r="Q3102" i="1"/>
  <c r="Q3099" i="1"/>
  <c r="O3099" i="1"/>
  <c r="M3099" i="1"/>
  <c r="Q3098" i="1"/>
  <c r="O3098" i="1"/>
  <c r="M3098" i="1"/>
  <c r="K3098" i="1"/>
  <c r="G3098" i="1"/>
  <c r="E3098" i="1"/>
  <c r="C3098" i="1"/>
  <c r="M3097" i="1"/>
  <c r="I3097" i="1"/>
  <c r="E3094" i="1"/>
  <c r="E3093" i="1"/>
  <c r="E3092" i="1"/>
  <c r="O3055" i="1"/>
  <c r="M3055" i="1"/>
  <c r="K3055" i="1"/>
  <c r="I3055" i="1"/>
  <c r="G3055" i="1"/>
  <c r="E3055" i="1"/>
  <c r="C3055" i="1"/>
  <c r="Q3054" i="1"/>
  <c r="Q3053" i="1"/>
  <c r="Q3052" i="1"/>
  <c r="Q3051" i="1"/>
  <c r="Q3050" i="1"/>
  <c r="Q3049" i="1"/>
  <c r="Q3048" i="1"/>
  <c r="Q3047" i="1"/>
  <c r="Q3046" i="1"/>
  <c r="Q3055" i="1" s="1"/>
  <c r="O3043" i="1"/>
  <c r="M3043" i="1"/>
  <c r="K3043" i="1"/>
  <c r="I3043" i="1"/>
  <c r="G3043" i="1"/>
  <c r="E3043" i="1"/>
  <c r="C3043" i="1"/>
  <c r="Q3042" i="1"/>
  <c r="Q3041" i="1"/>
  <c r="Q3040" i="1"/>
  <c r="O3037" i="1"/>
  <c r="M3037" i="1"/>
  <c r="K3037" i="1"/>
  <c r="I3037" i="1"/>
  <c r="G3037" i="1"/>
  <c r="E3037" i="1"/>
  <c r="C3037" i="1"/>
  <c r="Q3036" i="1"/>
  <c r="Q3037" i="1" s="1"/>
  <c r="Q3035" i="1"/>
  <c r="Q3033" i="1"/>
  <c r="O3033" i="1"/>
  <c r="M3033" i="1"/>
  <c r="Q3032" i="1"/>
  <c r="O3032" i="1"/>
  <c r="M3032" i="1"/>
  <c r="K3032" i="1"/>
  <c r="G3032" i="1"/>
  <c r="E3032" i="1"/>
  <c r="C3032" i="1"/>
  <c r="M3031" i="1"/>
  <c r="I3031" i="1"/>
  <c r="E3028" i="1"/>
  <c r="E3027" i="1"/>
  <c r="E3026" i="1"/>
  <c r="M3024" i="1"/>
  <c r="K3024" i="1"/>
  <c r="I3024" i="1"/>
  <c r="G3024" i="1"/>
  <c r="E3024" i="1"/>
  <c r="C3024" i="1"/>
  <c r="Q3023" i="1"/>
  <c r="Q3022" i="1"/>
  <c r="Q3021" i="1"/>
  <c r="Q3020" i="1"/>
  <c r="Q3019" i="1"/>
  <c r="Q3018" i="1"/>
  <c r="Q3017" i="1"/>
  <c r="Q3016" i="1"/>
  <c r="Q3015" i="1"/>
  <c r="Q3014" i="1"/>
  <c r="Q3013" i="1"/>
  <c r="Q3012" i="1"/>
  <c r="Q3011" i="1"/>
  <c r="O3010" i="1"/>
  <c r="Q3009" i="1"/>
  <c r="Q3008" i="1"/>
  <c r="Q3007" i="1"/>
  <c r="Q3006" i="1"/>
  <c r="Q3005" i="1"/>
  <c r="Q3004" i="1"/>
  <c r="Q3003" i="1"/>
  <c r="Q3002" i="1"/>
  <c r="Q3001" i="1"/>
  <c r="O2998" i="1"/>
  <c r="M2998" i="1"/>
  <c r="K2998" i="1"/>
  <c r="I2998" i="1"/>
  <c r="G2998" i="1"/>
  <c r="E2998" i="1"/>
  <c r="C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98" i="1" s="1"/>
  <c r="O2981" i="1"/>
  <c r="M2981" i="1"/>
  <c r="K2981" i="1"/>
  <c r="I2981" i="1"/>
  <c r="G2981" i="1"/>
  <c r="E2981" i="1"/>
  <c r="C2981" i="1"/>
  <c r="Q2980" i="1"/>
  <c r="Q2979" i="1"/>
  <c r="Q2978" i="1"/>
  <c r="Q2977" i="1"/>
  <c r="Q2976" i="1"/>
  <c r="Q2975" i="1"/>
  <c r="Q2974" i="1"/>
  <c r="Q2973" i="1"/>
  <c r="Q2972" i="1"/>
  <c r="Q2971" i="1"/>
  <c r="Q2968" i="1"/>
  <c r="O2968" i="1"/>
  <c r="M2968" i="1"/>
  <c r="Q2967" i="1"/>
  <c r="O2967" i="1"/>
  <c r="M2967" i="1"/>
  <c r="K2967" i="1"/>
  <c r="G2967" i="1"/>
  <c r="E2967" i="1"/>
  <c r="C2967" i="1"/>
  <c r="M2966" i="1"/>
  <c r="I2966" i="1"/>
  <c r="E2963" i="1"/>
  <c r="E2962" i="1"/>
  <c r="E2961" i="1"/>
  <c r="O2931" i="1"/>
  <c r="M2931" i="1"/>
  <c r="K2931" i="1"/>
  <c r="I2931" i="1"/>
  <c r="G2931" i="1"/>
  <c r="E2931" i="1"/>
  <c r="C2931" i="1"/>
  <c r="Q2930" i="1"/>
  <c r="Q2929" i="1"/>
  <c r="Q2928" i="1"/>
  <c r="Q2927" i="1"/>
  <c r="Q2926" i="1"/>
  <c r="Q2925" i="1"/>
  <c r="Q2924" i="1"/>
  <c r="Q2923" i="1"/>
  <c r="O2920" i="1"/>
  <c r="M2920" i="1"/>
  <c r="K2920" i="1"/>
  <c r="I2920" i="1"/>
  <c r="G2920" i="1"/>
  <c r="E2920" i="1"/>
  <c r="C2920" i="1"/>
  <c r="Q2919" i="1"/>
  <c r="Q2918" i="1"/>
  <c r="O2915" i="1"/>
  <c r="M2915" i="1"/>
  <c r="K2915" i="1"/>
  <c r="I2915" i="1"/>
  <c r="G2915" i="1"/>
  <c r="E2915" i="1"/>
  <c r="E2933" i="1" s="1"/>
  <c r="C2915" i="1"/>
  <c r="C2933" i="1" s="1"/>
  <c r="Q2914" i="1"/>
  <c r="Q2913" i="1"/>
  <c r="Q2912" i="1"/>
  <c r="Q2911" i="1"/>
  <c r="Q2910" i="1"/>
  <c r="Q2909" i="1"/>
  <c r="Q2908" i="1"/>
  <c r="Q2907" i="1"/>
  <c r="Q2906" i="1"/>
  <c r="Q2903" i="1"/>
  <c r="O2903" i="1"/>
  <c r="M2903" i="1"/>
  <c r="Q2902" i="1"/>
  <c r="O2902" i="1"/>
  <c r="M2902" i="1"/>
  <c r="K2902" i="1"/>
  <c r="G2902" i="1"/>
  <c r="E2902" i="1"/>
  <c r="C2902" i="1"/>
  <c r="M2901" i="1"/>
  <c r="I2901" i="1"/>
  <c r="E2898" i="1"/>
  <c r="E2897" i="1"/>
  <c r="E2896" i="1"/>
  <c r="O2875" i="1"/>
  <c r="M2875" i="1"/>
  <c r="K2875" i="1"/>
  <c r="I2875" i="1"/>
  <c r="G2875" i="1"/>
  <c r="E2875" i="1"/>
  <c r="C2875" i="1"/>
  <c r="Q2873" i="1"/>
  <c r="Q2872" i="1"/>
  <c r="O2869" i="1"/>
  <c r="M2869" i="1"/>
  <c r="K2869" i="1"/>
  <c r="I2869" i="1"/>
  <c r="G2869" i="1"/>
  <c r="E2869" i="1"/>
  <c r="C2869" i="1"/>
  <c r="Q2868" i="1"/>
  <c r="Q2869" i="1" s="1"/>
  <c r="Q2867" i="1"/>
  <c r="Q2866" i="1"/>
  <c r="O2863" i="1"/>
  <c r="M2863" i="1"/>
  <c r="K2863" i="1"/>
  <c r="I2863" i="1"/>
  <c r="G2863" i="1"/>
  <c r="E2863" i="1"/>
  <c r="C2863" i="1"/>
  <c r="Q2862" i="1"/>
  <c r="Q2861" i="1"/>
  <c r="Q2860" i="1"/>
  <c r="Q2859" i="1"/>
  <c r="Q2858" i="1"/>
  <c r="Q2857" i="1"/>
  <c r="Q2863" i="1" s="1"/>
  <c r="Q2856" i="1"/>
  <c r="Q2855" i="1"/>
  <c r="O2852" i="1"/>
  <c r="M2852" i="1"/>
  <c r="K2852" i="1"/>
  <c r="I2852" i="1"/>
  <c r="G2852" i="1"/>
  <c r="E2852" i="1"/>
  <c r="C2852" i="1"/>
  <c r="Q2851" i="1"/>
  <c r="Q2850" i="1"/>
  <c r="Q2849" i="1"/>
  <c r="Q2848" i="1"/>
  <c r="Q2847" i="1"/>
  <c r="Q2846" i="1"/>
  <c r="O2843" i="1"/>
  <c r="M2843" i="1"/>
  <c r="K2843" i="1"/>
  <c r="I2843" i="1"/>
  <c r="G2843" i="1"/>
  <c r="E2843" i="1"/>
  <c r="C2843" i="1"/>
  <c r="Q2842" i="1"/>
  <c r="Q2841" i="1"/>
  <c r="Q2840" i="1"/>
  <c r="Q2832" i="1"/>
  <c r="O2832" i="1"/>
  <c r="M2832" i="1"/>
  <c r="Q2831" i="1"/>
  <c r="O2831" i="1"/>
  <c r="M2831" i="1"/>
  <c r="K2831" i="1"/>
  <c r="G2831" i="1"/>
  <c r="E2831" i="1"/>
  <c r="C2831" i="1"/>
  <c r="M2830" i="1"/>
  <c r="I2830" i="1"/>
  <c r="E2827" i="1"/>
  <c r="E2826" i="1"/>
  <c r="E2825" i="1"/>
  <c r="Q2769" i="1"/>
  <c r="O2769" i="1"/>
  <c r="M2769" i="1"/>
  <c r="Q2768" i="1"/>
  <c r="O2768" i="1"/>
  <c r="M2768" i="1"/>
  <c r="K2768" i="1"/>
  <c r="G2768" i="1"/>
  <c r="E2768" i="1"/>
  <c r="C2768" i="1"/>
  <c r="M2767" i="1"/>
  <c r="I2767" i="1"/>
  <c r="E2764" i="1"/>
  <c r="E2763" i="1"/>
  <c r="E2762" i="1"/>
  <c r="K2717" i="1"/>
  <c r="O2715" i="1"/>
  <c r="M2715" i="1"/>
  <c r="K2715" i="1"/>
  <c r="I2715" i="1"/>
  <c r="G2715" i="1"/>
  <c r="E2715" i="1"/>
  <c r="C2715" i="1"/>
  <c r="Q2714" i="1"/>
  <c r="Q2715" i="1" s="1"/>
  <c r="O2711" i="1"/>
  <c r="M2711" i="1"/>
  <c r="M2717" i="1" s="1"/>
  <c r="K2711" i="1"/>
  <c r="I2711" i="1"/>
  <c r="G2711" i="1"/>
  <c r="E2711" i="1"/>
  <c r="E2717" i="1" s="1"/>
  <c r="C2711" i="1"/>
  <c r="C2717" i="1" s="1"/>
  <c r="Q2710" i="1"/>
  <c r="Q2709" i="1"/>
  <c r="Q2706" i="1"/>
  <c r="O2706" i="1"/>
  <c r="M2706" i="1"/>
  <c r="Q2705" i="1"/>
  <c r="O2705" i="1"/>
  <c r="M2705" i="1"/>
  <c r="K2705" i="1"/>
  <c r="G2705" i="1"/>
  <c r="E2705" i="1"/>
  <c r="C2705" i="1"/>
  <c r="M2704" i="1"/>
  <c r="I2704" i="1"/>
  <c r="E2701" i="1"/>
  <c r="E2700" i="1"/>
  <c r="E2699" i="1"/>
  <c r="O2655" i="1"/>
  <c r="M2655" i="1"/>
  <c r="K2655" i="1"/>
  <c r="I2655" i="1"/>
  <c r="G2655" i="1"/>
  <c r="E2655" i="1"/>
  <c r="C2655" i="1"/>
  <c r="Q2654" i="1"/>
  <c r="Q2653" i="1"/>
  <c r="Q2652" i="1"/>
  <c r="Q2651" i="1"/>
  <c r="Q2650" i="1"/>
  <c r="Q2649" i="1"/>
  <c r="O2646" i="1"/>
  <c r="M2646" i="1"/>
  <c r="K2646" i="1"/>
  <c r="I2646" i="1"/>
  <c r="G2646" i="1"/>
  <c r="E2646" i="1"/>
  <c r="C2646" i="1"/>
  <c r="Q2645" i="1"/>
  <c r="Q2646" i="1" s="1"/>
  <c r="Q2642" i="1"/>
  <c r="O2642" i="1"/>
  <c r="M2642" i="1"/>
  <c r="Q2641" i="1"/>
  <c r="O2641" i="1"/>
  <c r="M2641" i="1"/>
  <c r="K2641" i="1"/>
  <c r="G2641" i="1"/>
  <c r="E2641" i="1"/>
  <c r="C2641" i="1"/>
  <c r="M2640" i="1"/>
  <c r="I2640" i="1"/>
  <c r="E2637" i="1"/>
  <c r="E2636" i="1"/>
  <c r="E2635" i="1"/>
  <c r="O2633" i="1"/>
  <c r="M2633" i="1"/>
  <c r="K2633" i="1"/>
  <c r="I2633" i="1"/>
  <c r="G2633" i="1"/>
  <c r="E2633" i="1"/>
  <c r="C2633" i="1"/>
  <c r="Q2631" i="1"/>
  <c r="Q2633" i="1" s="1"/>
  <c r="O2629" i="1"/>
  <c r="M2629" i="1"/>
  <c r="K2629" i="1"/>
  <c r="I2629" i="1"/>
  <c r="G2629" i="1"/>
  <c r="E2629" i="1"/>
  <c r="C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O2606" i="1"/>
  <c r="M2606" i="1"/>
  <c r="K2606" i="1"/>
  <c r="I2606" i="1"/>
  <c r="G2606" i="1"/>
  <c r="E2606" i="1"/>
  <c r="C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O2590" i="1"/>
  <c r="M2590" i="1"/>
  <c r="K2590" i="1"/>
  <c r="I2590" i="1"/>
  <c r="G2590" i="1"/>
  <c r="E2590" i="1"/>
  <c r="C2590" i="1"/>
  <c r="Q2589" i="1"/>
  <c r="Q2588" i="1"/>
  <c r="Q2587" i="1"/>
  <c r="Q2586" i="1"/>
  <c r="Q2585" i="1"/>
  <c r="Q2584" i="1"/>
  <c r="Q2583" i="1"/>
  <c r="Q2582" i="1"/>
  <c r="Q2581" i="1"/>
  <c r="Q2578" i="1"/>
  <c r="O2578" i="1"/>
  <c r="M2578" i="1"/>
  <c r="Q2577" i="1"/>
  <c r="O2577" i="1"/>
  <c r="M2577" i="1"/>
  <c r="K2577" i="1"/>
  <c r="G2577" i="1"/>
  <c r="E2577" i="1"/>
  <c r="C2577" i="1"/>
  <c r="M2576" i="1"/>
  <c r="I2576" i="1"/>
  <c r="E2573" i="1"/>
  <c r="E2572" i="1"/>
  <c r="E2571" i="1"/>
  <c r="O2529" i="1"/>
  <c r="M2529" i="1"/>
  <c r="K2529" i="1"/>
  <c r="I2529" i="1"/>
  <c r="G2529" i="1"/>
  <c r="E2529" i="1"/>
  <c r="C2529" i="1"/>
  <c r="Q2528" i="1"/>
  <c r="Q2527" i="1"/>
  <c r="Q2526" i="1"/>
  <c r="Q2525" i="1"/>
  <c r="Q2524" i="1"/>
  <c r="Q2523" i="1"/>
  <c r="O2520" i="1"/>
  <c r="M2520" i="1"/>
  <c r="K2520" i="1"/>
  <c r="I2520" i="1"/>
  <c r="G2520" i="1"/>
  <c r="E2520" i="1"/>
  <c r="C2520" i="1"/>
  <c r="Q2519" i="1"/>
  <c r="Q2518" i="1"/>
  <c r="Q2515" i="1"/>
  <c r="O2515" i="1"/>
  <c r="M2515" i="1"/>
  <c r="Q2514" i="1"/>
  <c r="O2514" i="1"/>
  <c r="M2514" i="1"/>
  <c r="K2514" i="1"/>
  <c r="G2514" i="1"/>
  <c r="E2514" i="1"/>
  <c r="C2514" i="1"/>
  <c r="M2513" i="1"/>
  <c r="I2513" i="1"/>
  <c r="E2510" i="1"/>
  <c r="E2509" i="1"/>
  <c r="E2508" i="1"/>
  <c r="O2506" i="1"/>
  <c r="M2506" i="1"/>
  <c r="K2506" i="1"/>
  <c r="I2506" i="1"/>
  <c r="G2506" i="1"/>
  <c r="E2506" i="1"/>
  <c r="C2506" i="1"/>
  <c r="Q2505" i="1"/>
  <c r="Q2504" i="1"/>
  <c r="Q2506" i="1" s="1"/>
  <c r="O2502" i="1"/>
  <c r="M2502" i="1"/>
  <c r="K2502" i="1"/>
  <c r="I2502" i="1"/>
  <c r="G2502" i="1"/>
  <c r="E2502" i="1"/>
  <c r="C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O2478" i="1"/>
  <c r="M2478" i="1"/>
  <c r="K2478" i="1"/>
  <c r="I2478" i="1"/>
  <c r="G2478" i="1"/>
  <c r="E2478" i="1"/>
  <c r="C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O2462" i="1"/>
  <c r="M2462" i="1"/>
  <c r="K2462" i="1"/>
  <c r="K2531" i="1" s="1"/>
  <c r="I2462" i="1"/>
  <c r="I2531" i="1" s="1"/>
  <c r="G2462" i="1"/>
  <c r="E2462" i="1"/>
  <c r="C2462" i="1"/>
  <c r="Q2461" i="1"/>
  <c r="Q2460" i="1"/>
  <c r="Q2459" i="1"/>
  <c r="Q2458" i="1"/>
  <c r="Q2457" i="1"/>
  <c r="Q2456" i="1"/>
  <c r="Q2455" i="1"/>
  <c r="Q2454" i="1"/>
  <c r="Q2453" i="1"/>
  <c r="Q2452" i="1"/>
  <c r="Q2449" i="1"/>
  <c r="O2449" i="1"/>
  <c r="M2449" i="1"/>
  <c r="Q2448" i="1"/>
  <c r="O2448" i="1"/>
  <c r="M2448" i="1"/>
  <c r="K2448" i="1"/>
  <c r="G2448" i="1"/>
  <c r="E2448" i="1"/>
  <c r="C2448" i="1"/>
  <c r="M2447" i="1"/>
  <c r="I2447" i="1"/>
  <c r="E2444" i="1"/>
  <c r="E2443" i="1"/>
  <c r="E2442" i="1"/>
  <c r="O2396" i="1"/>
  <c r="M2396" i="1"/>
  <c r="K2396" i="1"/>
  <c r="I2396" i="1"/>
  <c r="G2396" i="1"/>
  <c r="E2396" i="1"/>
  <c r="C2396" i="1"/>
  <c r="Q2395" i="1"/>
  <c r="Q2396" i="1" s="1"/>
  <c r="O2392" i="1"/>
  <c r="O2398" i="1" s="1"/>
  <c r="M2392" i="1"/>
  <c r="M2398" i="1" s="1"/>
  <c r="K2392" i="1"/>
  <c r="K2398" i="1" s="1"/>
  <c r="I2392" i="1"/>
  <c r="I2398" i="1" s="1"/>
  <c r="G2392" i="1"/>
  <c r="G2398" i="1" s="1"/>
  <c r="E2392" i="1"/>
  <c r="E2398" i="1" s="1"/>
  <c r="C2392" i="1"/>
  <c r="C2398" i="1" s="1"/>
  <c r="Q2391" i="1"/>
  <c r="Q2390" i="1"/>
  <c r="Q2389" i="1"/>
  <c r="Q2386" i="1"/>
  <c r="O2386" i="1"/>
  <c r="M2386" i="1"/>
  <c r="Q2385" i="1"/>
  <c r="O2385" i="1"/>
  <c r="M2385" i="1"/>
  <c r="K2385" i="1"/>
  <c r="G2385" i="1"/>
  <c r="E2385" i="1"/>
  <c r="C2385" i="1"/>
  <c r="M2384" i="1"/>
  <c r="I2384" i="1"/>
  <c r="E2381" i="1"/>
  <c r="E2380" i="1"/>
  <c r="E2379" i="1"/>
  <c r="O2374" i="1"/>
  <c r="M2374" i="1"/>
  <c r="K2374" i="1"/>
  <c r="I2374" i="1"/>
  <c r="G2374" i="1"/>
  <c r="E2374" i="1"/>
  <c r="C2374" i="1"/>
  <c r="Q2373" i="1"/>
  <c r="Q2371" i="1"/>
  <c r="Q2370" i="1"/>
  <c r="Q2368" i="1"/>
  <c r="Q2367" i="1"/>
  <c r="Q2366" i="1"/>
  <c r="O2363" i="1"/>
  <c r="M2363" i="1"/>
  <c r="K2363" i="1"/>
  <c r="I2363" i="1"/>
  <c r="G2363" i="1"/>
  <c r="E2363" i="1"/>
  <c r="C2363" i="1"/>
  <c r="Q2362" i="1"/>
  <c r="Q2363" i="1" s="1"/>
  <c r="Q2361" i="1"/>
  <c r="O2358" i="1"/>
  <c r="M2358" i="1"/>
  <c r="K2358" i="1"/>
  <c r="I2358" i="1"/>
  <c r="G2358" i="1"/>
  <c r="E2358" i="1"/>
  <c r="C2358" i="1"/>
  <c r="Q2357" i="1"/>
  <c r="Q2356" i="1"/>
  <c r="Q2355" i="1"/>
  <c r="Q2354" i="1"/>
  <c r="Q2358" i="1" s="1"/>
  <c r="O2351" i="1"/>
  <c r="M2351" i="1"/>
  <c r="K2351" i="1"/>
  <c r="I2351" i="1"/>
  <c r="G2351" i="1"/>
  <c r="E2351" i="1"/>
  <c r="C2351" i="1"/>
  <c r="Q2350" i="1"/>
  <c r="Q2349" i="1"/>
  <c r="Q2348" i="1"/>
  <c r="Q2347" i="1"/>
  <c r="Q2346" i="1"/>
  <c r="Q2345" i="1"/>
  <c r="O2340" i="1"/>
  <c r="M2340" i="1"/>
  <c r="K2340" i="1"/>
  <c r="I2340" i="1"/>
  <c r="G2340" i="1"/>
  <c r="E2340" i="1"/>
  <c r="C2340" i="1"/>
  <c r="Q2339" i="1"/>
  <c r="Q2338" i="1"/>
  <c r="Q2337" i="1"/>
  <c r="Q2336" i="1"/>
  <c r="Q2340" i="1" s="1"/>
  <c r="O2333" i="1"/>
  <c r="O2376" i="1" s="1"/>
  <c r="M2333" i="1"/>
  <c r="K2333" i="1"/>
  <c r="I2333" i="1"/>
  <c r="G2333" i="1"/>
  <c r="E2333" i="1"/>
  <c r="C2333" i="1"/>
  <c r="Q2332" i="1"/>
  <c r="Q2331" i="1"/>
  <c r="Q2330" i="1"/>
  <c r="Q2329" i="1"/>
  <c r="Q2328" i="1"/>
  <c r="Q2327" i="1"/>
  <c r="Q2326" i="1"/>
  <c r="O2323" i="1"/>
  <c r="M2323" i="1"/>
  <c r="K2323" i="1"/>
  <c r="I2323" i="1"/>
  <c r="G2323" i="1"/>
  <c r="E2323" i="1"/>
  <c r="C2323" i="1"/>
  <c r="Q2322" i="1"/>
  <c r="Q2321" i="1"/>
  <c r="Q2313" i="1"/>
  <c r="O2313" i="1"/>
  <c r="M2313" i="1"/>
  <c r="Q2312" i="1"/>
  <c r="O2312" i="1"/>
  <c r="M2312" i="1"/>
  <c r="K2312" i="1"/>
  <c r="G2312" i="1"/>
  <c r="E2312" i="1"/>
  <c r="C2312" i="1"/>
  <c r="M2311" i="1"/>
  <c r="I2311" i="1"/>
  <c r="E2308" i="1"/>
  <c r="E2307" i="1"/>
  <c r="E2306" i="1"/>
  <c r="Q2250" i="1"/>
  <c r="O2250" i="1"/>
  <c r="M2250" i="1"/>
  <c r="Q2249" i="1"/>
  <c r="O2249" i="1"/>
  <c r="M2249" i="1"/>
  <c r="K2249" i="1"/>
  <c r="G2249" i="1"/>
  <c r="E2249" i="1"/>
  <c r="C2249" i="1"/>
  <c r="M2248" i="1"/>
  <c r="I2248" i="1"/>
  <c r="E2245" i="1"/>
  <c r="E2244" i="1"/>
  <c r="E2243" i="1"/>
  <c r="O2235" i="1"/>
  <c r="M2235" i="1"/>
  <c r="K2235" i="1"/>
  <c r="I2235" i="1"/>
  <c r="G2235" i="1"/>
  <c r="E2235" i="1"/>
  <c r="C2235" i="1"/>
  <c r="Q2234" i="1"/>
  <c r="Q2235" i="1" s="1"/>
  <c r="Q2233" i="1"/>
  <c r="O2231" i="1"/>
  <c r="M2231" i="1"/>
  <c r="K2231" i="1"/>
  <c r="I2231" i="1"/>
  <c r="E2231" i="1"/>
  <c r="C2231" i="1"/>
  <c r="Q2230" i="1"/>
  <c r="G2230" i="1"/>
  <c r="G2231" i="1" s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31" i="1" s="1"/>
  <c r="Q2215" i="1"/>
  <c r="Q2214" i="1"/>
  <c r="O2211" i="1"/>
  <c r="M2211" i="1"/>
  <c r="K2211" i="1"/>
  <c r="I2211" i="1"/>
  <c r="G2211" i="1"/>
  <c r="E2211" i="1"/>
  <c r="C2211" i="1"/>
  <c r="Q2210" i="1"/>
  <c r="Q2209" i="1"/>
  <c r="Q2208" i="1"/>
  <c r="Q2207" i="1"/>
  <c r="Q2206" i="1"/>
  <c r="Q2205" i="1"/>
  <c r="Q2204" i="1"/>
  <c r="Q2203" i="1"/>
  <c r="Q2202" i="1"/>
  <c r="O2199" i="1"/>
  <c r="M2199" i="1"/>
  <c r="K2199" i="1"/>
  <c r="I2199" i="1"/>
  <c r="I2237" i="1" s="1"/>
  <c r="G2199" i="1"/>
  <c r="E2199" i="1"/>
  <c r="C2199" i="1"/>
  <c r="Q2198" i="1"/>
  <c r="Q2197" i="1"/>
  <c r="Q2196" i="1"/>
  <c r="Q2195" i="1"/>
  <c r="Q2194" i="1"/>
  <c r="Q2193" i="1"/>
  <c r="Q2192" i="1"/>
  <c r="Q2191" i="1"/>
  <c r="Q2188" i="1"/>
  <c r="O2188" i="1"/>
  <c r="M2188" i="1"/>
  <c r="Q2187" i="1"/>
  <c r="O2187" i="1"/>
  <c r="M2187" i="1"/>
  <c r="K2187" i="1"/>
  <c r="G2187" i="1"/>
  <c r="E2187" i="1"/>
  <c r="C2187" i="1"/>
  <c r="M2186" i="1"/>
  <c r="I2186" i="1"/>
  <c r="E2183" i="1"/>
  <c r="E2182" i="1"/>
  <c r="E2181" i="1"/>
  <c r="O2160" i="1"/>
  <c r="M2160" i="1"/>
  <c r="K2160" i="1"/>
  <c r="I2160" i="1"/>
  <c r="G2160" i="1"/>
  <c r="E2160" i="1"/>
  <c r="C2160" i="1"/>
  <c r="Q2159" i="1"/>
  <c r="Q2158" i="1"/>
  <c r="Q2157" i="1"/>
  <c r="Q2156" i="1"/>
  <c r="Q2155" i="1"/>
  <c r="Q2154" i="1"/>
  <c r="Q2153" i="1"/>
  <c r="Q2152" i="1"/>
  <c r="Q2151" i="1"/>
  <c r="Q2150" i="1"/>
  <c r="O2147" i="1"/>
  <c r="M2147" i="1"/>
  <c r="K2147" i="1"/>
  <c r="I2147" i="1"/>
  <c r="G2147" i="1"/>
  <c r="E2147" i="1"/>
  <c r="C2147" i="1"/>
  <c r="Q2146" i="1"/>
  <c r="Q2145" i="1"/>
  <c r="Q2144" i="1"/>
  <c r="Q2143" i="1"/>
  <c r="Q2142" i="1"/>
  <c r="Q2141" i="1"/>
  <c r="Q2140" i="1"/>
  <c r="O2137" i="1"/>
  <c r="O2162" i="1" s="1"/>
  <c r="M2137" i="1"/>
  <c r="K2137" i="1"/>
  <c r="K2162" i="1" s="1"/>
  <c r="I2137" i="1"/>
  <c r="G2137" i="1"/>
  <c r="G2162" i="1" s="1"/>
  <c r="E2137" i="1"/>
  <c r="C2137" i="1"/>
  <c r="C2162" i="1" s="1"/>
  <c r="Q2136" i="1"/>
  <c r="Q2135" i="1"/>
  <c r="Q2134" i="1"/>
  <c r="Q2133" i="1"/>
  <c r="Q2132" i="1"/>
  <c r="Q2131" i="1"/>
  <c r="Q2130" i="1"/>
  <c r="Q2137" i="1" s="1"/>
  <c r="Q2129" i="1"/>
  <c r="Q2126" i="1"/>
  <c r="O2126" i="1"/>
  <c r="M2126" i="1"/>
  <c r="Q2125" i="1"/>
  <c r="O2125" i="1"/>
  <c r="M2125" i="1"/>
  <c r="K2125" i="1"/>
  <c r="G2125" i="1"/>
  <c r="E2125" i="1"/>
  <c r="C2125" i="1"/>
  <c r="M2124" i="1"/>
  <c r="I2124" i="1"/>
  <c r="E2121" i="1"/>
  <c r="E2120" i="1"/>
  <c r="E2119" i="1"/>
  <c r="O2089" i="1"/>
  <c r="M2089" i="1"/>
  <c r="K2089" i="1"/>
  <c r="I2089" i="1"/>
  <c r="G2089" i="1"/>
  <c r="E2089" i="1"/>
  <c r="C2089" i="1"/>
  <c r="Q2088" i="1"/>
  <c r="Q2087" i="1"/>
  <c r="Q2086" i="1"/>
  <c r="Q2085" i="1"/>
  <c r="Q2084" i="1"/>
  <c r="O2081" i="1"/>
  <c r="M2081" i="1"/>
  <c r="K2081" i="1"/>
  <c r="I2081" i="1"/>
  <c r="G2081" i="1"/>
  <c r="E2081" i="1"/>
  <c r="C2081" i="1"/>
  <c r="Q2080" i="1"/>
  <c r="Q2079" i="1"/>
  <c r="Q2078" i="1"/>
  <c r="Q2077" i="1"/>
  <c r="O2074" i="1"/>
  <c r="O2091" i="1" s="1"/>
  <c r="M2074" i="1"/>
  <c r="K2074" i="1"/>
  <c r="I2074" i="1"/>
  <c r="I2091" i="1" s="1"/>
  <c r="G2074" i="1"/>
  <c r="G2091" i="1" s="1"/>
  <c r="E2074" i="1"/>
  <c r="C2074" i="1"/>
  <c r="Q2073" i="1"/>
  <c r="Q2072" i="1"/>
  <c r="Q2071" i="1"/>
  <c r="Q2070" i="1"/>
  <c r="Q2069" i="1"/>
  <c r="Q2068" i="1"/>
  <c r="Q2067" i="1"/>
  <c r="Q2066" i="1"/>
  <c r="Q2063" i="1"/>
  <c r="O2063" i="1"/>
  <c r="M2063" i="1"/>
  <c r="Q2062" i="1"/>
  <c r="O2062" i="1"/>
  <c r="M2062" i="1"/>
  <c r="K2062" i="1"/>
  <c r="G2062" i="1"/>
  <c r="E2062" i="1"/>
  <c r="C2062" i="1"/>
  <c r="M2061" i="1"/>
  <c r="I2061" i="1"/>
  <c r="E2058" i="1"/>
  <c r="E2057" i="1"/>
  <c r="E2056" i="1"/>
  <c r="O2022" i="1"/>
  <c r="M2022" i="1"/>
  <c r="M2024" i="1" s="1"/>
  <c r="K2022" i="1"/>
  <c r="I2022" i="1"/>
  <c r="G2022" i="1"/>
  <c r="E2022" i="1"/>
  <c r="C2022" i="1"/>
  <c r="Q2021" i="1"/>
  <c r="Q2020" i="1"/>
  <c r="O2018" i="1"/>
  <c r="M2018" i="1"/>
  <c r="K2018" i="1"/>
  <c r="I2018" i="1"/>
  <c r="G2018" i="1"/>
  <c r="E2018" i="1"/>
  <c r="C2018" i="1"/>
  <c r="Q2017" i="1"/>
  <c r="Q2016" i="1"/>
  <c r="Q2015" i="1"/>
  <c r="Q2014" i="1"/>
  <c r="Q2013" i="1"/>
  <c r="O2010" i="1"/>
  <c r="M2010" i="1"/>
  <c r="K2010" i="1"/>
  <c r="K2024" i="1" s="1"/>
  <c r="I2010" i="1"/>
  <c r="I2024" i="1" s="1"/>
  <c r="G2010" i="1"/>
  <c r="E2010" i="1"/>
  <c r="E2024" i="1" s="1"/>
  <c r="C2010" i="1"/>
  <c r="C2024" i="1" s="1"/>
  <c r="Q2009" i="1"/>
  <c r="Q2008" i="1"/>
  <c r="Q2007" i="1"/>
  <c r="Q2006" i="1"/>
  <c r="Q2005" i="1"/>
  <c r="Q2004" i="1"/>
  <c r="Q2003" i="1"/>
  <c r="Q2000" i="1"/>
  <c r="O2000" i="1"/>
  <c r="M2000" i="1"/>
  <c r="Q1999" i="1"/>
  <c r="O1999" i="1"/>
  <c r="M1999" i="1"/>
  <c r="K1999" i="1"/>
  <c r="G1999" i="1"/>
  <c r="E1999" i="1"/>
  <c r="C1999" i="1"/>
  <c r="M1998" i="1"/>
  <c r="I1998" i="1"/>
  <c r="E1995" i="1"/>
  <c r="E1994" i="1"/>
  <c r="E1993" i="1"/>
  <c r="O1949" i="1"/>
  <c r="M1949" i="1"/>
  <c r="K1949" i="1"/>
  <c r="I1949" i="1"/>
  <c r="G1949" i="1"/>
  <c r="E1949" i="1"/>
  <c r="C1949" i="1"/>
  <c r="Q1948" i="1"/>
  <c r="Q1949" i="1" s="1"/>
  <c r="O1945" i="1"/>
  <c r="M1945" i="1"/>
  <c r="K1945" i="1"/>
  <c r="I1945" i="1"/>
  <c r="G1945" i="1"/>
  <c r="E1945" i="1"/>
  <c r="C1945" i="1"/>
  <c r="Q1944" i="1"/>
  <c r="Q1945" i="1" s="1"/>
  <c r="O1941" i="1"/>
  <c r="M1941" i="1"/>
  <c r="K1941" i="1"/>
  <c r="I1941" i="1"/>
  <c r="G1941" i="1"/>
  <c r="E1941" i="1"/>
  <c r="C1941" i="1"/>
  <c r="Q1940" i="1"/>
  <c r="Q1941" i="1" s="1"/>
  <c r="Q1939" i="1"/>
  <c r="Q1937" i="1"/>
  <c r="O1937" i="1"/>
  <c r="M1937" i="1"/>
  <c r="Q1936" i="1"/>
  <c r="O1936" i="1"/>
  <c r="M1936" i="1"/>
  <c r="K1936" i="1"/>
  <c r="G1936" i="1"/>
  <c r="E1936" i="1"/>
  <c r="C1936" i="1"/>
  <c r="M1935" i="1"/>
  <c r="I1935" i="1"/>
  <c r="E1932" i="1"/>
  <c r="E1931" i="1"/>
  <c r="E1930" i="1"/>
  <c r="O1929" i="1"/>
  <c r="M1929" i="1"/>
  <c r="K1929" i="1"/>
  <c r="I1929" i="1"/>
  <c r="G1929" i="1"/>
  <c r="E1929" i="1"/>
  <c r="C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O1903" i="1"/>
  <c r="M1903" i="1"/>
  <c r="K1903" i="1"/>
  <c r="I1903" i="1"/>
  <c r="G1903" i="1"/>
  <c r="E1903" i="1"/>
  <c r="C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O1885" i="1"/>
  <c r="M1885" i="1"/>
  <c r="M1952" i="1" s="1"/>
  <c r="K1885" i="1"/>
  <c r="I1885" i="1"/>
  <c r="I1952" i="1" s="1"/>
  <c r="G1885" i="1"/>
  <c r="E1885" i="1"/>
  <c r="E1952" i="1" s="1"/>
  <c r="C1885" i="1"/>
  <c r="Q1884" i="1"/>
  <c r="Q1883" i="1"/>
  <c r="Q1882" i="1"/>
  <c r="Q1881" i="1"/>
  <c r="Q1880" i="1"/>
  <c r="Q1879" i="1"/>
  <c r="Q1878" i="1"/>
  <c r="Q1877" i="1"/>
  <c r="Q1876" i="1"/>
  <c r="Q1873" i="1"/>
  <c r="O1873" i="1"/>
  <c r="M1873" i="1"/>
  <c r="Q1872" i="1"/>
  <c r="O1872" i="1"/>
  <c r="M1872" i="1"/>
  <c r="K1872" i="1"/>
  <c r="G1872" i="1"/>
  <c r="E1872" i="1"/>
  <c r="C1872" i="1"/>
  <c r="M1871" i="1"/>
  <c r="I1871" i="1"/>
  <c r="E1868" i="1"/>
  <c r="E1867" i="1"/>
  <c r="E1866" i="1"/>
  <c r="O1814" i="1"/>
  <c r="M1814" i="1"/>
  <c r="K1814" i="1"/>
  <c r="I1814" i="1"/>
  <c r="G1814" i="1"/>
  <c r="E1814" i="1"/>
  <c r="C1814" i="1"/>
  <c r="Q1813" i="1"/>
  <c r="Q1812" i="1"/>
  <c r="Q1810" i="1"/>
  <c r="O1810" i="1"/>
  <c r="M1810" i="1"/>
  <c r="Q1809" i="1"/>
  <c r="O1809" i="1"/>
  <c r="M1809" i="1"/>
  <c r="K1809" i="1"/>
  <c r="G1809" i="1"/>
  <c r="E1809" i="1"/>
  <c r="C1809" i="1"/>
  <c r="M1808" i="1"/>
  <c r="I1808" i="1"/>
  <c r="E1805" i="1"/>
  <c r="E1804" i="1"/>
  <c r="E1803" i="1"/>
  <c r="O1798" i="1"/>
  <c r="M1798" i="1"/>
  <c r="K1798" i="1"/>
  <c r="I1798" i="1"/>
  <c r="E1798" i="1"/>
  <c r="C1798" i="1"/>
  <c r="Q1797" i="1"/>
  <c r="G1797" i="1"/>
  <c r="G1798" i="1" s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O1776" i="1"/>
  <c r="M1776" i="1"/>
  <c r="K1776" i="1"/>
  <c r="I1776" i="1"/>
  <c r="G1776" i="1"/>
  <c r="E1776" i="1"/>
  <c r="C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O1760" i="1"/>
  <c r="M1760" i="1"/>
  <c r="K1760" i="1"/>
  <c r="I1760" i="1"/>
  <c r="G1760" i="1"/>
  <c r="E1760" i="1"/>
  <c r="C1760" i="1"/>
  <c r="Q1759" i="1"/>
  <c r="Q1758" i="1"/>
  <c r="Q1757" i="1"/>
  <c r="Q1756" i="1"/>
  <c r="Q1755" i="1"/>
  <c r="Q1754" i="1"/>
  <c r="Q1753" i="1"/>
  <c r="Q1752" i="1"/>
  <c r="Q1751" i="1"/>
  <c r="Q1750" i="1"/>
  <c r="Q1747" i="1"/>
  <c r="O1747" i="1"/>
  <c r="M1747" i="1"/>
  <c r="Q1746" i="1"/>
  <c r="O1746" i="1"/>
  <c r="M1746" i="1"/>
  <c r="K1746" i="1"/>
  <c r="G1746" i="1"/>
  <c r="E1746" i="1"/>
  <c r="C1746" i="1"/>
  <c r="M1745" i="1"/>
  <c r="I1745" i="1"/>
  <c r="E1742" i="1"/>
  <c r="E1741" i="1"/>
  <c r="E1740" i="1"/>
  <c r="O1729" i="1"/>
  <c r="M1729" i="1"/>
  <c r="K1729" i="1"/>
  <c r="I1729" i="1"/>
  <c r="G1729" i="1"/>
  <c r="E1729" i="1"/>
  <c r="C1729" i="1"/>
  <c r="Q1727" i="1"/>
  <c r="Q1729" i="1" s="1"/>
  <c r="O1725" i="1"/>
  <c r="M1725" i="1"/>
  <c r="K1725" i="1"/>
  <c r="I1725" i="1"/>
  <c r="G1725" i="1"/>
  <c r="E1725" i="1"/>
  <c r="C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O1708" i="1"/>
  <c r="M1708" i="1"/>
  <c r="K1708" i="1"/>
  <c r="I1708" i="1"/>
  <c r="G1708" i="1"/>
  <c r="E1708" i="1"/>
  <c r="C1708" i="1"/>
  <c r="C1731" i="1" s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O1693" i="1"/>
  <c r="M1693" i="1"/>
  <c r="K1693" i="1"/>
  <c r="I1693" i="1"/>
  <c r="G1693" i="1"/>
  <c r="E1693" i="1"/>
  <c r="E1731" i="1" s="1"/>
  <c r="C1693" i="1"/>
  <c r="Q1692" i="1"/>
  <c r="Q1691" i="1"/>
  <c r="Q1690" i="1"/>
  <c r="Q1689" i="1"/>
  <c r="Q1688" i="1"/>
  <c r="Q1687" i="1"/>
  <c r="Q1686" i="1"/>
  <c r="Q1685" i="1"/>
  <c r="Q1682" i="1"/>
  <c r="O1682" i="1"/>
  <c r="M1682" i="1"/>
  <c r="Q1681" i="1"/>
  <c r="O1681" i="1"/>
  <c r="M1681" i="1"/>
  <c r="K1681" i="1"/>
  <c r="G1681" i="1"/>
  <c r="E1681" i="1"/>
  <c r="C1681" i="1"/>
  <c r="M1680" i="1"/>
  <c r="I1680" i="1"/>
  <c r="E1677" i="1"/>
  <c r="E1676" i="1"/>
  <c r="E1675" i="1"/>
  <c r="O1658" i="1"/>
  <c r="M1658" i="1"/>
  <c r="K1658" i="1"/>
  <c r="I1658" i="1"/>
  <c r="I1660" i="1" s="1"/>
  <c r="G1658" i="1"/>
  <c r="E1658" i="1"/>
  <c r="C1658" i="1"/>
  <c r="Q1657" i="1"/>
  <c r="Q1656" i="1"/>
  <c r="O1654" i="1"/>
  <c r="M1654" i="1"/>
  <c r="K1654" i="1"/>
  <c r="I1654" i="1"/>
  <c r="G1654" i="1"/>
  <c r="E1654" i="1"/>
  <c r="C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O1637" i="1"/>
  <c r="M1637" i="1"/>
  <c r="K1637" i="1"/>
  <c r="I1637" i="1"/>
  <c r="G1637" i="1"/>
  <c r="E1637" i="1"/>
  <c r="C1637" i="1"/>
  <c r="Q1636" i="1"/>
  <c r="Q1635" i="1"/>
  <c r="Q1634" i="1"/>
  <c r="Q1633" i="1"/>
  <c r="Q1632" i="1"/>
  <c r="O1629" i="1"/>
  <c r="M1629" i="1"/>
  <c r="K1629" i="1"/>
  <c r="K1660" i="1" s="1"/>
  <c r="I1629" i="1"/>
  <c r="G1629" i="1"/>
  <c r="E1629" i="1"/>
  <c r="C1629" i="1"/>
  <c r="Q1628" i="1"/>
  <c r="Q1627" i="1"/>
  <c r="Q1626" i="1"/>
  <c r="Q1625" i="1"/>
  <c r="Q1624" i="1"/>
  <c r="Q1623" i="1"/>
  <c r="Q1622" i="1"/>
  <c r="Q1619" i="1"/>
  <c r="O1619" i="1"/>
  <c r="M1619" i="1"/>
  <c r="Q1618" i="1"/>
  <c r="O1618" i="1"/>
  <c r="M1618" i="1"/>
  <c r="K1618" i="1"/>
  <c r="G1618" i="1"/>
  <c r="E1618" i="1"/>
  <c r="C1618" i="1"/>
  <c r="M1617" i="1"/>
  <c r="I1617" i="1"/>
  <c r="E1614" i="1"/>
  <c r="E1613" i="1"/>
  <c r="E1612" i="1"/>
  <c r="O1564" i="1"/>
  <c r="O1566" i="1" s="1"/>
  <c r="M1564" i="1"/>
  <c r="M1566" i="1" s="1"/>
  <c r="K1564" i="1"/>
  <c r="K1566" i="1" s="1"/>
  <c r="I1564" i="1"/>
  <c r="I1566" i="1" s="1"/>
  <c r="G1564" i="1"/>
  <c r="G1566" i="1" s="1"/>
  <c r="E1564" i="1"/>
  <c r="E1566" i="1" s="1"/>
  <c r="C1564" i="1"/>
  <c r="C1566" i="1" s="1"/>
  <c r="Q1563" i="1"/>
  <c r="Q1562" i="1"/>
  <c r="Q1561" i="1"/>
  <c r="Q1560" i="1"/>
  <c r="Q1559" i="1"/>
  <c r="Q1558" i="1"/>
  <c r="Q1555" i="1"/>
  <c r="O1555" i="1"/>
  <c r="M1555" i="1"/>
  <c r="Q1554" i="1"/>
  <c r="O1554" i="1"/>
  <c r="M1554" i="1"/>
  <c r="K1554" i="1"/>
  <c r="G1554" i="1"/>
  <c r="E1554" i="1"/>
  <c r="C1554" i="1"/>
  <c r="M1553" i="1"/>
  <c r="I1553" i="1"/>
  <c r="E1550" i="1"/>
  <c r="E1549" i="1"/>
  <c r="E1548" i="1"/>
  <c r="O1545" i="1"/>
  <c r="M1545" i="1"/>
  <c r="K1545" i="1"/>
  <c r="I1545" i="1"/>
  <c r="G1545" i="1"/>
  <c r="E1545" i="1"/>
  <c r="C1545" i="1"/>
  <c r="Q1544" i="1"/>
  <c r="Q1545" i="1" s="1"/>
  <c r="Q1543" i="1"/>
  <c r="O1541" i="1"/>
  <c r="M1541" i="1"/>
  <c r="K1541" i="1"/>
  <c r="I1541" i="1"/>
  <c r="G1541" i="1"/>
  <c r="E1541" i="1"/>
  <c r="C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41" i="1" s="1"/>
  <c r="Q1522" i="1"/>
  <c r="O1519" i="1"/>
  <c r="M1519" i="1"/>
  <c r="K1519" i="1"/>
  <c r="I1519" i="1"/>
  <c r="G1519" i="1"/>
  <c r="E1519" i="1"/>
  <c r="C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O1502" i="1"/>
  <c r="M1502" i="1"/>
  <c r="M1547" i="1" s="1"/>
  <c r="K1502" i="1"/>
  <c r="I1502" i="1"/>
  <c r="I1547" i="1" s="1"/>
  <c r="G1502" i="1"/>
  <c r="E1502" i="1"/>
  <c r="C1502" i="1"/>
  <c r="Q1501" i="1"/>
  <c r="Q1500" i="1"/>
  <c r="Q1499" i="1"/>
  <c r="Q1498" i="1"/>
  <c r="Q1497" i="1"/>
  <c r="Q1496" i="1"/>
  <c r="Q1495" i="1"/>
  <c r="Q1492" i="1"/>
  <c r="O1492" i="1"/>
  <c r="M1492" i="1"/>
  <c r="Q1491" i="1"/>
  <c r="O1491" i="1"/>
  <c r="M1491" i="1"/>
  <c r="K1491" i="1"/>
  <c r="G1491" i="1"/>
  <c r="E1491" i="1"/>
  <c r="C1491" i="1"/>
  <c r="M1490" i="1"/>
  <c r="I1490" i="1"/>
  <c r="E1487" i="1"/>
  <c r="E1486" i="1"/>
  <c r="E1485" i="1"/>
  <c r="K1454" i="1"/>
  <c r="O1452" i="1"/>
  <c r="M1452" i="1"/>
  <c r="K1452" i="1"/>
  <c r="I1452" i="1"/>
  <c r="G1452" i="1"/>
  <c r="E1452" i="1"/>
  <c r="C1452" i="1"/>
  <c r="Q1450" i="1"/>
  <c r="Q1452" i="1" s="1"/>
  <c r="O1448" i="1"/>
  <c r="M1448" i="1"/>
  <c r="K1448" i="1"/>
  <c r="I1448" i="1"/>
  <c r="G1448" i="1"/>
  <c r="E1448" i="1"/>
  <c r="C1448" i="1"/>
  <c r="Q1447" i="1"/>
  <c r="Q1446" i="1"/>
  <c r="Q1445" i="1"/>
  <c r="Q1444" i="1"/>
  <c r="Q1443" i="1"/>
  <c r="Q1448" i="1" s="1"/>
  <c r="Q1442" i="1"/>
  <c r="Q1441" i="1"/>
  <c r="O1438" i="1"/>
  <c r="O1454" i="1" s="1"/>
  <c r="M1438" i="1"/>
  <c r="K1438" i="1"/>
  <c r="I1438" i="1"/>
  <c r="G1438" i="1"/>
  <c r="G1454" i="1" s="1"/>
  <c r="E1438" i="1"/>
  <c r="E1454" i="1" s="1"/>
  <c r="C1438" i="1"/>
  <c r="Q1437" i="1"/>
  <c r="Q1436" i="1"/>
  <c r="Q1435" i="1"/>
  <c r="Q1434" i="1"/>
  <c r="Q1433" i="1"/>
  <c r="Q1432" i="1"/>
  <c r="Q1429" i="1"/>
  <c r="O1429" i="1"/>
  <c r="M1429" i="1"/>
  <c r="Q1428" i="1"/>
  <c r="O1428" i="1"/>
  <c r="M1428" i="1"/>
  <c r="K1428" i="1"/>
  <c r="G1428" i="1"/>
  <c r="E1428" i="1"/>
  <c r="C1428" i="1"/>
  <c r="M1427" i="1"/>
  <c r="I1427" i="1"/>
  <c r="E1424" i="1"/>
  <c r="E1423" i="1"/>
  <c r="E1422" i="1"/>
  <c r="O1419" i="1"/>
  <c r="M1419" i="1"/>
  <c r="K1419" i="1"/>
  <c r="I1419" i="1"/>
  <c r="G1419" i="1"/>
  <c r="E1419" i="1"/>
  <c r="C1419" i="1"/>
  <c r="Q1418" i="1"/>
  <c r="Q1417" i="1"/>
  <c r="O1415" i="1"/>
  <c r="M1415" i="1"/>
  <c r="K1415" i="1"/>
  <c r="I1415" i="1"/>
  <c r="E1415" i="1"/>
  <c r="C1415" i="1"/>
  <c r="Q1414" i="1"/>
  <c r="G1414" i="1"/>
  <c r="G1415" i="1" s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O1391" i="1"/>
  <c r="M1391" i="1"/>
  <c r="K1391" i="1"/>
  <c r="I1391" i="1"/>
  <c r="G1391" i="1"/>
  <c r="E1391" i="1"/>
  <c r="C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O1375" i="1"/>
  <c r="M1375" i="1"/>
  <c r="K1375" i="1"/>
  <c r="I1375" i="1"/>
  <c r="G1375" i="1"/>
  <c r="E1375" i="1"/>
  <c r="C1375" i="1"/>
  <c r="C1420" i="1" s="1"/>
  <c r="Q1374" i="1"/>
  <c r="Q1373" i="1"/>
  <c r="Q1372" i="1"/>
  <c r="Q1371" i="1"/>
  <c r="Q1370" i="1"/>
  <c r="Q1369" i="1"/>
  <c r="Q1368" i="1"/>
  <c r="Q1367" i="1"/>
  <c r="Q1366" i="1"/>
  <c r="Q1365" i="1"/>
  <c r="Q1362" i="1"/>
  <c r="O1362" i="1"/>
  <c r="M1362" i="1"/>
  <c r="Q1361" i="1"/>
  <c r="O1361" i="1"/>
  <c r="M1361" i="1"/>
  <c r="K1361" i="1"/>
  <c r="G1361" i="1"/>
  <c r="E1361" i="1"/>
  <c r="C1361" i="1"/>
  <c r="M1360" i="1"/>
  <c r="I1360" i="1"/>
  <c r="E1357" i="1"/>
  <c r="E1356" i="1"/>
  <c r="E1355" i="1"/>
  <c r="M1328" i="1"/>
  <c r="O1326" i="1"/>
  <c r="M1326" i="1"/>
  <c r="K1326" i="1"/>
  <c r="I1326" i="1"/>
  <c r="G1326" i="1"/>
  <c r="E1326" i="1"/>
  <c r="C1326" i="1"/>
  <c r="Q1325" i="1"/>
  <c r="Q1324" i="1"/>
  <c r="Q1323" i="1"/>
  <c r="Q1322" i="1"/>
  <c r="Q1321" i="1"/>
  <c r="Q1320" i="1"/>
  <c r="O1317" i="1"/>
  <c r="M1317" i="1"/>
  <c r="K1317" i="1"/>
  <c r="I1317" i="1"/>
  <c r="G1317" i="1"/>
  <c r="E1317" i="1"/>
  <c r="C1317" i="1"/>
  <c r="Q1316" i="1"/>
  <c r="Q1315" i="1"/>
  <c r="Q1314" i="1"/>
  <c r="Q1313" i="1"/>
  <c r="O1310" i="1"/>
  <c r="M1310" i="1"/>
  <c r="K1310" i="1"/>
  <c r="K1328" i="1" s="1"/>
  <c r="I1310" i="1"/>
  <c r="G1310" i="1"/>
  <c r="E1310" i="1"/>
  <c r="C1310" i="1"/>
  <c r="C1328" i="1" s="1"/>
  <c r="Q1309" i="1"/>
  <c r="Q1308" i="1"/>
  <c r="Q1307" i="1"/>
  <c r="Q1306" i="1"/>
  <c r="Q1305" i="1"/>
  <c r="Q1304" i="1"/>
  <c r="Q1303" i="1"/>
  <c r="Q1302" i="1"/>
  <c r="Q1299" i="1"/>
  <c r="O1299" i="1"/>
  <c r="M1299" i="1"/>
  <c r="Q1298" i="1"/>
  <c r="O1298" i="1"/>
  <c r="M1298" i="1"/>
  <c r="K1298" i="1"/>
  <c r="G1298" i="1"/>
  <c r="E1298" i="1"/>
  <c r="C1298" i="1"/>
  <c r="M1297" i="1"/>
  <c r="I1297" i="1"/>
  <c r="E1294" i="1"/>
  <c r="E1293" i="1"/>
  <c r="E1292" i="1"/>
  <c r="O1268" i="1"/>
  <c r="M1268" i="1"/>
  <c r="K1268" i="1"/>
  <c r="I1268" i="1"/>
  <c r="G1268" i="1"/>
  <c r="E1268" i="1"/>
  <c r="C1268" i="1"/>
  <c r="Q1267" i="1"/>
  <c r="Q1266" i="1"/>
  <c r="O1264" i="1"/>
  <c r="M1264" i="1"/>
  <c r="K1264" i="1"/>
  <c r="I1264" i="1"/>
  <c r="G1264" i="1"/>
  <c r="E1264" i="1"/>
  <c r="C1264" i="1"/>
  <c r="Q1263" i="1"/>
  <c r="Q1262" i="1"/>
  <c r="Q1261" i="1"/>
  <c r="Q1260" i="1"/>
  <c r="Q1259" i="1"/>
  <c r="Q1258" i="1"/>
  <c r="Q1257" i="1"/>
  <c r="Q1256" i="1"/>
  <c r="Q1264" i="1" s="1"/>
  <c r="O1253" i="1"/>
  <c r="M1253" i="1"/>
  <c r="K1253" i="1"/>
  <c r="I1253" i="1"/>
  <c r="G1253" i="1"/>
  <c r="E1253" i="1"/>
  <c r="C1253" i="1"/>
  <c r="Q1252" i="1"/>
  <c r="Q1251" i="1"/>
  <c r="Q1250" i="1"/>
  <c r="Q1249" i="1"/>
  <c r="O1246" i="1"/>
  <c r="O1270" i="1" s="1"/>
  <c r="M1246" i="1"/>
  <c r="K1246" i="1"/>
  <c r="I1246" i="1"/>
  <c r="G1246" i="1"/>
  <c r="E1246" i="1"/>
  <c r="C1246" i="1"/>
  <c r="Q1245" i="1"/>
  <c r="Q1244" i="1"/>
  <c r="Q1243" i="1"/>
  <c r="Q1242" i="1"/>
  <c r="Q1241" i="1"/>
  <c r="Q1240" i="1"/>
  <c r="Q1239" i="1"/>
  <c r="Q1238" i="1"/>
  <c r="Q1237" i="1"/>
  <c r="Q1234" i="1"/>
  <c r="O1234" i="1"/>
  <c r="M1234" i="1"/>
  <c r="Q1233" i="1"/>
  <c r="O1233" i="1"/>
  <c r="M1233" i="1"/>
  <c r="K1233" i="1"/>
  <c r="G1233" i="1"/>
  <c r="E1233" i="1"/>
  <c r="C1233" i="1"/>
  <c r="M1232" i="1"/>
  <c r="I1232" i="1"/>
  <c r="E1229" i="1"/>
  <c r="E1228" i="1"/>
  <c r="E1227" i="1"/>
  <c r="O1211" i="1"/>
  <c r="M1211" i="1"/>
  <c r="K1211" i="1"/>
  <c r="I1211" i="1"/>
  <c r="G1211" i="1"/>
  <c r="E1211" i="1"/>
  <c r="C1211" i="1"/>
  <c r="Q1210" i="1"/>
  <c r="Q1209" i="1"/>
  <c r="Q1211" i="1" s="1"/>
  <c r="O1207" i="1"/>
  <c r="M1207" i="1"/>
  <c r="K1207" i="1"/>
  <c r="I1207" i="1"/>
  <c r="G1207" i="1"/>
  <c r="E1207" i="1"/>
  <c r="C1207" i="1"/>
  <c r="Q1206" i="1"/>
  <c r="Q1205" i="1"/>
  <c r="Q1204" i="1"/>
  <c r="Q1203" i="1"/>
  <c r="Q1202" i="1"/>
  <c r="Q1201" i="1"/>
  <c r="Q1200" i="1"/>
  <c r="Q1199" i="1"/>
  <c r="Q1198" i="1"/>
  <c r="Q1197" i="1"/>
  <c r="Q1196" i="1"/>
  <c r="O1193" i="1"/>
  <c r="M1193" i="1"/>
  <c r="K1193" i="1"/>
  <c r="I1193" i="1"/>
  <c r="G1193" i="1"/>
  <c r="E1193" i="1"/>
  <c r="C1193" i="1"/>
  <c r="Q1192" i="1"/>
  <c r="Q1191" i="1"/>
  <c r="Q1190" i="1"/>
  <c r="Q1189" i="1"/>
  <c r="Q1188" i="1"/>
  <c r="Q1187" i="1"/>
  <c r="Q1186" i="1"/>
  <c r="Q1185" i="1"/>
  <c r="Q1184" i="1"/>
  <c r="Q1183" i="1"/>
  <c r="O1180" i="1"/>
  <c r="O1213" i="1" s="1"/>
  <c r="M1180" i="1"/>
  <c r="K1180" i="1"/>
  <c r="K1213" i="1" s="1"/>
  <c r="I1180" i="1"/>
  <c r="G1180" i="1"/>
  <c r="G1213" i="1" s="1"/>
  <c r="E1180" i="1"/>
  <c r="C1180" i="1"/>
  <c r="Q1179" i="1"/>
  <c r="Q1178" i="1"/>
  <c r="Q1177" i="1"/>
  <c r="Q1176" i="1"/>
  <c r="Q1175" i="1"/>
  <c r="Q1174" i="1"/>
  <c r="Q1173" i="1"/>
  <c r="Q1170" i="1"/>
  <c r="O1170" i="1"/>
  <c r="M1170" i="1"/>
  <c r="Q1169" i="1"/>
  <c r="O1169" i="1"/>
  <c r="M1169" i="1"/>
  <c r="K1169" i="1"/>
  <c r="G1169" i="1"/>
  <c r="E1169" i="1"/>
  <c r="C1169" i="1"/>
  <c r="M1168" i="1"/>
  <c r="I1168" i="1"/>
  <c r="E1165" i="1"/>
  <c r="E1164" i="1"/>
  <c r="E1163" i="1"/>
  <c r="O1111" i="1"/>
  <c r="M1111" i="1"/>
  <c r="K1111" i="1"/>
  <c r="I1111" i="1"/>
  <c r="G1111" i="1"/>
  <c r="E1111" i="1"/>
  <c r="C1111" i="1"/>
  <c r="Q1110" i="1"/>
  <c r="Q1109" i="1"/>
  <c r="Q1107" i="1"/>
  <c r="O1107" i="1"/>
  <c r="M1107" i="1"/>
  <c r="Q1106" i="1"/>
  <c r="O1106" i="1"/>
  <c r="M1106" i="1"/>
  <c r="K1106" i="1"/>
  <c r="G1106" i="1"/>
  <c r="E1106" i="1"/>
  <c r="C1106" i="1"/>
  <c r="M1105" i="1"/>
  <c r="I1105" i="1"/>
  <c r="E1102" i="1"/>
  <c r="E1101" i="1"/>
  <c r="E1100" i="1"/>
  <c r="O1096" i="1"/>
  <c r="M1096" i="1"/>
  <c r="K1096" i="1"/>
  <c r="I1096" i="1"/>
  <c r="G1096" i="1"/>
  <c r="E1096" i="1"/>
  <c r="C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O1072" i="1"/>
  <c r="M1072" i="1"/>
  <c r="K1072" i="1"/>
  <c r="I1072" i="1"/>
  <c r="G1072" i="1"/>
  <c r="E1072" i="1"/>
  <c r="C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M1055" i="1"/>
  <c r="M1113" i="1" s="1"/>
  <c r="K1055" i="1"/>
  <c r="I1055" i="1"/>
  <c r="I1113" i="1" s="1"/>
  <c r="G1055" i="1"/>
  <c r="G1113" i="1" s="1"/>
  <c r="E1055" i="1"/>
  <c r="C1055" i="1"/>
  <c r="O1054" i="1"/>
  <c r="Q1054" i="1" s="1"/>
  <c r="Q1053" i="1"/>
  <c r="Q1052" i="1"/>
  <c r="O1051" i="1"/>
  <c r="Q1051" i="1" s="1"/>
  <c r="Q1050" i="1"/>
  <c r="Q1049" i="1"/>
  <c r="Q1048" i="1"/>
  <c r="Q1047" i="1"/>
  <c r="O1046" i="1"/>
  <c r="Q1046" i="1" s="1"/>
  <c r="Q1043" i="1"/>
  <c r="O1043" i="1"/>
  <c r="M1043" i="1"/>
  <c r="Q1042" i="1"/>
  <c r="O1042" i="1"/>
  <c r="M1042" i="1"/>
  <c r="K1042" i="1"/>
  <c r="G1042" i="1"/>
  <c r="E1042" i="1"/>
  <c r="C1042" i="1"/>
  <c r="M1041" i="1"/>
  <c r="I1041" i="1"/>
  <c r="E1038" i="1"/>
  <c r="E1037" i="1"/>
  <c r="E1036" i="1"/>
  <c r="O989" i="1"/>
  <c r="M989" i="1"/>
  <c r="K989" i="1"/>
  <c r="I989" i="1"/>
  <c r="G989" i="1"/>
  <c r="E989" i="1"/>
  <c r="C989" i="1"/>
  <c r="Q988" i="1"/>
  <c r="Q987" i="1"/>
  <c r="M985" i="1"/>
  <c r="Q984" i="1"/>
  <c r="Q983" i="1"/>
  <c r="Q982" i="1"/>
  <c r="Q980" i="1"/>
  <c r="O980" i="1"/>
  <c r="M980" i="1"/>
  <c r="Q979" i="1"/>
  <c r="O979" i="1"/>
  <c r="O985" i="1" s="1"/>
  <c r="M979" i="1"/>
  <c r="K979" i="1"/>
  <c r="K985" i="1" s="1"/>
  <c r="G979" i="1"/>
  <c r="G985" i="1" s="1"/>
  <c r="E979" i="1"/>
  <c r="C979" i="1"/>
  <c r="C985" i="1" s="1"/>
  <c r="M978" i="1"/>
  <c r="I978" i="1"/>
  <c r="I985" i="1" s="1"/>
  <c r="E975" i="1"/>
  <c r="E974" i="1"/>
  <c r="E973" i="1"/>
  <c r="E985" i="1" s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O946" i="1"/>
  <c r="M946" i="1"/>
  <c r="K946" i="1"/>
  <c r="I946" i="1"/>
  <c r="I991" i="1" s="1"/>
  <c r="G946" i="1"/>
  <c r="E946" i="1"/>
  <c r="C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O927" i="1"/>
  <c r="M927" i="1"/>
  <c r="K927" i="1"/>
  <c r="K991" i="1" s="1"/>
  <c r="I927" i="1"/>
  <c r="G927" i="1"/>
  <c r="G991" i="1" s="1"/>
  <c r="E927" i="1"/>
  <c r="C927" i="1"/>
  <c r="Q926" i="1"/>
  <c r="Q925" i="1"/>
  <c r="Q924" i="1"/>
  <c r="Q923" i="1"/>
  <c r="Q922" i="1"/>
  <c r="Q921" i="1"/>
  <c r="Q920" i="1"/>
  <c r="Q919" i="1"/>
  <c r="Q918" i="1"/>
  <c r="Q915" i="1"/>
  <c r="O915" i="1"/>
  <c r="M915" i="1"/>
  <c r="Q914" i="1"/>
  <c r="O914" i="1"/>
  <c r="M914" i="1"/>
  <c r="K914" i="1"/>
  <c r="G914" i="1"/>
  <c r="E914" i="1"/>
  <c r="C914" i="1"/>
  <c r="M913" i="1"/>
  <c r="I913" i="1"/>
  <c r="E910" i="1"/>
  <c r="E909" i="1"/>
  <c r="E908" i="1"/>
  <c r="O893" i="1"/>
  <c r="M893" i="1"/>
  <c r="K893" i="1"/>
  <c r="I893" i="1"/>
  <c r="G893" i="1"/>
  <c r="E893" i="1"/>
  <c r="C893" i="1"/>
  <c r="Q892" i="1"/>
  <c r="Q891" i="1"/>
  <c r="Q893" i="1" s="1"/>
  <c r="O889" i="1"/>
  <c r="M889" i="1"/>
  <c r="K889" i="1"/>
  <c r="I889" i="1"/>
  <c r="G889" i="1"/>
  <c r="E889" i="1"/>
  <c r="C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O872" i="1"/>
  <c r="M872" i="1"/>
  <c r="K872" i="1"/>
  <c r="I872" i="1"/>
  <c r="G872" i="1"/>
  <c r="E872" i="1"/>
  <c r="C872" i="1"/>
  <c r="C895" i="1" s="1"/>
  <c r="Q871" i="1"/>
  <c r="Q870" i="1"/>
  <c r="Q869" i="1"/>
  <c r="Q868" i="1"/>
  <c r="Q867" i="1"/>
  <c r="Q866" i="1"/>
  <c r="O863" i="1"/>
  <c r="M863" i="1"/>
  <c r="K863" i="1"/>
  <c r="I863" i="1"/>
  <c r="G863" i="1"/>
  <c r="E863" i="1"/>
  <c r="C863" i="1"/>
  <c r="Q862" i="1"/>
  <c r="Q861" i="1"/>
  <c r="Q860" i="1"/>
  <c r="Q859" i="1"/>
  <c r="Q858" i="1"/>
  <c r="Q857" i="1"/>
  <c r="Q856" i="1"/>
  <c r="Q853" i="1"/>
  <c r="O853" i="1"/>
  <c r="M853" i="1"/>
  <c r="Q852" i="1"/>
  <c r="O852" i="1"/>
  <c r="M852" i="1"/>
  <c r="K852" i="1"/>
  <c r="G852" i="1"/>
  <c r="E852" i="1"/>
  <c r="C852" i="1"/>
  <c r="M851" i="1"/>
  <c r="I851" i="1"/>
  <c r="E848" i="1"/>
  <c r="E847" i="1"/>
  <c r="E846" i="1"/>
  <c r="O799" i="1"/>
  <c r="M799" i="1"/>
  <c r="K799" i="1"/>
  <c r="I799" i="1"/>
  <c r="G799" i="1"/>
  <c r="E799" i="1"/>
  <c r="C799" i="1"/>
  <c r="Q798" i="1"/>
  <c r="Q797" i="1"/>
  <c r="O795" i="1"/>
  <c r="M795" i="1"/>
  <c r="K795" i="1"/>
  <c r="I795" i="1"/>
  <c r="G795" i="1"/>
  <c r="E795" i="1"/>
  <c r="C795" i="1"/>
  <c r="C801" i="1" s="1"/>
  <c r="Q794" i="1"/>
  <c r="Q793" i="1"/>
  <c r="Q792" i="1"/>
  <c r="Q790" i="1"/>
  <c r="O790" i="1"/>
  <c r="M790" i="1"/>
  <c r="Q789" i="1"/>
  <c r="O789" i="1"/>
  <c r="M789" i="1"/>
  <c r="K789" i="1"/>
  <c r="G789" i="1"/>
  <c r="E789" i="1"/>
  <c r="C789" i="1"/>
  <c r="M788" i="1"/>
  <c r="I788" i="1"/>
  <c r="E785" i="1"/>
  <c r="E784" i="1"/>
  <c r="E783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O757" i="1"/>
  <c r="M757" i="1"/>
  <c r="M801" i="1" s="1"/>
  <c r="K757" i="1"/>
  <c r="I757" i="1"/>
  <c r="G757" i="1"/>
  <c r="E757" i="1"/>
  <c r="C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O740" i="1"/>
  <c r="M740" i="1"/>
  <c r="K740" i="1"/>
  <c r="I740" i="1"/>
  <c r="G740" i="1"/>
  <c r="E740" i="1"/>
  <c r="C740" i="1"/>
  <c r="Q739" i="1"/>
  <c r="Q738" i="1"/>
  <c r="Q737" i="1"/>
  <c r="Q736" i="1"/>
  <c r="Q735" i="1"/>
  <c r="Q734" i="1"/>
  <c r="Q733" i="1"/>
  <c r="Q730" i="1"/>
  <c r="O730" i="1"/>
  <c r="M730" i="1"/>
  <c r="Q729" i="1"/>
  <c r="O729" i="1"/>
  <c r="M729" i="1"/>
  <c r="K729" i="1"/>
  <c r="G729" i="1"/>
  <c r="E729" i="1"/>
  <c r="C729" i="1"/>
  <c r="M728" i="1"/>
  <c r="I728" i="1"/>
  <c r="E725" i="1"/>
  <c r="E724" i="1"/>
  <c r="E723" i="1"/>
  <c r="O698" i="1"/>
  <c r="M698" i="1"/>
  <c r="K698" i="1"/>
  <c r="I698" i="1"/>
  <c r="G698" i="1"/>
  <c r="E698" i="1"/>
  <c r="C698" i="1"/>
  <c r="Q697" i="1"/>
  <c r="Q696" i="1"/>
  <c r="Q695" i="1"/>
  <c r="Q694" i="1"/>
  <c r="Q693" i="1"/>
  <c r="Q692" i="1"/>
  <c r="Q691" i="1"/>
  <c r="O688" i="1"/>
  <c r="M688" i="1"/>
  <c r="K688" i="1"/>
  <c r="I688" i="1"/>
  <c r="G688" i="1"/>
  <c r="E688" i="1"/>
  <c r="C688" i="1"/>
  <c r="Q687" i="1"/>
  <c r="Q686" i="1"/>
  <c r="Q685" i="1"/>
  <c r="Q684" i="1"/>
  <c r="Q683" i="1"/>
  <c r="Q682" i="1"/>
  <c r="Q681" i="1"/>
  <c r="Q680" i="1"/>
  <c r="O677" i="1"/>
  <c r="M677" i="1"/>
  <c r="K677" i="1"/>
  <c r="I677" i="1"/>
  <c r="I700" i="1" s="1"/>
  <c r="E677" i="1"/>
  <c r="C677" i="1"/>
  <c r="Q676" i="1"/>
  <c r="G676" i="1"/>
  <c r="G677" i="1" s="1"/>
  <c r="Q675" i="1"/>
  <c r="Q674" i="1"/>
  <c r="Q673" i="1"/>
  <c r="Q672" i="1"/>
  <c r="Q671" i="1"/>
  <c r="Q668" i="1"/>
  <c r="O668" i="1"/>
  <c r="M668" i="1"/>
  <c r="Q667" i="1"/>
  <c r="O667" i="1"/>
  <c r="M667" i="1"/>
  <c r="K667" i="1"/>
  <c r="G667" i="1"/>
  <c r="E667" i="1"/>
  <c r="C667" i="1"/>
  <c r="M666" i="1"/>
  <c r="I666" i="1"/>
  <c r="E662" i="1"/>
  <c r="E661" i="1"/>
  <c r="E660" i="1"/>
  <c r="O658" i="1"/>
  <c r="M658" i="1"/>
  <c r="K658" i="1"/>
  <c r="I658" i="1"/>
  <c r="G658" i="1"/>
  <c r="E658" i="1"/>
  <c r="C658" i="1"/>
  <c r="Q657" i="1"/>
  <c r="Q658" i="1" s="1"/>
  <c r="O654" i="1"/>
  <c r="M654" i="1"/>
  <c r="K654" i="1"/>
  <c r="I654" i="1"/>
  <c r="G654" i="1"/>
  <c r="E654" i="1"/>
  <c r="C654" i="1"/>
  <c r="Q653" i="1"/>
  <c r="Q652" i="1"/>
  <c r="O650" i="1"/>
  <c r="M650" i="1"/>
  <c r="K650" i="1"/>
  <c r="I650" i="1"/>
  <c r="E650" i="1"/>
  <c r="C650" i="1"/>
  <c r="Q649" i="1"/>
  <c r="G649" i="1"/>
  <c r="G650" i="1" s="1"/>
  <c r="G659" i="1" s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50" i="1" s="1"/>
  <c r="Q632" i="1"/>
  <c r="O629" i="1"/>
  <c r="M629" i="1"/>
  <c r="K629" i="1"/>
  <c r="I629" i="1"/>
  <c r="G629" i="1"/>
  <c r="E629" i="1"/>
  <c r="C629" i="1"/>
  <c r="Q628" i="1"/>
  <c r="Q627" i="1"/>
  <c r="Q626" i="1"/>
  <c r="Q625" i="1"/>
  <c r="Q624" i="1"/>
  <c r="Q623" i="1"/>
  <c r="Q622" i="1"/>
  <c r="Q621" i="1"/>
  <c r="Q620" i="1"/>
  <c r="Q619" i="1"/>
  <c r="O616" i="1"/>
  <c r="O659" i="1" s="1"/>
  <c r="M616" i="1"/>
  <c r="K616" i="1"/>
  <c r="I616" i="1"/>
  <c r="G616" i="1"/>
  <c r="E616" i="1"/>
  <c r="C616" i="1"/>
  <c r="Q615" i="1"/>
  <c r="Q614" i="1"/>
  <c r="Q613" i="1"/>
  <c r="Q612" i="1"/>
  <c r="Q611" i="1"/>
  <c r="Q610" i="1"/>
  <c r="Q609" i="1"/>
  <c r="Q608" i="1"/>
  <c r="Q605" i="1"/>
  <c r="O605" i="1"/>
  <c r="M605" i="1"/>
  <c r="Q604" i="1"/>
  <c r="O604" i="1"/>
  <c r="M604" i="1"/>
  <c r="K604" i="1"/>
  <c r="G604" i="1"/>
  <c r="E604" i="1"/>
  <c r="C604" i="1"/>
  <c r="M603" i="1"/>
  <c r="I603" i="1"/>
  <c r="E600" i="1"/>
  <c r="E599" i="1"/>
  <c r="E598" i="1"/>
  <c r="O556" i="1"/>
  <c r="M556" i="1"/>
  <c r="K556" i="1"/>
  <c r="I556" i="1"/>
  <c r="G556" i="1"/>
  <c r="E556" i="1"/>
  <c r="C556" i="1"/>
  <c r="Q555" i="1"/>
  <c r="Q556" i="1" s="1"/>
  <c r="M552" i="1"/>
  <c r="K552" i="1"/>
  <c r="I552" i="1"/>
  <c r="G552" i="1"/>
  <c r="E552" i="1"/>
  <c r="C552" i="1"/>
  <c r="Q551" i="1"/>
  <c r="Q550" i="1"/>
  <c r="O550" i="1"/>
  <c r="O552" i="1" s="1"/>
  <c r="Q549" i="1"/>
  <c r="Q546" i="1"/>
  <c r="Q545" i="1"/>
  <c r="Q544" i="1"/>
  <c r="Q542" i="1"/>
  <c r="O542" i="1"/>
  <c r="M542" i="1"/>
  <c r="Q541" i="1"/>
  <c r="O541" i="1"/>
  <c r="M541" i="1"/>
  <c r="M547" i="1" s="1"/>
  <c r="K541" i="1"/>
  <c r="K547" i="1" s="1"/>
  <c r="G541" i="1"/>
  <c r="G547" i="1" s="1"/>
  <c r="E541" i="1"/>
  <c r="C541" i="1"/>
  <c r="C547" i="1" s="1"/>
  <c r="M540" i="1"/>
  <c r="I540" i="1"/>
  <c r="I547" i="1" s="1"/>
  <c r="E537" i="1"/>
  <c r="E536" i="1"/>
  <c r="E535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O507" i="1"/>
  <c r="M507" i="1"/>
  <c r="K507" i="1"/>
  <c r="I507" i="1"/>
  <c r="G507" i="1"/>
  <c r="E507" i="1"/>
  <c r="C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O491" i="1"/>
  <c r="M491" i="1"/>
  <c r="K491" i="1"/>
  <c r="I491" i="1"/>
  <c r="G491" i="1"/>
  <c r="E491" i="1"/>
  <c r="C491" i="1"/>
  <c r="Q490" i="1"/>
  <c r="Q489" i="1"/>
  <c r="Q488" i="1"/>
  <c r="Q487" i="1"/>
  <c r="Q486" i="1"/>
  <c r="Q485" i="1"/>
  <c r="Q484" i="1"/>
  <c r="Q483" i="1"/>
  <c r="Q482" i="1"/>
  <c r="Q479" i="1"/>
  <c r="O479" i="1"/>
  <c r="M479" i="1"/>
  <c r="Q478" i="1"/>
  <c r="O478" i="1"/>
  <c r="M478" i="1"/>
  <c r="K478" i="1"/>
  <c r="G478" i="1"/>
  <c r="E478" i="1"/>
  <c r="C478" i="1"/>
  <c r="M477" i="1"/>
  <c r="I477" i="1"/>
  <c r="E474" i="1"/>
  <c r="E473" i="1"/>
  <c r="E472" i="1"/>
  <c r="O431" i="1"/>
  <c r="M431" i="1"/>
  <c r="K431" i="1"/>
  <c r="I431" i="1"/>
  <c r="G431" i="1"/>
  <c r="E431" i="1"/>
  <c r="C431" i="1"/>
  <c r="Q430" i="1"/>
  <c r="Q431" i="1" s="1"/>
  <c r="O427" i="1"/>
  <c r="M427" i="1"/>
  <c r="K427" i="1"/>
  <c r="I427" i="1"/>
  <c r="G427" i="1"/>
  <c r="E427" i="1"/>
  <c r="C427" i="1"/>
  <c r="Q426" i="1"/>
  <c r="Q427" i="1" s="1"/>
  <c r="Q425" i="1"/>
  <c r="O423" i="1"/>
  <c r="M423" i="1"/>
  <c r="K423" i="1"/>
  <c r="I423" i="1"/>
  <c r="G423" i="1"/>
  <c r="E423" i="1"/>
  <c r="C423" i="1"/>
  <c r="Q422" i="1"/>
  <c r="Q421" i="1"/>
  <c r="Q420" i="1"/>
  <c r="Q419" i="1"/>
  <c r="Q418" i="1"/>
  <c r="Q416" i="1"/>
  <c r="O416" i="1"/>
  <c r="M416" i="1"/>
  <c r="Q415" i="1"/>
  <c r="O415" i="1"/>
  <c r="M415" i="1"/>
  <c r="K415" i="1"/>
  <c r="G415" i="1"/>
  <c r="E415" i="1"/>
  <c r="C415" i="1"/>
  <c r="M414" i="1"/>
  <c r="I414" i="1"/>
  <c r="E411" i="1"/>
  <c r="E410" i="1"/>
  <c r="E409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O385" i="1"/>
  <c r="M385" i="1"/>
  <c r="K385" i="1"/>
  <c r="I385" i="1"/>
  <c r="G385" i="1"/>
  <c r="E385" i="1"/>
  <c r="C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85" i="1" s="1"/>
  <c r="Q369" i="1"/>
  <c r="K366" i="1"/>
  <c r="I366" i="1"/>
  <c r="I433" i="1" s="1"/>
  <c r="G366" i="1"/>
  <c r="E366" i="1"/>
  <c r="C366" i="1"/>
  <c r="Q365" i="1"/>
  <c r="O364" i="1"/>
  <c r="Q364" i="1" s="1"/>
  <c r="Q363" i="1"/>
  <c r="Q362" i="1"/>
  <c r="O361" i="1"/>
  <c r="Q361" i="1" s="1"/>
  <c r="M360" i="1"/>
  <c r="M366" i="1" s="1"/>
  <c r="Q359" i="1"/>
  <c r="Q358" i="1"/>
  <c r="Q357" i="1"/>
  <c r="O356" i="1"/>
  <c r="Q353" i="1"/>
  <c r="O353" i="1"/>
  <c r="M353" i="1"/>
  <c r="Q352" i="1"/>
  <c r="O352" i="1"/>
  <c r="M352" i="1"/>
  <c r="K352" i="1"/>
  <c r="G352" i="1"/>
  <c r="E352" i="1"/>
  <c r="C352" i="1"/>
  <c r="M351" i="1"/>
  <c r="I351" i="1"/>
  <c r="E348" i="1"/>
  <c r="E347" i="1"/>
  <c r="E346" i="1"/>
  <c r="O327" i="1"/>
  <c r="M327" i="1"/>
  <c r="K327" i="1"/>
  <c r="I327" i="1"/>
  <c r="G327" i="1"/>
  <c r="E327" i="1"/>
  <c r="C327" i="1"/>
  <c r="Q326" i="1"/>
  <c r="Q325" i="1"/>
  <c r="Q324" i="1"/>
  <c r="Q323" i="1"/>
  <c r="Q322" i="1"/>
  <c r="Q321" i="1"/>
  <c r="Q320" i="1"/>
  <c r="Q319" i="1"/>
  <c r="O316" i="1"/>
  <c r="M316" i="1"/>
  <c r="K316" i="1"/>
  <c r="I316" i="1"/>
  <c r="G316" i="1"/>
  <c r="E316" i="1"/>
  <c r="C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4" i="1"/>
  <c r="Q283" i="1"/>
  <c r="Q282" i="1"/>
  <c r="Q280" i="1"/>
  <c r="Q274" i="1"/>
  <c r="Q273" i="1"/>
  <c r="Q270" i="1"/>
  <c r="O270" i="1"/>
  <c r="M270" i="1"/>
  <c r="Q269" i="1"/>
  <c r="O269" i="1"/>
  <c r="M269" i="1"/>
  <c r="K269" i="1"/>
  <c r="K300" i="1" s="1"/>
  <c r="G269" i="1"/>
  <c r="G300" i="1" s="1"/>
  <c r="E269" i="1"/>
  <c r="C269" i="1"/>
  <c r="C300" i="1" s="1"/>
  <c r="M268" i="1"/>
  <c r="I268" i="1"/>
  <c r="I300" i="1" s="1"/>
  <c r="E265" i="1"/>
  <c r="E264" i="1"/>
  <c r="E263" i="1"/>
  <c r="Q259" i="1"/>
  <c r="Q258" i="1"/>
  <c r="Q257" i="1"/>
  <c r="Q256" i="1"/>
  <c r="Q255" i="1"/>
  <c r="Q254" i="1"/>
  <c r="Q252" i="1"/>
  <c r="Q251" i="1"/>
  <c r="Q250" i="1"/>
  <c r="Q249" i="1"/>
  <c r="Q248" i="1"/>
  <c r="Q247" i="1"/>
  <c r="Q246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0" i="1"/>
  <c r="Q219" i="1"/>
  <c r="Q218" i="1"/>
  <c r="Q217" i="1"/>
  <c r="Q214" i="1"/>
  <c r="Q213" i="1"/>
  <c r="Q212" i="1"/>
  <c r="Q211" i="1"/>
  <c r="Q209" i="1"/>
  <c r="Q208" i="1"/>
  <c r="Q207" i="1"/>
  <c r="Q205" i="1"/>
  <c r="Q204" i="1"/>
  <c r="Q203" i="1"/>
  <c r="Q200" i="1"/>
  <c r="O200" i="1"/>
  <c r="M200" i="1"/>
  <c r="Q199" i="1"/>
  <c r="O199" i="1"/>
  <c r="M199" i="1"/>
  <c r="K199" i="1"/>
  <c r="G199" i="1"/>
  <c r="E199" i="1"/>
  <c r="C199" i="1"/>
  <c r="M198" i="1"/>
  <c r="I198" i="1"/>
  <c r="E195" i="1"/>
  <c r="E194" i="1"/>
  <c r="E193" i="1"/>
  <c r="O182" i="1"/>
  <c r="M182" i="1"/>
  <c r="K182" i="1"/>
  <c r="I182" i="1"/>
  <c r="G182" i="1"/>
  <c r="E182" i="1"/>
  <c r="C182" i="1"/>
  <c r="Q181" i="1"/>
  <c r="Q180" i="1"/>
  <c r="Q179" i="1"/>
  <c r="Q178" i="1"/>
  <c r="Q177" i="1"/>
  <c r="Q176" i="1"/>
  <c r="Q175" i="1"/>
  <c r="Q174" i="1"/>
  <c r="O171" i="1"/>
  <c r="M171" i="1"/>
  <c r="K171" i="1"/>
  <c r="I171" i="1"/>
  <c r="G171" i="1"/>
  <c r="E171" i="1"/>
  <c r="C171" i="1"/>
  <c r="Q170" i="1"/>
  <c r="Q169" i="1"/>
  <c r="Q168" i="1"/>
  <c r="Q167" i="1"/>
  <c r="Q166" i="1"/>
  <c r="Q165" i="1"/>
  <c r="O162" i="1"/>
  <c r="M162" i="1"/>
  <c r="K162" i="1"/>
  <c r="I162" i="1"/>
  <c r="G162" i="1"/>
  <c r="E162" i="1"/>
  <c r="C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62" i="1" s="1"/>
  <c r="Q142" i="1"/>
  <c r="Q139" i="1"/>
  <c r="O139" i="1"/>
  <c r="M139" i="1"/>
  <c r="Q138" i="1"/>
  <c r="O138" i="1"/>
  <c r="M138" i="1"/>
  <c r="K138" i="1"/>
  <c r="G138" i="1"/>
  <c r="E138" i="1"/>
  <c r="C138" i="1"/>
  <c r="M137" i="1"/>
  <c r="E134" i="1"/>
  <c r="E133" i="1"/>
  <c r="E132" i="1"/>
  <c r="O120" i="1"/>
  <c r="M120" i="1"/>
  <c r="K120" i="1"/>
  <c r="I120" i="1"/>
  <c r="G120" i="1"/>
  <c r="E120" i="1"/>
  <c r="C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O105" i="1"/>
  <c r="M105" i="1"/>
  <c r="K105" i="1"/>
  <c r="I105" i="1"/>
  <c r="G105" i="1"/>
  <c r="E105" i="1"/>
  <c r="C105" i="1"/>
  <c r="Q104" i="1"/>
  <c r="Q103" i="1"/>
  <c r="Q102" i="1"/>
  <c r="Q101" i="1"/>
  <c r="Q100" i="1"/>
  <c r="Q99" i="1"/>
  <c r="Q98" i="1"/>
  <c r="Q97" i="1"/>
  <c r="O94" i="1"/>
  <c r="M94" i="1"/>
  <c r="K94" i="1"/>
  <c r="I94" i="1"/>
  <c r="G94" i="1"/>
  <c r="E94" i="1"/>
  <c r="C94" i="1"/>
  <c r="Q93" i="1"/>
  <c r="Q92" i="1"/>
  <c r="Q91" i="1"/>
  <c r="Q90" i="1"/>
  <c r="Q89" i="1"/>
  <c r="Q88" i="1"/>
  <c r="Q87" i="1"/>
  <c r="Q86" i="1"/>
  <c r="O83" i="1"/>
  <c r="M83" i="1"/>
  <c r="K83" i="1"/>
  <c r="I83" i="1"/>
  <c r="G83" i="1"/>
  <c r="E83" i="1"/>
  <c r="C83" i="1"/>
  <c r="Q82" i="1"/>
  <c r="Q81" i="1"/>
  <c r="Q80" i="1"/>
  <c r="Q79" i="1"/>
  <c r="Q78" i="1"/>
  <c r="Q77" i="1"/>
  <c r="Q74" i="1"/>
  <c r="O74" i="1"/>
  <c r="M74" i="1"/>
  <c r="Q73" i="1"/>
  <c r="O73" i="1"/>
  <c r="M73" i="1"/>
  <c r="K73" i="1"/>
  <c r="G73" i="1"/>
  <c r="E73" i="1"/>
  <c r="C73" i="1"/>
  <c r="M72" i="1"/>
  <c r="I72" i="1"/>
  <c r="I137" i="1" s="1"/>
  <c r="E69" i="1"/>
  <c r="E68" i="1"/>
  <c r="E67" i="1"/>
  <c r="O61" i="1"/>
  <c r="M61" i="1"/>
  <c r="K61" i="1"/>
  <c r="I61" i="1"/>
  <c r="G61" i="1"/>
  <c r="E61" i="1"/>
  <c r="C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O40" i="1"/>
  <c r="M40" i="1"/>
  <c r="K40" i="1"/>
  <c r="I40" i="1"/>
  <c r="G40" i="1"/>
  <c r="E40" i="1"/>
  <c r="C40" i="1"/>
  <c r="Q39" i="1"/>
  <c r="Q38" i="1"/>
  <c r="Q37" i="1"/>
  <c r="Q36" i="1"/>
  <c r="Q35" i="1"/>
  <c r="Q34" i="1"/>
  <c r="Q33" i="1"/>
  <c r="Q32" i="1"/>
  <c r="Q31" i="1"/>
  <c r="O28" i="1"/>
  <c r="M28" i="1"/>
  <c r="K28" i="1"/>
  <c r="I28" i="1"/>
  <c r="G28" i="1"/>
  <c r="E28" i="1"/>
  <c r="C28" i="1"/>
  <c r="Q27" i="1"/>
  <c r="Q26" i="1"/>
  <c r="Q25" i="1"/>
  <c r="Q24" i="1"/>
  <c r="O21" i="1"/>
  <c r="M21" i="1"/>
  <c r="K21" i="1"/>
  <c r="I21" i="1"/>
  <c r="G21" i="1"/>
  <c r="E21" i="1"/>
  <c r="C21" i="1"/>
  <c r="Q20" i="1"/>
  <c r="Q19" i="1"/>
  <c r="Q18" i="1"/>
  <c r="Q17" i="1"/>
  <c r="Q16" i="1"/>
  <c r="O700" i="1" l="1"/>
  <c r="Q1798" i="1"/>
  <c r="Q356" i="1"/>
  <c r="O366" i="1"/>
  <c r="O433" i="1" s="1"/>
  <c r="K895" i="1"/>
  <c r="O991" i="1"/>
  <c r="C1113" i="1"/>
  <c r="G1420" i="1"/>
  <c r="E1547" i="1"/>
  <c r="K1113" i="1"/>
  <c r="E547" i="1"/>
  <c r="C700" i="1"/>
  <c r="G1816" i="1"/>
  <c r="O1816" i="1"/>
  <c r="G2024" i="1"/>
  <c r="E2237" i="1"/>
  <c r="I3369" i="1"/>
  <c r="I3417" i="1" s="1"/>
  <c r="G330" i="1"/>
  <c r="Q423" i="1"/>
  <c r="C433" i="1"/>
  <c r="G558" i="1"/>
  <c r="I659" i="1"/>
  <c r="G700" i="1"/>
  <c r="K801" i="1"/>
  <c r="Q863" i="1"/>
  <c r="I895" i="1"/>
  <c r="E895" i="1"/>
  <c r="M895" i="1"/>
  <c r="Q1111" i="1"/>
  <c r="Q1207" i="1"/>
  <c r="K1270" i="1"/>
  <c r="Q1326" i="1"/>
  <c r="Q1438" i="1"/>
  <c r="Q1454" i="1" s="1"/>
  <c r="I1454" i="1"/>
  <c r="M1454" i="1"/>
  <c r="Q1502" i="1"/>
  <c r="Q1564" i="1"/>
  <c r="Q1566" i="1" s="1"/>
  <c r="Q1637" i="1"/>
  <c r="Q1693" i="1"/>
  <c r="I2162" i="1"/>
  <c r="Q2199" i="1"/>
  <c r="E2376" i="1"/>
  <c r="G2376" i="1"/>
  <c r="M2376" i="1"/>
  <c r="C2657" i="1"/>
  <c r="K2657" i="1"/>
  <c r="Q2629" i="1"/>
  <c r="E2657" i="1"/>
  <c r="E2877" i="1"/>
  <c r="M2877" i="1"/>
  <c r="G2933" i="1"/>
  <c r="K3057" i="1"/>
  <c r="Q3043" i="1"/>
  <c r="M3057" i="1"/>
  <c r="Q3367" i="1"/>
  <c r="E3646" i="1"/>
  <c r="M3646" i="1"/>
  <c r="I3646" i="1"/>
  <c r="I3736" i="1" s="1"/>
  <c r="O3830" i="1"/>
  <c r="Q4198" i="1"/>
  <c r="I4200" i="1"/>
  <c r="Q4339" i="1"/>
  <c r="I4363" i="1"/>
  <c r="C4363" i="1"/>
  <c r="K4363" i="1"/>
  <c r="Q4463" i="1"/>
  <c r="Q4649" i="1"/>
  <c r="O2024" i="1"/>
  <c r="M2237" i="1"/>
  <c r="O2657" i="1"/>
  <c r="I2717" i="1"/>
  <c r="Q28" i="1"/>
  <c r="I330" i="1"/>
  <c r="Q61" i="1"/>
  <c r="Q94" i="1"/>
  <c r="G433" i="1"/>
  <c r="E558" i="1"/>
  <c r="Q552" i="1"/>
  <c r="C659" i="1"/>
  <c r="K659" i="1"/>
  <c r="K700" i="1"/>
  <c r="E801" i="1"/>
  <c r="Q799" i="1"/>
  <c r="Q989" i="1"/>
  <c r="Q1268" i="1"/>
  <c r="G1270" i="1"/>
  <c r="E1420" i="1"/>
  <c r="M1420" i="1"/>
  <c r="C1660" i="1"/>
  <c r="Q1658" i="1"/>
  <c r="Q1708" i="1"/>
  <c r="G1731" i="1"/>
  <c r="O1731" i="1"/>
  <c r="I1816" i="1"/>
  <c r="Q1814" i="1"/>
  <c r="Q2074" i="1"/>
  <c r="Q2081" i="1"/>
  <c r="C2091" i="1"/>
  <c r="K2091" i="1"/>
  <c r="C2237" i="1"/>
  <c r="Q2462" i="1"/>
  <c r="O2531" i="1"/>
  <c r="E2531" i="1"/>
  <c r="Q2655" i="1"/>
  <c r="Q2711" i="1"/>
  <c r="O2717" i="1"/>
  <c r="I2877" i="1"/>
  <c r="Q2875" i="1"/>
  <c r="I2933" i="1"/>
  <c r="I3057" i="1"/>
  <c r="Q3105" i="1"/>
  <c r="K3369" i="1"/>
  <c r="M3520" i="1"/>
  <c r="Q3553" i="1"/>
  <c r="G3711" i="1"/>
  <c r="O3711" i="1"/>
  <c r="Q3822" i="1"/>
  <c r="Q3873" i="1"/>
  <c r="I3944" i="1"/>
  <c r="Q4020" i="1"/>
  <c r="G4031" i="1"/>
  <c r="E4200" i="1"/>
  <c r="M4200" i="1"/>
  <c r="E4363" i="1"/>
  <c r="M4363" i="1"/>
  <c r="Q4357" i="1"/>
  <c r="G4433" i="1"/>
  <c r="O4433" i="1"/>
  <c r="E4433" i="1"/>
  <c r="M4433" i="1"/>
  <c r="K330" i="1"/>
  <c r="Q105" i="1"/>
  <c r="E300" i="1"/>
  <c r="E330" i="1" s="1"/>
  <c r="M300" i="1"/>
  <c r="M330" i="1" s="1"/>
  <c r="Q300" i="1"/>
  <c r="Q316" i="1"/>
  <c r="Q491" i="1"/>
  <c r="I558" i="1"/>
  <c r="O547" i="1"/>
  <c r="Q654" i="1"/>
  <c r="I801" i="1"/>
  <c r="O801" i="1"/>
  <c r="Q946" i="1"/>
  <c r="C991" i="1"/>
  <c r="Q985" i="1"/>
  <c r="E1113" i="1"/>
  <c r="I1213" i="1"/>
  <c r="I1270" i="1"/>
  <c r="G1328" i="1"/>
  <c r="O1328" i="1"/>
  <c r="I1420" i="1"/>
  <c r="Q1415" i="1"/>
  <c r="Q1419" i="1"/>
  <c r="C1454" i="1"/>
  <c r="G1547" i="1"/>
  <c r="O1547" i="1"/>
  <c r="K1731" i="1"/>
  <c r="Q1760" i="1"/>
  <c r="Q2010" i="1"/>
  <c r="Q2022" i="1"/>
  <c r="E2091" i="1"/>
  <c r="M2091" i="1"/>
  <c r="Q2323" i="1"/>
  <c r="Q2374" i="1"/>
  <c r="Q2520" i="1"/>
  <c r="Q2529" i="1"/>
  <c r="I2657" i="1"/>
  <c r="Q2852" i="1"/>
  <c r="G2877" i="1"/>
  <c r="O2877" i="1"/>
  <c r="K2933" i="1"/>
  <c r="M2933" i="1"/>
  <c r="M3164" i="1" s="1"/>
  <c r="C3057" i="1"/>
  <c r="Q3251" i="1"/>
  <c r="E3258" i="1"/>
  <c r="I3520" i="1"/>
  <c r="Q3518" i="1"/>
  <c r="Q3586" i="1"/>
  <c r="C3646" i="1"/>
  <c r="K3646" i="1"/>
  <c r="K3736" i="1" s="1"/>
  <c r="Q3828" i="1"/>
  <c r="Q3887" i="1"/>
  <c r="Q4024" i="1"/>
  <c r="Q4029" i="1"/>
  <c r="O4200" i="1"/>
  <c r="Q4361" i="1"/>
  <c r="Q4431" i="1"/>
  <c r="O4655" i="1"/>
  <c r="O4691" i="1" s="1"/>
  <c r="Q1055" i="1"/>
  <c r="E2771" i="1"/>
  <c r="E2773" i="1" s="1"/>
  <c r="Q21" i="1"/>
  <c r="O1055" i="1"/>
  <c r="Q1072" i="1"/>
  <c r="C1270" i="1"/>
  <c r="K1420" i="1"/>
  <c r="Q1391" i="1"/>
  <c r="M1731" i="1"/>
  <c r="E1816" i="1"/>
  <c r="M1816" i="1"/>
  <c r="O1952" i="1"/>
  <c r="Q2089" i="1"/>
  <c r="Q2091" i="1" s="1"/>
  <c r="Q2392" i="1"/>
  <c r="Q2398" i="1" s="1"/>
  <c r="G2531" i="1"/>
  <c r="Q2606" i="1"/>
  <c r="M3166" i="1"/>
  <c r="E3164" i="1"/>
  <c r="E3166" i="1" s="1"/>
  <c r="E3057" i="1"/>
  <c r="C330" i="1"/>
  <c r="Q182" i="1"/>
  <c r="M558" i="1"/>
  <c r="O558" i="1"/>
  <c r="Q616" i="1"/>
  <c r="Q688" i="1"/>
  <c r="Q698" i="1"/>
  <c r="G895" i="1"/>
  <c r="O895" i="1"/>
  <c r="Q1096" i="1"/>
  <c r="Q1193" i="1"/>
  <c r="E1270" i="1"/>
  <c r="M1270" i="1"/>
  <c r="Q1310" i="1"/>
  <c r="E1328" i="1"/>
  <c r="C1547" i="1"/>
  <c r="K1547" i="1"/>
  <c r="Q1629" i="1"/>
  <c r="E1660" i="1"/>
  <c r="M1660" i="1"/>
  <c r="Q1725" i="1"/>
  <c r="G1952" i="1"/>
  <c r="Q1929" i="1"/>
  <c r="Q2018" i="1"/>
  <c r="Q2024" i="1" s="1"/>
  <c r="E2162" i="1"/>
  <c r="M2162" i="1"/>
  <c r="Q2147" i="1"/>
  <c r="Q2333" i="1"/>
  <c r="O2378" i="1"/>
  <c r="O2771" i="1"/>
  <c r="O2773" i="1" s="1"/>
  <c r="M2657" i="1"/>
  <c r="Q2931" i="1"/>
  <c r="Q3316" i="1"/>
  <c r="Q3369" i="1" s="1"/>
  <c r="Q3417" i="1" s="1"/>
  <c r="K3417" i="1"/>
  <c r="K3419" i="1" s="1"/>
  <c r="Q3582" i="1"/>
  <c r="Q3681" i="1"/>
  <c r="M433" i="1"/>
  <c r="Q1180" i="1"/>
  <c r="Q1213" i="1" s="1"/>
  <c r="Q1731" i="1"/>
  <c r="Q1885" i="1"/>
  <c r="I2771" i="1"/>
  <c r="Q2915" i="1"/>
  <c r="C3522" i="1"/>
  <c r="C4203" i="1"/>
  <c r="Q4426" i="1"/>
  <c r="Q4433" i="1" s="1"/>
  <c r="Q83" i="1"/>
  <c r="Q120" i="1"/>
  <c r="Q171" i="1"/>
  <c r="O300" i="1"/>
  <c r="O330" i="1" s="1"/>
  <c r="Q327" i="1"/>
  <c r="Q360" i="1"/>
  <c r="Q366" i="1" s="1"/>
  <c r="Q433" i="1" s="1"/>
  <c r="K433" i="1"/>
  <c r="Q547" i="1"/>
  <c r="Q629" i="1"/>
  <c r="Q677" i="1"/>
  <c r="M700" i="1"/>
  <c r="G801" i="1"/>
  <c r="Q795" i="1"/>
  <c r="Q872" i="1"/>
  <c r="E991" i="1"/>
  <c r="M991" i="1"/>
  <c r="C1213" i="1"/>
  <c r="E1213" i="1"/>
  <c r="M1213" i="1"/>
  <c r="Q1253" i="1"/>
  <c r="Q1375" i="1"/>
  <c r="Q1420" i="1" s="1"/>
  <c r="O1420" i="1"/>
  <c r="Q1519" i="1"/>
  <c r="Q1547" i="1" s="1"/>
  <c r="G1660" i="1"/>
  <c r="O1660" i="1"/>
  <c r="Q1776" i="1"/>
  <c r="Q1816" i="1" s="1"/>
  <c r="C1952" i="1"/>
  <c r="K1952" i="1"/>
  <c r="Q1903" i="1"/>
  <c r="K2237" i="1"/>
  <c r="I2376" i="1"/>
  <c r="I2773" i="1" s="1"/>
  <c r="K2771" i="1"/>
  <c r="Q2590" i="1"/>
  <c r="Q2657" i="1" s="1"/>
  <c r="Q2920" i="1"/>
  <c r="O2933" i="1"/>
  <c r="Q3111" i="1"/>
  <c r="Q3507" i="1"/>
  <c r="Q3520" i="1" s="1"/>
  <c r="Q3812" i="1"/>
  <c r="Q3830" i="1" s="1"/>
  <c r="C4493" i="1"/>
  <c r="C4495" i="1" s="1"/>
  <c r="Q4326" i="1"/>
  <c r="Q4363" i="1" s="1"/>
  <c r="C4433" i="1"/>
  <c r="Q40" i="1"/>
  <c r="C558" i="1"/>
  <c r="K558" i="1"/>
  <c r="E659" i="1"/>
  <c r="M659" i="1"/>
  <c r="E700" i="1"/>
  <c r="Q740" i="1"/>
  <c r="Q757" i="1"/>
  <c r="Q889" i="1"/>
  <c r="Q895" i="1" s="1"/>
  <c r="Q927" i="1"/>
  <c r="Q991" i="1" s="1"/>
  <c r="I1328" i="1"/>
  <c r="I2253" i="1" s="1"/>
  <c r="I2256" i="1" s="1"/>
  <c r="I1731" i="1"/>
  <c r="Q2160" i="1"/>
  <c r="Q2162" i="1" s="1"/>
  <c r="Q2211" i="1"/>
  <c r="Q2237" i="1" s="1"/>
  <c r="Q2351" i="1"/>
  <c r="C2531" i="1"/>
  <c r="C2771" i="1" s="1"/>
  <c r="Q2478" i="1"/>
  <c r="Q2531" i="1" s="1"/>
  <c r="C3164" i="1"/>
  <c r="G3057" i="1"/>
  <c r="G3164" i="1" s="1"/>
  <c r="G3166" i="1" s="1"/>
  <c r="I3419" i="1"/>
  <c r="Q3240" i="1"/>
  <c r="Q3258" i="1" s="1"/>
  <c r="E3369" i="1"/>
  <c r="E3417" i="1" s="1"/>
  <c r="M3369" i="1"/>
  <c r="M3417" i="1" s="1"/>
  <c r="M3419" i="1" s="1"/>
  <c r="C3736" i="1"/>
  <c r="C3742" i="1" s="1"/>
  <c r="E3481" i="1" s="1"/>
  <c r="Q4002" i="1"/>
  <c r="E433" i="1"/>
  <c r="Q507" i="1"/>
  <c r="Q558" i="1" s="1"/>
  <c r="Q1246" i="1"/>
  <c r="Q1270" i="1" s="1"/>
  <c r="Q1317" i="1"/>
  <c r="Q1654" i="1"/>
  <c r="C1816" i="1"/>
  <c r="K1816" i="1"/>
  <c r="G2237" i="1"/>
  <c r="O2237" i="1"/>
  <c r="C2376" i="1"/>
  <c r="K2376" i="1"/>
  <c r="M2531" i="1"/>
  <c r="M2771" i="1" s="1"/>
  <c r="M2773" i="1" s="1"/>
  <c r="Q2502" i="1"/>
  <c r="G2657" i="1"/>
  <c r="Q2717" i="1"/>
  <c r="G2717" i="1"/>
  <c r="K3164" i="1"/>
  <c r="Q2981" i="1"/>
  <c r="C3258" i="1"/>
  <c r="E3419" i="1"/>
  <c r="G3520" i="1"/>
  <c r="G3738" i="1" s="1"/>
  <c r="O3520" i="1"/>
  <c r="O3738" i="1" s="1"/>
  <c r="G3944" i="1"/>
  <c r="G4059" i="1" s="1"/>
  <c r="G4061" i="1" s="1"/>
  <c r="O3944" i="1"/>
  <c r="O4059" i="1" s="1"/>
  <c r="O4061" i="1" s="1"/>
  <c r="I4493" i="1"/>
  <c r="I4495" i="1" s="1"/>
  <c r="Q4572" i="1"/>
  <c r="Q4574" i="1" s="1"/>
  <c r="Q2843" i="1"/>
  <c r="Q2877" i="1" s="1"/>
  <c r="C2877" i="1"/>
  <c r="K2877" i="1"/>
  <c r="K3166" i="1" s="1"/>
  <c r="O3024" i="1"/>
  <c r="O3057" i="1" s="1"/>
  <c r="Q3010" i="1"/>
  <c r="Q3024" i="1" s="1"/>
  <c r="G3369" i="1"/>
  <c r="G3417" i="1" s="1"/>
  <c r="O3369" i="1"/>
  <c r="O3417" i="1" s="1"/>
  <c r="Q3709" i="1"/>
  <c r="G4363" i="1"/>
  <c r="O4363" i="1"/>
  <c r="I3111" i="1"/>
  <c r="I3164" i="1" s="1"/>
  <c r="I3166" i="1" s="1"/>
  <c r="G3258" i="1"/>
  <c r="O3258" i="1"/>
  <c r="K3520" i="1"/>
  <c r="G3589" i="1"/>
  <c r="G3736" i="1" s="1"/>
  <c r="O3589" i="1"/>
  <c r="O3736" i="1" s="1"/>
  <c r="Q3695" i="1"/>
  <c r="Q3942" i="1"/>
  <c r="K4473" i="1"/>
  <c r="K4493" i="1" s="1"/>
  <c r="K4495" i="1" s="1"/>
  <c r="O4693" i="1"/>
  <c r="G4655" i="1"/>
  <c r="G4691" i="1" s="1"/>
  <c r="G4693" i="1" s="1"/>
  <c r="E3589" i="1"/>
  <c r="E3736" i="1" s="1"/>
  <c r="E3738" i="1" s="1"/>
  <c r="M3589" i="1"/>
  <c r="M3736" i="1" s="1"/>
  <c r="M3738" i="1" s="1"/>
  <c r="Q3564" i="1"/>
  <c r="Q3589" i="1" s="1"/>
  <c r="Q3644" i="1"/>
  <c r="C3944" i="1"/>
  <c r="K3944" i="1"/>
  <c r="Q3933" i="1"/>
  <c r="Q3944" i="1" s="1"/>
  <c r="I4031" i="1"/>
  <c r="I4059" i="1" s="1"/>
  <c r="I4061" i="1" s="1"/>
  <c r="Q4454" i="1"/>
  <c r="Q4473" i="1" s="1"/>
  <c r="Q4467" i="1"/>
  <c r="G4473" i="1"/>
  <c r="O4473" i="1"/>
  <c r="O4493" i="1" s="1"/>
  <c r="O4495" i="1" s="1"/>
  <c r="M4693" i="1"/>
  <c r="Q4637" i="1"/>
  <c r="Q4655" i="1" s="1"/>
  <c r="Q4691" i="1" s="1"/>
  <c r="Q3616" i="1"/>
  <c r="Q3626" i="1"/>
  <c r="C3833" i="1"/>
  <c r="E3944" i="1"/>
  <c r="E4059" i="1" s="1"/>
  <c r="E4061" i="1" s="1"/>
  <c r="M3944" i="1"/>
  <c r="M4059" i="1" s="1"/>
  <c r="M4061" i="1" s="1"/>
  <c r="C4031" i="1"/>
  <c r="K4031" i="1"/>
  <c r="Q4006" i="1"/>
  <c r="Q4176" i="1"/>
  <c r="Q4200" i="1" s="1"/>
  <c r="Q4264" i="1"/>
  <c r="Q4266" i="1" s="1"/>
  <c r="E4473" i="1"/>
  <c r="E4493" i="1" s="1"/>
  <c r="E4495" i="1" s="1"/>
  <c r="M4473" i="1"/>
  <c r="M4493" i="1" s="1"/>
  <c r="M4495" i="1" s="1"/>
  <c r="E4693" i="1"/>
  <c r="Q3910" i="1"/>
  <c r="C4693" i="1"/>
  <c r="C4697" i="1"/>
  <c r="E4556" i="1" s="1"/>
  <c r="C4059" i="1" l="1"/>
  <c r="C4065" i="1" s="1"/>
  <c r="E3800" i="1" s="1"/>
  <c r="Q4693" i="1"/>
  <c r="Q1660" i="1"/>
  <c r="I3738" i="1"/>
  <c r="K3738" i="1"/>
  <c r="G2253" i="1"/>
  <c r="G2256" i="1" s="1"/>
  <c r="C2253" i="1"/>
  <c r="C2256" i="1" s="1"/>
  <c r="G4493" i="1"/>
  <c r="G4495" i="1" s="1"/>
  <c r="G2771" i="1"/>
  <c r="G2773" i="1" s="1"/>
  <c r="E4065" i="1"/>
  <c r="G3800" i="1" s="1"/>
  <c r="E3833" i="1"/>
  <c r="E3522" i="1"/>
  <c r="E3742" i="1"/>
  <c r="G3481" i="1" s="1"/>
  <c r="O2253" i="1"/>
  <c r="O2256" i="1" s="1"/>
  <c r="Q3419" i="1"/>
  <c r="M2253" i="1"/>
  <c r="M2256" i="1" s="1"/>
  <c r="C333" i="1"/>
  <c r="C2259" i="1"/>
  <c r="E11" i="1" s="1"/>
  <c r="Q330" i="1"/>
  <c r="Q4493" i="1"/>
  <c r="Q4495" i="1" s="1"/>
  <c r="E2253" i="1"/>
  <c r="E2256" i="1" s="1"/>
  <c r="Q2376" i="1"/>
  <c r="Q659" i="1"/>
  <c r="Q3646" i="1"/>
  <c r="O3419" i="1"/>
  <c r="C3170" i="1"/>
  <c r="E2835" i="1" s="1"/>
  <c r="C3166" i="1"/>
  <c r="C2880" i="1"/>
  <c r="Q3057" i="1"/>
  <c r="C2777" i="1"/>
  <c r="E2316" i="1" s="1"/>
  <c r="C2378" i="1"/>
  <c r="C2773" i="1"/>
  <c r="Q801" i="1"/>
  <c r="O3164" i="1"/>
  <c r="O3166" i="1" s="1"/>
  <c r="C4499" i="1"/>
  <c r="E4123" i="1" s="1"/>
  <c r="Q2933" i="1"/>
  <c r="Q3711" i="1"/>
  <c r="Q1113" i="1"/>
  <c r="C3738" i="1"/>
  <c r="O1113" i="1"/>
  <c r="E4697" i="1"/>
  <c r="G4556" i="1" s="1"/>
  <c r="E4577" i="1"/>
  <c r="K2773" i="1"/>
  <c r="C4061" i="1"/>
  <c r="K4059" i="1"/>
  <c r="K4061" i="1" s="1"/>
  <c r="G3419" i="1"/>
  <c r="C3261" i="1"/>
  <c r="C3423" i="1"/>
  <c r="E3228" i="1" s="1"/>
  <c r="C3419" i="1"/>
  <c r="Q4031" i="1"/>
  <c r="Q4059" i="1" s="1"/>
  <c r="Q4061" i="1" s="1"/>
  <c r="Q700" i="1"/>
  <c r="K2253" i="1"/>
  <c r="K2256" i="1" s="1"/>
  <c r="Q1952" i="1"/>
  <c r="Q1328" i="1"/>
  <c r="Q2771" i="1"/>
  <c r="Q2253" i="1" l="1"/>
  <c r="Q3736" i="1"/>
  <c r="Q3738" i="1" s="1"/>
  <c r="E2880" i="1"/>
  <c r="E3170" i="1"/>
  <c r="G2835" i="1" s="1"/>
  <c r="Q3164" i="1"/>
  <c r="Q3166" i="1" s="1"/>
  <c r="Q2773" i="1"/>
  <c r="Q2256" i="1"/>
  <c r="E2378" i="1"/>
  <c r="E2777" i="1"/>
  <c r="G2316" i="1" s="1"/>
  <c r="G3742" i="1"/>
  <c r="I3481" i="1" s="1"/>
  <c r="G3522" i="1"/>
  <c r="E3423" i="1"/>
  <c r="G3228" i="1" s="1"/>
  <c r="E3261" i="1"/>
  <c r="G4697" i="1"/>
  <c r="I4556" i="1" s="1"/>
  <c r="G4577" i="1"/>
  <c r="E4203" i="1"/>
  <c r="E4499" i="1"/>
  <c r="G4123" i="1" s="1"/>
  <c r="E333" i="1"/>
  <c r="E2259" i="1"/>
  <c r="G11" i="1" s="1"/>
  <c r="G4065" i="1"/>
  <c r="I3800" i="1" s="1"/>
  <c r="G3833" i="1"/>
  <c r="I4577" i="1" l="1"/>
  <c r="K4556" i="1"/>
  <c r="I4697" i="1"/>
  <c r="G2777" i="1"/>
  <c r="I2316" i="1" s="1"/>
  <c r="G2378" i="1"/>
  <c r="I3833" i="1"/>
  <c r="K3800" i="1"/>
  <c r="I4065" i="1"/>
  <c r="G3423" i="1"/>
  <c r="I3228" i="1" s="1"/>
  <c r="G3261" i="1"/>
  <c r="G3170" i="1"/>
  <c r="I2835" i="1" s="1"/>
  <c r="G2880" i="1"/>
  <c r="I3742" i="1"/>
  <c r="K3481" i="1"/>
  <c r="I3522" i="1"/>
  <c r="G4499" i="1"/>
  <c r="I4123" i="1" s="1"/>
  <c r="G4203" i="1"/>
  <c r="G2259" i="1"/>
  <c r="I11" i="1" s="1"/>
  <c r="G333" i="1"/>
  <c r="K4123" i="1" l="1"/>
  <c r="I4203" i="1"/>
  <c r="I4499" i="1"/>
  <c r="I2777" i="1"/>
  <c r="I2378" i="1"/>
  <c r="K2316" i="1"/>
  <c r="K3833" i="1"/>
  <c r="K4065" i="1"/>
  <c r="M3800" i="1" s="1"/>
  <c r="I2259" i="1"/>
  <c r="K11" i="1"/>
  <c r="I333" i="1"/>
  <c r="K3522" i="1"/>
  <c r="K3742" i="1"/>
  <c r="M3481" i="1" s="1"/>
  <c r="K4577" i="1"/>
  <c r="K4697" i="1"/>
  <c r="M4556" i="1" s="1"/>
  <c r="I2880" i="1"/>
  <c r="K2835" i="1"/>
  <c r="I3170" i="1"/>
  <c r="I3261" i="1"/>
  <c r="K3228" i="1"/>
  <c r="I3423" i="1"/>
  <c r="M4065" i="1" l="1"/>
  <c r="Q3800" i="1"/>
  <c r="M3833" i="1"/>
  <c r="M4697" i="1"/>
  <c r="M4577" i="1"/>
  <c r="Q4556" i="1"/>
  <c r="K333" i="1"/>
  <c r="K2259" i="1"/>
  <c r="M11" i="1" s="1"/>
  <c r="K2378" i="1"/>
  <c r="K2777" i="1"/>
  <c r="M2316" i="1" s="1"/>
  <c r="K3423" i="1"/>
  <c r="M3228" i="1" s="1"/>
  <c r="K3261" i="1"/>
  <c r="K3170" i="1"/>
  <c r="M2835" i="1" s="1"/>
  <c r="K2880" i="1"/>
  <c r="M3742" i="1"/>
  <c r="M3522" i="1"/>
  <c r="Q3481" i="1"/>
  <c r="K4203" i="1"/>
  <c r="K4499" i="1"/>
  <c r="M4123" i="1" s="1"/>
  <c r="M2777" i="1" l="1"/>
  <c r="Q2316" i="1"/>
  <c r="M2378" i="1"/>
  <c r="Q4697" i="1"/>
  <c r="Q4577" i="1"/>
  <c r="Q4065" i="1"/>
  <c r="Q3833" i="1"/>
  <c r="M333" i="1"/>
  <c r="Q11" i="1"/>
  <c r="M2259" i="1"/>
  <c r="M4203" i="1"/>
  <c r="M4499" i="1"/>
  <c r="Q4123" i="1"/>
  <c r="M3423" i="1"/>
  <c r="Q3228" i="1"/>
  <c r="M3261" i="1"/>
  <c r="Q3742" i="1"/>
  <c r="Q3522" i="1"/>
  <c r="M2880" i="1"/>
  <c r="M3170" i="1"/>
  <c r="Q2835" i="1"/>
  <c r="Q3423" i="1" l="1"/>
  <c r="Q3261" i="1"/>
  <c r="Q2777" i="1"/>
  <c r="Q2378" i="1"/>
  <c r="Q3170" i="1"/>
  <c r="Q2880" i="1"/>
  <c r="Q4499" i="1"/>
  <c r="Q4203" i="1"/>
  <c r="Q333" i="1"/>
  <c r="Q2259" i="1"/>
</calcChain>
</file>

<file path=xl/comments1.xml><?xml version="1.0" encoding="utf-8"?>
<comments xmlns="http://schemas.openxmlformats.org/spreadsheetml/2006/main">
  <authors>
    <author>kphillips</author>
    <author>Karyna Phillips</author>
  </authors>
  <commentList>
    <comment ref="A203" authorId="0" shapeId="0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  <comment ref="M360" authorId="1" shapeId="0">
      <text>
        <r>
          <rPr>
            <b/>
            <sz val="9"/>
            <color indexed="81"/>
            <rFont val="Tahoma"/>
            <family val="2"/>
          </rPr>
          <t>Karyna Phillips:</t>
        </r>
        <r>
          <rPr>
            <sz val="9"/>
            <color indexed="81"/>
            <rFont val="Tahoma"/>
            <family val="2"/>
          </rPr>
          <t xml:space="preserve">
Kim L dependent ins included
</t>
        </r>
      </text>
    </comment>
  </commentList>
</comments>
</file>

<file path=xl/sharedStrings.xml><?xml version="1.0" encoding="utf-8"?>
<sst xmlns="http://schemas.openxmlformats.org/spreadsheetml/2006/main" count="2793" uniqueCount="1838">
  <si>
    <t>CITY OF BRADY</t>
  </si>
  <si>
    <t>BUDGET REPORT</t>
  </si>
  <si>
    <t>FISCAL YEAR 2017 - 2018</t>
  </si>
  <si>
    <t>10 -GENERAL FUND</t>
  </si>
  <si>
    <t>(----- 2016-2017 ------)</t>
  </si>
  <si>
    <t>2017-2018</t>
  </si>
  <si>
    <t>2013-2014</t>
  </si>
  <si>
    <t>2014-2015</t>
  </si>
  <si>
    <t>2015-2016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</si>
  <si>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</si>
  <si>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</si>
  <si>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</si>
  <si>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</si>
  <si>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</si>
  <si>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</si>
  <si>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</si>
  <si>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</si>
  <si>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</si>
  <si>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</si>
  <si>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</si>
  <si>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</si>
  <si>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</si>
  <si>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</si>
  <si>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</si>
  <si>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</si>
  <si>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</si>
  <si>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</si>
  <si>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</si>
  <si>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</si>
  <si>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</si>
  <si>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</si>
  <si>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</si>
  <si>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</si>
  <si>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10-4-01-813.00 Admin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</si>
  <si>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</si>
  <si>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</si>
  <si>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</si>
  <si>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</si>
  <si>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</si>
  <si>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</si>
  <si>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</si>
  <si>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</si>
  <si>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TOTAL License, Permits &amp; Fees</t>
  </si>
  <si>
    <t>Other Agencies</t>
  </si>
  <si>
    <t>10-4-01-622.00 County Subsidy  Admin</t>
  </si>
  <si>
    <t>10-4-03-622.00 Country Subsidy Public Property</t>
  </si>
  <si>
    <t xml:space="preserve">10-4-07-622.00 County Subsidy  Fire </t>
  </si>
  <si>
    <t>10-4-08-622.00 County Subsidy Police</t>
  </si>
  <si>
    <t>10-4-09-622.00 County Subsidy EOC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</si>
  <si>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</si>
  <si>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</si>
  <si>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</si>
  <si>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</si>
  <si>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</si>
  <si>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</si>
  <si>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</si>
  <si>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</si>
  <si>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10-4-11-815.01 EDC  Contribution Comm Services Admin</t>
  </si>
  <si>
    <t>10-4-13-815.01  EDC Contribution Civic Center</t>
  </si>
  <si>
    <t>10-4-44-815.01  EDC Contribution Financial Admin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</si>
  <si>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</si>
  <si>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</si>
  <si>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</si>
  <si>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</si>
  <si>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</si>
  <si>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</si>
  <si>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10-4-17-632.00 Municipal Ct. Fines/Fees</t>
  </si>
  <si>
    <t>10-4-17-632.01 Municipal Ct. Security Fund</t>
  </si>
  <si>
    <t>10-4-17-632.02 Municipal Ct. Technology Fund</t>
  </si>
  <si>
    <t>10-4-17-635.00 Collection Agency</t>
  </si>
  <si>
    <t>TOTAL Fines, Fees &amp; Warrents</t>
  </si>
  <si>
    <t>Charges for Services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</si>
  <si>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</si>
  <si>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</si>
  <si>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</si>
  <si>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</si>
  <si>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</si>
  <si>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</si>
  <si>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</si>
  <si>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</si>
  <si>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</si>
  <si>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</si>
  <si>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</si>
  <si>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</si>
  <si>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</si>
  <si>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</si>
  <si>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</si>
  <si>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</si>
  <si>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</si>
  <si>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</si>
  <si>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</si>
  <si>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</si>
  <si>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</si>
  <si>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</si>
  <si>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</si>
  <si>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</si>
  <si>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</si>
  <si>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</si>
  <si>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</si>
  <si>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</si>
  <si>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</si>
  <si>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</si>
  <si>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</si>
  <si>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</si>
  <si>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</si>
  <si>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</si>
  <si>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</si>
  <si>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</si>
  <si>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</si>
  <si>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</si>
  <si>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</si>
  <si>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</si>
  <si>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</si>
  <si>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</si>
  <si>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Paddle Boat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</si>
  <si>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</si>
  <si>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</si>
  <si>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</si>
  <si>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</si>
  <si>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</si>
  <si>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</si>
  <si>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</si>
  <si>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</si>
  <si>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10-4-32-808.01 TIPS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</si>
  <si>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</si>
  <si>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</si>
  <si>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</si>
  <si>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</si>
  <si>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</si>
  <si>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</si>
  <si>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</si>
  <si>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</si>
  <si>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</si>
  <si>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</si>
  <si>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</si>
  <si>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</si>
  <si>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</si>
  <si>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</si>
  <si>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</si>
  <si>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</si>
  <si>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</si>
  <si>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</si>
  <si>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</si>
  <si>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</si>
  <si>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</si>
  <si>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</si>
  <si>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 xml:space="preserve">10-4-45-648.01 Sales Concessions             </t>
  </si>
  <si>
    <t xml:space="preserve">10-4-12-691.00 Street Surcharge             </t>
  </si>
  <si>
    <t>10-4-01-660.00 Misc Revenue Admin</t>
  </si>
  <si>
    <t>10-4-29-660.00 Misc Revenue EMS</t>
  </si>
  <si>
    <t xml:space="preserve">10-4-32-660.00 Misc Revenue Lake 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</si>
  <si>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</si>
  <si>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</si>
  <si>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</si>
  <si>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</si>
  <si>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</si>
  <si>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</si>
  <si>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</si>
  <si>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</si>
  <si>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</si>
  <si>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10-4-09-814.00 Donations</t>
  </si>
  <si>
    <t>10-4-32-814.00 Donation(s)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</si>
  <si>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</si>
  <si>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</si>
  <si>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</si>
  <si>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</si>
  <si>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</si>
  <si>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</si>
  <si>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</si>
  <si>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</si>
  <si>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</si>
  <si>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</si>
  <si>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</si>
  <si>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</si>
  <si>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</si>
  <si>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</si>
  <si>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</si>
  <si>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</si>
  <si>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</si>
  <si>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</si>
  <si>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</si>
  <si>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</si>
  <si>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</si>
  <si>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</si>
  <si>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</si>
  <si>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</si>
  <si>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</si>
  <si>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</si>
  <si>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 EMS</t>
  </si>
  <si>
    <t>10-4-32-816.00 Bad Debt Recov. Lake Dept.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</si>
  <si>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</si>
  <si>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</si>
  <si>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</si>
  <si>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</si>
  <si>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</si>
  <si>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</si>
  <si>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</si>
  <si>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</si>
  <si>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</si>
  <si>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</si>
  <si>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</si>
  <si>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</si>
  <si>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</si>
  <si>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</si>
  <si>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</si>
  <si>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10-4-24-806.00 Sale of Scrap Repair Shop</t>
  </si>
  <si>
    <t xml:space="preserve">10-4-32-806.00 Sale of Scrap Lake 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</si>
  <si>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</si>
  <si>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</si>
  <si>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</si>
  <si>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</si>
  <si>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</si>
  <si>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</si>
  <si>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</si>
  <si>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</si>
  <si>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</si>
  <si>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</si>
  <si>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</si>
  <si>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</si>
  <si>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</si>
  <si>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</si>
  <si>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</si>
  <si>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</si>
  <si>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</si>
  <si>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</si>
  <si>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</si>
  <si>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</si>
  <si>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</si>
  <si>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</si>
  <si>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</si>
  <si>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</si>
  <si>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</si>
  <si>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</si>
  <si>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</si>
  <si>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</si>
  <si>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</si>
  <si>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</si>
  <si>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</si>
  <si>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</si>
  <si>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</si>
  <si>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</si>
  <si>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</si>
  <si>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</si>
  <si>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</si>
  <si>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</si>
  <si>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</si>
  <si>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</si>
  <si>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</si>
  <si>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</si>
  <si>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</si>
  <si>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</si>
  <si>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</si>
  <si>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</si>
  <si>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</si>
  <si>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</si>
  <si>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</si>
  <si>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</si>
  <si>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</si>
  <si>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</si>
  <si>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</si>
  <si>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</si>
  <si>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</si>
  <si>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</si>
  <si>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</si>
  <si>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</si>
  <si>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</si>
  <si>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</si>
  <si>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</si>
  <si>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</si>
  <si>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</si>
  <si>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</si>
  <si>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</si>
  <si>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</si>
  <si>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</si>
  <si>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</si>
  <si>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</si>
  <si>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</si>
  <si>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</si>
  <si>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</si>
  <si>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</si>
  <si>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</si>
  <si>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</si>
  <si>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</si>
  <si>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</si>
  <si>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</si>
  <si>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</si>
  <si>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</si>
  <si>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</si>
  <si>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</si>
  <si>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</si>
  <si>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</si>
  <si>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</si>
  <si>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</si>
  <si>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</si>
  <si>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</si>
  <si>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</si>
  <si>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</si>
  <si>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</si>
  <si>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</si>
  <si>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</si>
  <si>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</si>
  <si>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</si>
  <si>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</si>
  <si>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</si>
  <si>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</si>
  <si>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</si>
  <si>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</si>
  <si>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</si>
  <si>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</si>
  <si>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</si>
  <si>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</si>
  <si>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</si>
  <si>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</si>
  <si>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</si>
  <si>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</si>
  <si>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</si>
  <si>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</si>
  <si>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</si>
  <si>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</si>
  <si>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</si>
  <si>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</si>
  <si>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</si>
  <si>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</si>
  <si>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</si>
  <si>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</si>
  <si>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</si>
  <si>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</si>
  <si>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</si>
  <si>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</si>
  <si>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</si>
  <si>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</si>
  <si>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</si>
  <si>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</si>
  <si>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</si>
  <si>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</si>
  <si>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</si>
  <si>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</si>
  <si>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</si>
  <si>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</si>
  <si>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</si>
  <si>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</si>
  <si>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</si>
  <si>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</si>
  <si>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</si>
  <si>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</si>
  <si>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</si>
  <si>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</si>
  <si>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</si>
  <si>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</si>
  <si>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</si>
  <si>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</si>
  <si>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</si>
  <si>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</si>
  <si>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</si>
  <si>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</si>
  <si>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</si>
  <si>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</si>
  <si>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</si>
  <si>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</si>
  <si>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</si>
  <si>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</si>
  <si>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</si>
  <si>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</si>
  <si>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</si>
  <si>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</si>
  <si>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</si>
  <si>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</si>
  <si>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</si>
  <si>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</si>
  <si>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</si>
  <si>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</si>
  <si>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</si>
  <si>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</si>
  <si>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</si>
  <si>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</si>
  <si>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</si>
  <si>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</si>
  <si>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</si>
  <si>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</si>
  <si>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</si>
  <si>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</si>
  <si>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</si>
  <si>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</si>
  <si>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</si>
  <si>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</si>
  <si>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</si>
  <si>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</si>
  <si>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</si>
  <si>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</si>
  <si>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</si>
  <si>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</si>
  <si>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</si>
  <si>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</si>
  <si>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</si>
  <si>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</si>
  <si>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</si>
  <si>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</si>
  <si>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</si>
  <si>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</si>
  <si>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</si>
  <si>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</si>
  <si>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</si>
  <si>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</si>
  <si>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</si>
  <si>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</si>
  <si>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</si>
  <si>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</si>
  <si>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</si>
  <si>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</si>
  <si>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</si>
  <si>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</si>
  <si>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</si>
  <si>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</si>
  <si>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</si>
  <si>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</si>
  <si>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10-5-04-212.00 Rentals /Leases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</si>
  <si>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</si>
  <si>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</si>
  <si>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</si>
  <si>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</si>
  <si>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</si>
  <si>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</si>
  <si>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</si>
  <si>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</si>
  <si>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</si>
  <si>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</si>
  <si>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</si>
  <si>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</si>
  <si>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</si>
  <si>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</si>
  <si>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</si>
  <si>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</si>
  <si>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</si>
  <si>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</si>
  <si>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</si>
  <si>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</si>
  <si>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</si>
  <si>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</si>
  <si>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</si>
  <si>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</si>
  <si>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</si>
  <si>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</si>
  <si>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</si>
  <si>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</si>
  <si>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</si>
  <si>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</si>
  <si>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</si>
  <si>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</si>
  <si>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</si>
  <si>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</si>
  <si>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</si>
  <si>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</si>
  <si>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</si>
  <si>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</si>
  <si>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</si>
  <si>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</si>
  <si>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</si>
  <si>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</si>
  <si>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</si>
  <si>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</si>
  <si>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</si>
  <si>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</si>
  <si>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10-5-05-316.00 Chemicals</t>
  </si>
  <si>
    <t>10-5-05-316.01 Fertilization</t>
  </si>
  <si>
    <t>10-5-05-316.02 Topdress / Aerification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</si>
  <si>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</si>
  <si>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</si>
  <si>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</si>
  <si>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</si>
  <si>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</si>
  <si>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</si>
  <si>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</si>
  <si>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</si>
  <si>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</si>
  <si>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</si>
  <si>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</si>
  <si>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</si>
  <si>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</si>
  <si>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</si>
  <si>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</si>
  <si>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</si>
  <si>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</si>
  <si>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</si>
  <si>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</si>
  <si>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</si>
  <si>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</si>
  <si>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</si>
  <si>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</si>
  <si>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</si>
  <si>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</si>
  <si>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</si>
  <si>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</si>
  <si>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</si>
  <si>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</si>
  <si>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</si>
  <si>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</si>
  <si>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</si>
  <si>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</si>
  <si>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</si>
  <si>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</si>
  <si>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</si>
  <si>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</si>
  <si>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</si>
  <si>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</si>
  <si>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</si>
  <si>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</si>
  <si>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</si>
  <si>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</si>
  <si>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</si>
  <si>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</si>
  <si>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</si>
  <si>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</si>
  <si>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</si>
  <si>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</si>
  <si>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</si>
  <si>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</si>
  <si>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</si>
  <si>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</si>
  <si>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</si>
  <si>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</si>
  <si>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</si>
  <si>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</si>
  <si>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</si>
  <si>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</si>
  <si>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</si>
  <si>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</si>
  <si>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</si>
  <si>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</si>
  <si>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</si>
  <si>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</si>
  <si>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</si>
  <si>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</si>
  <si>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</si>
  <si>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</si>
  <si>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</si>
  <si>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</si>
  <si>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</si>
  <si>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</si>
  <si>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</si>
  <si>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</si>
  <si>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</si>
  <si>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</si>
  <si>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</si>
  <si>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</si>
  <si>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</si>
  <si>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</si>
  <si>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</si>
  <si>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</si>
  <si>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</si>
  <si>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</si>
  <si>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</si>
  <si>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</si>
  <si>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</si>
  <si>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</si>
  <si>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</si>
  <si>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</si>
  <si>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</si>
  <si>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</si>
  <si>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</si>
  <si>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</si>
  <si>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</si>
  <si>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</si>
  <si>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</si>
  <si>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</si>
  <si>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</si>
  <si>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</si>
  <si>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</si>
  <si>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</si>
  <si>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</si>
  <si>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</si>
  <si>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</si>
  <si>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</si>
  <si>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</si>
  <si>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</si>
  <si>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</si>
  <si>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</si>
  <si>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</si>
  <si>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</si>
  <si>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</si>
  <si>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</si>
  <si>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</si>
  <si>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</si>
  <si>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</si>
  <si>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</si>
  <si>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</si>
  <si>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</si>
  <si>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</si>
  <si>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</si>
  <si>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</si>
  <si>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</si>
  <si>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</si>
  <si>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</si>
  <si>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</si>
  <si>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</si>
  <si>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</si>
  <si>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</si>
  <si>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</si>
  <si>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</si>
  <si>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</si>
  <si>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</si>
  <si>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</si>
  <si>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</si>
  <si>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</si>
  <si>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</si>
  <si>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</si>
  <si>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</si>
  <si>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</si>
  <si>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</si>
  <si>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</si>
  <si>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</si>
  <si>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</si>
  <si>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</si>
  <si>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</si>
  <si>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</si>
  <si>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</si>
  <si>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</si>
  <si>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</si>
  <si>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</si>
  <si>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</si>
  <si>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</si>
  <si>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</si>
  <si>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</si>
  <si>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</si>
  <si>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</si>
  <si>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</si>
  <si>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</si>
  <si>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</si>
  <si>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</si>
  <si>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</si>
  <si>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</si>
  <si>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</si>
  <si>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</si>
  <si>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</si>
  <si>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</si>
  <si>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</si>
  <si>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</si>
  <si>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</si>
  <si>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</si>
  <si>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</si>
  <si>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</si>
  <si>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</si>
  <si>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</si>
  <si>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</si>
  <si>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</si>
  <si>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</si>
  <si>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</si>
  <si>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</si>
  <si>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</si>
  <si>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</si>
  <si>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</si>
  <si>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</si>
  <si>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</si>
  <si>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</si>
  <si>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</si>
  <si>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</si>
  <si>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</si>
  <si>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</si>
  <si>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</si>
  <si>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</si>
  <si>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</si>
  <si>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</si>
  <si>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</si>
  <si>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</si>
  <si>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</si>
  <si>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</si>
  <si>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</si>
  <si>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</si>
  <si>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</si>
  <si>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Development Incentives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</si>
  <si>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</si>
  <si>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</si>
  <si>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</si>
  <si>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</si>
  <si>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</si>
  <si>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</si>
  <si>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</si>
  <si>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</si>
  <si>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</si>
  <si>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</si>
  <si>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</si>
  <si>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</si>
  <si>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</si>
  <si>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</si>
  <si>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</si>
  <si>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</si>
  <si>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</si>
  <si>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</si>
  <si>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</si>
  <si>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</si>
  <si>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</si>
  <si>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</si>
  <si>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</si>
  <si>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</si>
  <si>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</si>
  <si>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</si>
  <si>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</si>
  <si>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</si>
  <si>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</si>
  <si>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</si>
  <si>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</si>
  <si>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</si>
  <si>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</si>
  <si>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</si>
  <si>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</si>
  <si>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</si>
  <si>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</si>
  <si>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</si>
  <si>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</si>
  <si>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</si>
  <si>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</si>
  <si>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</si>
  <si>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</si>
  <si>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</si>
  <si>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</si>
  <si>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</si>
  <si>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</si>
  <si>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</si>
  <si>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</si>
  <si>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</si>
  <si>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</si>
  <si>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</si>
  <si>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</si>
  <si>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</si>
  <si>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</si>
  <si>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</si>
  <si>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</si>
  <si>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</si>
  <si>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</si>
  <si>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</si>
  <si>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</si>
  <si>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</si>
  <si>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</si>
  <si>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</si>
  <si>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</si>
  <si>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</si>
  <si>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</si>
  <si>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</si>
  <si>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</si>
  <si>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</si>
  <si>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</si>
  <si>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</si>
  <si>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</si>
  <si>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</si>
  <si>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</si>
  <si>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</si>
  <si>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</si>
  <si>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</si>
  <si>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</si>
  <si>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</si>
  <si>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</si>
  <si>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</si>
  <si>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</si>
  <si>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</si>
  <si>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</si>
  <si>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</si>
  <si>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</si>
  <si>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</si>
  <si>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</si>
  <si>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</si>
  <si>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</si>
  <si>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</si>
  <si>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</si>
  <si>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</si>
  <si>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</si>
  <si>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</si>
  <si>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</si>
  <si>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</si>
  <si>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</si>
  <si>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</si>
  <si>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</si>
  <si>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</si>
  <si>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</si>
  <si>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</si>
  <si>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</si>
  <si>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</si>
  <si>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</si>
  <si>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</si>
  <si>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</si>
  <si>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</si>
  <si>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</si>
  <si>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</si>
  <si>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</si>
  <si>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</si>
  <si>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</si>
  <si>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</si>
  <si>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</si>
  <si>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</si>
  <si>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</si>
  <si>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</si>
  <si>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</si>
  <si>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K-Life Utility  Subsidy</t>
  </si>
  <si>
    <t>10-5-19-223.00 Girl Scouts Utility Subsidy</t>
  </si>
  <si>
    <t>10-5-19-224.00 McCulloch Co. Conservation</t>
  </si>
  <si>
    <t>10-5-19-227.00 Various Organizations Subs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</si>
  <si>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</si>
  <si>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</si>
  <si>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</si>
  <si>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</si>
  <si>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</si>
  <si>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</si>
  <si>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</si>
  <si>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</si>
  <si>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</si>
  <si>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</si>
  <si>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</si>
  <si>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</si>
  <si>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</si>
  <si>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</si>
  <si>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</si>
  <si>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</si>
  <si>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</si>
  <si>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</si>
  <si>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</si>
  <si>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</si>
  <si>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</si>
  <si>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</si>
  <si>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</si>
  <si>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</si>
  <si>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</si>
  <si>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</si>
  <si>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</si>
  <si>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</si>
  <si>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</si>
  <si>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</si>
  <si>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</si>
  <si>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</si>
  <si>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</si>
  <si>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</si>
  <si>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</si>
  <si>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</si>
  <si>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</si>
  <si>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</si>
  <si>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</si>
  <si>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</si>
  <si>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</si>
  <si>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</si>
  <si>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</si>
  <si>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</si>
  <si>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</si>
  <si>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</si>
  <si>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</si>
  <si>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</si>
  <si>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</si>
  <si>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</si>
  <si>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</si>
  <si>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</si>
  <si>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</si>
  <si>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</si>
  <si>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</si>
  <si>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</si>
  <si>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</si>
  <si>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</si>
  <si>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</si>
  <si>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</si>
  <si>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</si>
  <si>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</si>
  <si>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</si>
  <si>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</si>
  <si>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</si>
  <si>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</si>
  <si>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</si>
  <si>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</si>
  <si>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</si>
  <si>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</si>
  <si>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</si>
  <si>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</si>
  <si>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</si>
  <si>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</si>
  <si>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</si>
  <si>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</si>
  <si>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</si>
  <si>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</si>
  <si>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</si>
  <si>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</si>
  <si>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</si>
  <si>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</si>
  <si>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</si>
  <si>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</si>
  <si>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</si>
  <si>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</si>
  <si>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</si>
  <si>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</si>
  <si>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</si>
  <si>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</si>
  <si>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</si>
  <si>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</si>
  <si>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</si>
  <si>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</si>
  <si>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</si>
  <si>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</si>
  <si>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</si>
  <si>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</si>
  <si>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</si>
  <si>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</si>
  <si>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</si>
  <si>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</si>
  <si>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</si>
  <si>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</si>
  <si>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</si>
  <si>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</si>
  <si>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</si>
  <si>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</si>
  <si>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</si>
  <si>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</si>
  <si>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</si>
  <si>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</si>
  <si>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</si>
  <si>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</si>
  <si>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</si>
  <si>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</si>
  <si>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</si>
  <si>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</si>
  <si>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</si>
  <si>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</si>
  <si>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</si>
  <si>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</si>
  <si>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</si>
  <si>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</si>
  <si>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</si>
  <si>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</si>
  <si>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</si>
  <si>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</si>
  <si>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</si>
  <si>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</si>
  <si>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</si>
  <si>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</si>
  <si>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</si>
  <si>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</si>
  <si>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</si>
  <si>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</si>
  <si>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</si>
  <si>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</si>
  <si>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</si>
  <si>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</si>
  <si>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</si>
  <si>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</si>
  <si>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</si>
  <si>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</si>
  <si>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</si>
  <si>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</si>
  <si>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</si>
  <si>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</si>
  <si>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</si>
  <si>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</si>
  <si>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</si>
  <si>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</si>
  <si>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</si>
  <si>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</si>
  <si>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</si>
  <si>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</si>
  <si>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</si>
  <si>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</si>
  <si>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</si>
  <si>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</si>
  <si>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</si>
  <si>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</si>
  <si>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</si>
  <si>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</si>
  <si>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</si>
  <si>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</si>
  <si>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</si>
  <si>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</si>
  <si>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</si>
  <si>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</si>
  <si>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</si>
  <si>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</si>
  <si>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</si>
  <si>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</si>
  <si>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</si>
  <si>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</si>
  <si>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</si>
  <si>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</si>
  <si>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</si>
  <si>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</si>
  <si>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</si>
  <si>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</si>
  <si>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.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</si>
  <si>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</si>
  <si>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</si>
  <si>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</si>
  <si>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</si>
  <si>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</si>
  <si>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</si>
  <si>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</si>
  <si>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</si>
  <si>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</si>
  <si>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</si>
  <si>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</si>
  <si>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</si>
  <si>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</si>
  <si>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</si>
  <si>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</si>
  <si>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</si>
  <si>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</si>
  <si>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</si>
  <si>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</si>
  <si>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</si>
  <si>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</si>
  <si>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</si>
  <si>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</si>
  <si>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</si>
  <si>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</si>
  <si>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</si>
  <si>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</si>
  <si>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</si>
  <si>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</si>
  <si>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</si>
  <si>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</si>
  <si>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</si>
  <si>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</si>
  <si>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</si>
  <si>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</si>
  <si>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</si>
  <si>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</si>
  <si>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</si>
  <si>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</si>
  <si>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</si>
  <si>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</si>
  <si>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</si>
  <si>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</si>
  <si>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</si>
  <si>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</si>
  <si>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</si>
  <si>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</si>
  <si>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</si>
  <si>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</si>
  <si>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</si>
  <si>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</si>
  <si>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</si>
  <si>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</si>
  <si>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</si>
  <si>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</si>
  <si>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</si>
  <si>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</si>
  <si>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</si>
  <si>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</si>
  <si>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</si>
  <si>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</si>
  <si>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</si>
  <si>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</si>
  <si>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</si>
  <si>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</si>
  <si>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</si>
  <si>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</si>
  <si>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</si>
  <si>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</si>
  <si>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</si>
  <si>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</si>
  <si>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</si>
  <si>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</si>
  <si>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</si>
  <si>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</si>
  <si>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</si>
  <si>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</si>
  <si>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</si>
  <si>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</si>
  <si>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</si>
  <si>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</si>
  <si>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</si>
  <si>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</si>
  <si>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</si>
  <si>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</si>
  <si>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</si>
  <si>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</si>
  <si>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</si>
  <si>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</si>
  <si>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</si>
  <si>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</si>
  <si>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20 -SEWER AND ELECTRIC FUND</t>
  </si>
  <si>
    <t>Special Projects</t>
  </si>
  <si>
    <t>20-4-25-685.00 TWDB CW # 73638 - CO 2012</t>
  </si>
  <si>
    <t>20-4-25-685.01 TWDB CW # 73638 - LF</t>
  </si>
  <si>
    <t>TOTAL General Revenues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</si>
  <si>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</si>
  <si>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</si>
  <si>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</si>
  <si>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</si>
  <si>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</si>
  <si>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</si>
  <si>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</si>
  <si>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</si>
  <si>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</si>
  <si>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</si>
  <si>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</si>
  <si>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</si>
  <si>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</si>
  <si>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</si>
  <si>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</si>
  <si>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</si>
  <si>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</si>
  <si>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</si>
  <si>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</si>
  <si>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</si>
  <si>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</si>
  <si>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</si>
  <si>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20-4-22-898.00 Interest Income</t>
  </si>
  <si>
    <t>20-4-22-899.00 Sale of Fixed Assets</t>
  </si>
  <si>
    <t>TOTAL Electric Operating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</si>
  <si>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</si>
  <si>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</si>
  <si>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</si>
  <si>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</si>
  <si>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</si>
  <si>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</si>
  <si>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General Revenue</t>
  </si>
  <si>
    <t>20-4-25-685.00  TWDB CW#73638-CO 2012</t>
  </si>
  <si>
    <t>20-4-25-685.01  TWDB CW#73638-LF</t>
  </si>
  <si>
    <t>TOTAL General 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</si>
  <si>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</si>
  <si>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</si>
  <si>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</si>
  <si>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</si>
  <si>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</si>
  <si>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</si>
  <si>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</si>
  <si>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</si>
  <si>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</si>
  <si>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</si>
  <si>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</si>
  <si>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</si>
  <si>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</si>
  <si>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</si>
  <si>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</si>
  <si>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</si>
  <si>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</si>
  <si>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</si>
  <si>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</si>
  <si>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</si>
  <si>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</si>
  <si>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</si>
  <si>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</si>
  <si>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</si>
  <si>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</si>
  <si>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</si>
  <si>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</si>
  <si>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</si>
  <si>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</si>
  <si>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</si>
  <si>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</si>
  <si>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</si>
  <si>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</si>
  <si>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</si>
  <si>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</si>
  <si>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</si>
  <si>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</si>
  <si>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</si>
  <si>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</si>
  <si>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</si>
  <si>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</si>
  <si>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</si>
  <si>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</si>
  <si>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</si>
  <si>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</si>
  <si>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</si>
  <si>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</si>
  <si>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</si>
  <si>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</si>
  <si>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</si>
  <si>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</si>
  <si>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</si>
  <si>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</si>
  <si>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</si>
  <si>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</si>
  <si>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</si>
  <si>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</si>
  <si>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</si>
  <si>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</si>
  <si>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</si>
  <si>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</si>
  <si>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</si>
  <si>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</si>
  <si>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</si>
  <si>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</si>
  <si>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</si>
  <si>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</si>
  <si>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</si>
  <si>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</si>
  <si>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</si>
  <si>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</si>
  <si>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</si>
  <si>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</si>
  <si>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</si>
  <si>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</si>
  <si>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</si>
  <si>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</si>
  <si>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</si>
  <si>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</si>
  <si>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</si>
  <si>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</si>
  <si>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</si>
  <si>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</si>
  <si>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</si>
  <si>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</si>
  <si>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</si>
  <si>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</si>
  <si>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</si>
  <si>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</si>
  <si>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</si>
  <si>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</si>
  <si>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</si>
  <si>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</si>
  <si>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</si>
  <si>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</si>
  <si>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</si>
  <si>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</si>
  <si>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</si>
  <si>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</si>
  <si>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</si>
  <si>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</si>
  <si>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</si>
  <si>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</si>
  <si>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</si>
  <si>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</si>
  <si>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</si>
  <si>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</si>
  <si>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</si>
  <si>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</si>
  <si>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</si>
  <si>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</si>
  <si>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</si>
  <si>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</si>
  <si>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</si>
  <si>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</si>
  <si>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</si>
  <si>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</si>
  <si>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</si>
  <si>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</si>
  <si>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20-5-23-910.50 Transfers-out Utility Support</t>
  </si>
  <si>
    <t>TOTAL 23-SEWER</t>
  </si>
  <si>
    <t>25-SPECIAL PROJECTS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</si>
  <si>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</si>
  <si>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</si>
  <si>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</si>
  <si>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</si>
  <si>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UTILITY FUND</t>
  </si>
  <si>
    <t>30-4-33-686.00 TWDB DW#62545 - CO 2013</t>
  </si>
  <si>
    <t>30-4-33-686.01 TWDB DW#62545 - LF</t>
  </si>
  <si>
    <t>30-4-33-687.00 TWDB DW#62545 - EDAP 2015</t>
  </si>
  <si>
    <t>TOTAL General Revenue</t>
  </si>
  <si>
    <t>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</si>
  <si>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</si>
  <si>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</si>
  <si>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</si>
  <si>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</si>
  <si>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</si>
  <si>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</si>
  <si>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</si>
  <si>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Operating Revenues</t>
  </si>
  <si>
    <t>30-4-31-806.00 Sale of Scrap</t>
  </si>
  <si>
    <t>30-4-31-815.00 Reimbursed Expenses</t>
  </si>
  <si>
    <t>30-4-31-815.02 TXDOT Grant</t>
  </si>
  <si>
    <t>30-4-31-818.00 Water Tap Fees</t>
  </si>
  <si>
    <t>30-4-31-819.00 Meter Fees</t>
  </si>
  <si>
    <t>30+431-885.00  Donated Assets</t>
  </si>
  <si>
    <t>30-4-31-898.00 Interest Income</t>
  </si>
  <si>
    <t>30-4-31-899.00 Sale of Fixes Assets</t>
  </si>
  <si>
    <t>TOTAL Operating Revenues</t>
  </si>
  <si>
    <t>30-4-31-900.00 Loan Proceeds</t>
  </si>
  <si>
    <t>30-4-31-910.80 Transfers-in Special Revenue Fund</t>
  </si>
  <si>
    <t xml:space="preserve">30-4-33-910.00 Transfers-in 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</si>
  <si>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</si>
  <si>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</si>
  <si>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</si>
  <si>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</si>
  <si>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</si>
  <si>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</si>
  <si>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</si>
  <si>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</si>
  <si>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</si>
  <si>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</si>
  <si>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</si>
  <si>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</si>
  <si>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</si>
  <si>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</si>
  <si>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</si>
  <si>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</si>
  <si>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</si>
  <si>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</si>
  <si>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</si>
  <si>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</si>
  <si>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</si>
  <si>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 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</si>
  <si>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</si>
  <si>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</si>
  <si>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</si>
  <si>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</si>
  <si>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</si>
  <si>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</si>
  <si>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</si>
  <si>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</si>
  <si>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</si>
  <si>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</si>
  <si>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</si>
  <si>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</si>
  <si>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</si>
  <si>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</si>
  <si>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</si>
  <si>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</si>
  <si>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</si>
  <si>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</si>
  <si>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</si>
  <si>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</si>
  <si>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</si>
  <si>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</si>
  <si>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</si>
  <si>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</si>
  <si>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</si>
  <si>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</si>
  <si>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</si>
  <si>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</si>
  <si>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</si>
  <si>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</si>
  <si>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</si>
  <si>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</si>
  <si>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</si>
  <si>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</si>
  <si>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</si>
  <si>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</si>
  <si>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</si>
  <si>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</si>
  <si>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</si>
  <si>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</si>
  <si>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</si>
  <si>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</si>
  <si>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</si>
  <si>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</si>
  <si>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30-5-31-326.00 Pump Stations</t>
  </si>
  <si>
    <t>30-5-31-392.00 Bad Debt Expense</t>
  </si>
  <si>
    <t>30-5-31-398.00 Interest Expense</t>
  </si>
  <si>
    <t>30-5-31-401.00 Capital Outlay-Projects</t>
  </si>
  <si>
    <t>30-5-31-402.00 Capital Outlay-Vechicles &amp; Equip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</si>
  <si>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</si>
  <si>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</si>
  <si>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</si>
  <si>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</si>
  <si>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</si>
  <si>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</si>
  <si>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</si>
  <si>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</si>
  <si>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</si>
  <si>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</si>
  <si>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</si>
  <si>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</si>
  <si>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</si>
  <si>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33-SPECIAL PROJECTS</t>
  </si>
  <si>
    <t>30-5-33-286.00  TWDB DW #62545-CO 2013</t>
  </si>
  <si>
    <t>30-5-33-286.01   TWDB DW #62545-LF</t>
  </si>
  <si>
    <t>30-5-33-287.00  TWDB DW # 62545-EDAP 2015</t>
  </si>
  <si>
    <t xml:space="preserve">30-5-33-910.00 Transfers-out </t>
  </si>
  <si>
    <t>TOTAL 33-SPECIAL PROJECTS</t>
  </si>
  <si>
    <t>40 -GAS UTILITY FUND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</si>
  <si>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</si>
  <si>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</si>
  <si>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</si>
  <si>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</si>
  <si>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</si>
  <si>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</si>
  <si>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</si>
  <si>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</si>
  <si>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</si>
  <si>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</si>
  <si>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</si>
  <si>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</si>
  <si>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</si>
  <si>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</si>
  <si>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</si>
  <si>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</si>
  <si>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</si>
  <si>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</si>
  <si>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</si>
  <si>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</si>
  <si>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</si>
  <si>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</si>
  <si>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</si>
  <si>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</si>
  <si>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</si>
  <si>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</si>
  <si>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</si>
  <si>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</si>
  <si>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</si>
  <si>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</si>
  <si>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</si>
  <si>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</si>
  <si>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</si>
  <si>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</si>
  <si>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</si>
  <si>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</si>
  <si>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</si>
  <si>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</si>
  <si>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</si>
  <si>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</si>
  <si>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</si>
  <si>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</si>
  <si>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</si>
  <si>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</si>
  <si>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</si>
  <si>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</si>
  <si>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</si>
  <si>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</si>
  <si>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</si>
  <si>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</si>
  <si>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</si>
  <si>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</si>
  <si>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</si>
  <si>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</si>
  <si>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</si>
  <si>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</si>
  <si>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</si>
  <si>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</si>
  <si>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</si>
  <si>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</si>
  <si>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</si>
  <si>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</si>
  <si>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</si>
  <si>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</si>
  <si>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</si>
  <si>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</si>
  <si>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</si>
  <si>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</si>
  <si>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</si>
  <si>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</si>
  <si>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</si>
  <si>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</si>
  <si>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</si>
  <si>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</si>
  <si>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</si>
  <si>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</si>
  <si>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</si>
  <si>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</si>
  <si>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</si>
  <si>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</si>
  <si>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</si>
  <si>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</si>
  <si>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</si>
  <si>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</si>
  <si>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</si>
  <si>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</si>
  <si>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</si>
  <si>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</si>
  <si>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</si>
  <si>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50-4-50-819.00  Restitution Fees - Service Theft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</si>
  <si>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</si>
  <si>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</si>
  <si>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</si>
  <si>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</si>
  <si>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</si>
  <si>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</si>
  <si>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</si>
  <si>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</si>
  <si>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</si>
  <si>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</si>
  <si>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</si>
  <si>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</si>
  <si>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</si>
  <si>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50-5-26-110.00 Hospital Insurance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</si>
  <si>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</si>
  <si>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</si>
  <si>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</si>
  <si>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</si>
  <si>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</si>
  <si>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</si>
  <si>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</si>
  <si>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</si>
  <si>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</si>
  <si>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</si>
  <si>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</si>
  <si>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</si>
  <si>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</si>
  <si>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</si>
  <si>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</si>
  <si>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</si>
  <si>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</si>
  <si>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</si>
  <si>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</si>
  <si>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</si>
  <si>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</si>
  <si>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</si>
  <si>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</si>
  <si>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</si>
  <si>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</si>
  <si>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</si>
  <si>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</si>
  <si>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</si>
  <si>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</si>
  <si>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</si>
  <si>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</si>
  <si>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</si>
  <si>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</si>
  <si>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</si>
  <si>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</si>
  <si>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</si>
  <si>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</si>
  <si>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</si>
  <si>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</si>
  <si>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</si>
  <si>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</si>
  <si>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</si>
  <si>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</si>
  <si>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</si>
  <si>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</si>
  <si>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</si>
  <si>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</si>
  <si>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</si>
  <si>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</si>
  <si>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</si>
  <si>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</si>
  <si>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</si>
  <si>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</si>
  <si>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</si>
  <si>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</si>
  <si>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</si>
  <si>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</si>
  <si>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</si>
  <si>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</si>
  <si>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</si>
  <si>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</si>
  <si>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</si>
  <si>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</si>
  <si>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</si>
  <si>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</si>
  <si>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</si>
  <si>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</si>
  <si>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50-5-50-232.00 Computer Software Maint</t>
  </si>
  <si>
    <t>50-5-50-233.00 Computer Hardware Maint</t>
  </si>
  <si>
    <t>50-5-50-236.00 IT Contract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</si>
  <si>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</si>
  <si>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</si>
  <si>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</si>
  <si>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</si>
  <si>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</si>
  <si>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</si>
  <si>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</si>
  <si>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</si>
  <si>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</si>
  <si>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</si>
  <si>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</si>
  <si>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</si>
  <si>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</si>
  <si>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</si>
  <si>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</si>
  <si>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</si>
  <si>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</si>
  <si>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</si>
  <si>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</si>
  <si>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</si>
  <si>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</si>
  <si>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</si>
  <si>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</si>
  <si>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</si>
  <si>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</si>
  <si>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</si>
  <si>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</si>
  <si>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</si>
  <si>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</si>
  <si>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</si>
  <si>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</si>
  <si>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</si>
  <si>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</si>
  <si>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</si>
  <si>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</si>
  <si>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</si>
  <si>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</si>
  <si>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</si>
  <si>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</si>
  <si>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</si>
  <si>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</si>
  <si>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</si>
  <si>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</si>
  <si>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</si>
  <si>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</si>
  <si>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</si>
  <si>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</si>
  <si>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</si>
  <si>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</si>
  <si>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</si>
  <si>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</si>
  <si>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</si>
  <si>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</si>
  <si>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</si>
  <si>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 Computer Software Maint</t>
  </si>
  <si>
    <t>60-5-14-233.00 Computer Hardware Maint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</si>
  <si>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</si>
  <si>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</si>
  <si>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</si>
  <si>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</si>
  <si>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</si>
  <si>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</si>
  <si>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</si>
  <si>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</si>
  <si>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</si>
  <si>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</si>
  <si>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</si>
  <si>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</si>
  <si>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</si>
  <si>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</si>
  <si>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</si>
  <si>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</si>
  <si>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</si>
  <si>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</si>
  <si>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</si>
  <si>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</si>
  <si>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</si>
  <si>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</si>
  <si>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</si>
  <si>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</si>
  <si>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</si>
  <si>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</si>
  <si>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</si>
  <si>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</si>
  <si>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</si>
  <si>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</si>
  <si>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</si>
  <si>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</si>
  <si>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</si>
  <si>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</si>
  <si>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</si>
  <si>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</si>
  <si>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</si>
  <si>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</si>
  <si>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</si>
  <si>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</si>
  <si>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</si>
  <si>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</si>
  <si>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</si>
  <si>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</si>
  <si>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</si>
  <si>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</si>
  <si>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</si>
  <si>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</si>
  <si>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</si>
  <si>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</si>
  <si>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</si>
  <si>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</si>
  <si>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</si>
  <si>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</si>
  <si>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60-5-18-901.00 Capital Outlay - Financed</t>
  </si>
  <si>
    <t>TOTAL 18-STREET SANITATION</t>
  </si>
  <si>
    <t>80 -SPECIAL REVENUE FUND</t>
  </si>
  <si>
    <t>General Revenues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</si>
  <si>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</si>
  <si>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</si>
  <si>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</si>
  <si>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</si>
  <si>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</si>
  <si>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</si>
  <si>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</si>
  <si>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</si>
  <si>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</si>
  <si>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</si>
  <si>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</si>
  <si>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</si>
  <si>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</si>
  <si>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</si>
  <si>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</si>
  <si>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</si>
  <si>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</si>
  <si>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</si>
  <si>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</si>
  <si>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</si>
  <si>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</si>
  <si>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 Hangar</t>
  </si>
  <si>
    <t>80-4-43-671.01  Contribution from C47</t>
  </si>
  <si>
    <t>80-4-43-672.00 TXDOT-Airport AWOS</t>
  </si>
  <si>
    <t xml:space="preserve">80-4-43-673.00 TXDOT-Airport 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</si>
  <si>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</si>
  <si>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</si>
  <si>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</si>
  <si>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</si>
  <si>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</si>
  <si>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</si>
  <si>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</si>
  <si>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</si>
  <si>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</si>
  <si>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</si>
  <si>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</si>
  <si>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</si>
  <si>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</si>
  <si>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</si>
  <si>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</si>
  <si>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</si>
  <si>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</si>
  <si>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</si>
  <si>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</si>
  <si>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</si>
  <si>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</si>
  <si>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80-4-16-910.22 Transfers-in from Electric</t>
  </si>
  <si>
    <t>80-4-16-910.40 Transfers-in from Gas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</si>
  <si>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</si>
  <si>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</si>
  <si>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</si>
  <si>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</si>
  <si>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</si>
  <si>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</si>
  <si>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</si>
  <si>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</si>
  <si>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</si>
  <si>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</si>
  <si>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</si>
  <si>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</si>
  <si>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</si>
  <si>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</si>
  <si>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</si>
  <si>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</si>
  <si>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</si>
  <si>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</si>
  <si>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</si>
  <si>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</si>
  <si>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</si>
  <si>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</si>
  <si>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</si>
  <si>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</si>
  <si>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</si>
  <si>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</si>
  <si>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</si>
  <si>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</si>
  <si>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</si>
  <si>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</si>
  <si>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</si>
  <si>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</si>
  <si>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</si>
  <si>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</si>
  <si>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</si>
  <si>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</si>
  <si>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</si>
  <si>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</si>
  <si>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</si>
  <si>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</si>
  <si>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</si>
  <si>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</si>
  <si>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</si>
  <si>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</si>
  <si>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</si>
  <si>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</si>
  <si>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</si>
  <si>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</si>
  <si>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</si>
  <si>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</si>
  <si>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</si>
  <si>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</si>
  <si>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</si>
  <si>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</si>
  <si>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</si>
  <si>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</si>
  <si>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</si>
  <si>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</si>
  <si>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</si>
  <si>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</si>
  <si>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</si>
  <si>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</si>
  <si>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</si>
  <si>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</si>
  <si>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</si>
  <si>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Hangar</t>
  </si>
  <si>
    <t>80-5-43-271.01      Local Cost</t>
  </si>
  <si>
    <t>80-5-43-272.00 TXDOT-Airport - AWOS</t>
  </si>
  <si>
    <t xml:space="preserve">80-5-43-272.01      Local Cost     </t>
  </si>
  <si>
    <t>80-5-43-273.00 TXDOT-Airport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</si>
  <si>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</si>
  <si>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</si>
  <si>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</si>
  <si>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</si>
  <si>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</si>
  <si>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</si>
  <si>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</si>
  <si>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</si>
  <si>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</si>
  <si>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</si>
  <si>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</si>
  <si>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</si>
  <si>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</si>
  <si>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</si>
  <si>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</si>
  <si>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</si>
  <si>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</si>
  <si>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</si>
  <si>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</si>
  <si>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</si>
  <si>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</si>
  <si>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</si>
  <si>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</si>
  <si>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</si>
  <si>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</si>
  <si>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</si>
  <si>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</si>
  <si>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</si>
  <si>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</si>
  <si>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</si>
  <si>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</si>
  <si>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</si>
  <si>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</si>
  <si>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</si>
  <si>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</si>
  <si>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</si>
  <si>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</si>
  <si>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 xml:space="preserve">80-5-47-910.00 Transfers-out </t>
  </si>
  <si>
    <t>TOTAL 47-CEMETERY</t>
  </si>
  <si>
    <t xml:space="preserve">REVENUE OVER/(UNDER) EXPENDITURES   </t>
  </si>
  <si>
    <t xml:space="preserve">NET WORKING CAPITAL </t>
  </si>
  <si>
    <t>90  -ECONOMIC DEV CORP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</si>
  <si>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</si>
  <si>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</si>
  <si>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</si>
  <si>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</si>
  <si>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</si>
  <si>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Income-HOT Aircraft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</si>
  <si>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</si>
  <si>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</si>
  <si>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</si>
  <si>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</si>
  <si>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</si>
  <si>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</si>
  <si>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</si>
  <si>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</si>
  <si>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</si>
  <si>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</si>
  <si>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</si>
  <si>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</si>
  <si>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</si>
  <si>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</si>
  <si>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</si>
  <si>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</si>
  <si>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</si>
  <si>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</si>
  <si>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</si>
  <si>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90-5-90242.00  Community Dev - Brady Lake Marina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</si>
  <si>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</si>
  <si>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</si>
  <si>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</si>
  <si>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</si>
  <si>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</si>
  <si>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</si>
  <si>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</si>
  <si>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</si>
  <si>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</si>
  <si>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</si>
  <si>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</si>
  <si>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</si>
  <si>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TOTAL 90-ECONOMIC DEV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</si>
</sst>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5" x14ac:knownFonts="1">
    <font>
      <sz val="10"/>
      <name val="Arial"/>
      <family val="2"/>
    </font>
    <font>
      <sz val="10"/>
      <name val="Arial"/>
      <family val="2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b/>
      <sz val="7.5"/>
      <color rgb="FFFF0000"/>
      <name val="Arial Narrow"/>
      <family val="2"/>
    </font>
    <font>
      <sz val="7.5"/>
      <color rgb="FFFF0000"/>
      <name val="Arial Narrow"/>
      <family val="2"/>
    </font>
    <font>
      <sz val="10"/>
      <color indexed="10"/>
      <name val="Arial Narrow"/>
      <family val="2"/>
    </font>
    <font>
      <sz val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22" fontId="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38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38" fontId="3" fillId="0" borderId="0" xfId="0" applyNumberFormat="1" applyFont="1" applyFill="1"/>
    <xf numFmtId="38" fontId="2" fillId="0" borderId="1" xfId="0" applyNumberFormat="1" applyFont="1" applyFill="1" applyBorder="1"/>
    <xf numFmtId="3" fontId="2" fillId="0" borderId="1" xfId="0" applyNumberFormat="1" applyFont="1" applyFill="1" applyBorder="1"/>
    <xf numFmtId="40" fontId="2" fillId="0" borderId="0" xfId="0" applyNumberFormat="1" applyFont="1" applyFill="1"/>
    <xf numFmtId="38" fontId="6" fillId="0" borderId="0" xfId="0" applyNumberFormat="1" applyFont="1" applyFill="1"/>
    <xf numFmtId="38" fontId="2" fillId="0" borderId="0" xfId="0" applyNumberFormat="1" applyFont="1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/>
    <xf numFmtId="38" fontId="2" fillId="0" borderId="2" xfId="0" applyNumberFormat="1" applyFont="1" applyFill="1" applyBorder="1"/>
    <xf numFmtId="3" fontId="2" fillId="0" borderId="2" xfId="0" applyNumberFormat="1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38" fontId="4" fillId="0" borderId="0" xfId="0" applyNumberFormat="1" applyFont="1" applyFill="1"/>
    <xf numFmtId="0" fontId="4" fillId="0" borderId="0" xfId="0" applyFont="1"/>
    <xf numFmtId="38" fontId="2" fillId="0" borderId="0" xfId="1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0" fontId="9" fillId="0" borderId="0" xfId="0" applyFont="1" applyFill="1"/>
    <xf numFmtId="40" fontId="5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3" fontId="5" fillId="0" borderId="0" xfId="0" applyNumberFormat="1" applyFont="1" applyFill="1"/>
    <xf numFmtId="0" fontId="10" fillId="0" borderId="0" xfId="0" applyFont="1" applyFill="1"/>
    <xf numFmtId="38" fontId="10" fillId="0" borderId="0" xfId="0" applyNumberFormat="1" applyFont="1" applyFill="1"/>
    <xf numFmtId="3" fontId="10" fillId="0" borderId="0" xfId="0" applyNumberFormat="1" applyFont="1" applyFill="1"/>
    <xf numFmtId="0" fontId="10" fillId="0" borderId="0" xfId="0" applyFont="1"/>
    <xf numFmtId="0" fontId="5" fillId="0" borderId="0" xfId="0" applyFont="1" applyFill="1"/>
    <xf numFmtId="4" fontId="6" fillId="0" borderId="0" xfId="0" applyNumberFormat="1" applyFont="1" applyFill="1"/>
    <xf numFmtId="37" fontId="2" fillId="0" borderId="0" xfId="0" applyNumberFormat="1" applyFont="1" applyFill="1"/>
    <xf numFmtId="3" fontId="4" fillId="0" borderId="0" xfId="0" applyNumberFormat="1" applyFont="1" applyFill="1"/>
    <xf numFmtId="3" fontId="7" fillId="0" borderId="0" xfId="0" applyNumberFormat="1" applyFont="1" applyFill="1"/>
    <xf numFmtId="164" fontId="2" fillId="0" borderId="0" xfId="0" applyNumberFormat="1" applyFont="1" applyFill="1"/>
    <xf numFmtId="3" fontId="8" fillId="0" borderId="0" xfId="0" applyNumberFormat="1" applyFont="1" applyFill="1"/>
    <xf numFmtId="38" fontId="5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H4858"/>
  <sheetViews>
    <sheetView tabSelected="1" workbookViewId="0">
      <selection activeCell="AB15" sqref="AB15"/>
    </sheetView>
  </sheetViews>
  <sheetFormatPr defaultColWidth="9.140625" defaultRowHeight="12.75" x14ac:dyDescent="0.2"/>
  <cols>
    <col min="1" max="1" width="28.140625" style="3" customWidth="1"/>
    <col min="2" max="2" width="1.28515625" style="3" customWidth="1"/>
    <col min="3" max="3" width="8.42578125" style="2" customWidth="1"/>
    <col min="4" max="4" width="1.28515625" style="3" customWidth="1"/>
    <col min="5" max="5" width="8.85546875" style="2" customWidth="1"/>
    <col min="6" max="6" width="1.42578125" style="3" customWidth="1"/>
    <col min="7" max="7" width="9.7109375" style="2" customWidth="1"/>
    <col min="8" max="8" width="1.42578125" style="3" customWidth="1"/>
    <col min="9" max="9" width="8.85546875" style="2" customWidth="1"/>
    <col min="10" max="10" width="1.28515625" style="3" customWidth="1"/>
    <col min="11" max="11" width="8.28515625" style="4" customWidth="1"/>
    <col min="12" max="12" width="1.28515625" style="3" hidden="1" customWidth="1"/>
    <col min="13" max="13" width="8.28515625" style="4" hidden="1" customWidth="1"/>
    <col min="14" max="14" width="1.28515625" style="3" hidden="1" customWidth="1"/>
    <col min="15" max="15" width="7.85546875" style="4" hidden="1" customWidth="1"/>
    <col min="16" max="16" width="1.28515625" style="3" customWidth="1"/>
    <col min="17" max="17" width="8.28515625" style="4" customWidth="1"/>
    <col min="18" max="18" width="9.140625" style="3"/>
    <col min="19" max="19" width="9.140625" style="4"/>
    <col min="20" max="20" width="9.7109375" style="7" hidden="1" customWidth="1"/>
    <col min="21" max="31" width="1.85546875" style="3" customWidth="1"/>
    <col min="32" max="33" width="9.140625" style="3"/>
    <col min="34" max="16384" width="9.140625" style="5"/>
  </cols>
  <sheetData>
    <row r="1" spans="1:20" ht="11.85" customHeight="1" x14ac:dyDescent="0.2">
      <c r="A1" s="1"/>
      <c r="B1" s="1"/>
      <c r="E1" s="2" t="s">
        <v>0</v>
      </c>
    </row>
    <row r="2" spans="1:20" ht="11.85" customHeight="1" x14ac:dyDescent="0.2">
      <c r="E2" s="2" t="s">
        <v>1</v>
      </c>
    </row>
    <row r="3" spans="1:20" ht="11.85" customHeight="1" x14ac:dyDescent="0.2">
      <c r="E3" s="2" t="s">
        <v>2</v>
      </c>
    </row>
    <row r="4" spans="1:20" ht="11.85" customHeight="1" x14ac:dyDescent="0.2">
      <c r="A4" s="3" t="s">
        <v>3</v>
      </c>
    </row>
    <row r="5" spans="1:20" ht="11.85" customHeight="1" x14ac:dyDescent="0.2"/>
    <row r="6" spans="1:20" ht="11.85" customHeight="1" x14ac:dyDescent="0.2">
      <c r="I6" s="49" t="s">
        <v>4</v>
      </c>
      <c r="J6" s="49"/>
      <c r="K6" s="49"/>
      <c r="L6" s="8"/>
      <c r="M6" s="49" t="s">
        <v>5</v>
      </c>
      <c r="N6" s="49"/>
      <c r="O6" s="49"/>
      <c r="P6" s="49"/>
      <c r="Q6" s="49"/>
    </row>
    <row r="7" spans="1:20" ht="11.85" customHeight="1" x14ac:dyDescent="0.2">
      <c r="C7" s="9" t="s">
        <v>6</v>
      </c>
      <c r="D7" s="8"/>
      <c r="E7" s="9" t="s">
        <v>7</v>
      </c>
      <c r="F7" s="8"/>
      <c r="G7" s="9" t="s">
        <v>8</v>
      </c>
      <c r="H7" s="8"/>
      <c r="I7" s="9" t="s">
        <v>9</v>
      </c>
      <c r="J7" s="8"/>
      <c r="K7" s="10" t="s">
        <v>10</v>
      </c>
      <c r="L7" s="8"/>
      <c r="M7" s="10" t="s">
        <v>5</v>
      </c>
      <c r="N7" s="8"/>
      <c r="O7" s="10" t="s">
        <v>5</v>
      </c>
      <c r="P7" s="8"/>
      <c r="Q7" s="10" t="s">
        <v>11</v>
      </c>
    </row>
    <row r="8" spans="1:20" ht="11.85" customHeight="1" x14ac:dyDescent="0.2">
      <c r="A8" s="11"/>
      <c r="C8" s="12" t="s">
        <v>12</v>
      </c>
      <c r="D8" s="8"/>
      <c r="E8" s="12" t="s">
        <v>12</v>
      </c>
      <c r="F8" s="8"/>
      <c r="G8" s="12" t="s">
        <v>12</v>
      </c>
      <c r="H8" s="8"/>
      <c r="I8" s="12" t="s">
        <v>13</v>
      </c>
      <c r="J8" s="8"/>
      <c r="K8" s="13" t="s">
        <v>13</v>
      </c>
      <c r="L8" s="8"/>
      <c r="M8" s="13" t="s">
        <v>14</v>
      </c>
      <c r="N8" s="8"/>
      <c r="O8" s="13" t="s">
        <v>15</v>
      </c>
      <c r="P8" s="8"/>
      <c r="Q8" s="13" t="s">
        <v>13</v>
      </c>
    </row>
    <row r="9" spans="1:20" ht="11.85" customHeight="1" x14ac:dyDescent="0.2"/>
    <row r="10" spans="1:20" ht="11.85" customHeight="1" x14ac:dyDescent="0.2">
      <c r="A10" s="3" t="s">
        <v>16</v>
      </c>
    </row>
    <row r="11" spans="1:20" ht="11.85" customHeight="1" x14ac:dyDescent="0.2">
      <c r="A11" s="3" t="s">
        <v>17</v>
      </c>
      <c r="C11" s="2">
        <v>1490196.42</v>
      </c>
      <c r="D11" s="2"/>
      <c r="E11" s="2">
        <f>C2259</f>
        <v>1623194.5599999996</v>
      </c>
      <c r="F11" s="2"/>
      <c r="G11" s="2">
        <f>E2259</f>
        <v>3104148.7499999991</v>
      </c>
      <c r="H11" s="2"/>
      <c r="I11" s="2">
        <f>G2259</f>
        <v>3007534.3100000005</v>
      </c>
      <c r="J11" s="2"/>
      <c r="K11" s="4">
        <f>+I11</f>
        <v>3007534.3100000005</v>
      </c>
      <c r="L11" s="2"/>
      <c r="M11" s="4">
        <f>K2259</f>
        <v>2178926.3100000005</v>
      </c>
      <c r="N11" s="2"/>
      <c r="P11" s="2"/>
      <c r="Q11" s="4">
        <f>M11</f>
        <v>2178926.3100000005</v>
      </c>
    </row>
    <row r="12" spans="1:20" ht="11.85" customHeight="1" x14ac:dyDescent="0.2">
      <c r="D12" s="2"/>
      <c r="F12" s="2"/>
      <c r="H12" s="2"/>
      <c r="J12" s="2"/>
      <c r="L12" s="2"/>
      <c r="N12" s="2"/>
      <c r="P12" s="2"/>
    </row>
    <row r="13" spans="1:20" ht="11.85" customHeight="1" x14ac:dyDescent="0.2">
      <c r="A13" s="14" t="s">
        <v>18</v>
      </c>
      <c r="B13" s="14"/>
      <c r="D13" s="2"/>
      <c r="F13" s="2"/>
      <c r="H13" s="2"/>
      <c r="J13" s="2"/>
      <c r="L13" s="2"/>
      <c r="N13" s="2"/>
      <c r="P13" s="2"/>
    </row>
    <row r="14" spans="1:20" ht="11.85" customHeight="1" x14ac:dyDescent="0.2">
      <c r="D14" s="2"/>
      <c r="F14" s="2"/>
      <c r="H14" s="2"/>
      <c r="J14" s="2"/>
      <c r="L14" s="2"/>
      <c r="N14" s="2"/>
      <c r="P14" s="2"/>
    </row>
    <row r="15" spans="1:20" ht="11.85" customHeight="1" x14ac:dyDescent="0.2">
      <c r="A15" s="14" t="s">
        <v>19</v>
      </c>
      <c r="B15" s="14"/>
      <c r="D15" s="2"/>
      <c r="F15" s="2"/>
      <c r="H15" s="2"/>
      <c r="J15" s="2"/>
      <c r="L15" s="2"/>
      <c r="N15" s="2"/>
      <c r="P15" s="2"/>
    </row>
    <row r="16" spans="1:20" ht="11.85" customHeight="1" x14ac:dyDescent="0.2">
      <c r="A16" s="3" t="s">
        <v>20</v>
      </c>
      <c r="C16" s="2">
        <v>623369.65</v>
      </c>
      <c r="D16" s="2"/>
      <c r="E16" s="2">
        <v>682616.39</v>
      </c>
      <c r="F16" s="2"/>
      <c r="G16" s="2">
        <v>727070.55</v>
      </c>
      <c r="H16" s="2"/>
      <c r="I16" s="2">
        <v>755000</v>
      </c>
      <c r="J16" s="2"/>
      <c r="K16" s="4">
        <v>795000</v>
      </c>
      <c r="L16" s="2"/>
      <c r="M16" s="4">
        <v>840000</v>
      </c>
      <c r="N16" s="2"/>
      <c r="O16" s="4">
        <v>0</v>
      </c>
      <c r="P16" s="2"/>
      <c r="Q16" s="4">
        <f>M16+O16</f>
        <v>840000</v>
      </c>
      <c r="T16" s="15"/>
    </row>
    <row r="17" spans="1:33" ht="11.85" customHeight="1" x14ac:dyDescent="0.2">
      <c r="A17" s="3" t="s">
        <v>21</v>
      </c>
      <c r="C17" s="2">
        <v>35318.85</v>
      </c>
      <c r="D17" s="2"/>
      <c r="E17" s="2">
        <v>37706.339999999997</v>
      </c>
      <c r="F17" s="2"/>
      <c r="G17" s="2">
        <v>42852.17</v>
      </c>
      <c r="H17" s="2"/>
      <c r="I17" s="2">
        <v>30000</v>
      </c>
      <c r="J17" s="2"/>
      <c r="K17" s="4">
        <v>30000</v>
      </c>
      <c r="L17" s="2"/>
      <c r="M17" s="4">
        <v>30000</v>
      </c>
      <c r="N17" s="2"/>
      <c r="O17" s="4">
        <v>0</v>
      </c>
      <c r="P17" s="2"/>
      <c r="Q17" s="4">
        <f>M17+O17</f>
        <v>30000</v>
      </c>
    </row>
    <row r="18" spans="1:33" ht="11.85" customHeight="1" x14ac:dyDescent="0.2">
      <c r="A18" s="3" t="s">
        <v>22</v>
      </c>
      <c r="C18" s="2">
        <v>18060.82</v>
      </c>
      <c r="D18" s="2"/>
      <c r="E18" s="2">
        <v>18705.61</v>
      </c>
      <c r="F18" s="2"/>
      <c r="G18" s="2">
        <v>20015.34</v>
      </c>
      <c r="H18" s="2"/>
      <c r="I18" s="2">
        <v>16000</v>
      </c>
      <c r="J18" s="2"/>
      <c r="K18" s="4">
        <v>16000</v>
      </c>
      <c r="L18" s="2"/>
      <c r="M18" s="4">
        <v>18000</v>
      </c>
      <c r="N18" s="2"/>
      <c r="O18" s="4">
        <v>0</v>
      </c>
      <c r="P18" s="2"/>
      <c r="Q18" s="4">
        <f>M18+O18</f>
        <v>18000</v>
      </c>
    </row>
    <row r="19" spans="1:33" ht="11.85" customHeight="1" x14ac:dyDescent="0.2">
      <c r="A19" s="3" t="s">
        <v>23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4">
        <v>0</v>
      </c>
      <c r="L19" s="2"/>
      <c r="M19" s="4">
        <v>0</v>
      </c>
      <c r="N19" s="2"/>
      <c r="O19" s="4">
        <v>0</v>
      </c>
      <c r="P19" s="2"/>
      <c r="Q19" s="4">
        <f>M19+O19</f>
        <v>0</v>
      </c>
    </row>
    <row r="20" spans="1:33" ht="11.85" customHeight="1" x14ac:dyDescent="0.2">
      <c r="A20" s="3" t="s">
        <v>24</v>
      </c>
      <c r="C20" s="16">
        <v>4214</v>
      </c>
      <c r="D20" s="2"/>
      <c r="E20" s="16">
        <v>4169</v>
      </c>
      <c r="F20" s="2"/>
      <c r="G20" s="16">
        <v>4728</v>
      </c>
      <c r="H20" s="2"/>
      <c r="I20" s="16">
        <v>4000</v>
      </c>
      <c r="J20" s="2"/>
      <c r="K20" s="17">
        <v>4000</v>
      </c>
      <c r="L20" s="2"/>
      <c r="M20" s="17">
        <v>4000</v>
      </c>
      <c r="N20" s="2"/>
      <c r="O20" s="17">
        <v>0</v>
      </c>
      <c r="P20" s="2"/>
      <c r="Q20" s="17">
        <f>M20+O20</f>
        <v>4000</v>
      </c>
    </row>
    <row r="21" spans="1:33" ht="11.85" customHeight="1" x14ac:dyDescent="0.2">
      <c r="A21" s="3" t="s">
        <v>25</v>
      </c>
      <c r="C21" s="2">
        <f>SUM(C16:C20)</f>
        <v>680963.32</v>
      </c>
      <c r="D21" s="2"/>
      <c r="E21" s="2">
        <f>SUM(E16:E20)</f>
        <v>743197.34</v>
      </c>
      <c r="F21" s="2"/>
      <c r="G21" s="2">
        <f>SUM(G16:G20)</f>
        <v>794666.06</v>
      </c>
      <c r="H21" s="2"/>
      <c r="I21" s="2">
        <f>SUM(I16:I20)</f>
        <v>805000</v>
      </c>
      <c r="J21" s="2"/>
      <c r="K21" s="4">
        <f>SUM(K16:K20)</f>
        <v>845000</v>
      </c>
      <c r="L21" s="2"/>
      <c r="M21" s="4">
        <f>SUM(M16:M20)</f>
        <v>892000</v>
      </c>
      <c r="N21" s="2"/>
      <c r="O21" s="4">
        <f>SUM(O16:O20)</f>
        <v>0</v>
      </c>
      <c r="P21" s="2"/>
      <c r="Q21" s="4">
        <f>SUM(Q16:Q20)</f>
        <v>892000</v>
      </c>
      <c r="R21" s="18"/>
      <c r="U21" s="2"/>
    </row>
    <row r="22" spans="1:33" ht="11.85" customHeight="1" x14ac:dyDescent="0.2">
      <c r="D22" s="2"/>
      <c r="F22" s="2"/>
      <c r="H22" s="2"/>
      <c r="J22" s="2"/>
      <c r="L22" s="2"/>
      <c r="N22" s="2"/>
      <c r="P22" s="2"/>
    </row>
    <row r="23" spans="1:33" ht="11.85" customHeight="1" x14ac:dyDescent="0.2">
      <c r="A23" s="14" t="s">
        <v>26</v>
      </c>
      <c r="D23" s="2"/>
      <c r="F23" s="2"/>
      <c r="H23" s="2"/>
      <c r="J23" s="2"/>
      <c r="L23" s="2"/>
      <c r="N23" s="2"/>
      <c r="P23" s="2"/>
    </row>
    <row r="24" spans="1:33" ht="11.85" customHeight="1" x14ac:dyDescent="0.2">
      <c r="A24" s="3" t="s">
        <v>27</v>
      </c>
      <c r="C24" s="2">
        <v>954056.42</v>
      </c>
      <c r="D24" s="2"/>
      <c r="E24" s="2">
        <v>1093162.3799999999</v>
      </c>
      <c r="F24" s="2"/>
      <c r="G24" s="2">
        <v>971716.28</v>
      </c>
      <c r="H24" s="2"/>
      <c r="I24" s="2">
        <v>960000</v>
      </c>
      <c r="J24" s="2"/>
      <c r="K24" s="4">
        <v>910000</v>
      </c>
      <c r="L24" s="2"/>
      <c r="M24" s="4">
        <v>910000</v>
      </c>
      <c r="N24" s="2"/>
      <c r="O24" s="4">
        <v>0</v>
      </c>
      <c r="P24" s="2"/>
      <c r="Q24" s="4">
        <f>M24+O24</f>
        <v>910000</v>
      </c>
    </row>
    <row r="25" spans="1:33" ht="11.85" customHeight="1" x14ac:dyDescent="0.2">
      <c r="A25" s="3" t="s">
        <v>28</v>
      </c>
      <c r="C25" s="2">
        <v>40003.589999999997</v>
      </c>
      <c r="D25" s="2"/>
      <c r="E25" s="2">
        <v>40249</v>
      </c>
      <c r="F25" s="2"/>
      <c r="G25" s="2">
        <v>35322.29</v>
      </c>
      <c r="H25" s="2"/>
      <c r="I25" s="2">
        <v>35000</v>
      </c>
      <c r="J25" s="2"/>
      <c r="K25" s="4">
        <v>31000</v>
      </c>
      <c r="L25" s="2"/>
      <c r="M25" s="4">
        <v>30000</v>
      </c>
      <c r="N25" s="2"/>
      <c r="O25" s="4">
        <v>0</v>
      </c>
      <c r="P25" s="2"/>
      <c r="Q25" s="4">
        <f>M25+O25</f>
        <v>30000</v>
      </c>
    </row>
    <row r="26" spans="1:33" ht="11.85" customHeight="1" x14ac:dyDescent="0.2">
      <c r="A26" s="3" t="s">
        <v>29</v>
      </c>
      <c r="C26" s="2">
        <v>36151.949999999997</v>
      </c>
      <c r="D26" s="2"/>
      <c r="E26" s="2">
        <v>37627</v>
      </c>
      <c r="F26" s="2"/>
      <c r="G26" s="2">
        <v>38340.75</v>
      </c>
      <c r="H26" s="2"/>
      <c r="I26" s="2">
        <v>37000</v>
      </c>
      <c r="J26" s="2"/>
      <c r="K26" s="4">
        <v>41000</v>
      </c>
      <c r="L26" s="2"/>
      <c r="M26" s="4">
        <v>37000</v>
      </c>
      <c r="N26" s="2"/>
      <c r="O26" s="4">
        <v>0</v>
      </c>
      <c r="P26" s="2"/>
      <c r="Q26" s="4">
        <f>M26+O26</f>
        <v>37000</v>
      </c>
    </row>
    <row r="27" spans="1:33" ht="11.85" customHeight="1" x14ac:dyDescent="0.2">
      <c r="A27" s="3" t="s">
        <v>30</v>
      </c>
      <c r="C27" s="16">
        <v>876.5</v>
      </c>
      <c r="D27" s="2"/>
      <c r="E27" s="16">
        <v>1316.63</v>
      </c>
      <c r="F27" s="2"/>
      <c r="G27" s="16">
        <v>5144.22</v>
      </c>
      <c r="H27" s="2"/>
      <c r="I27" s="16">
        <v>800</v>
      </c>
      <c r="J27" s="2"/>
      <c r="K27" s="17">
        <v>6000</v>
      </c>
      <c r="L27" s="2"/>
      <c r="M27" s="17">
        <v>5000</v>
      </c>
      <c r="N27" s="2"/>
      <c r="O27" s="17">
        <v>0</v>
      </c>
      <c r="P27" s="2"/>
      <c r="Q27" s="17">
        <f>M27+O27</f>
        <v>5000</v>
      </c>
    </row>
    <row r="28" spans="1:33" ht="11.85" customHeight="1" x14ac:dyDescent="0.2">
      <c r="A28" s="3" t="s">
        <v>31</v>
      </c>
      <c r="C28" s="2">
        <f>SUM(C24:C27)</f>
        <v>1031088.46</v>
      </c>
      <c r="D28" s="2"/>
      <c r="E28" s="2">
        <f>SUM(E24:E27)</f>
        <v>1172355.0099999998</v>
      </c>
      <c r="F28" s="2"/>
      <c r="G28" s="2">
        <f>SUM(G24:G27)</f>
        <v>1050523.54</v>
      </c>
      <c r="H28" s="2"/>
      <c r="I28" s="2">
        <f>SUM(I24:I27)</f>
        <v>1032800</v>
      </c>
      <c r="J28" s="2"/>
      <c r="K28" s="4">
        <f>SUM(K24:K27)</f>
        <v>988000</v>
      </c>
      <c r="L28" s="2"/>
      <c r="M28" s="4">
        <f>SUM(M24:M27)</f>
        <v>982000</v>
      </c>
      <c r="N28" s="2"/>
      <c r="O28" s="4">
        <f>SUM(O24:O27)</f>
        <v>0</v>
      </c>
      <c r="P28" s="2"/>
      <c r="Q28" s="4">
        <f>SUM(Q24:Q27)</f>
        <v>982000</v>
      </c>
      <c r="U28" s="2"/>
      <c r="W28" s="2"/>
      <c r="AG28" s="2"/>
    </row>
    <row r="29" spans="1:33" ht="11.85" customHeight="1" x14ac:dyDescent="0.2">
      <c r="D29" s="2"/>
      <c r="F29" s="2"/>
      <c r="H29" s="2"/>
      <c r="J29" s="2"/>
      <c r="L29" s="2"/>
      <c r="N29" s="2"/>
      <c r="P29" s="2"/>
    </row>
    <row r="30" spans="1:33" ht="11.85" customHeight="1" x14ac:dyDescent="0.2">
      <c r="A30" s="14" t="s">
        <v>32</v>
      </c>
      <c r="D30" s="2"/>
      <c r="F30" s="2"/>
      <c r="H30" s="2"/>
      <c r="J30" s="2"/>
      <c r="L30" s="2"/>
      <c r="N30" s="2"/>
      <c r="P30" s="2"/>
    </row>
    <row r="31" spans="1:33" ht="11.85" customHeight="1" x14ac:dyDescent="0.2">
      <c r="A31" s="3" t="s">
        <v>33</v>
      </c>
      <c r="C31" s="2">
        <v>905</v>
      </c>
      <c r="D31" s="2"/>
      <c r="E31" s="2">
        <v>685</v>
      </c>
      <c r="F31" s="2"/>
      <c r="G31" s="2">
        <v>1547.9</v>
      </c>
      <c r="H31" s="2"/>
      <c r="I31" s="2">
        <v>600</v>
      </c>
      <c r="J31" s="2"/>
      <c r="K31" s="4">
        <v>600</v>
      </c>
      <c r="L31" s="2"/>
      <c r="M31" s="4">
        <v>800</v>
      </c>
      <c r="N31" s="2"/>
      <c r="O31" s="4">
        <v>0</v>
      </c>
      <c r="P31" s="2"/>
      <c r="Q31" s="4">
        <f t="shared" ref="Q31:Q39" si="0">M31+O31</f>
        <v>800</v>
      </c>
    </row>
    <row r="32" spans="1:33" ht="11.85" customHeight="1" x14ac:dyDescent="0.2">
      <c r="A32" s="3" t="s">
        <v>34</v>
      </c>
      <c r="C32" s="2">
        <v>2875</v>
      </c>
      <c r="D32" s="2"/>
      <c r="E32" s="2">
        <v>3320</v>
      </c>
      <c r="F32" s="2"/>
      <c r="G32" s="2">
        <v>1575</v>
      </c>
      <c r="H32" s="2"/>
      <c r="I32" s="2">
        <v>2000</v>
      </c>
      <c r="J32" s="2"/>
      <c r="K32" s="4">
        <v>2000</v>
      </c>
      <c r="L32" s="2"/>
      <c r="M32" s="4">
        <v>3000</v>
      </c>
      <c r="N32" s="2"/>
      <c r="O32" s="4">
        <v>0</v>
      </c>
      <c r="P32" s="2"/>
      <c r="Q32" s="4">
        <f t="shared" si="0"/>
        <v>3000</v>
      </c>
      <c r="Z32" s="2"/>
    </row>
    <row r="33" spans="1:29" ht="11.85" customHeight="1" x14ac:dyDescent="0.2">
      <c r="A33" s="3" t="s">
        <v>35</v>
      </c>
      <c r="C33" s="2">
        <v>104</v>
      </c>
      <c r="D33" s="2"/>
      <c r="E33" s="2">
        <v>49</v>
      </c>
      <c r="F33" s="2"/>
      <c r="G33" s="2">
        <v>400</v>
      </c>
      <c r="H33" s="2"/>
      <c r="I33" s="2">
        <v>100</v>
      </c>
      <c r="J33" s="2"/>
      <c r="K33" s="4">
        <v>100</v>
      </c>
      <c r="L33" s="2"/>
      <c r="M33" s="4">
        <v>300</v>
      </c>
      <c r="N33" s="2"/>
      <c r="O33" s="4">
        <v>0</v>
      </c>
      <c r="P33" s="2"/>
      <c r="Q33" s="4">
        <f t="shared" si="0"/>
        <v>300</v>
      </c>
    </row>
    <row r="34" spans="1:29" ht="11.85" customHeight="1" x14ac:dyDescent="0.2">
      <c r="A34" s="3" t="s">
        <v>36</v>
      </c>
      <c r="C34" s="2">
        <v>31401.119999999999</v>
      </c>
      <c r="D34" s="2"/>
      <c r="E34" s="2">
        <v>20557.96</v>
      </c>
      <c r="F34" s="2"/>
      <c r="G34" s="2">
        <v>49338.8</v>
      </c>
      <c r="H34" s="2"/>
      <c r="I34" s="2">
        <v>20500</v>
      </c>
      <c r="J34" s="2"/>
      <c r="K34" s="4">
        <v>35000</v>
      </c>
      <c r="L34" s="2"/>
      <c r="M34" s="4">
        <v>20500</v>
      </c>
      <c r="N34" s="2"/>
      <c r="O34" s="4">
        <v>0</v>
      </c>
      <c r="P34" s="2"/>
      <c r="Q34" s="4">
        <f>M34+O34</f>
        <v>20500</v>
      </c>
    </row>
    <row r="35" spans="1:29" ht="11.85" customHeight="1" x14ac:dyDescent="0.2">
      <c r="A35" s="3" t="s">
        <v>37</v>
      </c>
      <c r="C35" s="2">
        <v>0</v>
      </c>
      <c r="D35" s="2"/>
      <c r="E35" s="2">
        <v>0</v>
      </c>
      <c r="F35" s="2"/>
      <c r="G35" s="2">
        <v>-11916.15</v>
      </c>
      <c r="H35" s="2"/>
      <c r="I35" s="2">
        <v>0</v>
      </c>
      <c r="J35" s="2"/>
      <c r="K35" s="4">
        <v>0</v>
      </c>
      <c r="L35" s="2"/>
      <c r="M35" s="4">
        <v>0</v>
      </c>
      <c r="N35" s="2"/>
      <c r="O35" s="4">
        <v>0</v>
      </c>
      <c r="P35" s="2"/>
      <c r="Q35" s="4">
        <f>M35+O35</f>
        <v>0</v>
      </c>
    </row>
    <row r="36" spans="1:29" ht="11.85" customHeight="1" x14ac:dyDescent="0.2">
      <c r="A36" s="3" t="s">
        <v>38</v>
      </c>
      <c r="C36" s="2">
        <v>675</v>
      </c>
      <c r="D36" s="2"/>
      <c r="E36" s="2">
        <v>155</v>
      </c>
      <c r="F36" s="2"/>
      <c r="G36" s="2">
        <v>125</v>
      </c>
      <c r="H36" s="2"/>
      <c r="I36" s="2">
        <v>100</v>
      </c>
      <c r="J36" s="2"/>
      <c r="K36" s="4">
        <v>100</v>
      </c>
      <c r="L36" s="2"/>
      <c r="M36" s="4">
        <v>0</v>
      </c>
      <c r="N36" s="2"/>
      <c r="O36" s="4">
        <v>0</v>
      </c>
      <c r="P36" s="2"/>
      <c r="Q36" s="4">
        <f t="shared" si="0"/>
        <v>0</v>
      </c>
    </row>
    <row r="37" spans="1:29" ht="11.85" customHeight="1" x14ac:dyDescent="0.2">
      <c r="A37" s="3" t="s">
        <v>39</v>
      </c>
      <c r="C37" s="2">
        <v>0</v>
      </c>
      <c r="D37" s="2"/>
      <c r="E37" s="2">
        <v>3400</v>
      </c>
      <c r="F37" s="2"/>
      <c r="G37" s="2">
        <v>1700</v>
      </c>
      <c r="H37" s="2"/>
      <c r="I37" s="2">
        <v>1700</v>
      </c>
      <c r="J37" s="2"/>
      <c r="K37" s="4">
        <v>1700</v>
      </c>
      <c r="L37" s="2"/>
      <c r="M37" s="4">
        <v>0</v>
      </c>
      <c r="N37" s="2"/>
      <c r="O37" s="4">
        <v>0</v>
      </c>
      <c r="P37" s="2"/>
      <c r="Q37" s="4">
        <f t="shared" si="0"/>
        <v>0</v>
      </c>
      <c r="R37" s="41"/>
      <c r="S37" s="36"/>
    </row>
    <row r="38" spans="1:29" ht="11.85" customHeight="1" x14ac:dyDescent="0.2">
      <c r="A38" s="3" t="s">
        <v>40</v>
      </c>
      <c r="C38" s="2">
        <v>0</v>
      </c>
      <c r="D38" s="2"/>
      <c r="E38" s="2">
        <v>600</v>
      </c>
      <c r="F38" s="2"/>
      <c r="G38" s="2">
        <v>400</v>
      </c>
      <c r="H38" s="2"/>
      <c r="I38" s="2">
        <v>0</v>
      </c>
      <c r="J38" s="2"/>
      <c r="K38" s="4">
        <v>0</v>
      </c>
      <c r="L38" s="2"/>
      <c r="M38" s="4">
        <v>0</v>
      </c>
      <c r="N38" s="2"/>
      <c r="O38" s="4">
        <v>0</v>
      </c>
      <c r="P38" s="2"/>
      <c r="Q38" s="4">
        <f t="shared" si="0"/>
        <v>0</v>
      </c>
      <c r="R38" s="41"/>
      <c r="S38" s="36"/>
    </row>
    <row r="39" spans="1:29" ht="11.85" customHeight="1" x14ac:dyDescent="0.2">
      <c r="A39" s="3" t="s">
        <v>41</v>
      </c>
      <c r="C39" s="16">
        <v>0</v>
      </c>
      <c r="D39" s="2"/>
      <c r="E39" s="16">
        <v>0</v>
      </c>
      <c r="F39" s="2"/>
      <c r="G39" s="16">
        <v>100</v>
      </c>
      <c r="H39" s="2"/>
      <c r="I39" s="16">
        <v>0</v>
      </c>
      <c r="J39" s="2"/>
      <c r="K39" s="17">
        <v>0</v>
      </c>
      <c r="L39" s="2"/>
      <c r="M39" s="17">
        <v>0</v>
      </c>
      <c r="N39" s="2"/>
      <c r="O39" s="17">
        <v>0</v>
      </c>
      <c r="P39" s="2"/>
      <c r="Q39" s="17">
        <f t="shared" si="0"/>
        <v>0</v>
      </c>
    </row>
    <row r="40" spans="1:29" ht="11.85" customHeight="1" x14ac:dyDescent="0.2">
      <c r="A40" s="3" t="s">
        <v>42</v>
      </c>
      <c r="C40" s="2">
        <f>SUM(C31:C39)</f>
        <v>35960.119999999995</v>
      </c>
      <c r="D40" s="2"/>
      <c r="E40" s="2">
        <f>SUM(E31:E39)</f>
        <v>28766.959999999999</v>
      </c>
      <c r="F40" s="2"/>
      <c r="G40" s="2">
        <f>SUM(G31:G39)</f>
        <v>43270.55</v>
      </c>
      <c r="H40" s="2"/>
      <c r="I40" s="2">
        <f>SUM(I31:I39)</f>
        <v>25000</v>
      </c>
      <c r="J40" s="2"/>
      <c r="K40" s="4">
        <f>SUM(K31:K39)</f>
        <v>39500</v>
      </c>
      <c r="L40" s="2"/>
      <c r="M40" s="4">
        <f>SUM(M31:M39)</f>
        <v>24600</v>
      </c>
      <c r="N40" s="2"/>
      <c r="O40" s="4">
        <f>SUM(O31:O39)</f>
        <v>0</v>
      </c>
      <c r="P40" s="2"/>
      <c r="Q40" s="4">
        <f>SUM(Q31:Q39)</f>
        <v>24600</v>
      </c>
    </row>
    <row r="41" spans="1:29" ht="11.85" customHeight="1" x14ac:dyDescent="0.2">
      <c r="D41" s="2"/>
      <c r="F41" s="2"/>
      <c r="H41" s="2"/>
      <c r="J41" s="2"/>
      <c r="L41" s="2"/>
      <c r="N41" s="2"/>
      <c r="P41" s="2"/>
    </row>
    <row r="42" spans="1:29" ht="11.85" customHeight="1" x14ac:dyDescent="0.2">
      <c r="A42" s="14" t="s">
        <v>43</v>
      </c>
      <c r="D42" s="2"/>
      <c r="F42" s="2"/>
      <c r="H42" s="2"/>
      <c r="J42" s="2"/>
      <c r="L42" s="2"/>
      <c r="N42" s="2"/>
      <c r="P42" s="2"/>
    </row>
    <row r="43" spans="1:29" ht="11.85" hidden="1" customHeight="1" x14ac:dyDescent="0.2">
      <c r="A43" s="3" t="s">
        <v>44</v>
      </c>
      <c r="C43" s="2">
        <v>0</v>
      </c>
      <c r="D43" s="2"/>
      <c r="E43" s="2">
        <v>0</v>
      </c>
      <c r="F43" s="2"/>
      <c r="G43" s="2">
        <v>0</v>
      </c>
      <c r="H43" s="2"/>
      <c r="I43" s="2">
        <v>0</v>
      </c>
      <c r="J43" s="2"/>
      <c r="K43" s="4">
        <v>0</v>
      </c>
      <c r="L43" s="2"/>
      <c r="M43" s="4">
        <v>0</v>
      </c>
      <c r="N43" s="2"/>
      <c r="O43" s="4">
        <v>0</v>
      </c>
      <c r="P43" s="2"/>
      <c r="Q43" s="4">
        <f t="shared" ref="Q43:Q60" si="1">M43+O43</f>
        <v>0</v>
      </c>
      <c r="U43" s="2"/>
    </row>
    <row r="44" spans="1:29" ht="11.85" customHeight="1" x14ac:dyDescent="0.2">
      <c r="A44" s="3" t="s">
        <v>45</v>
      </c>
      <c r="C44" s="2">
        <v>3600</v>
      </c>
      <c r="D44" s="2"/>
      <c r="E44" s="2">
        <v>-300</v>
      </c>
      <c r="F44" s="2"/>
      <c r="G44" s="2">
        <v>50000</v>
      </c>
      <c r="H44" s="2"/>
      <c r="I44" s="2">
        <v>5000</v>
      </c>
      <c r="J44" s="2"/>
      <c r="K44" s="4">
        <v>5000</v>
      </c>
      <c r="L44" s="2"/>
      <c r="M44" s="4">
        <v>5000</v>
      </c>
      <c r="N44" s="2"/>
      <c r="O44" s="4">
        <v>0</v>
      </c>
      <c r="P44" s="2"/>
      <c r="Q44" s="4">
        <f t="shared" si="1"/>
        <v>5000</v>
      </c>
      <c r="W44" s="2"/>
    </row>
    <row r="45" spans="1:29" ht="11.85" customHeight="1" x14ac:dyDescent="0.2">
      <c r="A45" s="3" t="s">
        <v>46</v>
      </c>
      <c r="C45" s="2">
        <v>80000</v>
      </c>
      <c r="D45" s="2"/>
      <c r="E45" s="2">
        <v>78000</v>
      </c>
      <c r="F45" s="2"/>
      <c r="G45" s="2">
        <v>98800</v>
      </c>
      <c r="H45" s="2"/>
      <c r="I45" s="2">
        <v>33500</v>
      </c>
      <c r="J45" s="2"/>
      <c r="K45" s="4">
        <v>33500</v>
      </c>
      <c r="L45" s="2"/>
      <c r="M45" s="4">
        <v>37000</v>
      </c>
      <c r="N45" s="2"/>
      <c r="O45" s="4">
        <v>0</v>
      </c>
      <c r="P45" s="2"/>
      <c r="Q45" s="4">
        <f t="shared" si="1"/>
        <v>37000</v>
      </c>
      <c r="Z45" s="2"/>
    </row>
    <row r="46" spans="1:29" ht="11.85" customHeight="1" x14ac:dyDescent="0.2">
      <c r="A46" s="3" t="s">
        <v>47</v>
      </c>
      <c r="C46" s="2">
        <v>10000</v>
      </c>
      <c r="D46" s="2"/>
      <c r="E46" s="2">
        <v>0</v>
      </c>
      <c r="F46" s="2"/>
      <c r="G46" s="2">
        <v>0</v>
      </c>
      <c r="H46" s="2"/>
      <c r="I46" s="2">
        <v>0</v>
      </c>
      <c r="J46" s="2"/>
      <c r="K46" s="4">
        <v>0</v>
      </c>
      <c r="L46" s="2"/>
      <c r="M46" s="4">
        <v>0</v>
      </c>
      <c r="N46" s="2"/>
      <c r="O46" s="4">
        <v>0</v>
      </c>
      <c r="P46" s="2"/>
      <c r="Q46" s="4">
        <f t="shared" si="1"/>
        <v>0</v>
      </c>
      <c r="AA46" s="2"/>
    </row>
    <row r="47" spans="1:29" ht="11.85" customHeight="1" x14ac:dyDescent="0.2">
      <c r="A47" s="3" t="s">
        <v>48</v>
      </c>
      <c r="C47" s="2">
        <v>15000</v>
      </c>
      <c r="D47" s="2"/>
      <c r="E47" s="2">
        <v>15000</v>
      </c>
      <c r="F47" s="2"/>
      <c r="G47" s="2">
        <v>15000</v>
      </c>
      <c r="H47" s="2"/>
      <c r="I47" s="2">
        <v>15000</v>
      </c>
      <c r="J47" s="2"/>
      <c r="K47" s="4">
        <v>15000</v>
      </c>
      <c r="L47" s="2"/>
      <c r="M47" s="4">
        <v>15000</v>
      </c>
      <c r="N47" s="2"/>
      <c r="O47" s="4">
        <v>0</v>
      </c>
      <c r="P47" s="2"/>
      <c r="Q47" s="4">
        <f t="shared" si="1"/>
        <v>15000</v>
      </c>
      <c r="AB47" s="19"/>
    </row>
    <row r="48" spans="1:29" ht="11.85" customHeight="1" x14ac:dyDescent="0.2">
      <c r="A48" s="3" t="s">
        <v>49</v>
      </c>
      <c r="C48" s="2">
        <v>40000</v>
      </c>
      <c r="D48" s="2"/>
      <c r="E48" s="2">
        <v>32000</v>
      </c>
      <c r="F48" s="2"/>
      <c r="G48" s="2">
        <v>47000</v>
      </c>
      <c r="H48" s="2"/>
      <c r="I48" s="2">
        <v>52700</v>
      </c>
      <c r="J48" s="2"/>
      <c r="K48" s="4">
        <v>52700</v>
      </c>
      <c r="L48" s="2"/>
      <c r="M48" s="4">
        <v>54000</v>
      </c>
      <c r="N48" s="2"/>
      <c r="O48" s="4">
        <v>0</v>
      </c>
      <c r="P48" s="2"/>
      <c r="Q48" s="4">
        <f t="shared" si="1"/>
        <v>54000</v>
      </c>
      <c r="AC48" s="2"/>
    </row>
    <row r="49" spans="1:30" ht="11.85" customHeight="1" x14ac:dyDescent="0.2">
      <c r="A49" s="3" t="s">
        <v>50</v>
      </c>
      <c r="C49" s="20">
        <v>80000</v>
      </c>
      <c r="D49" s="20"/>
      <c r="E49" s="20">
        <v>80000</v>
      </c>
      <c r="F49" s="20"/>
      <c r="G49" s="20">
        <v>94043.01</v>
      </c>
      <c r="H49" s="20"/>
      <c r="I49" s="20">
        <v>148800</v>
      </c>
      <c r="J49" s="20"/>
      <c r="K49" s="21">
        <v>148800</v>
      </c>
      <c r="L49" s="20"/>
      <c r="M49" s="21">
        <v>160000</v>
      </c>
      <c r="N49" s="20"/>
      <c r="O49" s="21">
        <v>0</v>
      </c>
      <c r="P49" s="20"/>
      <c r="Q49" s="4">
        <f t="shared" si="1"/>
        <v>160000</v>
      </c>
    </row>
    <row r="50" spans="1:30" ht="11.85" customHeight="1" x14ac:dyDescent="0.2">
      <c r="A50" s="3" t="s">
        <v>51</v>
      </c>
      <c r="C50" s="2">
        <v>104910.03</v>
      </c>
      <c r="D50" s="2"/>
      <c r="E50" s="2">
        <v>18513.54</v>
      </c>
      <c r="F50" s="2"/>
      <c r="G50" s="2">
        <v>0</v>
      </c>
      <c r="H50" s="2"/>
      <c r="I50" s="2">
        <v>0</v>
      </c>
      <c r="J50" s="2"/>
      <c r="K50" s="4">
        <v>0</v>
      </c>
      <c r="L50" s="2"/>
      <c r="M50" s="4">
        <v>0</v>
      </c>
      <c r="N50" s="2"/>
      <c r="O50" s="4">
        <v>0</v>
      </c>
      <c r="P50" s="2"/>
      <c r="Q50" s="4">
        <f t="shared" si="1"/>
        <v>0</v>
      </c>
    </row>
    <row r="51" spans="1:30" ht="11.85" customHeight="1" x14ac:dyDescent="0.2">
      <c r="A51" s="3" t="s">
        <v>52</v>
      </c>
      <c r="C51" s="2">
        <v>0</v>
      </c>
      <c r="D51" s="2"/>
      <c r="E51" s="2">
        <v>0</v>
      </c>
      <c r="F51" s="2"/>
      <c r="G51" s="2">
        <v>9353</v>
      </c>
      <c r="H51" s="2"/>
      <c r="I51" s="2">
        <v>8000</v>
      </c>
      <c r="J51" s="2"/>
      <c r="K51" s="4">
        <v>8000</v>
      </c>
      <c r="L51" s="2"/>
      <c r="M51" s="4">
        <v>5000</v>
      </c>
      <c r="N51" s="2"/>
      <c r="O51" s="4">
        <v>0</v>
      </c>
      <c r="P51" s="2"/>
      <c r="Q51" s="4">
        <f t="shared" si="1"/>
        <v>5000</v>
      </c>
    </row>
    <row r="52" spans="1:30" ht="11.85" customHeight="1" x14ac:dyDescent="0.2">
      <c r="A52" s="3" t="s">
        <v>53</v>
      </c>
      <c r="C52" s="2">
        <v>1100.6099999999999</v>
      </c>
      <c r="D52" s="2"/>
      <c r="E52" s="2">
        <v>1164.3</v>
      </c>
      <c r="F52" s="2"/>
      <c r="G52" s="2">
        <v>1155.02</v>
      </c>
      <c r="H52" s="2"/>
      <c r="I52" s="2">
        <v>1000</v>
      </c>
      <c r="J52" s="2"/>
      <c r="K52" s="4">
        <v>1000</v>
      </c>
      <c r="L52" s="2"/>
      <c r="M52" s="4">
        <v>1000</v>
      </c>
      <c r="N52" s="2"/>
      <c r="O52" s="4">
        <v>0</v>
      </c>
      <c r="P52" s="2"/>
      <c r="Q52" s="4">
        <f t="shared" si="1"/>
        <v>1000</v>
      </c>
      <c r="AA52" s="2"/>
    </row>
    <row r="53" spans="1:30" ht="11.85" customHeight="1" x14ac:dyDescent="0.2">
      <c r="A53" s="3" t="s">
        <v>54</v>
      </c>
      <c r="C53" s="2">
        <v>0</v>
      </c>
      <c r="D53" s="2"/>
      <c r="E53" s="2">
        <v>5592.65</v>
      </c>
      <c r="F53" s="2"/>
      <c r="G53" s="2">
        <v>1500</v>
      </c>
      <c r="H53" s="2"/>
      <c r="I53" s="2">
        <v>0</v>
      </c>
      <c r="J53" s="2"/>
      <c r="K53" s="4">
        <v>21496</v>
      </c>
      <c r="L53" s="2"/>
      <c r="M53" s="4">
        <v>0</v>
      </c>
      <c r="N53" s="2"/>
      <c r="O53" s="4">
        <v>0</v>
      </c>
      <c r="P53" s="2"/>
      <c r="Q53" s="4">
        <f t="shared" si="1"/>
        <v>0</v>
      </c>
      <c r="AA53" s="2"/>
    </row>
    <row r="54" spans="1:30" ht="11.85" customHeight="1" x14ac:dyDescent="0.2">
      <c r="A54" s="3" t="s">
        <v>55</v>
      </c>
      <c r="C54" s="2">
        <v>0</v>
      </c>
      <c r="D54" s="2"/>
      <c r="E54" s="2">
        <v>0</v>
      </c>
      <c r="F54" s="2"/>
      <c r="G54" s="2">
        <v>0</v>
      </c>
      <c r="H54" s="2"/>
      <c r="I54" s="2">
        <v>0</v>
      </c>
      <c r="J54" s="2"/>
      <c r="K54" s="4">
        <v>31247</v>
      </c>
      <c r="L54" s="2"/>
      <c r="M54" s="4">
        <v>0</v>
      </c>
      <c r="N54" s="2"/>
      <c r="O54" s="4">
        <v>0</v>
      </c>
      <c r="P54" s="2"/>
      <c r="Q54" s="4">
        <f t="shared" si="1"/>
        <v>0</v>
      </c>
      <c r="AA54" s="2"/>
    </row>
    <row r="55" spans="1:30" ht="11.85" customHeight="1" x14ac:dyDescent="0.2">
      <c r="A55" s="3" t="s">
        <v>56</v>
      </c>
      <c r="C55" s="2">
        <v>0</v>
      </c>
      <c r="D55" s="2"/>
      <c r="E55" s="2">
        <v>250</v>
      </c>
      <c r="F55" s="2"/>
      <c r="G55" s="2">
        <v>250</v>
      </c>
      <c r="H55" s="2"/>
      <c r="I55" s="2">
        <v>250</v>
      </c>
      <c r="J55" s="2"/>
      <c r="K55" s="4">
        <v>250</v>
      </c>
      <c r="L55" s="2"/>
      <c r="M55" s="4">
        <v>250</v>
      </c>
      <c r="N55" s="2"/>
      <c r="O55" s="4">
        <v>0</v>
      </c>
      <c r="P55" s="2"/>
      <c r="Q55" s="4">
        <f t="shared" si="1"/>
        <v>250</v>
      </c>
      <c r="V55" s="2"/>
    </row>
    <row r="56" spans="1:30" ht="11.25" customHeight="1" x14ac:dyDescent="0.2">
      <c r="A56" s="3" t="s">
        <v>57</v>
      </c>
      <c r="C56" s="2">
        <v>30000</v>
      </c>
      <c r="D56" s="2"/>
      <c r="E56" s="2">
        <v>36000</v>
      </c>
      <c r="F56" s="2"/>
      <c r="G56" s="2">
        <v>30000</v>
      </c>
      <c r="H56" s="2"/>
      <c r="I56" s="2">
        <v>82100</v>
      </c>
      <c r="J56" s="2"/>
      <c r="K56" s="4">
        <v>82100</v>
      </c>
      <c r="L56" s="2"/>
      <c r="M56" s="4">
        <v>83000</v>
      </c>
      <c r="N56" s="2"/>
      <c r="O56" s="4">
        <v>0</v>
      </c>
      <c r="P56" s="2"/>
      <c r="Q56" s="4">
        <f t="shared" si="1"/>
        <v>83000</v>
      </c>
      <c r="AD56" s="2"/>
    </row>
    <row r="57" spans="1:30" ht="11.25" customHeight="1" x14ac:dyDescent="0.2">
      <c r="A57" s="3" t="s">
        <v>58</v>
      </c>
      <c r="C57" s="20">
        <v>0</v>
      </c>
      <c r="D57" s="20"/>
      <c r="E57" s="20">
        <v>150900</v>
      </c>
      <c r="F57" s="20"/>
      <c r="G57" s="20">
        <v>725650</v>
      </c>
      <c r="H57" s="20"/>
      <c r="I57" s="20">
        <v>60700</v>
      </c>
      <c r="J57" s="20"/>
      <c r="K57" s="21">
        <v>55000</v>
      </c>
      <c r="L57" s="20"/>
      <c r="M57" s="21">
        <v>55000</v>
      </c>
      <c r="N57" s="20"/>
      <c r="O57" s="21">
        <v>0</v>
      </c>
      <c r="P57" s="20"/>
      <c r="Q57" s="4">
        <f t="shared" si="1"/>
        <v>55000</v>
      </c>
    </row>
    <row r="58" spans="1:30" ht="11.85" customHeight="1" x14ac:dyDescent="0.2">
      <c r="A58" s="3" t="s">
        <v>59</v>
      </c>
      <c r="C58" s="20">
        <v>0</v>
      </c>
      <c r="D58" s="2"/>
      <c r="E58" s="20">
        <v>0</v>
      </c>
      <c r="F58" s="2"/>
      <c r="G58" s="20">
        <v>6300</v>
      </c>
      <c r="H58" s="2"/>
      <c r="I58" s="20">
        <v>6615</v>
      </c>
      <c r="J58" s="2"/>
      <c r="K58" s="21">
        <v>6615</v>
      </c>
      <c r="L58" s="2"/>
      <c r="M58" s="21">
        <v>7000</v>
      </c>
      <c r="N58" s="2"/>
      <c r="O58" s="21">
        <v>0</v>
      </c>
      <c r="P58" s="2"/>
      <c r="Q58" s="21">
        <f>M58+O58</f>
        <v>7000</v>
      </c>
    </row>
    <row r="59" spans="1:30" ht="11.85" customHeight="1" x14ac:dyDescent="0.2">
      <c r="A59" s="3" t="s">
        <v>60</v>
      </c>
      <c r="C59" s="2">
        <v>11372.9</v>
      </c>
      <c r="D59" s="2"/>
      <c r="E59" s="2">
        <v>48108.69</v>
      </c>
      <c r="F59" s="2"/>
      <c r="G59" s="2">
        <v>13363.61</v>
      </c>
      <c r="H59" s="2"/>
      <c r="I59" s="2">
        <v>15000</v>
      </c>
      <c r="J59" s="2"/>
      <c r="K59" s="4">
        <v>35000</v>
      </c>
      <c r="L59" s="2"/>
      <c r="M59" s="4">
        <v>0</v>
      </c>
      <c r="N59" s="2"/>
      <c r="O59" s="4">
        <v>0</v>
      </c>
      <c r="P59" s="2"/>
      <c r="Q59" s="4">
        <f>M59+O59</f>
        <v>0</v>
      </c>
      <c r="V59" s="2"/>
    </row>
    <row r="60" spans="1:30" ht="11.85" customHeight="1" x14ac:dyDescent="0.2">
      <c r="A60" s="3" t="s">
        <v>61</v>
      </c>
      <c r="C60" s="16">
        <v>0</v>
      </c>
      <c r="D60" s="2"/>
      <c r="E60" s="16">
        <v>0</v>
      </c>
      <c r="F60" s="2"/>
      <c r="G60" s="16">
        <v>0</v>
      </c>
      <c r="H60" s="2"/>
      <c r="I60" s="16">
        <v>0</v>
      </c>
      <c r="J60" s="2"/>
      <c r="K60" s="17">
        <v>0</v>
      </c>
      <c r="L60" s="2"/>
      <c r="M60" s="17">
        <v>0</v>
      </c>
      <c r="N60" s="2"/>
      <c r="O60" s="17">
        <v>0</v>
      </c>
      <c r="P60" s="2"/>
      <c r="Q60" s="17">
        <f t="shared" si="1"/>
        <v>0</v>
      </c>
      <c r="R60" s="2"/>
    </row>
    <row r="61" spans="1:30" ht="11.85" customHeight="1" x14ac:dyDescent="0.2">
      <c r="A61" s="3" t="s">
        <v>62</v>
      </c>
      <c r="C61" s="2">
        <f>SUM(C43:C60)</f>
        <v>375983.54000000004</v>
      </c>
      <c r="D61" s="2"/>
      <c r="E61" s="2">
        <f>SUM(E43:E60)</f>
        <v>465229.18</v>
      </c>
      <c r="F61" s="2"/>
      <c r="G61" s="2">
        <f>SUM(G43:G60)</f>
        <v>1092414.6400000001</v>
      </c>
      <c r="H61" s="2"/>
      <c r="I61" s="2">
        <f>SUM(I43:I60)</f>
        <v>428665</v>
      </c>
      <c r="J61" s="2"/>
      <c r="K61" s="4">
        <f>SUM(K43:K60)</f>
        <v>495708</v>
      </c>
      <c r="L61" s="2"/>
      <c r="M61" s="4">
        <f>SUM(M43:M60)</f>
        <v>422250</v>
      </c>
      <c r="N61" s="2"/>
      <c r="O61" s="4">
        <f>SUM(O43:O60)</f>
        <v>0</v>
      </c>
      <c r="P61" s="2"/>
      <c r="Q61" s="4">
        <f>SUM(Q43:Q60)</f>
        <v>422250</v>
      </c>
      <c r="U61" s="2"/>
    </row>
    <row r="62" spans="1:30" ht="11.85" customHeight="1" x14ac:dyDescent="0.2">
      <c r="D62" s="2"/>
      <c r="F62" s="2"/>
      <c r="H62" s="2"/>
      <c r="J62" s="2"/>
      <c r="L62" s="2"/>
      <c r="N62" s="2"/>
      <c r="P62" s="2"/>
    </row>
    <row r="63" spans="1:30" ht="11.85" customHeight="1" x14ac:dyDescent="0.2">
      <c r="D63" s="2"/>
      <c r="F63" s="2"/>
      <c r="H63" s="2"/>
      <c r="J63" s="2"/>
      <c r="L63" s="2"/>
      <c r="N63" s="2"/>
      <c r="P63" s="2"/>
    </row>
    <row r="64" spans="1:30" ht="11.85" customHeight="1" x14ac:dyDescent="0.2">
      <c r="D64" s="2"/>
      <c r="F64" s="2"/>
      <c r="H64" s="2"/>
      <c r="J64" s="2"/>
      <c r="L64" s="2"/>
      <c r="N64" s="2"/>
      <c r="P64" s="2"/>
    </row>
    <row r="65" spans="1:34" ht="11.85" customHeight="1" x14ac:dyDescent="0.2">
      <c r="D65" s="2"/>
      <c r="F65" s="2"/>
      <c r="H65" s="2"/>
      <c r="J65" s="2"/>
      <c r="L65" s="2"/>
      <c r="N65" s="2"/>
      <c r="P65" s="2"/>
    </row>
    <row r="66" spans="1:34" s="3" customFormat="1" ht="11.85" customHeight="1" x14ac:dyDescent="0.2">
      <c r="C66" s="2"/>
      <c r="D66" s="2"/>
      <c r="E66" s="2"/>
      <c r="F66" s="2"/>
      <c r="G66" s="2"/>
      <c r="H66" s="2"/>
      <c r="I66" s="2"/>
      <c r="J66" s="2"/>
      <c r="K66" s="4"/>
      <c r="L66" s="2"/>
      <c r="M66" s="4"/>
      <c r="N66" s="2"/>
      <c r="O66" s="4"/>
      <c r="P66" s="2"/>
      <c r="Q66" s="4"/>
      <c r="S66" s="4"/>
      <c r="T66" s="7"/>
      <c r="AH66" s="5"/>
    </row>
    <row r="67" spans="1:34" s="3" customFormat="1" ht="11.85" customHeight="1" x14ac:dyDescent="0.2">
      <c r="A67" s="1"/>
      <c r="B67" s="1"/>
      <c r="C67" s="2"/>
      <c r="E67" s="2" t="str">
        <f>$E$1</f>
        <v>CITY OF BRADY</v>
      </c>
      <c r="G67" s="2"/>
      <c r="I67" s="2"/>
      <c r="K67" s="4"/>
      <c r="M67" s="4"/>
      <c r="O67" s="4"/>
      <c r="Q67" s="4"/>
      <c r="S67" s="4"/>
      <c r="T67" s="7"/>
      <c r="AH67" s="5"/>
    </row>
    <row r="68" spans="1:34" s="3" customFormat="1" ht="11.85" customHeight="1" x14ac:dyDescent="0.2">
      <c r="C68" s="2"/>
      <c r="E68" s="2" t="str">
        <f>$E$2</f>
        <v>BUDGET REPORT</v>
      </c>
      <c r="G68" s="2"/>
      <c r="I68" s="2"/>
      <c r="K68" s="4"/>
      <c r="M68" s="4"/>
      <c r="O68" s="4"/>
      <c r="Q68" s="4"/>
      <c r="S68" s="4"/>
      <c r="T68" s="7"/>
      <c r="AH68" s="5"/>
    </row>
    <row r="69" spans="1:34" s="3" customFormat="1" ht="11.85" customHeight="1" x14ac:dyDescent="0.2">
      <c r="C69" s="2"/>
      <c r="E69" s="2" t="str">
        <f>$E$3</f>
        <v>FISCAL YEAR 2017 - 2018</v>
      </c>
      <c r="G69" s="2"/>
      <c r="I69" s="2"/>
      <c r="K69" s="4"/>
      <c r="M69" s="4"/>
      <c r="O69" s="4"/>
      <c r="Q69" s="4"/>
      <c r="S69" s="4"/>
      <c r="T69" s="7"/>
      <c r="AH69" s="5"/>
    </row>
    <row r="70" spans="1:34" s="3" customFormat="1" ht="11.85" customHeight="1" x14ac:dyDescent="0.2">
      <c r="A70" s="3" t="s">
        <v>3</v>
      </c>
      <c r="C70" s="2"/>
      <c r="E70" s="2"/>
      <c r="G70" s="2"/>
      <c r="I70" s="2"/>
      <c r="K70" s="4"/>
      <c r="M70" s="4"/>
      <c r="O70" s="4"/>
      <c r="Q70" s="4"/>
      <c r="S70" s="4"/>
      <c r="T70" s="7"/>
      <c r="AH70" s="5"/>
    </row>
    <row r="71" spans="1:34" s="3" customFormat="1" ht="11.85" customHeight="1" x14ac:dyDescent="0.2">
      <c r="C71" s="2"/>
      <c r="E71" s="2"/>
      <c r="G71" s="2"/>
      <c r="I71" s="2"/>
      <c r="K71" s="4"/>
      <c r="M71" s="4"/>
      <c r="O71" s="4"/>
      <c r="Q71" s="4"/>
      <c r="S71" s="4"/>
      <c r="T71" s="7"/>
      <c r="AH71" s="5"/>
    </row>
    <row r="72" spans="1:34" s="3" customFormat="1" ht="11.85" customHeight="1" x14ac:dyDescent="0.2">
      <c r="C72" s="2"/>
      <c r="E72" s="2"/>
      <c r="G72" s="2"/>
      <c r="I72" s="49" t="str">
        <f>$I$6</f>
        <v>(----- 2016-2017 ------)</v>
      </c>
      <c r="J72" s="49"/>
      <c r="K72" s="49"/>
      <c r="L72" s="8"/>
      <c r="M72" s="49" t="str">
        <f>$M$6</f>
        <v>2017-2018</v>
      </c>
      <c r="N72" s="49"/>
      <c r="O72" s="49"/>
      <c r="P72" s="49"/>
      <c r="Q72" s="49"/>
      <c r="S72" s="4"/>
      <c r="T72" s="7"/>
      <c r="AH72" s="5"/>
    </row>
    <row r="73" spans="1:34" s="3" customFormat="1" ht="11.85" customHeight="1" x14ac:dyDescent="0.2">
      <c r="C73" s="9" t="str">
        <f>$C$7</f>
        <v>2013-2014</v>
      </c>
      <c r="D73" s="8"/>
      <c r="E73" s="9" t="str">
        <f>$E$7</f>
        <v>2014-2015</v>
      </c>
      <c r="F73" s="8"/>
      <c r="G73" s="9" t="str">
        <f>$G$7</f>
        <v>2015-2016</v>
      </c>
      <c r="H73" s="8"/>
      <c r="I73" s="9" t="s">
        <v>9</v>
      </c>
      <c r="J73" s="8"/>
      <c r="K73" s="10" t="str">
        <f>+$K$7</f>
        <v>PROJECTED</v>
      </c>
      <c r="L73" s="8"/>
      <c r="M73" s="10" t="str">
        <f>$M$7</f>
        <v>2017-2018</v>
      </c>
      <c r="N73" s="8"/>
      <c r="O73" s="10" t="str">
        <f>$O$7</f>
        <v>2017-2018</v>
      </c>
      <c r="P73" s="8"/>
      <c r="Q73" s="10" t="str">
        <f>$Q$7</f>
        <v>APPROVED</v>
      </c>
      <c r="S73" s="4"/>
      <c r="T73" s="7"/>
      <c r="AH73" s="5"/>
    </row>
    <row r="74" spans="1:34" s="3" customFormat="1" ht="11.85" customHeight="1" x14ac:dyDescent="0.2">
      <c r="A74" s="11"/>
      <c r="C74" s="12" t="s">
        <v>12</v>
      </c>
      <c r="D74" s="8"/>
      <c r="E74" s="12" t="s">
        <v>12</v>
      </c>
      <c r="F74" s="8"/>
      <c r="G74" s="12" t="s">
        <v>12</v>
      </c>
      <c r="H74" s="8"/>
      <c r="I74" s="12" t="s">
        <v>13</v>
      </c>
      <c r="J74" s="8"/>
      <c r="K74" s="13" t="s">
        <v>13</v>
      </c>
      <c r="L74" s="8"/>
      <c r="M74" s="13" t="str">
        <f>$M$8</f>
        <v>BASE</v>
      </c>
      <c r="N74" s="8"/>
      <c r="O74" s="13" t="str">
        <f>$O$8</f>
        <v>SUPPLEMENTAL</v>
      </c>
      <c r="P74" s="8"/>
      <c r="Q74" s="13" t="str">
        <f>$Q$8</f>
        <v>BUDGET</v>
      </c>
      <c r="S74" s="4"/>
      <c r="T74" s="7"/>
      <c r="AH74" s="5"/>
    </row>
    <row r="75" spans="1:34" s="3" customFormat="1" ht="11.25" customHeight="1" x14ac:dyDescent="0.2">
      <c r="C75" s="2"/>
      <c r="D75" s="2"/>
      <c r="E75" s="2"/>
      <c r="F75" s="2"/>
      <c r="G75" s="2"/>
      <c r="H75" s="2"/>
      <c r="I75" s="2"/>
      <c r="J75" s="2"/>
      <c r="K75" s="4"/>
      <c r="L75" s="2"/>
      <c r="M75" s="4"/>
      <c r="N75" s="2"/>
      <c r="O75" s="4"/>
      <c r="P75" s="2"/>
      <c r="Q75" s="4"/>
      <c r="S75" s="4"/>
      <c r="T75" s="7"/>
      <c r="AH75" s="5"/>
    </row>
    <row r="76" spans="1:34" s="3" customFormat="1" ht="11.85" customHeight="1" x14ac:dyDescent="0.2">
      <c r="A76" s="14" t="s">
        <v>63</v>
      </c>
      <c r="C76" s="2"/>
      <c r="D76" s="2"/>
      <c r="E76" s="2"/>
      <c r="F76" s="2"/>
      <c r="G76" s="2"/>
      <c r="H76" s="2"/>
      <c r="I76" s="2"/>
      <c r="J76" s="2"/>
      <c r="K76" s="4"/>
      <c r="L76" s="2"/>
      <c r="M76" s="4"/>
      <c r="N76" s="2"/>
      <c r="O76" s="4"/>
      <c r="P76" s="2"/>
      <c r="Q76" s="4"/>
      <c r="S76" s="4"/>
      <c r="T76" s="7"/>
      <c r="AH76" s="5"/>
    </row>
    <row r="77" spans="1:34" s="3" customFormat="1" ht="11.85" customHeight="1" x14ac:dyDescent="0.2">
      <c r="A77" s="3" t="s">
        <v>64</v>
      </c>
      <c r="C77" s="2">
        <v>701</v>
      </c>
      <c r="D77" s="2"/>
      <c r="E77" s="2">
        <v>964.8</v>
      </c>
      <c r="F77" s="2"/>
      <c r="G77" s="2">
        <v>889.68</v>
      </c>
      <c r="H77" s="2"/>
      <c r="I77" s="2">
        <v>700</v>
      </c>
      <c r="J77" s="2"/>
      <c r="K77" s="4">
        <v>700</v>
      </c>
      <c r="L77" s="2"/>
      <c r="M77" s="4">
        <v>700</v>
      </c>
      <c r="N77" s="2"/>
      <c r="O77" s="4">
        <v>0</v>
      </c>
      <c r="P77" s="2"/>
      <c r="Q77" s="4">
        <f t="shared" ref="Q77:Q82" si="2">M77+O77</f>
        <v>700</v>
      </c>
      <c r="S77" s="4"/>
      <c r="T77" s="7"/>
      <c r="AA77" s="2"/>
      <c r="AH77" s="5"/>
    </row>
    <row r="78" spans="1:34" s="3" customFormat="1" ht="11.85" customHeight="1" x14ac:dyDescent="0.2">
      <c r="A78" s="3" t="s">
        <v>65</v>
      </c>
      <c r="C78" s="20">
        <v>0</v>
      </c>
      <c r="D78" s="20"/>
      <c r="E78" s="20">
        <v>634.20000000000005</v>
      </c>
      <c r="F78" s="20"/>
      <c r="G78" s="20">
        <v>520</v>
      </c>
      <c r="H78" s="20"/>
      <c r="I78" s="20">
        <v>0</v>
      </c>
      <c r="J78" s="20"/>
      <c r="K78" s="21">
        <v>0</v>
      </c>
      <c r="L78" s="20"/>
      <c r="M78" s="21">
        <v>0</v>
      </c>
      <c r="N78" s="20"/>
      <c r="O78" s="21">
        <v>0</v>
      </c>
      <c r="P78" s="20"/>
      <c r="Q78" s="4">
        <f t="shared" si="2"/>
        <v>0</v>
      </c>
      <c r="S78" s="4"/>
      <c r="T78" s="7"/>
      <c r="AA78" s="2"/>
      <c r="AH78" s="5"/>
    </row>
    <row r="79" spans="1:34" s="3" customFormat="1" ht="11.85" customHeight="1" x14ac:dyDescent="0.2">
      <c r="A79" s="3" t="s">
        <v>66</v>
      </c>
      <c r="C79" s="2">
        <v>43500.21</v>
      </c>
      <c r="D79" s="2"/>
      <c r="E79" s="2">
        <v>45748.36</v>
      </c>
      <c r="F79" s="2"/>
      <c r="G79" s="2">
        <v>47232.22</v>
      </c>
      <c r="H79" s="2"/>
      <c r="I79" s="2">
        <v>48000</v>
      </c>
      <c r="J79" s="2"/>
      <c r="K79" s="4">
        <v>70000</v>
      </c>
      <c r="L79" s="2"/>
      <c r="M79" s="4">
        <v>70000</v>
      </c>
      <c r="N79" s="2"/>
      <c r="O79" s="4">
        <v>0</v>
      </c>
      <c r="P79" s="2"/>
      <c r="Q79" s="4">
        <f t="shared" si="2"/>
        <v>70000</v>
      </c>
      <c r="S79" s="4"/>
      <c r="T79" s="7"/>
      <c r="AH79" s="5"/>
    </row>
    <row r="80" spans="1:34" ht="11.85" customHeight="1" x14ac:dyDescent="0.2">
      <c r="A80" s="3" t="s">
        <v>67</v>
      </c>
      <c r="C80" s="2">
        <v>748.81</v>
      </c>
      <c r="D80" s="2"/>
      <c r="E80" s="2">
        <v>825.71</v>
      </c>
      <c r="F80" s="2"/>
      <c r="G80" s="2">
        <v>810.69</v>
      </c>
      <c r="H80" s="2"/>
      <c r="I80" s="2">
        <v>800</v>
      </c>
      <c r="J80" s="2"/>
      <c r="K80" s="4">
        <v>800</v>
      </c>
      <c r="L80" s="2"/>
      <c r="M80" s="4">
        <v>1400</v>
      </c>
      <c r="N80" s="2"/>
      <c r="O80" s="4">
        <v>0</v>
      </c>
      <c r="P80" s="2"/>
      <c r="Q80" s="4">
        <f t="shared" si="2"/>
        <v>1400</v>
      </c>
    </row>
    <row r="81" spans="1:34" ht="11.85" customHeight="1" x14ac:dyDescent="0.2">
      <c r="A81" s="3" t="s">
        <v>68</v>
      </c>
      <c r="C81" s="20">
        <v>499.28</v>
      </c>
      <c r="D81" s="2"/>
      <c r="E81" s="20">
        <v>558.49</v>
      </c>
      <c r="F81" s="2"/>
      <c r="G81" s="20">
        <v>540.47</v>
      </c>
      <c r="H81" s="2"/>
      <c r="I81" s="20">
        <v>500</v>
      </c>
      <c r="J81" s="2"/>
      <c r="K81" s="21">
        <v>500</v>
      </c>
      <c r="L81" s="2"/>
      <c r="M81" s="21">
        <v>900</v>
      </c>
      <c r="N81" s="2"/>
      <c r="O81" s="21">
        <v>0</v>
      </c>
      <c r="P81" s="2"/>
      <c r="Q81" s="21">
        <f t="shared" si="2"/>
        <v>900</v>
      </c>
    </row>
    <row r="82" spans="1:34" ht="11.85" customHeight="1" x14ac:dyDescent="0.2">
      <c r="A82" s="3" t="s">
        <v>69</v>
      </c>
      <c r="C82" s="16">
        <v>283.5</v>
      </c>
      <c r="D82" s="2"/>
      <c r="E82" s="16">
        <v>1121.17</v>
      </c>
      <c r="F82" s="2"/>
      <c r="G82" s="16">
        <v>659.96</v>
      </c>
      <c r="H82" s="2"/>
      <c r="I82" s="16">
        <v>900</v>
      </c>
      <c r="J82" s="2"/>
      <c r="K82" s="17">
        <v>900</v>
      </c>
      <c r="L82" s="2"/>
      <c r="M82" s="17">
        <v>500</v>
      </c>
      <c r="N82" s="2"/>
      <c r="O82" s="17">
        <v>0</v>
      </c>
      <c r="P82" s="2"/>
      <c r="Q82" s="17">
        <f t="shared" si="2"/>
        <v>500</v>
      </c>
    </row>
    <row r="83" spans="1:34" ht="11.85" customHeight="1" x14ac:dyDescent="0.2">
      <c r="A83" s="3" t="s">
        <v>70</v>
      </c>
      <c r="C83" s="2">
        <f>SUM(C77:C82)</f>
        <v>45732.799999999996</v>
      </c>
      <c r="D83" s="2"/>
      <c r="E83" s="2">
        <f>SUM(E77:E82)</f>
        <v>49852.729999999996</v>
      </c>
      <c r="F83" s="2"/>
      <c r="G83" s="2">
        <f>SUM(G77:G82)</f>
        <v>50653.020000000004</v>
      </c>
      <c r="H83" s="2"/>
      <c r="I83" s="2">
        <f>SUM(I77:I82)</f>
        <v>50900</v>
      </c>
      <c r="J83" s="2"/>
      <c r="K83" s="4">
        <f>SUM(K77:K82)</f>
        <v>72900</v>
      </c>
      <c r="L83" s="2"/>
      <c r="M83" s="4">
        <f>SUM(M77:M82)</f>
        <v>73500</v>
      </c>
      <c r="N83" s="2"/>
      <c r="O83" s="4">
        <f>SUM(O77:O81)</f>
        <v>0</v>
      </c>
      <c r="P83" s="2"/>
      <c r="Q83" s="4">
        <f>SUM(Q77:Q82)</f>
        <v>73500</v>
      </c>
      <c r="R83" s="2"/>
    </row>
    <row r="84" spans="1:34" ht="11.85" customHeight="1" x14ac:dyDescent="0.2">
      <c r="D84" s="2"/>
      <c r="F84" s="2"/>
      <c r="H84" s="2"/>
      <c r="J84" s="2"/>
      <c r="L84" s="2"/>
      <c r="N84" s="2"/>
      <c r="P84" s="2"/>
    </row>
    <row r="85" spans="1:34" ht="11.85" customHeight="1" x14ac:dyDescent="0.2">
      <c r="A85" s="14" t="s">
        <v>71</v>
      </c>
      <c r="D85" s="2"/>
      <c r="F85" s="2"/>
      <c r="H85" s="2"/>
      <c r="J85" s="2"/>
      <c r="L85" s="2"/>
      <c r="N85" s="2"/>
      <c r="P85" s="2"/>
    </row>
    <row r="86" spans="1:34" ht="11.85" customHeight="1" x14ac:dyDescent="0.2">
      <c r="A86" s="3" t="s">
        <v>72</v>
      </c>
      <c r="C86" s="2">
        <v>90.1</v>
      </c>
      <c r="D86" s="2"/>
      <c r="E86" s="2">
        <v>39.29</v>
      </c>
      <c r="F86" s="2"/>
      <c r="G86" s="2">
        <v>368.89</v>
      </c>
      <c r="H86" s="2"/>
      <c r="I86" s="2">
        <v>0</v>
      </c>
      <c r="J86" s="2"/>
      <c r="K86" s="4">
        <v>0</v>
      </c>
      <c r="L86" s="2"/>
      <c r="M86" s="4">
        <v>0</v>
      </c>
      <c r="N86" s="2"/>
      <c r="O86" s="4">
        <v>0</v>
      </c>
      <c r="P86" s="2"/>
      <c r="Q86" s="4">
        <f t="shared" ref="Q86:Q93" si="3">M86+O86</f>
        <v>0</v>
      </c>
      <c r="U86" s="2"/>
    </row>
    <row r="87" spans="1:34" ht="11.85" customHeight="1" x14ac:dyDescent="0.2">
      <c r="A87" s="3" t="s">
        <v>73</v>
      </c>
      <c r="C87" s="2">
        <v>13306.24</v>
      </c>
      <c r="D87" s="2"/>
      <c r="E87" s="2">
        <v>15370</v>
      </c>
      <c r="F87" s="2"/>
      <c r="G87" s="2">
        <v>19510</v>
      </c>
      <c r="H87" s="2"/>
      <c r="I87" s="2">
        <v>12000</v>
      </c>
      <c r="J87" s="2"/>
      <c r="K87" s="4">
        <v>12000</v>
      </c>
      <c r="L87" s="2"/>
      <c r="M87" s="4">
        <v>5000</v>
      </c>
      <c r="N87" s="2"/>
      <c r="O87" s="4">
        <v>0</v>
      </c>
      <c r="P87" s="2"/>
      <c r="Q87" s="4">
        <f t="shared" si="3"/>
        <v>5000</v>
      </c>
      <c r="W87" s="2"/>
    </row>
    <row r="88" spans="1:34" ht="11.85" customHeight="1" x14ac:dyDescent="0.2">
      <c r="A88" s="3" t="s">
        <v>74</v>
      </c>
      <c r="C88" s="2">
        <v>470</v>
      </c>
      <c r="D88" s="2"/>
      <c r="E88" s="2">
        <v>720</v>
      </c>
      <c r="F88" s="2"/>
      <c r="G88" s="2">
        <v>1380</v>
      </c>
      <c r="H88" s="2"/>
      <c r="I88" s="2">
        <v>500</v>
      </c>
      <c r="J88" s="2"/>
      <c r="K88" s="4">
        <v>500</v>
      </c>
      <c r="L88" s="2"/>
      <c r="M88" s="4">
        <v>500</v>
      </c>
      <c r="N88" s="2"/>
      <c r="O88" s="4">
        <v>0</v>
      </c>
      <c r="P88" s="2"/>
      <c r="Q88" s="4">
        <f t="shared" si="3"/>
        <v>500</v>
      </c>
      <c r="W88" s="2"/>
    </row>
    <row r="89" spans="1:34" ht="11.85" customHeight="1" x14ac:dyDescent="0.2">
      <c r="A89" s="3" t="s">
        <v>75</v>
      </c>
      <c r="C89" s="2">
        <v>17957.95</v>
      </c>
      <c r="D89" s="2"/>
      <c r="E89" s="2">
        <v>17097</v>
      </c>
      <c r="F89" s="2"/>
      <c r="G89" s="2">
        <v>19994.03</v>
      </c>
      <c r="H89" s="2"/>
      <c r="I89" s="2">
        <v>17000</v>
      </c>
      <c r="J89" s="2"/>
      <c r="K89" s="4">
        <v>17000</v>
      </c>
      <c r="L89" s="2"/>
      <c r="M89" s="4">
        <v>17000</v>
      </c>
      <c r="N89" s="2"/>
      <c r="O89" s="4">
        <v>0</v>
      </c>
      <c r="P89" s="2"/>
      <c r="Q89" s="4">
        <f t="shared" si="3"/>
        <v>17000</v>
      </c>
      <c r="Y89" s="2"/>
    </row>
    <row r="90" spans="1:34" ht="11.85" customHeight="1" x14ac:dyDescent="0.2">
      <c r="A90" s="3" t="s">
        <v>76</v>
      </c>
      <c r="C90" s="2">
        <v>3998.75</v>
      </c>
      <c r="D90" s="2"/>
      <c r="E90" s="2">
        <v>5159.5</v>
      </c>
      <c r="F90" s="2"/>
      <c r="G90" s="2">
        <v>10</v>
      </c>
      <c r="H90" s="2"/>
      <c r="I90" s="2">
        <v>2000</v>
      </c>
      <c r="J90" s="2"/>
      <c r="K90" s="4">
        <v>2000</v>
      </c>
      <c r="L90" s="2"/>
      <c r="M90" s="4">
        <v>2000</v>
      </c>
      <c r="N90" s="2"/>
      <c r="O90" s="4">
        <v>0</v>
      </c>
      <c r="P90" s="2"/>
      <c r="Q90" s="4">
        <f t="shared" si="3"/>
        <v>2000</v>
      </c>
      <c r="Z90" s="2"/>
    </row>
    <row r="91" spans="1:34" ht="11.85" customHeight="1" x14ac:dyDescent="0.2">
      <c r="A91" s="3" t="s">
        <v>77</v>
      </c>
      <c r="C91" s="2">
        <v>0</v>
      </c>
      <c r="D91" s="2"/>
      <c r="E91" s="2">
        <v>3860</v>
      </c>
      <c r="F91" s="2"/>
      <c r="G91" s="2">
        <v>11230</v>
      </c>
      <c r="H91" s="2"/>
      <c r="I91" s="2">
        <v>0</v>
      </c>
      <c r="J91" s="2"/>
      <c r="K91" s="4">
        <v>0</v>
      </c>
      <c r="L91" s="2"/>
      <c r="M91" s="4">
        <v>0</v>
      </c>
      <c r="N91" s="2"/>
      <c r="O91" s="4">
        <v>0</v>
      </c>
      <c r="P91" s="2"/>
      <c r="Q91" s="4">
        <f t="shared" si="3"/>
        <v>0</v>
      </c>
      <c r="AE91" s="2"/>
    </row>
    <row r="92" spans="1:34" ht="11.85" customHeight="1" x14ac:dyDescent="0.2">
      <c r="A92" s="3" t="s">
        <v>78</v>
      </c>
      <c r="C92" s="20">
        <v>511381.58</v>
      </c>
      <c r="D92" s="20"/>
      <c r="E92" s="20">
        <v>519992.64</v>
      </c>
      <c r="F92" s="20"/>
      <c r="G92" s="20">
        <v>399275.7</v>
      </c>
      <c r="H92" s="20"/>
      <c r="I92" s="20">
        <v>410000</v>
      </c>
      <c r="J92" s="20"/>
      <c r="K92" s="21">
        <v>400000</v>
      </c>
      <c r="L92" s="20"/>
      <c r="M92" s="21">
        <v>400000</v>
      </c>
      <c r="N92" s="20"/>
      <c r="O92" s="21">
        <v>0</v>
      </c>
      <c r="P92" s="20"/>
      <c r="Q92" s="4">
        <f t="shared" si="3"/>
        <v>400000</v>
      </c>
    </row>
    <row r="93" spans="1:34" ht="11.85" customHeight="1" x14ac:dyDescent="0.2">
      <c r="A93" s="3" t="s">
        <v>79</v>
      </c>
      <c r="C93" s="16">
        <v>8805</v>
      </c>
      <c r="D93" s="2"/>
      <c r="E93" s="16">
        <v>8225</v>
      </c>
      <c r="F93" s="2"/>
      <c r="G93" s="16">
        <v>10227.5</v>
      </c>
      <c r="H93" s="2"/>
      <c r="I93" s="16">
        <v>8000</v>
      </c>
      <c r="J93" s="2"/>
      <c r="K93" s="17">
        <v>8000</v>
      </c>
      <c r="L93" s="2"/>
      <c r="M93" s="17">
        <v>7000</v>
      </c>
      <c r="N93" s="2"/>
      <c r="O93" s="17">
        <v>0</v>
      </c>
      <c r="P93" s="2"/>
      <c r="Q93" s="17">
        <f t="shared" si="3"/>
        <v>7000</v>
      </c>
    </row>
    <row r="94" spans="1:34" ht="11.85" customHeight="1" x14ac:dyDescent="0.2">
      <c r="A94" s="3" t="s">
        <v>80</v>
      </c>
      <c r="C94" s="2">
        <f>SUM(C86:C93)</f>
        <v>556009.62</v>
      </c>
      <c r="D94" s="2"/>
      <c r="E94" s="2">
        <f>SUM(E86:E93)</f>
        <v>570463.43000000005</v>
      </c>
      <c r="F94" s="2"/>
      <c r="G94" s="2">
        <f>SUM(G86:G93)</f>
        <v>461996.12</v>
      </c>
      <c r="H94" s="2"/>
      <c r="I94" s="2">
        <f>SUM(I86:I93)</f>
        <v>449500</v>
      </c>
      <c r="J94" s="2"/>
      <c r="K94" s="4">
        <f>SUM(K86:K93)</f>
        <v>439500</v>
      </c>
      <c r="L94" s="2"/>
      <c r="M94" s="4">
        <f>SUM(M86:M93)</f>
        <v>431500</v>
      </c>
      <c r="N94" s="2"/>
      <c r="O94" s="4">
        <f>SUM(O86:O93)</f>
        <v>0</v>
      </c>
      <c r="P94" s="2"/>
      <c r="Q94" s="4">
        <f>SUM(Q86:Q93)</f>
        <v>431500</v>
      </c>
    </row>
    <row r="95" spans="1:34" ht="11.85" customHeight="1" x14ac:dyDescent="0.2">
      <c r="D95" s="2"/>
      <c r="F95" s="2"/>
      <c r="H95" s="2"/>
      <c r="J95" s="2"/>
      <c r="L95" s="2"/>
      <c r="N95" s="2"/>
      <c r="P95" s="2"/>
    </row>
    <row r="96" spans="1:34" s="3" customFormat="1" ht="11.85" customHeight="1" x14ac:dyDescent="0.2">
      <c r="A96" s="14" t="s">
        <v>81</v>
      </c>
      <c r="C96" s="2"/>
      <c r="D96" s="2"/>
      <c r="E96" s="2"/>
      <c r="F96" s="2"/>
      <c r="G96" s="2"/>
      <c r="H96" s="2"/>
      <c r="I96" s="2"/>
      <c r="J96" s="2"/>
      <c r="K96" s="4"/>
      <c r="L96" s="2"/>
      <c r="M96" s="4"/>
      <c r="N96" s="2"/>
      <c r="O96" s="4"/>
      <c r="P96" s="2"/>
      <c r="Q96" s="4"/>
      <c r="S96" s="4"/>
      <c r="T96" s="7"/>
      <c r="AH96" s="5"/>
    </row>
    <row r="97" spans="1:34" s="3" customFormat="1" ht="11.85" customHeight="1" x14ac:dyDescent="0.2">
      <c r="A97" s="3" t="s">
        <v>82</v>
      </c>
      <c r="C97" s="2">
        <v>17760</v>
      </c>
      <c r="D97" s="2"/>
      <c r="E97" s="2">
        <v>21495</v>
      </c>
      <c r="F97" s="2"/>
      <c r="G97" s="2">
        <v>20795</v>
      </c>
      <c r="H97" s="2"/>
      <c r="I97" s="2">
        <v>18000</v>
      </c>
      <c r="J97" s="2"/>
      <c r="K97" s="4">
        <v>18000</v>
      </c>
      <c r="L97" s="2"/>
      <c r="M97" s="4">
        <v>15000</v>
      </c>
      <c r="N97" s="2"/>
      <c r="O97" s="4">
        <v>0</v>
      </c>
      <c r="P97" s="2"/>
      <c r="Q97" s="4">
        <f t="shared" ref="Q97:Q104" si="4">M97+O97</f>
        <v>15000</v>
      </c>
      <c r="S97" s="4"/>
      <c r="T97" s="7"/>
      <c r="AH97" s="5"/>
    </row>
    <row r="98" spans="1:34" s="3" customFormat="1" ht="11.85" customHeight="1" x14ac:dyDescent="0.2">
      <c r="A98" s="3" t="s">
        <v>83</v>
      </c>
      <c r="C98" s="2">
        <v>8430</v>
      </c>
      <c r="D98" s="2"/>
      <c r="E98" s="2">
        <v>8750</v>
      </c>
      <c r="F98" s="2"/>
      <c r="G98" s="2">
        <v>9100</v>
      </c>
      <c r="H98" s="2"/>
      <c r="I98" s="2">
        <v>8200</v>
      </c>
      <c r="J98" s="2"/>
      <c r="K98" s="4">
        <v>8200</v>
      </c>
      <c r="L98" s="2"/>
      <c r="M98" s="4">
        <v>8000</v>
      </c>
      <c r="N98" s="2"/>
      <c r="O98" s="4">
        <v>0</v>
      </c>
      <c r="P98" s="2"/>
      <c r="Q98" s="4">
        <f t="shared" si="4"/>
        <v>8000</v>
      </c>
      <c r="S98" s="4"/>
      <c r="T98" s="7"/>
      <c r="AH98" s="5"/>
    </row>
    <row r="99" spans="1:34" s="3" customFormat="1" ht="11.85" customHeight="1" x14ac:dyDescent="0.2">
      <c r="A99" s="3" t="s">
        <v>84</v>
      </c>
      <c r="C99" s="2">
        <v>21910</v>
      </c>
      <c r="D99" s="2"/>
      <c r="E99" s="2">
        <v>19754.29</v>
      </c>
      <c r="F99" s="2"/>
      <c r="G99" s="2">
        <v>21100</v>
      </c>
      <c r="H99" s="2"/>
      <c r="I99" s="2">
        <v>14000</v>
      </c>
      <c r="J99" s="2"/>
      <c r="K99" s="4">
        <v>14000</v>
      </c>
      <c r="L99" s="2"/>
      <c r="M99" s="4">
        <v>8000</v>
      </c>
      <c r="N99" s="2"/>
      <c r="O99" s="4">
        <v>0</v>
      </c>
      <c r="P99" s="2"/>
      <c r="Q99" s="4">
        <f t="shared" si="4"/>
        <v>8000</v>
      </c>
      <c r="S99" s="4"/>
      <c r="T99" s="7"/>
      <c r="AH99" s="5"/>
    </row>
    <row r="100" spans="1:34" s="3" customFormat="1" ht="11.85" customHeight="1" x14ac:dyDescent="0.2">
      <c r="A100" s="3" t="s">
        <v>85</v>
      </c>
      <c r="C100" s="2">
        <v>40</v>
      </c>
      <c r="D100" s="2"/>
      <c r="E100" s="2">
        <v>0</v>
      </c>
      <c r="F100" s="2"/>
      <c r="G100" s="2">
        <v>40</v>
      </c>
      <c r="H100" s="2"/>
      <c r="I100" s="2">
        <v>0</v>
      </c>
      <c r="J100" s="2"/>
      <c r="K100" s="4">
        <v>0</v>
      </c>
      <c r="L100" s="2"/>
      <c r="M100" s="4">
        <v>0</v>
      </c>
      <c r="N100" s="2"/>
      <c r="O100" s="4">
        <v>0</v>
      </c>
      <c r="P100" s="2"/>
      <c r="Q100" s="4">
        <f t="shared" si="4"/>
        <v>0</v>
      </c>
      <c r="S100" s="4"/>
      <c r="T100" s="7"/>
      <c r="AH100" s="5"/>
    </row>
    <row r="101" spans="1:34" s="3" customFormat="1" ht="11.85" customHeight="1" x14ac:dyDescent="0.2">
      <c r="A101" s="3" t="s">
        <v>86</v>
      </c>
      <c r="C101" s="2">
        <v>2648.1</v>
      </c>
      <c r="D101" s="2"/>
      <c r="E101" s="2">
        <v>1820.96</v>
      </c>
      <c r="F101" s="2"/>
      <c r="G101" s="2">
        <v>1418.04</v>
      </c>
      <c r="H101" s="2"/>
      <c r="I101" s="2">
        <v>0</v>
      </c>
      <c r="J101" s="2"/>
      <c r="K101" s="4">
        <v>0</v>
      </c>
      <c r="L101" s="2"/>
      <c r="M101" s="4">
        <v>0</v>
      </c>
      <c r="N101" s="2"/>
      <c r="O101" s="4">
        <v>0</v>
      </c>
      <c r="P101" s="2"/>
      <c r="Q101" s="4">
        <f t="shared" si="4"/>
        <v>0</v>
      </c>
      <c r="S101" s="4"/>
      <c r="T101" s="7"/>
      <c r="AH101" s="5"/>
    </row>
    <row r="102" spans="1:34" s="3" customFormat="1" ht="11.85" customHeight="1" x14ac:dyDescent="0.2">
      <c r="A102" s="3" t="s">
        <v>87</v>
      </c>
      <c r="C102" s="2">
        <v>120786.79</v>
      </c>
      <c r="D102" s="2"/>
      <c r="E102" s="2">
        <v>77013.87</v>
      </c>
      <c r="F102" s="2"/>
      <c r="G102" s="2">
        <v>49599.05</v>
      </c>
      <c r="H102" s="2"/>
      <c r="I102" s="2">
        <v>75000</v>
      </c>
      <c r="J102" s="2"/>
      <c r="K102" s="4">
        <v>60000</v>
      </c>
      <c r="L102" s="2"/>
      <c r="M102" s="4">
        <v>60000</v>
      </c>
      <c r="N102" s="2"/>
      <c r="O102" s="4">
        <v>0</v>
      </c>
      <c r="P102" s="2"/>
      <c r="Q102" s="4">
        <f t="shared" si="4"/>
        <v>60000</v>
      </c>
      <c r="S102" s="4"/>
      <c r="T102" s="7"/>
      <c r="AH102" s="5"/>
    </row>
    <row r="103" spans="1:34" s="3" customFormat="1" ht="11.85" customHeight="1" x14ac:dyDescent="0.2">
      <c r="A103" s="3" t="s">
        <v>88</v>
      </c>
      <c r="C103" s="2">
        <v>121372.46</v>
      </c>
      <c r="D103" s="2"/>
      <c r="E103" s="2">
        <v>139140.88</v>
      </c>
      <c r="F103" s="2"/>
      <c r="G103" s="2">
        <v>105522.12</v>
      </c>
      <c r="H103" s="2"/>
      <c r="I103" s="2">
        <v>131000</v>
      </c>
      <c r="J103" s="2"/>
      <c r="K103" s="4">
        <v>112000</v>
      </c>
      <c r="L103" s="2"/>
      <c r="M103" s="4">
        <v>112000</v>
      </c>
      <c r="N103" s="2"/>
      <c r="O103" s="4">
        <v>0</v>
      </c>
      <c r="P103" s="2"/>
      <c r="Q103" s="4">
        <f t="shared" si="4"/>
        <v>112000</v>
      </c>
      <c r="S103" s="4"/>
      <c r="T103" s="7"/>
      <c r="AH103" s="5"/>
    </row>
    <row r="104" spans="1:34" s="3" customFormat="1" ht="11.85" customHeight="1" x14ac:dyDescent="0.2">
      <c r="A104" s="3" t="s">
        <v>89</v>
      </c>
      <c r="C104" s="16">
        <v>137411.73000000001</v>
      </c>
      <c r="D104" s="2"/>
      <c r="E104" s="16">
        <v>303875.09999999998</v>
      </c>
      <c r="F104" s="2"/>
      <c r="G104" s="16">
        <v>308522.65999999997</v>
      </c>
      <c r="H104" s="2"/>
      <c r="I104" s="16">
        <v>0</v>
      </c>
      <c r="J104" s="2"/>
      <c r="K104" s="17">
        <v>256800</v>
      </c>
      <c r="L104" s="2"/>
      <c r="M104" s="17">
        <v>256800</v>
      </c>
      <c r="N104" s="2"/>
      <c r="O104" s="17">
        <v>0</v>
      </c>
      <c r="P104" s="2"/>
      <c r="Q104" s="17">
        <f t="shared" si="4"/>
        <v>256800</v>
      </c>
      <c r="S104" s="4"/>
      <c r="T104" s="7"/>
      <c r="V104" s="19"/>
      <c r="AH104" s="5"/>
    </row>
    <row r="105" spans="1:34" s="3" customFormat="1" ht="11.85" customHeight="1" x14ac:dyDescent="0.2">
      <c r="A105" s="3" t="s">
        <v>90</v>
      </c>
      <c r="C105" s="2">
        <f>SUM(C97:C104)</f>
        <v>430359.07999999996</v>
      </c>
      <c r="D105" s="2"/>
      <c r="E105" s="2">
        <f>SUM(E97:E104)</f>
        <v>571850.1</v>
      </c>
      <c r="F105" s="2"/>
      <c r="G105" s="2">
        <f>SUM(G97:G104)</f>
        <v>516096.87</v>
      </c>
      <c r="H105" s="2"/>
      <c r="I105" s="2">
        <f>SUM(I97:I104)</f>
        <v>246200</v>
      </c>
      <c r="J105" s="2"/>
      <c r="K105" s="4">
        <f>SUM(K97:K104)</f>
        <v>469000</v>
      </c>
      <c r="L105" s="2"/>
      <c r="M105" s="4">
        <f>SUM(M97:M104)</f>
        <v>459800</v>
      </c>
      <c r="N105" s="2"/>
      <c r="O105" s="4">
        <f>SUM(O97:O104)</f>
        <v>0</v>
      </c>
      <c r="P105" s="2"/>
      <c r="Q105" s="4">
        <f>SUM(Q97:Q104)</f>
        <v>459800</v>
      </c>
      <c r="R105" s="18"/>
      <c r="S105" s="4"/>
      <c r="T105" s="7"/>
      <c r="AH105" s="5"/>
    </row>
    <row r="107" spans="1:34" s="3" customFormat="1" ht="11.85" customHeight="1" x14ac:dyDescent="0.2">
      <c r="A107" s="14" t="s">
        <v>91</v>
      </c>
      <c r="C107" s="2"/>
      <c r="D107" s="2"/>
      <c r="E107" s="2"/>
      <c r="F107" s="2"/>
      <c r="G107" s="2"/>
      <c r="H107" s="2"/>
      <c r="I107" s="2"/>
      <c r="J107" s="2"/>
      <c r="K107" s="4"/>
      <c r="L107" s="2"/>
      <c r="M107" s="4"/>
      <c r="N107" s="2"/>
      <c r="O107" s="4"/>
      <c r="P107" s="2"/>
      <c r="Q107" s="4"/>
      <c r="S107" s="4"/>
      <c r="T107" s="7"/>
      <c r="AH107" s="5"/>
    </row>
    <row r="108" spans="1:34" s="3" customFormat="1" ht="11.85" customHeight="1" x14ac:dyDescent="0.2">
      <c r="A108" s="3" t="s">
        <v>92</v>
      </c>
      <c r="C108" s="2">
        <v>2260.46</v>
      </c>
      <c r="D108" s="2"/>
      <c r="E108" s="2">
        <v>2021.24</v>
      </c>
      <c r="F108" s="2"/>
      <c r="G108" s="2">
        <v>1379</v>
      </c>
      <c r="H108" s="2"/>
      <c r="I108" s="2">
        <v>2000</v>
      </c>
      <c r="J108" s="2"/>
      <c r="K108" s="4">
        <v>2000</v>
      </c>
      <c r="L108" s="2"/>
      <c r="M108" s="4">
        <v>1500</v>
      </c>
      <c r="N108" s="2"/>
      <c r="O108" s="4">
        <v>0</v>
      </c>
      <c r="P108" s="2"/>
      <c r="Q108" s="4">
        <f t="shared" ref="Q108:Q119" si="5">M108+O108</f>
        <v>1500</v>
      </c>
      <c r="S108" s="4"/>
      <c r="T108" s="7"/>
      <c r="AH108" s="5"/>
    </row>
    <row r="109" spans="1:34" s="3" customFormat="1" ht="11.85" customHeight="1" x14ac:dyDescent="0.2">
      <c r="A109" s="3" t="s">
        <v>93</v>
      </c>
      <c r="C109" s="2">
        <v>12306.75</v>
      </c>
      <c r="D109" s="2"/>
      <c r="E109" s="2">
        <v>10605.5</v>
      </c>
      <c r="F109" s="2"/>
      <c r="G109" s="2">
        <v>11087.03</v>
      </c>
      <c r="H109" s="2"/>
      <c r="I109" s="2">
        <v>11000</v>
      </c>
      <c r="J109" s="2"/>
      <c r="K109" s="4">
        <v>11000</v>
      </c>
      <c r="L109" s="2"/>
      <c r="M109" s="4">
        <v>15000</v>
      </c>
      <c r="N109" s="2"/>
      <c r="O109" s="4">
        <v>0</v>
      </c>
      <c r="P109" s="2"/>
      <c r="Q109" s="4">
        <f t="shared" si="5"/>
        <v>15000</v>
      </c>
      <c r="S109" s="4"/>
      <c r="T109" s="7"/>
      <c r="AH109" s="5"/>
    </row>
    <row r="110" spans="1:34" s="3" customFormat="1" ht="11.85" customHeight="1" x14ac:dyDescent="0.2">
      <c r="A110" s="3" t="s">
        <v>94</v>
      </c>
      <c r="C110" s="2">
        <v>20058.97</v>
      </c>
      <c r="D110" s="2"/>
      <c r="E110" s="2">
        <v>19727.990000000002</v>
      </c>
      <c r="F110" s="2"/>
      <c r="G110" s="2">
        <v>16240.17</v>
      </c>
      <c r="H110" s="2"/>
      <c r="I110" s="2">
        <v>15000</v>
      </c>
      <c r="J110" s="2"/>
      <c r="K110" s="4">
        <v>15000</v>
      </c>
      <c r="L110" s="2"/>
      <c r="M110" s="4">
        <v>18000</v>
      </c>
      <c r="N110" s="2"/>
      <c r="O110" s="4">
        <v>0</v>
      </c>
      <c r="P110" s="2"/>
      <c r="Q110" s="4">
        <f t="shared" si="5"/>
        <v>18000</v>
      </c>
      <c r="S110" s="4"/>
      <c r="T110" s="7"/>
      <c r="AH110" s="5"/>
    </row>
    <row r="111" spans="1:34" s="3" customFormat="1" ht="11.85" customHeight="1" x14ac:dyDescent="0.2">
      <c r="A111" s="3" t="s">
        <v>95</v>
      </c>
      <c r="C111" s="2">
        <v>87.5</v>
      </c>
      <c r="D111" s="2"/>
      <c r="E111" s="2">
        <v>25</v>
      </c>
      <c r="F111" s="2"/>
      <c r="G111" s="2">
        <v>0</v>
      </c>
      <c r="H111" s="2"/>
      <c r="I111" s="2">
        <v>0</v>
      </c>
      <c r="J111" s="2"/>
      <c r="K111" s="4">
        <v>0</v>
      </c>
      <c r="L111" s="2"/>
      <c r="M111" s="4">
        <v>0</v>
      </c>
      <c r="N111" s="2"/>
      <c r="O111" s="4">
        <v>0</v>
      </c>
      <c r="P111" s="2"/>
      <c r="Q111" s="4">
        <f t="shared" si="5"/>
        <v>0</v>
      </c>
      <c r="S111" s="4"/>
      <c r="T111" s="7"/>
      <c r="AH111" s="5"/>
    </row>
    <row r="112" spans="1:34" s="3" customFormat="1" ht="11.85" customHeight="1" x14ac:dyDescent="0.2">
      <c r="A112" s="3" t="s">
        <v>96</v>
      </c>
      <c r="C112" s="2">
        <v>22625.82</v>
      </c>
      <c r="D112" s="2"/>
      <c r="E112" s="2">
        <v>20846.22</v>
      </c>
      <c r="F112" s="2"/>
      <c r="G112" s="2">
        <v>18387.28</v>
      </c>
      <c r="H112" s="2"/>
      <c r="I112" s="2">
        <v>18000</v>
      </c>
      <c r="J112" s="2"/>
      <c r="K112" s="4">
        <v>18000</v>
      </c>
      <c r="L112" s="2"/>
      <c r="M112" s="4">
        <v>16000</v>
      </c>
      <c r="N112" s="2"/>
      <c r="O112" s="4">
        <v>0</v>
      </c>
      <c r="P112" s="2"/>
      <c r="Q112" s="4">
        <f t="shared" si="5"/>
        <v>16000</v>
      </c>
      <c r="S112" s="4"/>
      <c r="T112" s="7"/>
      <c r="AH112" s="5"/>
    </row>
    <row r="113" spans="1:34" s="3" customFormat="1" ht="11.85" customHeight="1" x14ac:dyDescent="0.2">
      <c r="A113" s="3" t="s">
        <v>97</v>
      </c>
      <c r="C113" s="2">
        <v>27902.560000000001</v>
      </c>
      <c r="D113" s="2"/>
      <c r="E113" s="2">
        <v>29099.77</v>
      </c>
      <c r="F113" s="2"/>
      <c r="G113" s="2">
        <v>20202.5</v>
      </c>
      <c r="H113" s="2"/>
      <c r="I113" s="2">
        <v>20000</v>
      </c>
      <c r="J113" s="2"/>
      <c r="K113" s="4">
        <v>20000</v>
      </c>
      <c r="L113" s="2"/>
      <c r="M113" s="4">
        <v>25000</v>
      </c>
      <c r="N113" s="2"/>
      <c r="O113" s="4">
        <v>0</v>
      </c>
      <c r="P113" s="2"/>
      <c r="Q113" s="4">
        <f t="shared" si="5"/>
        <v>25000</v>
      </c>
      <c r="S113" s="4"/>
      <c r="T113" s="7"/>
      <c r="AH113" s="5"/>
    </row>
    <row r="114" spans="1:34" s="3" customFormat="1" ht="11.85" customHeight="1" x14ac:dyDescent="0.2">
      <c r="A114" s="3" t="s">
        <v>98</v>
      </c>
      <c r="C114" s="2">
        <v>1608.39</v>
      </c>
      <c r="D114" s="2"/>
      <c r="E114" s="2">
        <v>1069.5899999999999</v>
      </c>
      <c r="F114" s="2"/>
      <c r="G114" s="2">
        <v>213</v>
      </c>
      <c r="H114" s="2"/>
      <c r="I114" s="2">
        <v>500</v>
      </c>
      <c r="J114" s="2"/>
      <c r="K114" s="4">
        <v>500</v>
      </c>
      <c r="L114" s="2"/>
      <c r="M114" s="4">
        <v>100</v>
      </c>
      <c r="N114" s="2"/>
      <c r="O114" s="4">
        <v>0</v>
      </c>
      <c r="P114" s="2"/>
      <c r="Q114" s="4">
        <f t="shared" si="5"/>
        <v>100</v>
      </c>
      <c r="S114" s="4"/>
      <c r="T114" s="7"/>
      <c r="AH114" s="5"/>
    </row>
    <row r="115" spans="1:34" s="3" customFormat="1" ht="11.85" customHeight="1" x14ac:dyDescent="0.2">
      <c r="A115" s="3" t="s">
        <v>99</v>
      </c>
      <c r="C115" s="2">
        <v>6179.1</v>
      </c>
      <c r="D115" s="2"/>
      <c r="E115" s="2">
        <v>5035.82</v>
      </c>
      <c r="F115" s="2"/>
      <c r="G115" s="2">
        <v>4549.54</v>
      </c>
      <c r="H115" s="2"/>
      <c r="I115" s="2">
        <v>5000</v>
      </c>
      <c r="J115" s="2"/>
      <c r="K115" s="4">
        <v>5000</v>
      </c>
      <c r="L115" s="2"/>
      <c r="M115" s="4">
        <v>5000</v>
      </c>
      <c r="N115" s="2"/>
      <c r="O115" s="4">
        <v>0</v>
      </c>
      <c r="P115" s="2"/>
      <c r="Q115" s="4">
        <f t="shared" si="5"/>
        <v>5000</v>
      </c>
      <c r="S115" s="4"/>
      <c r="T115" s="7"/>
      <c r="AH115" s="5"/>
    </row>
    <row r="116" spans="1:34" s="3" customFormat="1" ht="11.85" customHeight="1" x14ac:dyDescent="0.2">
      <c r="A116" s="3" t="s">
        <v>100</v>
      </c>
      <c r="C116" s="20">
        <v>3216.21</v>
      </c>
      <c r="D116" s="20"/>
      <c r="E116" s="20">
        <v>2101.6799999999998</v>
      </c>
      <c r="F116" s="20"/>
      <c r="G116" s="20">
        <v>1990.45</v>
      </c>
      <c r="H116" s="20"/>
      <c r="I116" s="20">
        <v>2000</v>
      </c>
      <c r="J116" s="20"/>
      <c r="K116" s="21">
        <v>2000</v>
      </c>
      <c r="L116" s="20"/>
      <c r="M116" s="21">
        <v>2000</v>
      </c>
      <c r="N116" s="20"/>
      <c r="O116" s="21">
        <v>0</v>
      </c>
      <c r="P116" s="20"/>
      <c r="Q116" s="4">
        <f t="shared" si="5"/>
        <v>2000</v>
      </c>
      <c r="S116" s="4"/>
      <c r="T116" s="7"/>
      <c r="AH116" s="5"/>
    </row>
    <row r="117" spans="1:34" s="3" customFormat="1" ht="11.85" customHeight="1" x14ac:dyDescent="0.2">
      <c r="A117" s="3" t="s">
        <v>101</v>
      </c>
      <c r="C117" s="20">
        <v>6248.04</v>
      </c>
      <c r="D117" s="20"/>
      <c r="E117" s="20">
        <v>13576.24</v>
      </c>
      <c r="F117" s="20"/>
      <c r="G117" s="20">
        <v>12622.58</v>
      </c>
      <c r="H117" s="20"/>
      <c r="I117" s="20">
        <v>12000</v>
      </c>
      <c r="J117" s="20"/>
      <c r="K117" s="21">
        <v>12000</v>
      </c>
      <c r="L117" s="20"/>
      <c r="M117" s="21">
        <v>12000</v>
      </c>
      <c r="N117" s="20"/>
      <c r="O117" s="21">
        <v>0</v>
      </c>
      <c r="P117" s="20"/>
      <c r="Q117" s="4">
        <f>M117+O117</f>
        <v>12000</v>
      </c>
      <c r="S117" s="4"/>
      <c r="T117" s="7"/>
      <c r="AH117" s="5"/>
    </row>
    <row r="118" spans="1:34" s="3" customFormat="1" ht="11.85" customHeight="1" x14ac:dyDescent="0.2">
      <c r="A118" s="3" t="s">
        <v>102</v>
      </c>
      <c r="C118" s="20">
        <v>60.37</v>
      </c>
      <c r="D118" s="20"/>
      <c r="E118" s="20">
        <v>143.33000000000001</v>
      </c>
      <c r="F118" s="20"/>
      <c r="G118" s="20">
        <v>165.42</v>
      </c>
      <c r="H118" s="20"/>
      <c r="I118" s="20">
        <v>0</v>
      </c>
      <c r="J118" s="20"/>
      <c r="K118" s="21">
        <v>0</v>
      </c>
      <c r="L118" s="20"/>
      <c r="M118" s="21">
        <v>0</v>
      </c>
      <c r="N118" s="20"/>
      <c r="O118" s="21">
        <v>0</v>
      </c>
      <c r="P118" s="20"/>
      <c r="Q118" s="4">
        <f>M118+O118</f>
        <v>0</v>
      </c>
      <c r="S118" s="4"/>
      <c r="T118" s="7"/>
      <c r="AH118" s="5"/>
    </row>
    <row r="119" spans="1:34" s="3" customFormat="1" ht="11.85" customHeight="1" x14ac:dyDescent="0.2">
      <c r="A119" s="3" t="s">
        <v>103</v>
      </c>
      <c r="C119" s="16">
        <v>74</v>
      </c>
      <c r="D119" s="2"/>
      <c r="E119" s="16">
        <v>7</v>
      </c>
      <c r="F119" s="2"/>
      <c r="G119" s="16">
        <v>134</v>
      </c>
      <c r="H119" s="2"/>
      <c r="I119" s="16">
        <v>0</v>
      </c>
      <c r="J119" s="2"/>
      <c r="K119" s="17">
        <v>0</v>
      </c>
      <c r="L119" s="2"/>
      <c r="M119" s="17">
        <v>0</v>
      </c>
      <c r="N119" s="2"/>
      <c r="O119" s="17">
        <v>0</v>
      </c>
      <c r="P119" s="2"/>
      <c r="Q119" s="17">
        <f t="shared" si="5"/>
        <v>0</v>
      </c>
      <c r="S119" s="4"/>
      <c r="T119" s="7"/>
      <c r="AH119" s="5"/>
    </row>
    <row r="120" spans="1:34" s="3" customFormat="1" ht="11.85" customHeight="1" x14ac:dyDescent="0.2">
      <c r="A120" s="3" t="s">
        <v>104</v>
      </c>
      <c r="C120" s="2">
        <f>SUM(C108:C119)</f>
        <v>102628.17</v>
      </c>
      <c r="D120" s="2"/>
      <c r="E120" s="2">
        <f>SUM(E108:E119)</f>
        <v>104259.38</v>
      </c>
      <c r="F120" s="2"/>
      <c r="G120" s="2">
        <f>SUM(G108:G119)</f>
        <v>86970.969999999987</v>
      </c>
      <c r="H120" s="2"/>
      <c r="I120" s="2">
        <f>SUM(I108:I119)</f>
        <v>85500</v>
      </c>
      <c r="J120" s="2"/>
      <c r="K120" s="4">
        <f>SUM(K108:K119)</f>
        <v>85500</v>
      </c>
      <c r="L120" s="2"/>
      <c r="M120" s="4">
        <f>SUM(M108:M119)</f>
        <v>94600</v>
      </c>
      <c r="N120" s="2"/>
      <c r="O120" s="4">
        <f>SUM(O108:O119)</f>
        <v>0</v>
      </c>
      <c r="P120" s="2"/>
      <c r="Q120" s="4">
        <f>SUM(Q108:Q119)</f>
        <v>94600</v>
      </c>
      <c r="S120" s="4"/>
      <c r="T120" s="7"/>
      <c r="X120" s="2"/>
      <c r="AH120" s="5"/>
    </row>
    <row r="121" spans="1:34" s="3" customFormat="1" ht="11.85" customHeight="1" x14ac:dyDescent="0.2">
      <c r="C121" s="2"/>
      <c r="D121" s="2"/>
      <c r="E121" s="2"/>
      <c r="F121" s="2"/>
      <c r="G121" s="2"/>
      <c r="H121" s="2"/>
      <c r="I121" s="2"/>
      <c r="J121" s="2"/>
      <c r="K121" s="4"/>
      <c r="L121" s="2"/>
      <c r="M121" s="4"/>
      <c r="N121" s="2"/>
      <c r="O121" s="4"/>
      <c r="P121" s="2"/>
      <c r="Q121" s="4"/>
      <c r="S121" s="4"/>
      <c r="T121" s="7"/>
      <c r="AH121" s="5"/>
    </row>
    <row r="122" spans="1:34" s="3" customFormat="1" ht="11.85" customHeight="1" x14ac:dyDescent="0.2">
      <c r="C122" s="2"/>
      <c r="D122" s="2"/>
      <c r="E122" s="2"/>
      <c r="F122" s="2"/>
      <c r="G122" s="2"/>
      <c r="H122" s="2"/>
      <c r="I122" s="2"/>
      <c r="J122" s="2"/>
      <c r="K122" s="4"/>
      <c r="L122" s="2"/>
      <c r="M122" s="4"/>
      <c r="N122" s="2"/>
      <c r="O122" s="4"/>
      <c r="P122" s="2"/>
      <c r="Q122" s="4"/>
      <c r="S122" s="4"/>
      <c r="T122" s="7"/>
      <c r="AH122" s="5"/>
    </row>
    <row r="123" spans="1:34" s="3" customFormat="1" ht="11.85" customHeight="1" x14ac:dyDescent="0.2">
      <c r="C123" s="2"/>
      <c r="D123" s="2"/>
      <c r="E123" s="2"/>
      <c r="F123" s="2"/>
      <c r="G123" s="2"/>
      <c r="H123" s="2"/>
      <c r="I123" s="2"/>
      <c r="J123" s="2"/>
      <c r="K123" s="4"/>
      <c r="L123" s="2"/>
      <c r="M123" s="4"/>
      <c r="N123" s="2"/>
      <c r="O123" s="4"/>
      <c r="P123" s="2"/>
      <c r="Q123" s="4"/>
      <c r="S123" s="4"/>
      <c r="T123" s="7"/>
      <c r="AH123" s="5"/>
    </row>
    <row r="124" spans="1:34" s="3" customFormat="1" ht="11.85" customHeight="1" x14ac:dyDescent="0.2">
      <c r="C124" s="2"/>
      <c r="D124" s="2"/>
      <c r="E124" s="2"/>
      <c r="F124" s="2"/>
      <c r="G124" s="2"/>
      <c r="H124" s="2"/>
      <c r="I124" s="2"/>
      <c r="J124" s="2"/>
      <c r="K124" s="4"/>
      <c r="L124" s="2"/>
      <c r="M124" s="4"/>
      <c r="N124" s="2"/>
      <c r="O124" s="4"/>
      <c r="P124" s="2"/>
      <c r="Q124" s="4"/>
      <c r="S124" s="4"/>
      <c r="T124" s="7"/>
      <c r="AH124" s="5"/>
    </row>
    <row r="125" spans="1:34" s="3" customFormat="1" ht="11.85" customHeight="1" x14ac:dyDescent="0.2">
      <c r="C125" s="2"/>
      <c r="D125" s="2"/>
      <c r="E125" s="2"/>
      <c r="F125" s="2"/>
      <c r="G125" s="2"/>
      <c r="H125" s="2"/>
      <c r="I125" s="2"/>
      <c r="J125" s="2"/>
      <c r="K125" s="4"/>
      <c r="L125" s="2"/>
      <c r="M125" s="4"/>
      <c r="N125" s="2"/>
      <c r="O125" s="4"/>
      <c r="P125" s="2"/>
      <c r="Q125" s="4"/>
      <c r="S125" s="4"/>
      <c r="T125" s="7"/>
      <c r="AH125" s="5"/>
    </row>
    <row r="126" spans="1:34" s="3" customFormat="1" ht="11.85" customHeight="1" x14ac:dyDescent="0.2">
      <c r="C126" s="2"/>
      <c r="D126" s="2"/>
      <c r="E126" s="2"/>
      <c r="F126" s="2"/>
      <c r="G126" s="2"/>
      <c r="H126" s="2"/>
      <c r="I126" s="2"/>
      <c r="J126" s="2"/>
      <c r="K126" s="4"/>
      <c r="L126" s="2"/>
      <c r="M126" s="4"/>
      <c r="N126" s="2"/>
      <c r="O126" s="4"/>
      <c r="P126" s="2"/>
      <c r="Q126" s="4"/>
      <c r="S126" s="4"/>
      <c r="T126" s="7"/>
      <c r="AH126" s="5"/>
    </row>
    <row r="127" spans="1:34" s="3" customFormat="1" ht="11.85" customHeight="1" x14ac:dyDescent="0.2">
      <c r="C127" s="2"/>
      <c r="D127" s="2"/>
      <c r="E127" s="2"/>
      <c r="F127" s="2"/>
      <c r="G127" s="2"/>
      <c r="H127" s="2"/>
      <c r="I127" s="2"/>
      <c r="J127" s="2"/>
      <c r="K127" s="4"/>
      <c r="L127" s="2"/>
      <c r="M127" s="4"/>
      <c r="N127" s="2"/>
      <c r="O127" s="4"/>
      <c r="P127" s="2"/>
      <c r="Q127" s="4"/>
      <c r="S127" s="4"/>
      <c r="T127" s="7"/>
      <c r="AH127" s="5"/>
    </row>
    <row r="128" spans="1:34" ht="11.85" customHeight="1" x14ac:dyDescent="0.2">
      <c r="D128" s="2"/>
      <c r="F128" s="2"/>
      <c r="H128" s="2"/>
      <c r="J128" s="2"/>
      <c r="L128" s="2"/>
      <c r="N128" s="2"/>
      <c r="P128" s="2"/>
    </row>
    <row r="129" spans="1:17" ht="11.85" customHeight="1" x14ac:dyDescent="0.2">
      <c r="D129" s="2"/>
      <c r="F129" s="2"/>
      <c r="H129" s="2"/>
      <c r="J129" s="2"/>
      <c r="L129" s="2"/>
      <c r="N129" s="2"/>
      <c r="P129" s="2"/>
    </row>
    <row r="130" spans="1:17" ht="11.85" customHeight="1" x14ac:dyDescent="0.2">
      <c r="D130" s="2"/>
      <c r="F130" s="2"/>
      <c r="H130" s="2"/>
      <c r="J130" s="2"/>
      <c r="L130" s="2"/>
      <c r="N130" s="2"/>
      <c r="P130" s="2"/>
    </row>
    <row r="131" spans="1:17" ht="12" customHeight="1" x14ac:dyDescent="0.2">
      <c r="D131" s="2"/>
      <c r="F131" s="2"/>
      <c r="H131" s="2"/>
      <c r="J131" s="2"/>
      <c r="L131" s="2"/>
      <c r="N131" s="2"/>
      <c r="P131" s="2"/>
    </row>
    <row r="132" spans="1:17" ht="11.85" customHeight="1" x14ac:dyDescent="0.2">
      <c r="A132" s="1"/>
      <c r="B132" s="1"/>
      <c r="E132" s="2" t="str">
        <f>$E$1</f>
        <v>CITY OF BRADY</v>
      </c>
    </row>
    <row r="133" spans="1:17" ht="11.85" customHeight="1" x14ac:dyDescent="0.2">
      <c r="E133" s="2" t="str">
        <f>$E$2</f>
        <v>BUDGET REPORT</v>
      </c>
    </row>
    <row r="134" spans="1:17" ht="11.85" customHeight="1" x14ac:dyDescent="0.2">
      <c r="E134" s="2" t="str">
        <f>$E$3</f>
        <v>FISCAL YEAR 2017 - 2018</v>
      </c>
    </row>
    <row r="135" spans="1:17" ht="11.85" customHeight="1" x14ac:dyDescent="0.2">
      <c r="A135" s="3" t="s">
        <v>3</v>
      </c>
    </row>
    <row r="136" spans="1:17" ht="11.85" customHeight="1" x14ac:dyDescent="0.2"/>
    <row r="137" spans="1:17" ht="11.85" customHeight="1" x14ac:dyDescent="0.2">
      <c r="I137" s="49" t="str">
        <f>+I72</f>
        <v>(----- 2016-2017 ------)</v>
      </c>
      <c r="J137" s="49"/>
      <c r="K137" s="49"/>
      <c r="L137" s="8"/>
      <c r="M137" s="49" t="str">
        <f>$M$6</f>
        <v>2017-2018</v>
      </c>
      <c r="N137" s="49"/>
      <c r="O137" s="49"/>
      <c r="P137" s="49"/>
      <c r="Q137" s="49"/>
    </row>
    <row r="138" spans="1:17" ht="11.85" customHeight="1" x14ac:dyDescent="0.2">
      <c r="C138" s="9" t="str">
        <f>$C$7</f>
        <v>2013-2014</v>
      </c>
      <c r="D138" s="8"/>
      <c r="E138" s="9" t="str">
        <f>$E$7</f>
        <v>2014-2015</v>
      </c>
      <c r="F138" s="8"/>
      <c r="G138" s="9" t="str">
        <f>$G$7</f>
        <v>2015-2016</v>
      </c>
      <c r="H138" s="8"/>
      <c r="I138" s="9" t="s">
        <v>9</v>
      </c>
      <c r="J138" s="8"/>
      <c r="K138" s="10" t="str">
        <f>+$K$7</f>
        <v>PROJECTED</v>
      </c>
      <c r="L138" s="8"/>
      <c r="M138" s="10" t="str">
        <f>$M$7</f>
        <v>2017-2018</v>
      </c>
      <c r="N138" s="8"/>
      <c r="O138" s="10" t="str">
        <f>$O$7</f>
        <v>2017-2018</v>
      </c>
      <c r="P138" s="8"/>
      <c r="Q138" s="10" t="str">
        <f>$Q$7</f>
        <v>APPROVED</v>
      </c>
    </row>
    <row r="139" spans="1:17" ht="11.85" customHeight="1" x14ac:dyDescent="0.2">
      <c r="A139" s="11"/>
      <c r="C139" s="12" t="s">
        <v>12</v>
      </c>
      <c r="D139" s="8"/>
      <c r="E139" s="12" t="s">
        <v>12</v>
      </c>
      <c r="F139" s="8"/>
      <c r="G139" s="12" t="s">
        <v>12</v>
      </c>
      <c r="H139" s="8"/>
      <c r="I139" s="12" t="s">
        <v>13</v>
      </c>
      <c r="J139" s="8"/>
      <c r="K139" s="13" t="s">
        <v>13</v>
      </c>
      <c r="L139" s="8"/>
      <c r="M139" s="13" t="str">
        <f>$M$8</f>
        <v>BASE</v>
      </c>
      <c r="N139" s="8"/>
      <c r="O139" s="13" t="str">
        <f>$O$8</f>
        <v>SUPPLEMENTAL</v>
      </c>
      <c r="P139" s="8"/>
      <c r="Q139" s="13" t="str">
        <f>$Q$8</f>
        <v>BUDGET</v>
      </c>
    </row>
    <row r="140" spans="1:17" ht="11.85" customHeight="1" x14ac:dyDescent="0.2">
      <c r="D140" s="2"/>
      <c r="F140" s="2"/>
      <c r="H140" s="2"/>
      <c r="J140" s="2"/>
      <c r="L140" s="2"/>
      <c r="N140" s="2"/>
      <c r="P140" s="2"/>
    </row>
    <row r="141" spans="1:17" ht="11.85" customHeight="1" x14ac:dyDescent="0.2">
      <c r="A141" s="14" t="s">
        <v>105</v>
      </c>
      <c r="D141" s="2"/>
      <c r="F141" s="2"/>
      <c r="H141" s="2"/>
      <c r="J141" s="2"/>
      <c r="L141" s="2"/>
      <c r="N141" s="2"/>
      <c r="P141" s="2"/>
    </row>
    <row r="142" spans="1:17" ht="11.85" customHeight="1" x14ac:dyDescent="0.2">
      <c r="A142" s="3" t="s">
        <v>106</v>
      </c>
      <c r="C142" s="2">
        <v>200</v>
      </c>
      <c r="D142" s="2"/>
      <c r="E142" s="2">
        <v>50</v>
      </c>
      <c r="F142" s="2"/>
      <c r="G142" s="2">
        <v>95</v>
      </c>
      <c r="H142" s="2"/>
      <c r="I142" s="2">
        <v>0</v>
      </c>
      <c r="J142" s="2"/>
      <c r="K142" s="4">
        <v>0</v>
      </c>
      <c r="L142" s="2"/>
      <c r="M142" s="4">
        <v>0</v>
      </c>
      <c r="N142" s="2"/>
      <c r="O142" s="4">
        <v>0</v>
      </c>
      <c r="P142" s="2"/>
      <c r="Q142" s="4">
        <f t="shared" ref="Q142:Q161" si="6">M142+O142</f>
        <v>0</v>
      </c>
    </row>
    <row r="143" spans="1:17" ht="11.85" customHeight="1" x14ac:dyDescent="0.2">
      <c r="A143" s="3" t="s">
        <v>107</v>
      </c>
      <c r="C143" s="2">
        <v>2970.91</v>
      </c>
      <c r="D143" s="2"/>
      <c r="E143" s="2">
        <v>3280</v>
      </c>
      <c r="F143" s="2"/>
      <c r="G143" s="2">
        <v>2385</v>
      </c>
      <c r="H143" s="2"/>
      <c r="I143" s="2">
        <v>2500</v>
      </c>
      <c r="J143" s="2"/>
      <c r="K143" s="4">
        <v>2500</v>
      </c>
      <c r="L143" s="2"/>
      <c r="M143" s="4">
        <v>2500</v>
      </c>
      <c r="N143" s="2"/>
      <c r="O143" s="4">
        <v>0</v>
      </c>
      <c r="P143" s="2"/>
      <c r="Q143" s="4">
        <f t="shared" si="6"/>
        <v>2500</v>
      </c>
    </row>
    <row r="144" spans="1:17" ht="11.85" customHeight="1" x14ac:dyDescent="0.2">
      <c r="A144" s="3" t="s">
        <v>108</v>
      </c>
      <c r="C144" s="2">
        <v>700</v>
      </c>
      <c r="D144" s="2"/>
      <c r="E144" s="2">
        <v>570</v>
      </c>
      <c r="F144" s="2"/>
      <c r="G144" s="2">
        <v>875</v>
      </c>
      <c r="H144" s="2"/>
      <c r="I144" s="2">
        <v>500</v>
      </c>
      <c r="J144" s="2"/>
      <c r="K144" s="4">
        <v>500</v>
      </c>
      <c r="L144" s="2"/>
      <c r="M144" s="4">
        <v>500</v>
      </c>
      <c r="N144" s="2"/>
      <c r="O144" s="4">
        <v>0</v>
      </c>
      <c r="P144" s="2"/>
      <c r="Q144" s="4">
        <f t="shared" si="6"/>
        <v>500</v>
      </c>
    </row>
    <row r="145" spans="1:34" ht="11.85" customHeight="1" x14ac:dyDescent="0.2">
      <c r="A145" s="3" t="s">
        <v>109</v>
      </c>
      <c r="C145" s="2">
        <v>12205</v>
      </c>
      <c r="D145" s="2"/>
      <c r="E145" s="2">
        <v>11920</v>
      </c>
      <c r="F145" s="2"/>
      <c r="G145" s="2">
        <v>12880</v>
      </c>
      <c r="H145" s="2"/>
      <c r="I145" s="2">
        <v>11000</v>
      </c>
      <c r="J145" s="2"/>
      <c r="K145" s="4">
        <v>11000</v>
      </c>
      <c r="L145" s="2"/>
      <c r="M145" s="4">
        <v>11000</v>
      </c>
      <c r="N145" s="2"/>
      <c r="O145" s="4">
        <v>0</v>
      </c>
      <c r="P145" s="2"/>
      <c r="Q145" s="4">
        <f t="shared" si="6"/>
        <v>11000</v>
      </c>
    </row>
    <row r="146" spans="1:34" ht="11.85" customHeight="1" x14ac:dyDescent="0.2">
      <c r="A146" s="3" t="s">
        <v>110</v>
      </c>
      <c r="C146" s="2">
        <v>8250</v>
      </c>
      <c r="D146" s="2"/>
      <c r="E146" s="2">
        <v>7075</v>
      </c>
      <c r="F146" s="2"/>
      <c r="G146" s="2">
        <v>10800</v>
      </c>
      <c r="H146" s="2"/>
      <c r="I146" s="2">
        <v>8000</v>
      </c>
      <c r="J146" s="2"/>
      <c r="K146" s="4">
        <v>8000</v>
      </c>
      <c r="L146" s="2"/>
      <c r="M146" s="4">
        <v>8000</v>
      </c>
      <c r="N146" s="2"/>
      <c r="O146" s="4">
        <v>0</v>
      </c>
      <c r="P146" s="2"/>
      <c r="Q146" s="4">
        <f t="shared" si="6"/>
        <v>8000</v>
      </c>
    </row>
    <row r="147" spans="1:34" ht="11.85" customHeight="1" x14ac:dyDescent="0.2">
      <c r="A147" s="3" t="s">
        <v>111</v>
      </c>
      <c r="C147" s="2">
        <v>21605</v>
      </c>
      <c r="D147" s="2"/>
      <c r="E147" s="2">
        <v>20935</v>
      </c>
      <c r="F147" s="2"/>
      <c r="G147" s="2">
        <v>21790</v>
      </c>
      <c r="H147" s="2"/>
      <c r="I147" s="2">
        <v>18000</v>
      </c>
      <c r="J147" s="2"/>
      <c r="K147" s="4">
        <v>18000</v>
      </c>
      <c r="L147" s="2"/>
      <c r="M147" s="4">
        <v>20000</v>
      </c>
      <c r="N147" s="2"/>
      <c r="O147" s="4">
        <v>0</v>
      </c>
      <c r="P147" s="2"/>
      <c r="Q147" s="4">
        <f t="shared" si="6"/>
        <v>20000</v>
      </c>
    </row>
    <row r="148" spans="1:34" ht="11.85" customHeight="1" x14ac:dyDescent="0.2">
      <c r="A148" s="3" t="s">
        <v>112</v>
      </c>
      <c r="C148" s="2">
        <v>62185</v>
      </c>
      <c r="D148" s="2"/>
      <c r="E148" s="2">
        <v>59835</v>
      </c>
      <c r="F148" s="2"/>
      <c r="G148" s="2">
        <v>66300</v>
      </c>
      <c r="H148" s="2"/>
      <c r="I148" s="2">
        <v>60000</v>
      </c>
      <c r="J148" s="2"/>
      <c r="K148" s="4">
        <v>60000</v>
      </c>
      <c r="L148" s="2"/>
      <c r="M148" s="4">
        <v>60000</v>
      </c>
      <c r="N148" s="2"/>
      <c r="O148" s="4">
        <v>0</v>
      </c>
      <c r="P148" s="2"/>
      <c r="Q148" s="4">
        <f t="shared" si="6"/>
        <v>60000</v>
      </c>
    </row>
    <row r="149" spans="1:34" ht="11.85" customHeight="1" x14ac:dyDescent="0.2">
      <c r="A149" s="3" t="s">
        <v>113</v>
      </c>
      <c r="C149" s="2">
        <v>2725</v>
      </c>
      <c r="D149" s="2"/>
      <c r="E149" s="2">
        <v>475</v>
      </c>
      <c r="F149" s="2"/>
      <c r="G149" s="2">
        <v>350</v>
      </c>
      <c r="H149" s="2"/>
      <c r="I149" s="2">
        <v>350</v>
      </c>
      <c r="J149" s="2"/>
      <c r="K149" s="4">
        <v>350</v>
      </c>
      <c r="L149" s="2"/>
      <c r="M149" s="4">
        <v>500</v>
      </c>
      <c r="N149" s="2"/>
      <c r="O149" s="4">
        <v>0</v>
      </c>
      <c r="P149" s="2"/>
      <c r="Q149" s="4">
        <f t="shared" si="6"/>
        <v>500</v>
      </c>
    </row>
    <row r="150" spans="1:34" ht="11.85" customHeight="1" x14ac:dyDescent="0.2">
      <c r="A150" s="3" t="s">
        <v>114</v>
      </c>
      <c r="C150" s="2">
        <v>0</v>
      </c>
      <c r="D150" s="2"/>
      <c r="E150" s="2">
        <v>0</v>
      </c>
      <c r="F150" s="2"/>
      <c r="G150" s="2">
        <v>0</v>
      </c>
      <c r="H150" s="2"/>
      <c r="I150" s="2">
        <v>0</v>
      </c>
      <c r="J150" s="2"/>
      <c r="K150" s="4">
        <v>2000</v>
      </c>
      <c r="L150" s="2"/>
      <c r="M150" s="4">
        <v>0</v>
      </c>
      <c r="N150" s="2"/>
      <c r="O150" s="4">
        <v>0</v>
      </c>
      <c r="P150" s="2"/>
      <c r="Q150" s="4">
        <f t="shared" si="6"/>
        <v>0</v>
      </c>
    </row>
    <row r="151" spans="1:34" ht="11.85" customHeight="1" x14ac:dyDescent="0.2">
      <c r="A151" s="3" t="s">
        <v>115</v>
      </c>
      <c r="C151" s="2">
        <v>8582.0499999999993</v>
      </c>
      <c r="D151" s="2"/>
      <c r="E151" s="2">
        <v>8108.65</v>
      </c>
      <c r="F151" s="2"/>
      <c r="G151" s="2">
        <v>10868.78</v>
      </c>
      <c r="H151" s="2"/>
      <c r="I151" s="2">
        <v>8000</v>
      </c>
      <c r="J151" s="2"/>
      <c r="K151" s="4">
        <v>9000</v>
      </c>
      <c r="L151" s="2"/>
      <c r="M151" s="4">
        <v>11000</v>
      </c>
      <c r="N151" s="2"/>
      <c r="O151" s="4">
        <v>0</v>
      </c>
      <c r="P151" s="2"/>
      <c r="Q151" s="4">
        <f t="shared" si="6"/>
        <v>11000</v>
      </c>
    </row>
    <row r="152" spans="1:34" ht="11.85" customHeight="1" x14ac:dyDescent="0.2">
      <c r="A152" s="3" t="s">
        <v>116</v>
      </c>
      <c r="C152" s="2">
        <v>7430.81</v>
      </c>
      <c r="D152" s="2"/>
      <c r="E152" s="2">
        <v>6242.06</v>
      </c>
      <c r="F152" s="2"/>
      <c r="G152" s="2">
        <v>8808.64</v>
      </c>
      <c r="H152" s="2"/>
      <c r="I152" s="2">
        <v>7000</v>
      </c>
      <c r="J152" s="2"/>
      <c r="K152" s="4">
        <v>9000</v>
      </c>
      <c r="L152" s="2"/>
      <c r="M152" s="4">
        <v>9000</v>
      </c>
      <c r="N152" s="2"/>
      <c r="O152" s="4">
        <v>0</v>
      </c>
      <c r="P152" s="2"/>
      <c r="Q152" s="4">
        <f t="shared" si="6"/>
        <v>9000</v>
      </c>
    </row>
    <row r="153" spans="1:34" ht="11.85" customHeight="1" x14ac:dyDescent="0.2">
      <c r="A153" s="3" t="s">
        <v>117</v>
      </c>
      <c r="C153" s="2">
        <v>1615</v>
      </c>
      <c r="D153" s="2"/>
      <c r="E153" s="2">
        <v>1344.31</v>
      </c>
      <c r="F153" s="2"/>
      <c r="G153" s="2">
        <v>2120</v>
      </c>
      <c r="H153" s="2"/>
      <c r="I153" s="2">
        <v>1500</v>
      </c>
      <c r="J153" s="2"/>
      <c r="K153" s="4">
        <v>1500</v>
      </c>
      <c r="L153" s="2"/>
      <c r="M153" s="4">
        <v>1500</v>
      </c>
      <c r="N153" s="2"/>
      <c r="O153" s="4">
        <v>0</v>
      </c>
      <c r="P153" s="2"/>
      <c r="Q153" s="4">
        <f t="shared" si="6"/>
        <v>1500</v>
      </c>
    </row>
    <row r="154" spans="1:34" ht="11.85" customHeight="1" x14ac:dyDescent="0.2">
      <c r="A154" s="3" t="s">
        <v>118</v>
      </c>
      <c r="C154" s="2">
        <v>1511.9</v>
      </c>
      <c r="D154" s="2"/>
      <c r="E154" s="2">
        <v>822.9</v>
      </c>
      <c r="F154" s="2"/>
      <c r="G154" s="2">
        <v>-40.799999999999997</v>
      </c>
      <c r="H154" s="2"/>
      <c r="I154" s="2">
        <v>0</v>
      </c>
      <c r="J154" s="2"/>
      <c r="K154" s="4">
        <v>0</v>
      </c>
      <c r="L154" s="2"/>
      <c r="M154" s="4">
        <v>0</v>
      </c>
      <c r="N154" s="2"/>
      <c r="O154" s="4">
        <v>0</v>
      </c>
      <c r="P154" s="2"/>
      <c r="Q154" s="4">
        <f t="shared" si="6"/>
        <v>0</v>
      </c>
    </row>
    <row r="155" spans="1:34" ht="11.85" customHeight="1" x14ac:dyDescent="0.2">
      <c r="A155" s="3" t="s">
        <v>119</v>
      </c>
      <c r="C155" s="2">
        <v>28</v>
      </c>
      <c r="D155" s="2"/>
      <c r="E155" s="2">
        <v>43.1</v>
      </c>
      <c r="F155" s="2"/>
      <c r="G155" s="2">
        <v>5</v>
      </c>
      <c r="H155" s="2"/>
      <c r="I155" s="2">
        <v>0</v>
      </c>
      <c r="J155" s="2"/>
      <c r="K155" s="4">
        <v>0</v>
      </c>
      <c r="L155" s="2"/>
      <c r="M155" s="4">
        <v>0</v>
      </c>
      <c r="N155" s="2"/>
      <c r="O155" s="4">
        <v>0</v>
      </c>
      <c r="P155" s="2"/>
      <c r="Q155" s="4">
        <f t="shared" si="6"/>
        <v>0</v>
      </c>
    </row>
    <row r="156" spans="1:34" ht="11.85" customHeight="1" x14ac:dyDescent="0.2">
      <c r="A156" s="3" t="s">
        <v>120</v>
      </c>
      <c r="C156" s="2">
        <v>20</v>
      </c>
      <c r="D156" s="2"/>
      <c r="E156" s="2">
        <v>70</v>
      </c>
      <c r="F156" s="2"/>
      <c r="G156" s="2">
        <v>280</v>
      </c>
      <c r="H156" s="2"/>
      <c r="I156" s="2">
        <v>0</v>
      </c>
      <c r="J156" s="2"/>
      <c r="K156" s="4">
        <v>0</v>
      </c>
      <c r="L156" s="2"/>
      <c r="M156" s="4">
        <v>0</v>
      </c>
      <c r="N156" s="2"/>
      <c r="O156" s="4">
        <v>0</v>
      </c>
      <c r="P156" s="2"/>
      <c r="Q156" s="4">
        <f t="shared" si="6"/>
        <v>0</v>
      </c>
    </row>
    <row r="157" spans="1:34" ht="11.85" customHeight="1" x14ac:dyDescent="0.2">
      <c r="A157" s="3" t="s">
        <v>121</v>
      </c>
      <c r="C157" s="2">
        <v>5424.38</v>
      </c>
      <c r="D157" s="2"/>
      <c r="E157" s="2">
        <v>5829</v>
      </c>
      <c r="F157" s="2"/>
      <c r="G157" s="2">
        <v>5931</v>
      </c>
      <c r="H157" s="2"/>
      <c r="I157" s="2">
        <v>5500</v>
      </c>
      <c r="J157" s="2"/>
      <c r="K157" s="4">
        <v>5500</v>
      </c>
      <c r="L157" s="2"/>
      <c r="M157" s="4">
        <v>5500</v>
      </c>
      <c r="N157" s="2"/>
      <c r="O157" s="4">
        <v>0</v>
      </c>
      <c r="P157" s="2"/>
      <c r="Q157" s="4">
        <f t="shared" si="6"/>
        <v>5500</v>
      </c>
    </row>
    <row r="158" spans="1:34" ht="11.85" customHeight="1" x14ac:dyDescent="0.2">
      <c r="A158" s="3" t="s">
        <v>122</v>
      </c>
      <c r="C158" s="2">
        <v>8309.9</v>
      </c>
      <c r="D158" s="2"/>
      <c r="E158" s="2">
        <v>6522</v>
      </c>
      <c r="F158" s="2"/>
      <c r="G158" s="2">
        <v>-300</v>
      </c>
      <c r="H158" s="2"/>
      <c r="I158" s="2">
        <v>0</v>
      </c>
      <c r="J158" s="2"/>
      <c r="K158" s="4">
        <v>0</v>
      </c>
      <c r="L158" s="2"/>
      <c r="M158" s="4">
        <v>0</v>
      </c>
      <c r="N158" s="2"/>
      <c r="O158" s="4">
        <v>0</v>
      </c>
      <c r="P158" s="2"/>
      <c r="Q158" s="4">
        <f t="shared" si="6"/>
        <v>0</v>
      </c>
    </row>
    <row r="159" spans="1:34" ht="11.85" hidden="1" customHeight="1" x14ac:dyDescent="0.2">
      <c r="A159" s="3" t="s">
        <v>123</v>
      </c>
      <c r="C159" s="2">
        <v>0</v>
      </c>
      <c r="D159" s="2"/>
      <c r="E159" s="2">
        <v>0</v>
      </c>
      <c r="F159" s="2"/>
      <c r="G159" s="2">
        <v>0</v>
      </c>
      <c r="H159" s="2"/>
      <c r="I159" s="2">
        <v>0</v>
      </c>
      <c r="J159" s="2"/>
      <c r="K159" s="4">
        <v>0</v>
      </c>
      <c r="L159" s="2"/>
      <c r="M159" s="4">
        <v>0</v>
      </c>
      <c r="N159" s="2"/>
      <c r="O159" s="4">
        <v>0</v>
      </c>
      <c r="P159" s="2"/>
      <c r="Q159" s="4">
        <f t="shared" si="6"/>
        <v>0</v>
      </c>
    </row>
    <row r="160" spans="1:34" s="3" customFormat="1" ht="11.85" customHeight="1" x14ac:dyDescent="0.2">
      <c r="A160" s="3" t="s">
        <v>124</v>
      </c>
      <c r="C160" s="2">
        <v>500</v>
      </c>
      <c r="D160" s="2"/>
      <c r="E160" s="2">
        <v>0</v>
      </c>
      <c r="F160" s="2"/>
      <c r="G160" s="2">
        <v>0</v>
      </c>
      <c r="H160" s="2"/>
      <c r="I160" s="2">
        <v>0</v>
      </c>
      <c r="J160" s="2"/>
      <c r="K160" s="4">
        <v>0</v>
      </c>
      <c r="L160" s="2"/>
      <c r="M160" s="4">
        <v>0</v>
      </c>
      <c r="N160" s="2"/>
      <c r="O160" s="4">
        <v>0</v>
      </c>
      <c r="P160" s="2"/>
      <c r="Q160" s="4">
        <f t="shared" si="6"/>
        <v>0</v>
      </c>
      <c r="S160" s="4"/>
      <c r="T160" s="7"/>
      <c r="AH160" s="5"/>
    </row>
    <row r="161" spans="1:34" s="3" customFormat="1" ht="11.85" customHeight="1" x14ac:dyDescent="0.2">
      <c r="A161" s="3" t="s">
        <v>125</v>
      </c>
      <c r="C161" s="16">
        <v>60</v>
      </c>
      <c r="D161" s="2"/>
      <c r="E161" s="16">
        <v>0</v>
      </c>
      <c r="F161" s="2"/>
      <c r="G161" s="16">
        <v>0</v>
      </c>
      <c r="H161" s="2"/>
      <c r="I161" s="16">
        <v>0</v>
      </c>
      <c r="J161" s="2"/>
      <c r="K161" s="17">
        <v>0</v>
      </c>
      <c r="L161" s="2"/>
      <c r="M161" s="17">
        <v>0</v>
      </c>
      <c r="N161" s="2"/>
      <c r="O161" s="17">
        <v>0</v>
      </c>
      <c r="P161" s="2"/>
      <c r="Q161" s="17">
        <f t="shared" si="6"/>
        <v>0</v>
      </c>
      <c r="S161" s="4"/>
      <c r="T161" s="7"/>
      <c r="AH161" s="5"/>
    </row>
    <row r="162" spans="1:34" s="3" customFormat="1" ht="11.85" customHeight="1" x14ac:dyDescent="0.2">
      <c r="A162" s="3" t="s">
        <v>126</v>
      </c>
      <c r="C162" s="2">
        <f>SUM(C142:C161)</f>
        <v>144322.94999999998</v>
      </c>
      <c r="E162" s="2">
        <f>SUM(E142:E161)</f>
        <v>133122.01999999999</v>
      </c>
      <c r="G162" s="2">
        <f>SUM(G142:G161)</f>
        <v>143147.62</v>
      </c>
      <c r="I162" s="2">
        <f>SUM(I142:I161)</f>
        <v>122350</v>
      </c>
      <c r="K162" s="4">
        <f>SUM(K142:K161)</f>
        <v>127350</v>
      </c>
      <c r="M162" s="4">
        <f>SUM(M142:M161)</f>
        <v>129500</v>
      </c>
      <c r="O162" s="4">
        <f>SUM(O142:O161)</f>
        <v>0</v>
      </c>
      <c r="Q162" s="4">
        <f>SUM(Q142:Q161)</f>
        <v>129500</v>
      </c>
      <c r="S162" s="4"/>
      <c r="T162" s="7"/>
      <c r="AH162" s="5"/>
    </row>
    <row r="163" spans="1:34" s="3" customFormat="1" ht="11.85" customHeight="1" x14ac:dyDescent="0.2">
      <c r="C163" s="2"/>
      <c r="D163" s="2"/>
      <c r="E163" s="2"/>
      <c r="F163" s="2"/>
      <c r="G163" s="2"/>
      <c r="H163" s="2"/>
      <c r="I163" s="2"/>
      <c r="J163" s="2"/>
      <c r="K163" s="4"/>
      <c r="L163" s="2"/>
      <c r="M163" s="4"/>
      <c r="N163" s="2"/>
      <c r="O163" s="4"/>
      <c r="P163" s="2"/>
      <c r="Q163" s="4"/>
      <c r="S163" s="4"/>
      <c r="T163" s="7"/>
      <c r="AH163" s="5"/>
    </row>
    <row r="164" spans="1:34" s="3" customFormat="1" ht="11.85" customHeight="1" x14ac:dyDescent="0.2">
      <c r="A164" s="14" t="s">
        <v>127</v>
      </c>
      <c r="C164" s="2"/>
      <c r="D164" s="2"/>
      <c r="E164" s="2"/>
      <c r="F164" s="2"/>
      <c r="G164" s="2"/>
      <c r="H164" s="2"/>
      <c r="I164" s="2"/>
      <c r="J164" s="2"/>
      <c r="K164" s="4"/>
      <c r="L164" s="2"/>
      <c r="M164" s="4"/>
      <c r="N164" s="2"/>
      <c r="O164" s="4"/>
      <c r="P164" s="2"/>
      <c r="Q164" s="4"/>
      <c r="S164" s="4"/>
      <c r="T164" s="7"/>
      <c r="AH164" s="5"/>
    </row>
    <row r="165" spans="1:34" s="3" customFormat="1" ht="11.85" customHeight="1" x14ac:dyDescent="0.2">
      <c r="A165" s="3" t="s">
        <v>128</v>
      </c>
      <c r="C165" s="2">
        <v>0</v>
      </c>
      <c r="D165" s="2"/>
      <c r="E165" s="2">
        <v>225</v>
      </c>
      <c r="F165" s="2"/>
      <c r="G165" s="2">
        <v>75</v>
      </c>
      <c r="H165" s="2"/>
      <c r="I165" s="2">
        <v>0</v>
      </c>
      <c r="J165" s="2"/>
      <c r="K165" s="4">
        <v>0</v>
      </c>
      <c r="L165" s="2"/>
      <c r="M165" s="4">
        <v>0</v>
      </c>
      <c r="N165" s="2"/>
      <c r="O165" s="4">
        <v>0</v>
      </c>
      <c r="P165" s="2"/>
      <c r="Q165" s="4">
        <f t="shared" ref="Q165:Q170" si="7">M165+O165</f>
        <v>0</v>
      </c>
      <c r="S165" s="4"/>
      <c r="T165" s="7"/>
      <c r="U165" s="2"/>
      <c r="AH165" s="5"/>
    </row>
    <row r="166" spans="1:34" s="3" customFormat="1" ht="11.85" customHeight="1" x14ac:dyDescent="0.2">
      <c r="A166" s="3" t="s">
        <v>129</v>
      </c>
      <c r="C166" s="2">
        <v>0</v>
      </c>
      <c r="D166" s="2"/>
      <c r="E166" s="2">
        <v>0</v>
      </c>
      <c r="F166" s="2"/>
      <c r="G166" s="2">
        <v>300</v>
      </c>
      <c r="H166" s="2"/>
      <c r="I166" s="2">
        <v>0</v>
      </c>
      <c r="J166" s="2"/>
      <c r="K166" s="4">
        <v>0</v>
      </c>
      <c r="L166" s="2"/>
      <c r="M166" s="4">
        <v>0</v>
      </c>
      <c r="N166" s="2"/>
      <c r="O166" s="4">
        <v>0</v>
      </c>
      <c r="P166" s="2"/>
      <c r="Q166" s="4">
        <f t="shared" si="7"/>
        <v>0</v>
      </c>
      <c r="S166" s="4"/>
      <c r="T166" s="7"/>
      <c r="U166" s="2"/>
      <c r="AH166" s="5"/>
    </row>
    <row r="167" spans="1:34" s="3" customFormat="1" ht="11.85" customHeight="1" x14ac:dyDescent="0.2">
      <c r="A167" s="3" t="s">
        <v>130</v>
      </c>
      <c r="C167" s="2">
        <v>17346</v>
      </c>
      <c r="D167" s="2"/>
      <c r="E167" s="2">
        <v>13407.09</v>
      </c>
      <c r="F167" s="2"/>
      <c r="G167" s="2">
        <v>13594</v>
      </c>
      <c r="H167" s="2"/>
      <c r="I167" s="2">
        <v>10000</v>
      </c>
      <c r="J167" s="2"/>
      <c r="K167" s="4">
        <v>10000</v>
      </c>
      <c r="L167" s="2"/>
      <c r="M167" s="4">
        <v>12000</v>
      </c>
      <c r="N167" s="2"/>
      <c r="O167" s="4">
        <v>0</v>
      </c>
      <c r="P167" s="2"/>
      <c r="Q167" s="4">
        <f t="shared" si="7"/>
        <v>12000</v>
      </c>
      <c r="S167" s="4"/>
      <c r="T167" s="7"/>
      <c r="W167" s="2"/>
      <c r="AH167" s="5"/>
    </row>
    <row r="168" spans="1:34" s="3" customFormat="1" ht="11.85" customHeight="1" x14ac:dyDescent="0.2">
      <c r="A168" s="3" t="s">
        <v>131</v>
      </c>
      <c r="C168" s="2">
        <v>5000</v>
      </c>
      <c r="D168" s="2"/>
      <c r="E168" s="2">
        <v>2000</v>
      </c>
      <c r="F168" s="2"/>
      <c r="G168" s="2">
        <v>200</v>
      </c>
      <c r="H168" s="2"/>
      <c r="I168" s="2">
        <v>2000</v>
      </c>
      <c r="J168" s="2"/>
      <c r="K168" s="4">
        <v>2000</v>
      </c>
      <c r="L168" s="2"/>
      <c r="M168" s="4">
        <v>4000</v>
      </c>
      <c r="N168" s="2"/>
      <c r="O168" s="4">
        <v>0</v>
      </c>
      <c r="P168" s="2"/>
      <c r="Q168" s="4">
        <f t="shared" si="7"/>
        <v>4000</v>
      </c>
      <c r="S168" s="4"/>
      <c r="T168" s="7"/>
      <c r="AH168" s="5"/>
    </row>
    <row r="169" spans="1:34" s="3" customFormat="1" ht="11.85" customHeight="1" x14ac:dyDescent="0.2">
      <c r="A169" s="3" t="s">
        <v>132</v>
      </c>
      <c r="C169" s="2">
        <v>11600</v>
      </c>
      <c r="D169" s="2"/>
      <c r="E169" s="2">
        <v>9000</v>
      </c>
      <c r="F169" s="2"/>
      <c r="G169" s="2">
        <v>0</v>
      </c>
      <c r="H169" s="2"/>
      <c r="I169" s="2">
        <v>10000</v>
      </c>
      <c r="J169" s="2"/>
      <c r="K169" s="4">
        <v>10000</v>
      </c>
      <c r="L169" s="2"/>
      <c r="M169" s="4">
        <v>20000</v>
      </c>
      <c r="N169" s="2"/>
      <c r="O169" s="4">
        <v>0</v>
      </c>
      <c r="P169" s="2"/>
      <c r="Q169" s="4">
        <f t="shared" si="7"/>
        <v>20000</v>
      </c>
      <c r="S169" s="4"/>
      <c r="T169" s="7"/>
      <c r="AH169" s="5"/>
    </row>
    <row r="170" spans="1:34" s="3" customFormat="1" ht="11.85" customHeight="1" x14ac:dyDescent="0.2">
      <c r="A170" s="3" t="s">
        <v>133</v>
      </c>
      <c r="C170" s="16">
        <v>440</v>
      </c>
      <c r="D170" s="2"/>
      <c r="E170" s="16">
        <v>125</v>
      </c>
      <c r="F170" s="2"/>
      <c r="G170" s="16">
        <v>0</v>
      </c>
      <c r="H170" s="2"/>
      <c r="I170" s="16">
        <v>0</v>
      </c>
      <c r="J170" s="2"/>
      <c r="K170" s="17">
        <v>0</v>
      </c>
      <c r="L170" s="2"/>
      <c r="M170" s="17">
        <v>0</v>
      </c>
      <c r="N170" s="2"/>
      <c r="O170" s="17">
        <v>0</v>
      </c>
      <c r="P170" s="2"/>
      <c r="Q170" s="17">
        <f t="shared" si="7"/>
        <v>0</v>
      </c>
      <c r="S170" s="4"/>
      <c r="T170" s="7"/>
      <c r="AH170" s="5"/>
    </row>
    <row r="171" spans="1:34" s="3" customFormat="1" ht="11.85" customHeight="1" x14ac:dyDescent="0.2">
      <c r="A171" s="3" t="s">
        <v>134</v>
      </c>
      <c r="C171" s="2">
        <f>SUM(C165:C170)</f>
        <v>34386</v>
      </c>
      <c r="D171" s="2"/>
      <c r="E171" s="2">
        <f>SUM(E165:E170)</f>
        <v>24757.09</v>
      </c>
      <c r="F171" s="2"/>
      <c r="G171" s="2">
        <f>SUM(G165:G170)</f>
        <v>14169</v>
      </c>
      <c r="H171" s="2"/>
      <c r="I171" s="2">
        <f>SUM(I165:I170)</f>
        <v>22000</v>
      </c>
      <c r="J171" s="2"/>
      <c r="K171" s="4">
        <f>SUM(K165:K170)</f>
        <v>22000</v>
      </c>
      <c r="L171" s="2"/>
      <c r="M171" s="4">
        <f>SUM(M165:M170)</f>
        <v>36000</v>
      </c>
      <c r="N171" s="2"/>
      <c r="O171" s="4">
        <f>SUM(O165:O170)</f>
        <v>0</v>
      </c>
      <c r="P171" s="2"/>
      <c r="Q171" s="4">
        <f>SUM(Q165:Q170)</f>
        <v>36000</v>
      </c>
      <c r="S171" s="4"/>
      <c r="T171" s="7"/>
      <c r="AH171" s="5"/>
    </row>
    <row r="172" spans="1:34" s="3" customFormat="1" ht="11.85" customHeight="1" x14ac:dyDescent="0.2">
      <c r="C172" s="2"/>
      <c r="D172" s="2"/>
      <c r="E172" s="2"/>
      <c r="F172" s="2"/>
      <c r="G172" s="2"/>
      <c r="H172" s="2"/>
      <c r="I172" s="2"/>
      <c r="J172" s="2"/>
      <c r="K172" s="4"/>
      <c r="L172" s="2"/>
      <c r="M172" s="4"/>
      <c r="N172" s="2"/>
      <c r="O172" s="4"/>
      <c r="P172" s="2"/>
      <c r="Q172" s="4"/>
      <c r="S172" s="4"/>
      <c r="T172" s="7"/>
      <c r="AH172" s="5"/>
    </row>
    <row r="173" spans="1:34" s="3" customFormat="1" ht="11.85" customHeight="1" x14ac:dyDescent="0.2">
      <c r="A173" s="14" t="s">
        <v>135</v>
      </c>
      <c r="C173" s="2"/>
      <c r="D173" s="2"/>
      <c r="E173" s="2"/>
      <c r="F173" s="2"/>
      <c r="G173" s="2"/>
      <c r="H173" s="2"/>
      <c r="I173" s="2"/>
      <c r="J173" s="2"/>
      <c r="K173" s="4"/>
      <c r="L173" s="2"/>
      <c r="M173" s="4"/>
      <c r="N173" s="2"/>
      <c r="O173" s="4"/>
      <c r="P173" s="2"/>
      <c r="Q173" s="4"/>
      <c r="S173" s="4"/>
      <c r="T173" s="7"/>
      <c r="AH173" s="5"/>
    </row>
    <row r="174" spans="1:34" s="3" customFormat="1" ht="11.85" customHeight="1" x14ac:dyDescent="0.2">
      <c r="A174" s="3" t="s">
        <v>136</v>
      </c>
      <c r="C174" s="2">
        <v>40735.56</v>
      </c>
      <c r="D174" s="2"/>
      <c r="E174" s="2">
        <v>55286.76</v>
      </c>
      <c r="F174" s="2"/>
      <c r="G174" s="2">
        <v>73479.509999999995</v>
      </c>
      <c r="H174" s="2"/>
      <c r="I174" s="2">
        <v>68000</v>
      </c>
      <c r="J174" s="2"/>
      <c r="K174" s="4">
        <v>98000</v>
      </c>
      <c r="L174" s="2"/>
      <c r="M174" s="4">
        <v>80000</v>
      </c>
      <c r="N174" s="2"/>
      <c r="O174" s="4">
        <v>0</v>
      </c>
      <c r="P174" s="2"/>
      <c r="Q174" s="4">
        <f t="shared" ref="Q174:Q181" si="8">M174+O174</f>
        <v>80000</v>
      </c>
      <c r="S174" s="4"/>
      <c r="T174" s="7"/>
      <c r="U174" s="2"/>
      <c r="AH174" s="5"/>
    </row>
    <row r="175" spans="1:34" s="3" customFormat="1" ht="11.85" customHeight="1" x14ac:dyDescent="0.2">
      <c r="A175" s="3" t="s">
        <v>137</v>
      </c>
      <c r="C175" s="2">
        <v>573.91</v>
      </c>
      <c r="D175" s="2"/>
      <c r="E175" s="2">
        <v>501.32</v>
      </c>
      <c r="F175" s="2"/>
      <c r="G175" s="2">
        <v>708.31</v>
      </c>
      <c r="H175" s="2"/>
      <c r="I175" s="2">
        <v>0</v>
      </c>
      <c r="J175" s="2"/>
      <c r="K175" s="4">
        <v>0</v>
      </c>
      <c r="L175" s="2"/>
      <c r="M175" s="4">
        <v>500</v>
      </c>
      <c r="N175" s="2"/>
      <c r="O175" s="4">
        <v>0</v>
      </c>
      <c r="P175" s="2"/>
      <c r="Q175" s="4">
        <f t="shared" si="8"/>
        <v>500</v>
      </c>
      <c r="S175" s="4"/>
      <c r="T175" s="7"/>
      <c r="V175" s="2"/>
      <c r="AH175" s="5"/>
    </row>
    <row r="176" spans="1:34" ht="11.85" hidden="1" customHeight="1" x14ac:dyDescent="0.2">
      <c r="A176" s="3" t="s">
        <v>138</v>
      </c>
      <c r="C176" s="2">
        <v>0</v>
      </c>
      <c r="D176" s="2"/>
      <c r="E176" s="2">
        <v>0</v>
      </c>
      <c r="F176" s="2"/>
      <c r="H176" s="2"/>
      <c r="I176" s="2">
        <v>0</v>
      </c>
      <c r="J176" s="2"/>
      <c r="L176" s="2"/>
      <c r="M176" s="4">
        <v>0</v>
      </c>
      <c r="N176" s="2"/>
      <c r="O176" s="4">
        <v>0</v>
      </c>
      <c r="P176" s="2"/>
      <c r="Q176" s="4">
        <f t="shared" si="8"/>
        <v>0</v>
      </c>
    </row>
    <row r="177" spans="1:31" ht="11.85" customHeight="1" x14ac:dyDescent="0.2">
      <c r="A177" s="3" t="s">
        <v>139</v>
      </c>
      <c r="C177" s="2">
        <v>7.86</v>
      </c>
      <c r="D177" s="2"/>
      <c r="E177" s="2">
        <v>9.33</v>
      </c>
      <c r="F177" s="2"/>
      <c r="G177" s="2">
        <v>24</v>
      </c>
      <c r="H177" s="2"/>
      <c r="I177" s="2">
        <v>0</v>
      </c>
      <c r="J177" s="2"/>
      <c r="K177" s="4">
        <v>0</v>
      </c>
      <c r="L177" s="2"/>
      <c r="M177" s="4">
        <v>40</v>
      </c>
      <c r="N177" s="2"/>
      <c r="O177" s="4">
        <v>0</v>
      </c>
      <c r="P177" s="2"/>
      <c r="Q177" s="4">
        <f t="shared" si="8"/>
        <v>40</v>
      </c>
    </row>
    <row r="178" spans="1:31" ht="11.85" customHeight="1" x14ac:dyDescent="0.2">
      <c r="A178" s="3" t="s">
        <v>140</v>
      </c>
      <c r="C178" s="2">
        <v>65.59</v>
      </c>
      <c r="D178" s="2"/>
      <c r="E178" s="2">
        <v>68.650000000000006</v>
      </c>
      <c r="F178" s="2"/>
      <c r="G178" s="2">
        <v>107.97</v>
      </c>
      <c r="H178" s="2"/>
      <c r="I178" s="2">
        <v>70</v>
      </c>
      <c r="J178" s="2"/>
      <c r="K178" s="4">
        <v>70</v>
      </c>
      <c r="L178" s="2"/>
      <c r="M178" s="4">
        <v>70</v>
      </c>
      <c r="N178" s="2"/>
      <c r="O178" s="4">
        <v>0</v>
      </c>
      <c r="P178" s="2"/>
      <c r="Q178" s="4">
        <f t="shared" si="8"/>
        <v>70</v>
      </c>
      <c r="AA178" s="2"/>
    </row>
    <row r="179" spans="1:31" ht="11.85" customHeight="1" x14ac:dyDescent="0.2">
      <c r="A179" s="3" t="s">
        <v>141</v>
      </c>
      <c r="C179" s="2">
        <v>614.83000000000004</v>
      </c>
      <c r="D179" s="2"/>
      <c r="E179" s="2">
        <v>693.84</v>
      </c>
      <c r="F179" s="2"/>
      <c r="G179" s="2">
        <v>563.73</v>
      </c>
      <c r="H179" s="2"/>
      <c r="I179" s="2">
        <v>500</v>
      </c>
      <c r="J179" s="2"/>
      <c r="K179" s="4">
        <v>500</v>
      </c>
      <c r="L179" s="2"/>
      <c r="M179" s="4">
        <v>600</v>
      </c>
      <c r="N179" s="2"/>
      <c r="O179" s="4">
        <v>0</v>
      </c>
      <c r="P179" s="2"/>
      <c r="Q179" s="4">
        <f t="shared" si="8"/>
        <v>600</v>
      </c>
      <c r="AE179" s="2"/>
    </row>
    <row r="180" spans="1:31" ht="11.85" customHeight="1" x14ac:dyDescent="0.2">
      <c r="A180" s="3" t="s">
        <v>142</v>
      </c>
      <c r="C180" s="20">
        <v>13.68</v>
      </c>
      <c r="D180" s="20"/>
      <c r="E180" s="20">
        <v>20.58</v>
      </c>
      <c r="F180" s="20"/>
      <c r="G180" s="20">
        <v>30.88</v>
      </c>
      <c r="H180" s="20"/>
      <c r="I180" s="20">
        <v>0</v>
      </c>
      <c r="J180" s="20"/>
      <c r="K180" s="21">
        <v>0</v>
      </c>
      <c r="L180" s="20"/>
      <c r="M180" s="21">
        <v>60</v>
      </c>
      <c r="N180" s="20"/>
      <c r="O180" s="21">
        <v>0</v>
      </c>
      <c r="P180" s="20"/>
      <c r="Q180" s="4">
        <f t="shared" si="8"/>
        <v>60</v>
      </c>
    </row>
    <row r="181" spans="1:31" ht="11.85" customHeight="1" x14ac:dyDescent="0.2">
      <c r="A181" s="3" t="s">
        <v>143</v>
      </c>
      <c r="C181" s="16">
        <v>65.02</v>
      </c>
      <c r="D181" s="2"/>
      <c r="E181" s="16">
        <v>39.68</v>
      </c>
      <c r="F181" s="2"/>
      <c r="G181" s="16">
        <v>33.869999999999997</v>
      </c>
      <c r="H181" s="2"/>
      <c r="I181" s="16">
        <v>50</v>
      </c>
      <c r="J181" s="2"/>
      <c r="K181" s="17">
        <v>50</v>
      </c>
      <c r="L181" s="2"/>
      <c r="M181" s="17">
        <v>0</v>
      </c>
      <c r="N181" s="2"/>
      <c r="O181" s="17">
        <v>0</v>
      </c>
      <c r="P181" s="2"/>
      <c r="Q181" s="17">
        <f t="shared" si="8"/>
        <v>0</v>
      </c>
    </row>
    <row r="182" spans="1:31" ht="11.85" customHeight="1" x14ac:dyDescent="0.2">
      <c r="A182" s="3" t="s">
        <v>144</v>
      </c>
      <c r="C182" s="20">
        <f>SUM(C174:C181)</f>
        <v>42076.45</v>
      </c>
      <c r="D182" s="2"/>
      <c r="E182" s="20">
        <f>SUM(E174:E181)</f>
        <v>56620.160000000003</v>
      </c>
      <c r="F182" s="2"/>
      <c r="G182" s="20">
        <f>SUM(G174:G181)</f>
        <v>74948.26999999999</v>
      </c>
      <c r="H182" s="2"/>
      <c r="I182" s="20">
        <f>SUM(I174:I181)</f>
        <v>68620</v>
      </c>
      <c r="J182" s="2"/>
      <c r="K182" s="21">
        <f>SUM(K174:K181)</f>
        <v>98620</v>
      </c>
      <c r="L182" s="2"/>
      <c r="M182" s="21">
        <f>SUM(M174:M181)</f>
        <v>81270</v>
      </c>
      <c r="N182" s="2"/>
      <c r="O182" s="21">
        <f>SUM(O174:O181)</f>
        <v>0</v>
      </c>
      <c r="P182" s="2"/>
      <c r="Q182" s="21">
        <f>SUM(Q174:Q181)</f>
        <v>81270</v>
      </c>
    </row>
    <row r="183" spans="1:31" ht="11.25" customHeight="1" x14ac:dyDescent="0.2"/>
    <row r="184" spans="1:31" ht="11.25" customHeight="1" x14ac:dyDescent="0.2"/>
    <row r="185" spans="1:31" ht="11.25" customHeight="1" x14ac:dyDescent="0.2"/>
    <row r="186" spans="1:31" ht="11.25" customHeight="1" x14ac:dyDescent="0.2"/>
    <row r="187" spans="1:31" ht="11.25" customHeight="1" x14ac:dyDescent="0.2"/>
    <row r="188" spans="1:31" ht="11.25" customHeight="1" x14ac:dyDescent="0.2"/>
    <row r="189" spans="1:31" ht="11.25" customHeight="1" x14ac:dyDescent="0.2"/>
    <row r="190" spans="1:31" ht="11.25" customHeight="1" x14ac:dyDescent="0.2"/>
    <row r="191" spans="1:31" ht="11.25" customHeight="1" x14ac:dyDescent="0.2"/>
    <row r="192" spans="1:31" ht="11.25" customHeight="1" x14ac:dyDescent="0.2"/>
    <row r="193" spans="1:34" ht="11.85" customHeight="1" x14ac:dyDescent="0.2">
      <c r="A193" s="1"/>
      <c r="B193" s="1"/>
      <c r="E193" s="2" t="str">
        <f>$E$1</f>
        <v>CITY OF BRADY</v>
      </c>
    </row>
    <row r="194" spans="1:34" ht="11.85" customHeight="1" x14ac:dyDescent="0.2">
      <c r="E194" s="2" t="str">
        <f>$E$2</f>
        <v>BUDGET REPORT</v>
      </c>
    </row>
    <row r="195" spans="1:34" ht="11.85" customHeight="1" x14ac:dyDescent="0.2">
      <c r="E195" s="2" t="str">
        <f>$E$3</f>
        <v>FISCAL YEAR 2017 - 2018</v>
      </c>
    </row>
    <row r="196" spans="1:34" ht="11.85" customHeight="1" x14ac:dyDescent="0.2">
      <c r="A196" s="3" t="s">
        <v>3</v>
      </c>
    </row>
    <row r="197" spans="1:34" ht="11.85" customHeight="1" x14ac:dyDescent="0.2"/>
    <row r="198" spans="1:34" ht="11.85" customHeight="1" x14ac:dyDescent="0.2">
      <c r="I198" s="49" t="str">
        <f>+I6</f>
        <v>(----- 2016-2017 ------)</v>
      </c>
      <c r="J198" s="49"/>
      <c r="K198" s="49"/>
      <c r="L198" s="8"/>
      <c r="M198" s="49" t="str">
        <f>$M$6</f>
        <v>2017-2018</v>
      </c>
      <c r="N198" s="49"/>
      <c r="O198" s="49"/>
      <c r="P198" s="49"/>
      <c r="Q198" s="49"/>
    </row>
    <row r="199" spans="1:34" ht="11.85" customHeight="1" x14ac:dyDescent="0.2">
      <c r="C199" s="9" t="str">
        <f>$C$7</f>
        <v>2013-2014</v>
      </c>
      <c r="D199" s="8"/>
      <c r="E199" s="9" t="str">
        <f>$E$7</f>
        <v>2014-2015</v>
      </c>
      <c r="F199" s="8"/>
      <c r="G199" s="9" t="str">
        <f>$G$7</f>
        <v>2015-2016</v>
      </c>
      <c r="H199" s="8"/>
      <c r="I199" s="9" t="s">
        <v>9</v>
      </c>
      <c r="J199" s="8"/>
      <c r="K199" s="10" t="str">
        <f>+$K$7</f>
        <v>PROJECTED</v>
      </c>
      <c r="L199" s="8"/>
      <c r="M199" s="10" t="str">
        <f>$M$7</f>
        <v>2017-2018</v>
      </c>
      <c r="N199" s="8"/>
      <c r="O199" s="10" t="str">
        <f>$O$7</f>
        <v>2017-2018</v>
      </c>
      <c r="P199" s="8"/>
      <c r="Q199" s="10" t="str">
        <f>$Q$7</f>
        <v>APPROVED</v>
      </c>
    </row>
    <row r="200" spans="1:34" ht="11.85" customHeight="1" x14ac:dyDescent="0.2">
      <c r="A200" s="11"/>
      <c r="C200" s="12" t="s">
        <v>12</v>
      </c>
      <c r="D200" s="8"/>
      <c r="E200" s="12" t="s">
        <v>12</v>
      </c>
      <c r="F200" s="8"/>
      <c r="G200" s="12" t="s">
        <v>12</v>
      </c>
      <c r="H200" s="8"/>
      <c r="I200" s="12" t="s">
        <v>13</v>
      </c>
      <c r="J200" s="8"/>
      <c r="K200" s="13" t="s">
        <v>13</v>
      </c>
      <c r="L200" s="8"/>
      <c r="M200" s="13" t="str">
        <f>$M$8</f>
        <v>BASE</v>
      </c>
      <c r="N200" s="8"/>
      <c r="O200" s="13" t="str">
        <f>$O$8</f>
        <v>SUPPLEMENTAL</v>
      </c>
      <c r="P200" s="8"/>
      <c r="Q200" s="13" t="str">
        <f>$Q$8</f>
        <v>BUDGET</v>
      </c>
    </row>
    <row r="201" spans="1:34" ht="11.85" customHeight="1" x14ac:dyDescent="0.2">
      <c r="D201" s="2"/>
      <c r="F201" s="2"/>
      <c r="H201" s="2"/>
      <c r="J201" s="2"/>
      <c r="L201" s="2"/>
      <c r="N201" s="2"/>
      <c r="P201" s="2"/>
    </row>
    <row r="202" spans="1:34" ht="11.85" customHeight="1" x14ac:dyDescent="0.2">
      <c r="A202" s="14" t="s">
        <v>145</v>
      </c>
      <c r="D202" s="2"/>
      <c r="F202" s="2"/>
      <c r="H202" s="2"/>
      <c r="J202" s="2"/>
      <c r="L202" s="2"/>
      <c r="N202" s="2"/>
      <c r="P202" s="2"/>
    </row>
    <row r="203" spans="1:34" ht="11.85" hidden="1" customHeight="1" x14ac:dyDescent="0.2">
      <c r="A203" s="3" t="s">
        <v>69</v>
      </c>
      <c r="C203" s="2">
        <v>0</v>
      </c>
      <c r="D203" s="2"/>
      <c r="E203" s="2">
        <v>0</v>
      </c>
      <c r="F203" s="2"/>
      <c r="G203" s="2">
        <v>0</v>
      </c>
      <c r="H203" s="2"/>
      <c r="I203" s="2">
        <v>0</v>
      </c>
      <c r="J203" s="2"/>
      <c r="K203" s="4">
        <v>0</v>
      </c>
      <c r="L203" s="2"/>
      <c r="M203" s="4">
        <v>0</v>
      </c>
      <c r="N203" s="2"/>
      <c r="O203" s="4">
        <v>0</v>
      </c>
      <c r="P203" s="2"/>
      <c r="Q203" s="4">
        <f t="shared" ref="Q203:Q209" si="9">M203+O203</f>
        <v>0</v>
      </c>
    </row>
    <row r="204" spans="1:34" ht="11.85" hidden="1" customHeight="1" x14ac:dyDescent="0.2">
      <c r="A204" s="3" t="s">
        <v>146</v>
      </c>
      <c r="C204" s="2">
        <v>0</v>
      </c>
      <c r="D204" s="2"/>
      <c r="E204" s="2">
        <v>0</v>
      </c>
      <c r="F204" s="2"/>
      <c r="G204" s="2">
        <v>0</v>
      </c>
      <c r="H204" s="2"/>
      <c r="I204" s="2">
        <v>0</v>
      </c>
      <c r="J204" s="2"/>
      <c r="K204" s="4">
        <v>0</v>
      </c>
      <c r="L204" s="2"/>
      <c r="M204" s="4">
        <v>0</v>
      </c>
      <c r="N204" s="2"/>
      <c r="O204" s="4">
        <v>0</v>
      </c>
      <c r="P204" s="2"/>
      <c r="Q204" s="4">
        <f t="shared" si="9"/>
        <v>0</v>
      </c>
    </row>
    <row r="205" spans="1:34" ht="11.85" customHeight="1" x14ac:dyDescent="0.2">
      <c r="A205" s="3" t="s">
        <v>147</v>
      </c>
      <c r="C205" s="2">
        <v>34.119999999999997</v>
      </c>
      <c r="D205" s="2"/>
      <c r="E205" s="2">
        <v>21.21</v>
      </c>
      <c r="F205" s="2"/>
      <c r="G205" s="2">
        <v>14.6</v>
      </c>
      <c r="H205" s="2"/>
      <c r="I205" s="2">
        <v>0</v>
      </c>
      <c r="J205" s="2"/>
      <c r="K205" s="4">
        <v>0</v>
      </c>
      <c r="L205" s="2"/>
      <c r="M205" s="4">
        <v>0</v>
      </c>
      <c r="N205" s="2"/>
      <c r="O205" s="4">
        <v>0</v>
      </c>
      <c r="P205" s="2"/>
      <c r="Q205" s="4">
        <f t="shared" si="9"/>
        <v>0</v>
      </c>
      <c r="AE205" s="2"/>
    </row>
    <row r="206" spans="1:34" ht="9" customHeight="1" x14ac:dyDescent="0.2">
      <c r="D206" s="2"/>
      <c r="F206" s="2"/>
      <c r="H206" s="2"/>
      <c r="J206" s="2"/>
      <c r="L206" s="2"/>
      <c r="N206" s="2"/>
      <c r="P206" s="2"/>
    </row>
    <row r="207" spans="1:34" ht="11.85" customHeight="1" x14ac:dyDescent="0.2">
      <c r="A207" s="3" t="s">
        <v>148</v>
      </c>
      <c r="C207" s="2">
        <v>1343.61</v>
      </c>
      <c r="D207" s="2"/>
      <c r="E207" s="2">
        <v>2728.06</v>
      </c>
      <c r="F207" s="2"/>
      <c r="G207" s="2">
        <v>110</v>
      </c>
      <c r="H207" s="2"/>
      <c r="I207" s="2">
        <v>0</v>
      </c>
      <c r="J207" s="2"/>
      <c r="K207" s="4">
        <v>0</v>
      </c>
      <c r="L207" s="2"/>
      <c r="M207" s="4">
        <v>0</v>
      </c>
      <c r="N207" s="2"/>
      <c r="O207" s="4">
        <v>0</v>
      </c>
      <c r="P207" s="2"/>
      <c r="Q207" s="4">
        <f t="shared" si="9"/>
        <v>0</v>
      </c>
    </row>
    <row r="208" spans="1:34" s="3" customFormat="1" ht="11.85" customHeight="1" x14ac:dyDescent="0.2">
      <c r="A208" s="3" t="s">
        <v>149</v>
      </c>
      <c r="C208" s="2">
        <v>120</v>
      </c>
      <c r="D208" s="2"/>
      <c r="E208" s="2">
        <v>120</v>
      </c>
      <c r="F208" s="2"/>
      <c r="G208" s="2">
        <v>120</v>
      </c>
      <c r="H208" s="2"/>
      <c r="I208" s="2">
        <v>100</v>
      </c>
      <c r="J208" s="2"/>
      <c r="K208" s="4">
        <v>100</v>
      </c>
      <c r="L208" s="2"/>
      <c r="M208" s="4">
        <v>100</v>
      </c>
      <c r="N208" s="2"/>
      <c r="O208" s="4">
        <v>0</v>
      </c>
      <c r="P208" s="2"/>
      <c r="Q208" s="4">
        <f t="shared" si="9"/>
        <v>100</v>
      </c>
      <c r="S208" s="4"/>
      <c r="T208" s="7"/>
      <c r="AH208" s="5"/>
    </row>
    <row r="209" spans="1:34" s="3" customFormat="1" ht="11.85" customHeight="1" x14ac:dyDescent="0.2">
      <c r="A209" s="3" t="s">
        <v>150</v>
      </c>
      <c r="C209" s="2">
        <v>0</v>
      </c>
      <c r="D209" s="2"/>
      <c r="E209" s="2">
        <v>0</v>
      </c>
      <c r="F209" s="2"/>
      <c r="G209" s="2">
        <v>0</v>
      </c>
      <c r="H209" s="2"/>
      <c r="I209" s="2">
        <v>0</v>
      </c>
      <c r="J209" s="2"/>
      <c r="K209" s="4">
        <v>0</v>
      </c>
      <c r="L209" s="2"/>
      <c r="M209" s="4">
        <v>0</v>
      </c>
      <c r="N209" s="2"/>
      <c r="O209" s="4">
        <v>0</v>
      </c>
      <c r="P209" s="2"/>
      <c r="Q209" s="4">
        <f t="shared" si="9"/>
        <v>0</v>
      </c>
      <c r="S209" s="4"/>
      <c r="T209" s="7"/>
      <c r="AH209" s="5"/>
    </row>
    <row r="210" spans="1:34" s="3" customFormat="1" ht="9" customHeight="1" x14ac:dyDescent="0.2">
      <c r="C210" s="2"/>
      <c r="D210" s="2"/>
      <c r="E210" s="2"/>
      <c r="F210" s="2"/>
      <c r="G210" s="2"/>
      <c r="H210" s="2"/>
      <c r="I210" s="2"/>
      <c r="J210" s="2"/>
      <c r="K210" s="4"/>
      <c r="L210" s="2"/>
      <c r="M210" s="4"/>
      <c r="N210" s="2"/>
      <c r="O210" s="4"/>
      <c r="P210" s="2"/>
      <c r="Q210" s="4"/>
      <c r="S210" s="4"/>
      <c r="T210" s="7"/>
      <c r="AH210" s="5"/>
    </row>
    <row r="211" spans="1:34" s="3" customFormat="1" ht="11.85" customHeight="1" x14ac:dyDescent="0.2">
      <c r="A211" s="3" t="s">
        <v>151</v>
      </c>
      <c r="C211" s="2">
        <v>9.86</v>
      </c>
      <c r="D211" s="2"/>
      <c r="E211" s="2">
        <v>1.24</v>
      </c>
      <c r="F211" s="2"/>
      <c r="G211" s="2">
        <v>-86.55</v>
      </c>
      <c r="H211" s="2"/>
      <c r="I211" s="2">
        <v>0</v>
      </c>
      <c r="J211" s="2"/>
      <c r="K211" s="4">
        <v>0</v>
      </c>
      <c r="L211" s="2"/>
      <c r="M211" s="4">
        <v>0</v>
      </c>
      <c r="N211" s="2"/>
      <c r="O211" s="4">
        <v>0</v>
      </c>
      <c r="P211" s="2"/>
      <c r="Q211" s="4">
        <f>M211+O211</f>
        <v>0</v>
      </c>
      <c r="S211" s="4"/>
      <c r="T211" s="7"/>
      <c r="X211" s="2"/>
      <c r="AH211" s="5"/>
    </row>
    <row r="212" spans="1:34" s="3" customFormat="1" ht="11.85" customHeight="1" x14ac:dyDescent="0.2">
      <c r="A212" s="3" t="s">
        <v>152</v>
      </c>
      <c r="C212" s="2">
        <v>91.86</v>
      </c>
      <c r="D212" s="2"/>
      <c r="E212" s="2">
        <v>-64.66</v>
      </c>
      <c r="F212" s="2"/>
      <c r="G212" s="2">
        <v>-26.33</v>
      </c>
      <c r="H212" s="2"/>
      <c r="I212" s="2">
        <v>0</v>
      </c>
      <c r="J212" s="2"/>
      <c r="K212" s="4">
        <v>0</v>
      </c>
      <c r="L212" s="2"/>
      <c r="M212" s="4">
        <v>0</v>
      </c>
      <c r="N212" s="2"/>
      <c r="O212" s="4">
        <v>0</v>
      </c>
      <c r="P212" s="2"/>
      <c r="Q212" s="4">
        <f>M212+O212</f>
        <v>0</v>
      </c>
      <c r="S212" s="4"/>
      <c r="T212" s="7"/>
      <c r="Y212" s="2"/>
      <c r="AH212" s="5"/>
    </row>
    <row r="213" spans="1:34" s="3" customFormat="1" ht="11.85" customHeight="1" x14ac:dyDescent="0.2">
      <c r="A213" s="3" t="s">
        <v>153</v>
      </c>
      <c r="C213" s="2">
        <v>0</v>
      </c>
      <c r="D213" s="2"/>
      <c r="E213" s="2">
        <v>0</v>
      </c>
      <c r="F213" s="2"/>
      <c r="G213" s="2">
        <v>0.37</v>
      </c>
      <c r="H213" s="2"/>
      <c r="I213" s="2">
        <v>0</v>
      </c>
      <c r="J213" s="2"/>
      <c r="K213" s="4">
        <v>0</v>
      </c>
      <c r="L213" s="2"/>
      <c r="M213" s="4">
        <v>0</v>
      </c>
      <c r="N213" s="2"/>
      <c r="O213" s="4">
        <v>0</v>
      </c>
      <c r="P213" s="2"/>
      <c r="Q213" s="4">
        <f>M213+O213</f>
        <v>0</v>
      </c>
      <c r="S213" s="4"/>
      <c r="T213" s="7"/>
      <c r="AH213" s="5"/>
    </row>
    <row r="214" spans="1:34" s="3" customFormat="1" ht="11.85" customHeight="1" x14ac:dyDescent="0.2">
      <c r="A214" s="3" t="s">
        <v>154</v>
      </c>
      <c r="C214" s="2">
        <v>-118.76</v>
      </c>
      <c r="D214" s="2"/>
      <c r="E214" s="2">
        <v>-98.27</v>
      </c>
      <c r="F214" s="2"/>
      <c r="G214" s="2">
        <v>-15.8</v>
      </c>
      <c r="H214" s="2"/>
      <c r="I214" s="2">
        <v>0</v>
      </c>
      <c r="J214" s="2"/>
      <c r="K214" s="4">
        <v>0</v>
      </c>
      <c r="L214" s="2"/>
      <c r="M214" s="4">
        <v>0</v>
      </c>
      <c r="N214" s="2"/>
      <c r="O214" s="4">
        <v>0</v>
      </c>
      <c r="P214" s="2"/>
      <c r="Q214" s="4">
        <f>M214+O214</f>
        <v>0</v>
      </c>
      <c r="S214" s="4"/>
      <c r="T214" s="7"/>
      <c r="AH214" s="5"/>
    </row>
    <row r="215" spans="1:34" s="3" customFormat="1" ht="9" customHeight="1" x14ac:dyDescent="0.2">
      <c r="C215" s="2"/>
      <c r="D215" s="2"/>
      <c r="E215" s="2"/>
      <c r="F215" s="2"/>
      <c r="G215" s="2"/>
      <c r="H215" s="2"/>
      <c r="I215" s="2"/>
      <c r="J215" s="2"/>
      <c r="K215" s="4"/>
      <c r="L215" s="2"/>
      <c r="M215" s="4"/>
      <c r="N215" s="2"/>
      <c r="O215" s="4"/>
      <c r="P215" s="2"/>
      <c r="Q215" s="4"/>
      <c r="S215" s="4"/>
      <c r="T215" s="7"/>
      <c r="AH215" s="5"/>
    </row>
    <row r="216" spans="1:34" s="3" customFormat="1" ht="11.85" customHeight="1" x14ac:dyDescent="0.2">
      <c r="A216" s="3" t="s">
        <v>155</v>
      </c>
      <c r="C216" s="2">
        <v>0</v>
      </c>
      <c r="D216" s="2"/>
      <c r="E216" s="2">
        <v>0</v>
      </c>
      <c r="F216" s="2"/>
      <c r="G216" s="2">
        <v>0</v>
      </c>
      <c r="H216" s="2"/>
      <c r="I216" s="2">
        <v>0</v>
      </c>
      <c r="J216" s="2"/>
      <c r="K216" s="4">
        <v>0</v>
      </c>
      <c r="L216" s="2"/>
      <c r="M216" s="4">
        <v>0</v>
      </c>
      <c r="N216" s="2"/>
      <c r="O216" s="4">
        <v>0</v>
      </c>
      <c r="P216" s="2"/>
      <c r="Q216" s="4">
        <v>0</v>
      </c>
      <c r="S216" s="4"/>
      <c r="T216" s="7"/>
      <c r="V216" s="2"/>
      <c r="AH216" s="5"/>
    </row>
    <row r="217" spans="1:34" s="3" customFormat="1" ht="11.85" customHeight="1" x14ac:dyDescent="0.2">
      <c r="A217" s="3" t="s">
        <v>156</v>
      </c>
      <c r="C217" s="2">
        <v>10000</v>
      </c>
      <c r="D217" s="2"/>
      <c r="E217" s="2">
        <v>1000</v>
      </c>
      <c r="F217" s="2"/>
      <c r="G217" s="2">
        <v>15000</v>
      </c>
      <c r="H217" s="2"/>
      <c r="I217" s="2">
        <v>0</v>
      </c>
      <c r="J217" s="2"/>
      <c r="K217" s="4">
        <v>0</v>
      </c>
      <c r="L217" s="2"/>
      <c r="M217" s="4">
        <v>0</v>
      </c>
      <c r="N217" s="2"/>
      <c r="O217" s="4">
        <v>0</v>
      </c>
      <c r="P217" s="2"/>
      <c r="Q217" s="4">
        <f>M217+O217</f>
        <v>0</v>
      </c>
      <c r="S217" s="4"/>
      <c r="T217" s="7"/>
      <c r="W217" s="2"/>
      <c r="AH217" s="5"/>
    </row>
    <row r="218" spans="1:34" s="3" customFormat="1" ht="11.85" customHeight="1" x14ac:dyDescent="0.2">
      <c r="A218" s="3" t="s">
        <v>157</v>
      </c>
      <c r="C218" s="2">
        <v>19950</v>
      </c>
      <c r="D218" s="2"/>
      <c r="E218" s="2">
        <v>13200</v>
      </c>
      <c r="F218" s="2"/>
      <c r="G218" s="2">
        <v>10000</v>
      </c>
      <c r="H218" s="2"/>
      <c r="I218" s="2">
        <v>10000</v>
      </c>
      <c r="J218" s="2"/>
      <c r="K218" s="4">
        <v>10000</v>
      </c>
      <c r="L218" s="2"/>
      <c r="M218" s="4">
        <v>10000</v>
      </c>
      <c r="N218" s="2"/>
      <c r="O218" s="4">
        <v>0</v>
      </c>
      <c r="P218" s="2"/>
      <c r="Q218" s="4">
        <f>M218+O218</f>
        <v>10000</v>
      </c>
      <c r="S218" s="4"/>
      <c r="T218" s="7"/>
      <c r="X218" s="2"/>
      <c r="AH218" s="5"/>
    </row>
    <row r="219" spans="1:34" s="3" customFormat="1" ht="11.85" customHeight="1" x14ac:dyDescent="0.2">
      <c r="A219" s="3" t="s">
        <v>158</v>
      </c>
      <c r="C219" s="2">
        <v>0</v>
      </c>
      <c r="D219" s="2"/>
      <c r="E219" s="2">
        <v>0</v>
      </c>
      <c r="F219" s="2"/>
      <c r="G219" s="2">
        <v>0</v>
      </c>
      <c r="H219" s="2"/>
      <c r="I219" s="2">
        <v>100000</v>
      </c>
      <c r="J219" s="2"/>
      <c r="K219" s="4">
        <v>27608</v>
      </c>
      <c r="L219" s="2"/>
      <c r="M219" s="4">
        <v>0</v>
      </c>
      <c r="N219" s="2"/>
      <c r="O219" s="4">
        <v>0</v>
      </c>
      <c r="P219" s="2"/>
      <c r="Q219" s="4">
        <f>M219+O219</f>
        <v>0</v>
      </c>
      <c r="S219" s="4"/>
      <c r="T219" s="7"/>
      <c r="X219" s="2"/>
      <c r="AH219" s="5"/>
    </row>
    <row r="220" spans="1:34" s="3" customFormat="1" ht="11.85" customHeight="1" x14ac:dyDescent="0.2">
      <c r="A220" s="3" t="s">
        <v>159</v>
      </c>
      <c r="C220" s="2">
        <v>0</v>
      </c>
      <c r="D220" s="2"/>
      <c r="E220" s="2">
        <v>11500</v>
      </c>
      <c r="F220" s="2"/>
      <c r="G220" s="2">
        <v>0</v>
      </c>
      <c r="H220" s="2"/>
      <c r="I220" s="2">
        <v>0</v>
      </c>
      <c r="J220" s="2"/>
      <c r="K220" s="4">
        <v>0</v>
      </c>
      <c r="L220" s="2"/>
      <c r="M220" s="4">
        <v>0</v>
      </c>
      <c r="N220" s="2"/>
      <c r="O220" s="4">
        <v>0</v>
      </c>
      <c r="P220" s="2"/>
      <c r="Q220" s="4">
        <f>M220+O220</f>
        <v>0</v>
      </c>
      <c r="S220" s="4"/>
      <c r="T220" s="7"/>
      <c r="AH220" s="5"/>
    </row>
    <row r="221" spans="1:34" s="3" customFormat="1" ht="11.85" hidden="1" customHeight="1" x14ac:dyDescent="0.2">
      <c r="A221" s="3" t="s">
        <v>160</v>
      </c>
      <c r="C221" s="2">
        <v>0</v>
      </c>
      <c r="D221" s="2"/>
      <c r="E221" s="2">
        <v>0</v>
      </c>
      <c r="F221" s="2"/>
      <c r="G221" s="2"/>
      <c r="H221" s="2"/>
      <c r="I221" s="2">
        <v>0</v>
      </c>
      <c r="J221" s="2"/>
      <c r="K221" s="4">
        <v>0</v>
      </c>
      <c r="L221" s="2"/>
      <c r="M221" s="4">
        <v>0</v>
      </c>
      <c r="N221" s="2"/>
      <c r="O221" s="4">
        <v>0</v>
      </c>
      <c r="P221" s="2"/>
      <c r="Q221" s="4">
        <v>0</v>
      </c>
      <c r="S221" s="4"/>
      <c r="T221" s="7"/>
      <c r="AH221" s="5"/>
    </row>
    <row r="222" spans="1:34" s="3" customFormat="1" ht="11.85" hidden="1" customHeight="1" x14ac:dyDescent="0.2">
      <c r="A222" s="3" t="s">
        <v>161</v>
      </c>
      <c r="C222" s="2">
        <v>0</v>
      </c>
      <c r="D222" s="2"/>
      <c r="E222" s="2">
        <v>0</v>
      </c>
      <c r="F222" s="2"/>
      <c r="G222" s="2"/>
      <c r="H222" s="2"/>
      <c r="I222" s="2">
        <v>0</v>
      </c>
      <c r="J222" s="2"/>
      <c r="K222" s="4">
        <v>0</v>
      </c>
      <c r="L222" s="2"/>
      <c r="M222" s="4">
        <v>0</v>
      </c>
      <c r="N222" s="2"/>
      <c r="O222" s="4">
        <v>0</v>
      </c>
      <c r="P222" s="2"/>
      <c r="Q222" s="4">
        <v>0</v>
      </c>
      <c r="S222" s="4"/>
      <c r="T222" s="7"/>
      <c r="AH222" s="5"/>
    </row>
    <row r="223" spans="1:34" s="3" customFormat="1" ht="11.85" hidden="1" customHeight="1" x14ac:dyDescent="0.2">
      <c r="A223" s="3" t="s">
        <v>162</v>
      </c>
      <c r="C223" s="2">
        <v>0</v>
      </c>
      <c r="D223" s="2"/>
      <c r="E223" s="2">
        <v>0</v>
      </c>
      <c r="F223" s="2"/>
      <c r="G223" s="2"/>
      <c r="H223" s="2"/>
      <c r="I223" s="2">
        <v>0</v>
      </c>
      <c r="J223" s="2"/>
      <c r="K223" s="4">
        <v>0</v>
      </c>
      <c r="L223" s="2"/>
      <c r="M223" s="4">
        <v>0</v>
      </c>
      <c r="N223" s="2"/>
      <c r="O223" s="4">
        <v>0</v>
      </c>
      <c r="P223" s="2"/>
      <c r="Q223" s="4">
        <v>0</v>
      </c>
      <c r="S223" s="4"/>
      <c r="T223" s="7"/>
      <c r="AH223" s="5"/>
    </row>
    <row r="224" spans="1:34" ht="9" customHeight="1" x14ac:dyDescent="0.2">
      <c r="D224" s="2"/>
      <c r="F224" s="2"/>
      <c r="H224" s="2"/>
      <c r="J224" s="2"/>
      <c r="L224" s="2"/>
      <c r="N224" s="2"/>
      <c r="P224" s="2"/>
    </row>
    <row r="225" spans="1:34" ht="11.85" customHeight="1" x14ac:dyDescent="0.2">
      <c r="A225" s="3" t="s">
        <v>163</v>
      </c>
      <c r="C225" s="2">
        <v>3013.64</v>
      </c>
      <c r="D225" s="2"/>
      <c r="E225" s="2">
        <v>2698.25</v>
      </c>
      <c r="F225" s="2"/>
      <c r="G225" s="2">
        <v>377.63</v>
      </c>
      <c r="H225" s="2"/>
      <c r="I225" s="2">
        <v>0</v>
      </c>
      <c r="J225" s="2"/>
      <c r="K225" s="4">
        <v>0</v>
      </c>
      <c r="L225" s="2"/>
      <c r="M225" s="4">
        <v>0</v>
      </c>
      <c r="N225" s="2"/>
      <c r="O225" s="4">
        <v>0</v>
      </c>
      <c r="P225" s="2"/>
      <c r="Q225" s="4">
        <f t="shared" ref="Q225:Q244" si="10">M225+O225</f>
        <v>0</v>
      </c>
      <c r="U225" s="2"/>
    </row>
    <row r="226" spans="1:34" ht="11.85" customHeight="1" x14ac:dyDescent="0.2">
      <c r="A226" s="3" t="s">
        <v>164</v>
      </c>
      <c r="C226" s="2">
        <v>320.02</v>
      </c>
      <c r="D226" s="2"/>
      <c r="E226" s="2">
        <v>4035</v>
      </c>
      <c r="F226" s="2"/>
      <c r="G226" s="2">
        <v>0</v>
      </c>
      <c r="H226" s="2"/>
      <c r="I226" s="2">
        <v>0</v>
      </c>
      <c r="J226" s="2"/>
      <c r="K226" s="4">
        <v>0</v>
      </c>
      <c r="L226" s="2"/>
      <c r="M226" s="4">
        <v>0</v>
      </c>
      <c r="N226" s="2"/>
      <c r="O226" s="4">
        <v>0</v>
      </c>
      <c r="P226" s="2"/>
      <c r="Q226" s="4">
        <f t="shared" si="10"/>
        <v>0</v>
      </c>
      <c r="V226" s="2"/>
    </row>
    <row r="227" spans="1:34" ht="11.85" customHeight="1" x14ac:dyDescent="0.2">
      <c r="A227" s="3" t="s">
        <v>165</v>
      </c>
      <c r="C227" s="2">
        <v>600</v>
      </c>
      <c r="D227" s="2"/>
      <c r="E227" s="2">
        <v>0</v>
      </c>
      <c r="F227" s="2"/>
      <c r="G227" s="2">
        <v>1102.3</v>
      </c>
      <c r="H227" s="2"/>
      <c r="I227" s="2">
        <v>0</v>
      </c>
      <c r="J227" s="2"/>
      <c r="K227" s="4">
        <v>0</v>
      </c>
      <c r="L227" s="2"/>
      <c r="M227" s="4">
        <v>0</v>
      </c>
      <c r="N227" s="2"/>
      <c r="O227" s="4">
        <v>0</v>
      </c>
      <c r="P227" s="2"/>
      <c r="Q227" s="4">
        <f t="shared" si="10"/>
        <v>0</v>
      </c>
      <c r="W227" s="2"/>
    </row>
    <row r="228" spans="1:34" ht="11.85" customHeight="1" x14ac:dyDescent="0.2">
      <c r="A228" s="3" t="s">
        <v>166</v>
      </c>
      <c r="C228" s="2">
        <v>566.58000000000004</v>
      </c>
      <c r="D228" s="2"/>
      <c r="E228" s="2">
        <v>0</v>
      </c>
      <c r="F228" s="2"/>
      <c r="G228" s="2">
        <v>492.38</v>
      </c>
      <c r="H228" s="2"/>
      <c r="I228" s="2">
        <v>0</v>
      </c>
      <c r="J228" s="2"/>
      <c r="K228" s="4">
        <v>0</v>
      </c>
      <c r="L228" s="2"/>
      <c r="M228" s="4">
        <v>0</v>
      </c>
      <c r="N228" s="2"/>
      <c r="O228" s="4">
        <v>0</v>
      </c>
      <c r="P228" s="2"/>
      <c r="Q228" s="4">
        <f t="shared" si="10"/>
        <v>0</v>
      </c>
    </row>
    <row r="229" spans="1:34" ht="11.85" customHeight="1" x14ac:dyDescent="0.2">
      <c r="A229" s="3" t="s">
        <v>167</v>
      </c>
      <c r="C229" s="2">
        <v>30.4</v>
      </c>
      <c r="D229" s="2"/>
      <c r="E229" s="2">
        <v>315.99</v>
      </c>
      <c r="F229" s="2"/>
      <c r="G229" s="2">
        <v>5883.48</v>
      </c>
      <c r="H229" s="2"/>
      <c r="I229" s="2">
        <v>0</v>
      </c>
      <c r="J229" s="2"/>
      <c r="K229" s="4">
        <v>0</v>
      </c>
      <c r="L229" s="2"/>
      <c r="M229" s="4">
        <v>0</v>
      </c>
      <c r="N229" s="2"/>
      <c r="O229" s="4">
        <v>0</v>
      </c>
      <c r="P229" s="2"/>
      <c r="Q229" s="4">
        <f t="shared" si="10"/>
        <v>0</v>
      </c>
      <c r="X229" s="2"/>
    </row>
    <row r="230" spans="1:34" ht="11.85" customHeight="1" x14ac:dyDescent="0.2">
      <c r="A230" s="3" t="s">
        <v>168</v>
      </c>
      <c r="C230" s="2">
        <v>0</v>
      </c>
      <c r="D230" s="2"/>
      <c r="E230" s="2">
        <v>49.32</v>
      </c>
      <c r="F230" s="2"/>
      <c r="G230" s="2">
        <v>0</v>
      </c>
      <c r="H230" s="2"/>
      <c r="I230" s="2">
        <v>0</v>
      </c>
      <c r="J230" s="2"/>
      <c r="K230" s="4">
        <v>0</v>
      </c>
      <c r="L230" s="2"/>
      <c r="M230" s="4">
        <v>0</v>
      </c>
      <c r="N230" s="2"/>
      <c r="O230" s="4">
        <v>0</v>
      </c>
      <c r="P230" s="2"/>
      <c r="Q230" s="4">
        <f t="shared" si="10"/>
        <v>0</v>
      </c>
      <c r="Y230" s="2"/>
    </row>
    <row r="231" spans="1:34" ht="11.85" customHeight="1" x14ac:dyDescent="0.2">
      <c r="A231" s="3" t="s">
        <v>169</v>
      </c>
      <c r="C231" s="2">
        <v>0</v>
      </c>
      <c r="D231" s="2"/>
      <c r="E231" s="2">
        <v>216.5</v>
      </c>
      <c r="F231" s="2"/>
      <c r="G231" s="2">
        <v>938.17</v>
      </c>
      <c r="H231" s="2"/>
      <c r="I231" s="2">
        <v>0</v>
      </c>
      <c r="J231" s="2"/>
      <c r="K231" s="4">
        <v>0</v>
      </c>
      <c r="L231" s="2"/>
      <c r="M231" s="4">
        <v>0</v>
      </c>
      <c r="N231" s="2"/>
      <c r="O231" s="4">
        <v>0</v>
      </c>
      <c r="P231" s="2"/>
      <c r="Q231" s="4">
        <f t="shared" si="10"/>
        <v>0</v>
      </c>
      <c r="Z231" s="2"/>
    </row>
    <row r="232" spans="1:34" ht="11.85" customHeight="1" x14ac:dyDescent="0.2">
      <c r="A232" s="3" t="s">
        <v>170</v>
      </c>
      <c r="C232" s="2">
        <v>4593.28</v>
      </c>
      <c r="D232" s="2"/>
      <c r="E232" s="2">
        <v>3867.59</v>
      </c>
      <c r="F232" s="2"/>
      <c r="G232" s="2">
        <v>3555.99</v>
      </c>
      <c r="H232" s="2"/>
      <c r="I232" s="2">
        <v>0</v>
      </c>
      <c r="J232" s="2"/>
      <c r="K232" s="4">
        <v>0</v>
      </c>
      <c r="L232" s="2"/>
      <c r="M232" s="4">
        <v>2000</v>
      </c>
      <c r="N232" s="2"/>
      <c r="O232" s="4">
        <v>0</v>
      </c>
      <c r="P232" s="2"/>
      <c r="Q232" s="4">
        <f t="shared" si="10"/>
        <v>2000</v>
      </c>
      <c r="AA232" s="2"/>
    </row>
    <row r="233" spans="1:34" ht="11.85" customHeight="1" x14ac:dyDescent="0.2">
      <c r="A233" s="3" t="s">
        <v>171</v>
      </c>
      <c r="C233" s="2">
        <v>0</v>
      </c>
      <c r="D233" s="2"/>
      <c r="E233" s="2">
        <v>0</v>
      </c>
      <c r="F233" s="2"/>
      <c r="G233" s="2">
        <v>0</v>
      </c>
      <c r="H233" s="2"/>
      <c r="I233" s="2">
        <v>0</v>
      </c>
      <c r="J233" s="2"/>
      <c r="K233" s="4">
        <v>0</v>
      </c>
      <c r="L233" s="2"/>
      <c r="M233" s="4">
        <v>0</v>
      </c>
      <c r="N233" s="2"/>
      <c r="O233" s="4">
        <v>0</v>
      </c>
      <c r="P233" s="2"/>
      <c r="Q233" s="4">
        <f t="shared" si="10"/>
        <v>0</v>
      </c>
      <c r="AC233" s="2"/>
    </row>
    <row r="234" spans="1:34" ht="11.85" customHeight="1" x14ac:dyDescent="0.2">
      <c r="A234" s="3" t="s">
        <v>172</v>
      </c>
      <c r="C234" s="2">
        <v>0</v>
      </c>
      <c r="D234" s="2"/>
      <c r="E234" s="2">
        <v>12.38</v>
      </c>
      <c r="F234" s="2"/>
      <c r="G234" s="2">
        <v>14241.98</v>
      </c>
      <c r="H234" s="2"/>
      <c r="I234" s="2">
        <v>0</v>
      </c>
      <c r="J234" s="2"/>
      <c r="K234" s="4">
        <v>0</v>
      </c>
      <c r="L234" s="2"/>
      <c r="M234" s="4">
        <v>0</v>
      </c>
      <c r="N234" s="2"/>
      <c r="O234" s="4">
        <v>0</v>
      </c>
      <c r="P234" s="2"/>
      <c r="Q234" s="4">
        <f t="shared" si="10"/>
        <v>0</v>
      </c>
      <c r="AC234" s="2"/>
    </row>
    <row r="235" spans="1:34" ht="11.85" customHeight="1" x14ac:dyDescent="0.2">
      <c r="A235" s="3" t="s">
        <v>173</v>
      </c>
      <c r="C235" s="2">
        <v>2014.71</v>
      </c>
      <c r="D235" s="2"/>
      <c r="E235" s="2">
        <v>7588</v>
      </c>
      <c r="F235" s="2"/>
      <c r="G235" s="2">
        <v>37.53</v>
      </c>
      <c r="H235" s="2"/>
      <c r="I235" s="2">
        <v>0</v>
      </c>
      <c r="J235" s="2"/>
      <c r="K235" s="4">
        <v>0</v>
      </c>
      <c r="L235" s="2"/>
      <c r="M235" s="4">
        <v>0</v>
      </c>
      <c r="N235" s="2"/>
      <c r="O235" s="4">
        <v>0</v>
      </c>
      <c r="P235" s="2"/>
      <c r="Q235" s="4">
        <f t="shared" si="10"/>
        <v>0</v>
      </c>
      <c r="AE235" s="2"/>
    </row>
    <row r="236" spans="1:34" ht="11.85" customHeight="1" x14ac:dyDescent="0.2">
      <c r="A236" s="3" t="s">
        <v>174</v>
      </c>
      <c r="C236" s="2">
        <v>0</v>
      </c>
      <c r="D236" s="2"/>
      <c r="E236" s="2">
        <v>0</v>
      </c>
      <c r="F236" s="2"/>
      <c r="G236" s="2">
        <v>0</v>
      </c>
      <c r="H236" s="2"/>
      <c r="I236" s="2">
        <v>0</v>
      </c>
      <c r="J236" s="2"/>
      <c r="K236" s="4">
        <v>26000</v>
      </c>
      <c r="L236" s="2"/>
      <c r="M236" s="4">
        <v>0</v>
      </c>
      <c r="N236" s="2"/>
      <c r="O236" s="4">
        <v>0</v>
      </c>
      <c r="P236" s="2"/>
      <c r="Q236" s="4">
        <f t="shared" si="10"/>
        <v>0</v>
      </c>
      <c r="AE236" s="2"/>
    </row>
    <row r="237" spans="1:34" ht="11.85" customHeight="1" x14ac:dyDescent="0.2">
      <c r="A237" s="3" t="s">
        <v>175</v>
      </c>
      <c r="C237" s="2">
        <v>0</v>
      </c>
      <c r="D237" s="2"/>
      <c r="E237" s="2">
        <v>53.42</v>
      </c>
      <c r="F237" s="2"/>
      <c r="G237" s="2">
        <v>0</v>
      </c>
      <c r="H237" s="2"/>
      <c r="I237" s="2">
        <v>0</v>
      </c>
      <c r="J237" s="2"/>
      <c r="K237" s="4">
        <v>0</v>
      </c>
      <c r="L237" s="2"/>
      <c r="M237" s="4">
        <v>0</v>
      </c>
      <c r="N237" s="2"/>
      <c r="O237" s="4">
        <v>0</v>
      </c>
      <c r="P237" s="2"/>
      <c r="Q237" s="4">
        <f t="shared" si="10"/>
        <v>0</v>
      </c>
    </row>
    <row r="238" spans="1:34" ht="11.85" customHeight="1" x14ac:dyDescent="0.2">
      <c r="A238" s="3" t="s">
        <v>176</v>
      </c>
      <c r="C238" s="2">
        <v>0</v>
      </c>
      <c r="D238" s="2"/>
      <c r="E238" s="2">
        <v>0</v>
      </c>
      <c r="F238" s="2"/>
      <c r="G238" s="2">
        <v>0</v>
      </c>
      <c r="H238" s="2"/>
      <c r="I238" s="2">
        <v>0</v>
      </c>
      <c r="J238" s="2"/>
      <c r="K238" s="4">
        <v>0</v>
      </c>
      <c r="L238" s="2"/>
      <c r="M238" s="4">
        <v>0</v>
      </c>
      <c r="N238" s="2"/>
      <c r="O238" s="4">
        <v>0</v>
      </c>
      <c r="P238" s="2"/>
      <c r="Q238" s="4">
        <f t="shared" si="10"/>
        <v>0</v>
      </c>
    </row>
    <row r="239" spans="1:34" ht="11.85" customHeight="1" x14ac:dyDescent="0.2">
      <c r="A239" s="3" t="s">
        <v>177</v>
      </c>
      <c r="C239" s="2">
        <v>0</v>
      </c>
      <c r="D239" s="2"/>
      <c r="E239" s="2">
        <v>0</v>
      </c>
      <c r="F239" s="2"/>
      <c r="G239" s="2">
        <v>0</v>
      </c>
      <c r="H239" s="2"/>
      <c r="I239" s="2">
        <v>0</v>
      </c>
      <c r="J239" s="2"/>
      <c r="K239" s="4">
        <v>0</v>
      </c>
      <c r="L239" s="2"/>
      <c r="M239" s="4">
        <v>0</v>
      </c>
      <c r="N239" s="2"/>
      <c r="O239" s="4">
        <v>0</v>
      </c>
      <c r="P239" s="2"/>
      <c r="Q239" s="4">
        <f t="shared" si="10"/>
        <v>0</v>
      </c>
    </row>
    <row r="240" spans="1:34" s="3" customFormat="1" ht="11.85" customHeight="1" x14ac:dyDescent="0.2">
      <c r="A240" s="3" t="s">
        <v>178</v>
      </c>
      <c r="C240" s="2">
        <v>4486.12</v>
      </c>
      <c r="D240" s="2"/>
      <c r="E240" s="2">
        <v>773.68</v>
      </c>
      <c r="F240" s="2"/>
      <c r="G240" s="2">
        <v>0</v>
      </c>
      <c r="H240" s="2"/>
      <c r="I240" s="2">
        <v>0</v>
      </c>
      <c r="J240" s="2"/>
      <c r="K240" s="4">
        <v>0</v>
      </c>
      <c r="L240" s="2"/>
      <c r="M240" s="4">
        <v>0</v>
      </c>
      <c r="N240" s="2"/>
      <c r="O240" s="4">
        <v>0</v>
      </c>
      <c r="P240" s="2"/>
      <c r="Q240" s="4">
        <f t="shared" si="10"/>
        <v>0</v>
      </c>
      <c r="S240" s="4"/>
      <c r="T240" s="7"/>
      <c r="AH240" s="5"/>
    </row>
    <row r="241" spans="1:34" s="3" customFormat="1" ht="11.85" customHeight="1" x14ac:dyDescent="0.2">
      <c r="A241" s="3" t="s">
        <v>179</v>
      </c>
      <c r="C241" s="2">
        <v>0</v>
      </c>
      <c r="D241" s="2"/>
      <c r="E241" s="2">
        <v>232.17</v>
      </c>
      <c r="F241" s="2"/>
      <c r="G241" s="2">
        <v>1027</v>
      </c>
      <c r="H241" s="2"/>
      <c r="I241" s="2">
        <v>0</v>
      </c>
      <c r="J241" s="2"/>
      <c r="K241" s="4">
        <v>0</v>
      </c>
      <c r="L241" s="2"/>
      <c r="M241" s="4">
        <v>0</v>
      </c>
      <c r="N241" s="2"/>
      <c r="O241" s="4">
        <v>0</v>
      </c>
      <c r="P241" s="2"/>
      <c r="Q241" s="4">
        <f t="shared" si="10"/>
        <v>0</v>
      </c>
      <c r="S241" s="4"/>
      <c r="T241" s="7"/>
      <c r="AH241" s="5"/>
    </row>
    <row r="242" spans="1:34" s="3" customFormat="1" ht="11.85" customHeight="1" x14ac:dyDescent="0.2">
      <c r="A242" s="3" t="s">
        <v>180</v>
      </c>
      <c r="C242" s="2">
        <v>0</v>
      </c>
      <c r="D242" s="2"/>
      <c r="E242" s="2">
        <v>0</v>
      </c>
      <c r="F242" s="2"/>
      <c r="G242" s="2">
        <v>328.43</v>
      </c>
      <c r="H242" s="2"/>
      <c r="I242" s="2">
        <v>0</v>
      </c>
      <c r="J242" s="2"/>
      <c r="K242" s="4">
        <v>0</v>
      </c>
      <c r="L242" s="2"/>
      <c r="M242" s="4">
        <v>0</v>
      </c>
      <c r="N242" s="2"/>
      <c r="O242" s="4">
        <v>0</v>
      </c>
      <c r="P242" s="2"/>
      <c r="Q242" s="4">
        <f t="shared" si="10"/>
        <v>0</v>
      </c>
      <c r="S242" s="4"/>
      <c r="T242" s="7"/>
      <c r="AH242" s="5"/>
    </row>
    <row r="243" spans="1:34" s="3" customFormat="1" ht="11.85" customHeight="1" x14ac:dyDescent="0.2">
      <c r="A243" s="3" t="s">
        <v>181</v>
      </c>
      <c r="C243" s="2">
        <v>2786.29</v>
      </c>
      <c r="D243" s="2"/>
      <c r="E243" s="2">
        <v>2784.04</v>
      </c>
      <c r="F243" s="2"/>
      <c r="G243" s="2">
        <v>0</v>
      </c>
      <c r="H243" s="2"/>
      <c r="I243" s="2">
        <v>2500</v>
      </c>
      <c r="J243" s="2"/>
      <c r="K243" s="4">
        <v>2500</v>
      </c>
      <c r="L243" s="2"/>
      <c r="M243" s="4">
        <v>2000</v>
      </c>
      <c r="N243" s="2"/>
      <c r="O243" s="4">
        <v>0</v>
      </c>
      <c r="P243" s="2"/>
      <c r="Q243" s="4">
        <f t="shared" si="10"/>
        <v>2000</v>
      </c>
      <c r="S243" s="4"/>
      <c r="T243" s="7"/>
      <c r="AH243" s="5"/>
    </row>
    <row r="244" spans="1:34" s="3" customFormat="1" ht="11.85" customHeight="1" x14ac:dyDescent="0.2">
      <c r="A244" s="3" t="s">
        <v>182</v>
      </c>
      <c r="C244" s="2">
        <v>2.4900000000000002</v>
      </c>
      <c r="D244" s="2"/>
      <c r="E244" s="2">
        <v>2.21</v>
      </c>
      <c r="F244" s="2"/>
      <c r="G244" s="2">
        <v>0</v>
      </c>
      <c r="H244" s="2"/>
      <c r="I244" s="2">
        <v>0</v>
      </c>
      <c r="J244" s="2"/>
      <c r="K244" s="4">
        <v>0</v>
      </c>
      <c r="L244" s="2"/>
      <c r="M244" s="4">
        <v>0</v>
      </c>
      <c r="N244" s="2"/>
      <c r="O244" s="4">
        <v>0</v>
      </c>
      <c r="P244" s="2"/>
      <c r="Q244" s="4">
        <f t="shared" si="10"/>
        <v>0</v>
      </c>
      <c r="S244" s="4"/>
      <c r="T244" s="7"/>
      <c r="AH244" s="5"/>
    </row>
    <row r="245" spans="1:34" s="3" customFormat="1" ht="11.85" customHeight="1" x14ac:dyDescent="0.2">
      <c r="C245" s="2"/>
      <c r="D245" s="2"/>
      <c r="E245" s="2"/>
      <c r="F245" s="2"/>
      <c r="G245" s="2"/>
      <c r="H245" s="2"/>
      <c r="I245" s="2"/>
      <c r="J245" s="2"/>
      <c r="K245" s="4"/>
      <c r="L245" s="2"/>
      <c r="M245" s="4"/>
      <c r="N245" s="2"/>
      <c r="O245" s="4"/>
      <c r="P245" s="2"/>
      <c r="Q245" s="4"/>
      <c r="S245" s="4"/>
      <c r="T245" s="7"/>
      <c r="AH245" s="5"/>
    </row>
    <row r="246" spans="1:34" s="3" customFormat="1" ht="11.85" customHeight="1" x14ac:dyDescent="0.2">
      <c r="A246" s="3" t="s">
        <v>183</v>
      </c>
      <c r="C246" s="2">
        <v>0</v>
      </c>
      <c r="D246" s="2"/>
      <c r="E246" s="2">
        <v>0</v>
      </c>
      <c r="F246" s="2"/>
      <c r="G246" s="2">
        <v>560</v>
      </c>
      <c r="H246" s="2"/>
      <c r="I246" s="2">
        <v>0</v>
      </c>
      <c r="J246" s="2"/>
      <c r="K246" s="4">
        <v>0</v>
      </c>
      <c r="L246" s="2"/>
      <c r="M246" s="4">
        <v>0</v>
      </c>
      <c r="N246" s="2"/>
      <c r="O246" s="4">
        <v>0</v>
      </c>
      <c r="P246" s="2"/>
      <c r="Q246" s="4">
        <f t="shared" ref="Q246:Q252" si="11">M246+O246</f>
        <v>0</v>
      </c>
      <c r="S246" s="4"/>
      <c r="T246" s="7"/>
      <c r="V246" s="2"/>
      <c r="AH246" s="5"/>
    </row>
    <row r="247" spans="1:34" s="3" customFormat="1" ht="11.85" customHeight="1" x14ac:dyDescent="0.2">
      <c r="A247" s="3" t="s">
        <v>184</v>
      </c>
      <c r="C247" s="2">
        <v>0</v>
      </c>
      <c r="D247" s="2"/>
      <c r="E247" s="2">
        <v>0</v>
      </c>
      <c r="F247" s="2"/>
      <c r="G247" s="2">
        <v>0</v>
      </c>
      <c r="H247" s="2"/>
      <c r="I247" s="2">
        <v>0</v>
      </c>
      <c r="J247" s="2"/>
      <c r="K247" s="4">
        <v>0</v>
      </c>
      <c r="L247" s="2"/>
      <c r="M247" s="4">
        <v>0</v>
      </c>
      <c r="N247" s="2"/>
      <c r="O247" s="4">
        <v>0</v>
      </c>
      <c r="P247" s="2"/>
      <c r="Q247" s="4">
        <f t="shared" si="11"/>
        <v>0</v>
      </c>
      <c r="S247" s="4"/>
      <c r="T247" s="7"/>
      <c r="W247" s="2"/>
      <c r="AH247" s="5"/>
    </row>
    <row r="248" spans="1:34" s="3" customFormat="1" ht="11.85" customHeight="1" x14ac:dyDescent="0.2">
      <c r="A248" s="3" t="s">
        <v>185</v>
      </c>
      <c r="C248" s="2">
        <v>0</v>
      </c>
      <c r="D248" s="2"/>
      <c r="E248" s="2">
        <v>0</v>
      </c>
      <c r="F248" s="2"/>
      <c r="G248" s="2">
        <v>0</v>
      </c>
      <c r="H248" s="2"/>
      <c r="I248" s="2">
        <v>0</v>
      </c>
      <c r="J248" s="2"/>
      <c r="K248" s="4">
        <v>0</v>
      </c>
      <c r="L248" s="2"/>
      <c r="M248" s="4">
        <v>0</v>
      </c>
      <c r="N248" s="2"/>
      <c r="O248" s="4">
        <v>0</v>
      </c>
      <c r="P248" s="2"/>
      <c r="Q248" s="4">
        <f t="shared" si="11"/>
        <v>0</v>
      </c>
      <c r="S248" s="4"/>
      <c r="T248" s="7"/>
      <c r="X248" s="2"/>
      <c r="AH248" s="5"/>
    </row>
    <row r="249" spans="1:34" s="3" customFormat="1" ht="11.85" customHeight="1" x14ac:dyDescent="0.2">
      <c r="A249" s="3" t="s">
        <v>186</v>
      </c>
      <c r="C249" s="2">
        <v>175</v>
      </c>
      <c r="D249" s="2"/>
      <c r="E249" s="2">
        <v>0</v>
      </c>
      <c r="F249" s="2"/>
      <c r="G249" s="2">
        <v>0</v>
      </c>
      <c r="H249" s="2"/>
      <c r="I249" s="2">
        <v>0</v>
      </c>
      <c r="J249" s="2"/>
      <c r="K249" s="4">
        <v>0</v>
      </c>
      <c r="L249" s="2"/>
      <c r="M249" s="4">
        <v>0</v>
      </c>
      <c r="N249" s="2"/>
      <c r="O249" s="4">
        <v>0</v>
      </c>
      <c r="P249" s="2"/>
      <c r="Q249" s="4">
        <f t="shared" si="11"/>
        <v>0</v>
      </c>
      <c r="S249" s="4"/>
      <c r="T249" s="7"/>
      <c r="Y249" s="2"/>
      <c r="AH249" s="5"/>
    </row>
    <row r="250" spans="1:34" s="3" customFormat="1" ht="11.85" customHeight="1" x14ac:dyDescent="0.2">
      <c r="A250" s="3" t="s">
        <v>187</v>
      </c>
      <c r="C250" s="2">
        <v>0</v>
      </c>
      <c r="D250" s="2"/>
      <c r="E250" s="2">
        <v>1630</v>
      </c>
      <c r="F250" s="2"/>
      <c r="G250" s="2">
        <v>0</v>
      </c>
      <c r="H250" s="2"/>
      <c r="I250" s="2">
        <v>0</v>
      </c>
      <c r="J250" s="2"/>
      <c r="K250" s="4">
        <v>0</v>
      </c>
      <c r="L250" s="2"/>
      <c r="M250" s="4">
        <v>0</v>
      </c>
      <c r="N250" s="2"/>
      <c r="O250" s="4">
        <v>0</v>
      </c>
      <c r="P250" s="2"/>
      <c r="Q250" s="4">
        <f t="shared" si="11"/>
        <v>0</v>
      </c>
      <c r="S250" s="4"/>
      <c r="T250" s="7"/>
      <c r="AH250" s="5"/>
    </row>
    <row r="251" spans="1:34" s="3" customFormat="1" ht="11.85" customHeight="1" x14ac:dyDescent="0.2">
      <c r="A251" s="3" t="s">
        <v>188</v>
      </c>
      <c r="C251" s="2">
        <v>14.92</v>
      </c>
      <c r="D251" s="2"/>
      <c r="E251" s="2">
        <v>0</v>
      </c>
      <c r="F251" s="2"/>
      <c r="G251" s="2">
        <v>0</v>
      </c>
      <c r="H251" s="2"/>
      <c r="I251" s="2">
        <v>0</v>
      </c>
      <c r="J251" s="2"/>
      <c r="K251" s="4">
        <v>0</v>
      </c>
      <c r="L251" s="2"/>
      <c r="M251" s="4">
        <v>0</v>
      </c>
      <c r="N251" s="2"/>
      <c r="O251" s="4">
        <v>0</v>
      </c>
      <c r="P251" s="2"/>
      <c r="Q251" s="4">
        <f t="shared" si="11"/>
        <v>0</v>
      </c>
      <c r="S251" s="4"/>
      <c r="T251" s="7"/>
      <c r="AH251" s="5"/>
    </row>
    <row r="252" spans="1:34" s="3" customFormat="1" ht="11.85" customHeight="1" x14ac:dyDescent="0.2">
      <c r="A252" s="3" t="s">
        <v>189</v>
      </c>
      <c r="C252" s="2">
        <v>1095</v>
      </c>
      <c r="D252" s="2"/>
      <c r="E252" s="2">
        <v>0</v>
      </c>
      <c r="F252" s="2"/>
      <c r="G252" s="2">
        <v>580</v>
      </c>
      <c r="H252" s="2"/>
      <c r="I252" s="2">
        <v>0</v>
      </c>
      <c r="J252" s="2"/>
      <c r="K252" s="4">
        <v>0</v>
      </c>
      <c r="L252" s="2"/>
      <c r="M252" s="4">
        <v>0</v>
      </c>
      <c r="N252" s="2"/>
      <c r="O252" s="4">
        <v>0</v>
      </c>
      <c r="P252" s="2"/>
      <c r="Q252" s="4">
        <f t="shared" si="11"/>
        <v>0</v>
      </c>
      <c r="S252" s="4"/>
      <c r="T252" s="7"/>
      <c r="AH252" s="5"/>
    </row>
    <row r="253" spans="1:34" s="3" customFormat="1" ht="9" customHeight="1" x14ac:dyDescent="0.2">
      <c r="C253" s="20"/>
      <c r="D253" s="20"/>
      <c r="E253" s="20"/>
      <c r="F253" s="20"/>
      <c r="G253" s="20"/>
      <c r="H253" s="20"/>
      <c r="I253" s="20"/>
      <c r="J253" s="20"/>
      <c r="K253" s="21"/>
      <c r="L253" s="20"/>
      <c r="M253" s="21"/>
      <c r="N253" s="20"/>
      <c r="O253" s="21"/>
      <c r="P253" s="2"/>
      <c r="Q253" s="21"/>
      <c r="S253" s="4"/>
      <c r="T253" s="7"/>
      <c r="AH253" s="5"/>
    </row>
    <row r="254" spans="1:34" s="3" customFormat="1" ht="11.85" customHeight="1" x14ac:dyDescent="0.2">
      <c r="A254" s="3" t="s">
        <v>190</v>
      </c>
      <c r="C254" s="2">
        <v>0</v>
      </c>
      <c r="D254" s="2"/>
      <c r="E254" s="2">
        <v>6</v>
      </c>
      <c r="F254" s="2"/>
      <c r="G254" s="2">
        <v>0</v>
      </c>
      <c r="H254" s="2"/>
      <c r="I254" s="2">
        <v>0</v>
      </c>
      <c r="J254" s="2"/>
      <c r="K254" s="4">
        <v>0</v>
      </c>
      <c r="L254" s="2"/>
      <c r="M254" s="4">
        <v>0</v>
      </c>
      <c r="N254" s="2"/>
      <c r="O254" s="4">
        <v>0</v>
      </c>
      <c r="P254" s="2"/>
      <c r="Q254" s="4">
        <f t="shared" ref="Q254:Q259" si="12">M254+O254</f>
        <v>0</v>
      </c>
      <c r="S254" s="4"/>
      <c r="T254" s="7"/>
      <c r="U254" s="2"/>
      <c r="AH254" s="5"/>
    </row>
    <row r="255" spans="1:34" s="3" customFormat="1" ht="11.85" customHeight="1" x14ac:dyDescent="0.2">
      <c r="A255" s="3" t="s">
        <v>191</v>
      </c>
      <c r="C255" s="2">
        <v>201.3</v>
      </c>
      <c r="D255" s="2"/>
      <c r="E255" s="2">
        <v>3615.3</v>
      </c>
      <c r="F255" s="2"/>
      <c r="G255" s="2">
        <v>272.8</v>
      </c>
      <c r="H255" s="2"/>
      <c r="I255" s="2">
        <v>200</v>
      </c>
      <c r="J255" s="2"/>
      <c r="K255" s="4">
        <v>200</v>
      </c>
      <c r="L255" s="2"/>
      <c r="M255" s="4">
        <v>0</v>
      </c>
      <c r="N255" s="2"/>
      <c r="O255" s="4">
        <v>0</v>
      </c>
      <c r="P255" s="2"/>
      <c r="Q255" s="4">
        <f t="shared" si="12"/>
        <v>0</v>
      </c>
      <c r="S255" s="4"/>
      <c r="T255" s="7"/>
      <c r="V255" s="2"/>
      <c r="AH255" s="5"/>
    </row>
    <row r="256" spans="1:34" s="3" customFormat="1" ht="11.85" customHeight="1" x14ac:dyDescent="0.2">
      <c r="A256" s="3" t="s">
        <v>192</v>
      </c>
      <c r="C256" s="2">
        <v>1735.78</v>
      </c>
      <c r="D256" s="2"/>
      <c r="E256" s="2">
        <v>4.3600000000000003</v>
      </c>
      <c r="F256" s="2"/>
      <c r="G256" s="2">
        <v>0</v>
      </c>
      <c r="H256" s="2"/>
      <c r="I256" s="2">
        <v>0</v>
      </c>
      <c r="J256" s="2"/>
      <c r="K256" s="4">
        <v>0</v>
      </c>
      <c r="L256" s="2"/>
      <c r="M256" s="4">
        <v>0</v>
      </c>
      <c r="N256" s="2"/>
      <c r="O256" s="4">
        <v>0</v>
      </c>
      <c r="P256" s="2"/>
      <c r="Q256" s="4">
        <f t="shared" si="12"/>
        <v>0</v>
      </c>
      <c r="S256" s="4"/>
      <c r="T256" s="7"/>
      <c r="X256" s="2"/>
      <c r="AH256" s="5"/>
    </row>
    <row r="257" spans="1:34" s="3" customFormat="1" ht="11.85" customHeight="1" x14ac:dyDescent="0.2">
      <c r="A257" s="3" t="s">
        <v>193</v>
      </c>
      <c r="C257" s="2">
        <v>6240.04</v>
      </c>
      <c r="D257" s="2"/>
      <c r="E257" s="2">
        <v>1207.51</v>
      </c>
      <c r="F257" s="2"/>
      <c r="G257" s="2">
        <v>971.43</v>
      </c>
      <c r="H257" s="2"/>
      <c r="I257" s="2">
        <v>1500</v>
      </c>
      <c r="J257" s="2"/>
      <c r="K257" s="4">
        <v>1500</v>
      </c>
      <c r="L257" s="2"/>
      <c r="M257" s="4">
        <v>1000</v>
      </c>
      <c r="N257" s="2"/>
      <c r="O257" s="4">
        <v>0</v>
      </c>
      <c r="P257" s="2"/>
      <c r="Q257" s="4">
        <f t="shared" si="12"/>
        <v>1000</v>
      </c>
      <c r="S257" s="4"/>
      <c r="T257" s="7"/>
      <c r="Y257" s="2"/>
      <c r="AH257" s="5"/>
    </row>
    <row r="258" spans="1:34" s="3" customFormat="1" ht="11.85" customHeight="1" x14ac:dyDescent="0.2">
      <c r="A258" s="3" t="s">
        <v>194</v>
      </c>
      <c r="C258" s="2">
        <v>0</v>
      </c>
      <c r="D258" s="2"/>
      <c r="E258" s="2">
        <v>5273.47</v>
      </c>
      <c r="F258" s="2"/>
      <c r="G258" s="2">
        <v>5084.7</v>
      </c>
      <c r="H258" s="2"/>
      <c r="I258" s="2">
        <v>4000</v>
      </c>
      <c r="J258" s="2"/>
      <c r="K258" s="4">
        <v>4000</v>
      </c>
      <c r="L258" s="2"/>
      <c r="M258" s="4">
        <v>5000</v>
      </c>
      <c r="N258" s="2"/>
      <c r="O258" s="4">
        <v>0</v>
      </c>
      <c r="P258" s="2"/>
      <c r="Q258" s="4">
        <f t="shared" si="12"/>
        <v>5000</v>
      </c>
      <c r="S258" s="4"/>
      <c r="T258" s="7"/>
      <c r="AH258" s="5"/>
    </row>
    <row r="259" spans="1:34" s="3" customFormat="1" ht="11.85" customHeight="1" x14ac:dyDescent="0.2">
      <c r="A259" s="3" t="s">
        <v>195</v>
      </c>
      <c r="C259" s="2">
        <v>0</v>
      </c>
      <c r="D259" s="2"/>
      <c r="E259" s="2">
        <v>15.75</v>
      </c>
      <c r="F259" s="2"/>
      <c r="G259" s="2">
        <v>11.55</v>
      </c>
      <c r="H259" s="2"/>
      <c r="I259" s="2">
        <v>0</v>
      </c>
      <c r="J259" s="2"/>
      <c r="K259" s="4">
        <v>0</v>
      </c>
      <c r="L259" s="2"/>
      <c r="M259" s="4">
        <v>0</v>
      </c>
      <c r="N259" s="2"/>
      <c r="O259" s="4">
        <v>0</v>
      </c>
      <c r="P259" s="2"/>
      <c r="Q259" s="4">
        <f t="shared" si="12"/>
        <v>0</v>
      </c>
      <c r="S259" s="4"/>
      <c r="T259" s="7"/>
      <c r="AH259" s="5"/>
    </row>
    <row r="260" spans="1:34" s="3" customFormat="1" ht="11.85" customHeight="1" x14ac:dyDescent="0.2">
      <c r="C260" s="2"/>
      <c r="D260" s="2"/>
      <c r="E260" s="2"/>
      <c r="F260" s="2"/>
      <c r="G260" s="2"/>
      <c r="H260" s="2"/>
      <c r="I260" s="2"/>
      <c r="J260" s="2"/>
      <c r="K260" s="4"/>
      <c r="L260" s="2"/>
      <c r="M260" s="4"/>
      <c r="N260" s="2"/>
      <c r="O260" s="4"/>
      <c r="P260" s="2"/>
      <c r="Q260" s="4"/>
      <c r="S260" s="4"/>
      <c r="T260" s="7"/>
      <c r="AH260" s="5"/>
    </row>
    <row r="261" spans="1:34" s="3" customFormat="1" ht="11.85" customHeight="1" x14ac:dyDescent="0.2">
      <c r="C261" s="2"/>
      <c r="D261" s="2"/>
      <c r="E261" s="2"/>
      <c r="F261" s="2"/>
      <c r="G261" s="2"/>
      <c r="H261" s="2"/>
      <c r="I261" s="2"/>
      <c r="J261" s="2"/>
      <c r="K261" s="4"/>
      <c r="L261" s="2"/>
      <c r="M261" s="4"/>
      <c r="N261" s="2"/>
      <c r="O261" s="4"/>
      <c r="P261" s="2"/>
      <c r="Q261" s="4"/>
      <c r="S261" s="4"/>
      <c r="T261" s="7"/>
      <c r="AH261" s="5"/>
    </row>
    <row r="262" spans="1:34" s="3" customFormat="1" ht="11.85" customHeight="1" x14ac:dyDescent="0.2">
      <c r="C262" s="2"/>
      <c r="D262" s="2"/>
      <c r="E262" s="2"/>
      <c r="F262" s="2"/>
      <c r="G262" s="2"/>
      <c r="H262" s="2"/>
      <c r="I262" s="2"/>
      <c r="J262" s="2"/>
      <c r="K262" s="4"/>
      <c r="L262" s="2"/>
      <c r="M262" s="4"/>
      <c r="N262" s="2"/>
      <c r="O262" s="4"/>
      <c r="P262" s="2"/>
      <c r="Q262" s="4"/>
      <c r="S262" s="4"/>
      <c r="T262" s="7"/>
      <c r="AH262" s="5"/>
    </row>
    <row r="263" spans="1:34" s="3" customFormat="1" ht="11.85" customHeight="1" x14ac:dyDescent="0.2">
      <c r="A263" s="1"/>
      <c r="B263" s="1"/>
      <c r="C263" s="2"/>
      <c r="E263" s="2" t="str">
        <f>$E$1</f>
        <v>CITY OF BRADY</v>
      </c>
      <c r="G263" s="2"/>
      <c r="I263" s="2"/>
      <c r="K263" s="4"/>
      <c r="M263" s="4"/>
      <c r="O263" s="4"/>
      <c r="Q263" s="4"/>
      <c r="S263" s="4"/>
      <c r="T263" s="7"/>
      <c r="AH263" s="5"/>
    </row>
    <row r="264" spans="1:34" s="3" customFormat="1" ht="11.85" customHeight="1" x14ac:dyDescent="0.2">
      <c r="C264" s="2"/>
      <c r="E264" s="2" t="str">
        <f>$E$2</f>
        <v>BUDGET REPORT</v>
      </c>
      <c r="G264" s="2"/>
      <c r="I264" s="2"/>
      <c r="K264" s="4"/>
      <c r="M264" s="4"/>
      <c r="O264" s="4"/>
      <c r="Q264" s="4"/>
      <c r="S264" s="4"/>
      <c r="T264" s="7"/>
      <c r="AH264" s="5"/>
    </row>
    <row r="265" spans="1:34" s="3" customFormat="1" ht="11.85" customHeight="1" x14ac:dyDescent="0.2">
      <c r="C265" s="2"/>
      <c r="E265" s="2" t="str">
        <f>$E$3</f>
        <v>FISCAL YEAR 2017 - 2018</v>
      </c>
      <c r="G265" s="2"/>
      <c r="I265" s="2"/>
      <c r="K265" s="4"/>
      <c r="M265" s="4"/>
      <c r="O265" s="4"/>
      <c r="Q265" s="4"/>
      <c r="S265" s="4"/>
      <c r="T265" s="7"/>
      <c r="AH265" s="5"/>
    </row>
    <row r="266" spans="1:34" s="3" customFormat="1" ht="11.85" customHeight="1" x14ac:dyDescent="0.2">
      <c r="A266" s="3" t="s">
        <v>3</v>
      </c>
      <c r="C266" s="2"/>
      <c r="E266" s="2"/>
      <c r="G266" s="2"/>
      <c r="I266" s="2"/>
      <c r="K266" s="4"/>
      <c r="M266" s="4"/>
      <c r="O266" s="4"/>
      <c r="Q266" s="4"/>
      <c r="S266" s="4"/>
      <c r="T266" s="7"/>
      <c r="AH266" s="5"/>
    </row>
    <row r="267" spans="1:34" s="3" customFormat="1" ht="11.85" customHeight="1" x14ac:dyDescent="0.2">
      <c r="C267" s="2"/>
      <c r="E267" s="2"/>
      <c r="G267" s="2"/>
      <c r="I267" s="2"/>
      <c r="K267" s="4"/>
      <c r="M267" s="4"/>
      <c r="O267" s="4"/>
      <c r="Q267" s="4"/>
      <c r="S267" s="4"/>
      <c r="T267" s="7"/>
      <c r="AH267" s="5"/>
    </row>
    <row r="268" spans="1:34" s="3" customFormat="1" ht="11.85" customHeight="1" x14ac:dyDescent="0.2">
      <c r="C268" s="2"/>
      <c r="E268" s="2"/>
      <c r="G268" s="2"/>
      <c r="I268" s="49" t="str">
        <f>+I6</f>
        <v>(----- 2016-2017 ------)</v>
      </c>
      <c r="J268" s="49"/>
      <c r="K268" s="49"/>
      <c r="L268" s="8"/>
      <c r="M268" s="49" t="str">
        <f>$M$6</f>
        <v>2017-2018</v>
      </c>
      <c r="N268" s="49"/>
      <c r="O268" s="49"/>
      <c r="P268" s="49"/>
      <c r="Q268" s="49"/>
      <c r="S268" s="4"/>
      <c r="T268" s="7"/>
      <c r="AH268" s="5"/>
    </row>
    <row r="269" spans="1:34" s="3" customFormat="1" ht="11.85" customHeight="1" x14ac:dyDescent="0.2">
      <c r="C269" s="9" t="str">
        <f>$C$7</f>
        <v>2013-2014</v>
      </c>
      <c r="D269" s="8"/>
      <c r="E269" s="9" t="str">
        <f>$E$7</f>
        <v>2014-2015</v>
      </c>
      <c r="F269" s="8"/>
      <c r="G269" s="9" t="str">
        <f>$G$7</f>
        <v>2015-2016</v>
      </c>
      <c r="H269" s="8"/>
      <c r="I269" s="9" t="s">
        <v>9</v>
      </c>
      <c r="J269" s="8"/>
      <c r="K269" s="10" t="str">
        <f>+$K$7</f>
        <v>PROJECTED</v>
      </c>
      <c r="L269" s="8"/>
      <c r="M269" s="10" t="str">
        <f>$M$7</f>
        <v>2017-2018</v>
      </c>
      <c r="N269" s="8"/>
      <c r="O269" s="10" t="str">
        <f>$O$7</f>
        <v>2017-2018</v>
      </c>
      <c r="P269" s="8"/>
      <c r="Q269" s="10" t="str">
        <f>$Q$7</f>
        <v>APPROVED</v>
      </c>
      <c r="S269" s="4"/>
      <c r="T269" s="7"/>
      <c r="AH269" s="5"/>
    </row>
    <row r="270" spans="1:34" s="3" customFormat="1" ht="11.85" customHeight="1" x14ac:dyDescent="0.2">
      <c r="A270" s="11"/>
      <c r="C270" s="12" t="s">
        <v>12</v>
      </c>
      <c r="D270" s="8"/>
      <c r="E270" s="12" t="s">
        <v>12</v>
      </c>
      <c r="F270" s="8"/>
      <c r="G270" s="12" t="s">
        <v>12</v>
      </c>
      <c r="H270" s="8"/>
      <c r="I270" s="12" t="s">
        <v>13</v>
      </c>
      <c r="J270" s="8"/>
      <c r="K270" s="13" t="s">
        <v>13</v>
      </c>
      <c r="L270" s="8"/>
      <c r="M270" s="13" t="str">
        <f>$M$8</f>
        <v>BASE</v>
      </c>
      <c r="N270" s="8"/>
      <c r="O270" s="13" t="str">
        <f>$O$8</f>
        <v>SUPPLEMENTAL</v>
      </c>
      <c r="P270" s="8"/>
      <c r="Q270" s="13" t="str">
        <f>$Q$8</f>
        <v>BUDGET</v>
      </c>
      <c r="S270" s="4"/>
      <c r="T270" s="7"/>
      <c r="AH270" s="5"/>
    </row>
    <row r="271" spans="1:34" s="3" customFormat="1" ht="11.85" customHeight="1" x14ac:dyDescent="0.2">
      <c r="C271" s="2"/>
      <c r="D271" s="2"/>
      <c r="E271" s="2"/>
      <c r="F271" s="2"/>
      <c r="G271" s="2"/>
      <c r="H271" s="2"/>
      <c r="I271" s="2"/>
      <c r="J271" s="2"/>
      <c r="K271" s="4"/>
      <c r="L271" s="2"/>
      <c r="M271" s="4"/>
      <c r="N271" s="2"/>
      <c r="O271" s="4"/>
      <c r="P271" s="2"/>
      <c r="Q271" s="4"/>
      <c r="S271" s="4"/>
      <c r="T271" s="7"/>
      <c r="AH271" s="5"/>
    </row>
    <row r="272" spans="1:34" s="3" customFormat="1" ht="11.85" customHeight="1" x14ac:dyDescent="0.2">
      <c r="A272" s="3" t="s">
        <v>196</v>
      </c>
      <c r="C272" s="2">
        <v>6749.5</v>
      </c>
      <c r="D272" s="2"/>
      <c r="E272" s="2">
        <v>0</v>
      </c>
      <c r="F272" s="2"/>
      <c r="G272" s="2">
        <v>0</v>
      </c>
      <c r="H272" s="2"/>
      <c r="I272" s="2">
        <v>0</v>
      </c>
      <c r="J272" s="2"/>
      <c r="K272" s="4">
        <v>0</v>
      </c>
      <c r="L272" s="2"/>
      <c r="M272" s="4">
        <v>0</v>
      </c>
      <c r="N272" s="2"/>
      <c r="O272" s="4">
        <v>0</v>
      </c>
      <c r="P272" s="2"/>
      <c r="Q272" s="4">
        <v>0</v>
      </c>
      <c r="S272" s="4"/>
      <c r="T272" s="7"/>
      <c r="AH272" s="5"/>
    </row>
    <row r="273" spans="1:34" s="3" customFormat="1" ht="11.85" hidden="1" customHeight="1" x14ac:dyDescent="0.2">
      <c r="A273" s="3" t="s">
        <v>197</v>
      </c>
      <c r="C273" s="2">
        <v>0</v>
      </c>
      <c r="D273" s="2"/>
      <c r="E273" s="2">
        <v>0</v>
      </c>
      <c r="F273" s="2"/>
      <c r="G273" s="2"/>
      <c r="H273" s="2"/>
      <c r="I273" s="2">
        <v>0</v>
      </c>
      <c r="J273" s="2"/>
      <c r="K273" s="4">
        <v>0</v>
      </c>
      <c r="L273" s="2"/>
      <c r="M273" s="4">
        <v>0</v>
      </c>
      <c r="N273" s="2"/>
      <c r="O273" s="4">
        <v>0</v>
      </c>
      <c r="P273" s="2"/>
      <c r="Q273" s="4">
        <f>M273+O273</f>
        <v>0</v>
      </c>
      <c r="S273" s="4"/>
      <c r="T273" s="7"/>
      <c r="AH273" s="5"/>
    </row>
    <row r="274" spans="1:34" s="3" customFormat="1" ht="11.85" hidden="1" customHeight="1" x14ac:dyDescent="0.2">
      <c r="A274" s="3" t="s">
        <v>198</v>
      </c>
      <c r="C274" s="2">
        <v>0</v>
      </c>
      <c r="D274" s="2"/>
      <c r="E274" s="2">
        <v>0</v>
      </c>
      <c r="F274" s="2"/>
      <c r="G274" s="2"/>
      <c r="H274" s="2"/>
      <c r="I274" s="2">
        <v>0</v>
      </c>
      <c r="J274" s="2"/>
      <c r="K274" s="4">
        <v>0</v>
      </c>
      <c r="L274" s="2"/>
      <c r="M274" s="4">
        <v>0</v>
      </c>
      <c r="N274" s="2"/>
      <c r="O274" s="4">
        <v>0</v>
      </c>
      <c r="P274" s="2"/>
      <c r="Q274" s="4">
        <f>M274+O274</f>
        <v>0</v>
      </c>
      <c r="S274" s="4"/>
      <c r="T274" s="7"/>
      <c r="AH274" s="5"/>
    </row>
    <row r="275" spans="1:34" s="3" customFormat="1" ht="11.85" hidden="1" customHeight="1" x14ac:dyDescent="0.2">
      <c r="A275" s="3" t="s">
        <v>199</v>
      </c>
      <c r="C275" s="2">
        <v>0</v>
      </c>
      <c r="D275" s="2"/>
      <c r="E275" s="2">
        <v>0</v>
      </c>
      <c r="F275" s="2"/>
      <c r="G275" s="2"/>
      <c r="H275" s="2"/>
      <c r="I275" s="2">
        <v>0</v>
      </c>
      <c r="J275" s="2"/>
      <c r="K275" s="4">
        <v>0</v>
      </c>
      <c r="L275" s="2"/>
      <c r="M275" s="4">
        <v>0</v>
      </c>
      <c r="N275" s="2"/>
      <c r="O275" s="4">
        <v>0</v>
      </c>
      <c r="P275" s="2"/>
      <c r="Q275" s="4">
        <v>0</v>
      </c>
      <c r="S275" s="4"/>
      <c r="T275" s="7"/>
      <c r="AH275" s="5"/>
    </row>
    <row r="276" spans="1:34" s="3" customFormat="1" ht="11.85" hidden="1" customHeight="1" x14ac:dyDescent="0.2">
      <c r="A276" s="3" t="s">
        <v>200</v>
      </c>
      <c r="C276" s="2">
        <v>0</v>
      </c>
      <c r="D276" s="2"/>
      <c r="E276" s="2">
        <v>0</v>
      </c>
      <c r="F276" s="2"/>
      <c r="G276" s="2"/>
      <c r="H276" s="2"/>
      <c r="I276" s="2">
        <v>0</v>
      </c>
      <c r="J276" s="2"/>
      <c r="K276" s="4">
        <v>0</v>
      </c>
      <c r="L276" s="2"/>
      <c r="M276" s="4">
        <v>0</v>
      </c>
      <c r="N276" s="2"/>
      <c r="O276" s="4">
        <v>0</v>
      </c>
      <c r="P276" s="2"/>
      <c r="Q276" s="4">
        <v>0</v>
      </c>
      <c r="S276" s="4"/>
      <c r="T276" s="7"/>
      <c r="AH276" s="5"/>
    </row>
    <row r="277" spans="1:34" s="3" customFormat="1" ht="11.85" hidden="1" customHeight="1" x14ac:dyDescent="0.2">
      <c r="A277" s="3" t="s">
        <v>201</v>
      </c>
      <c r="C277" s="2">
        <v>0</v>
      </c>
      <c r="D277" s="2"/>
      <c r="E277" s="2">
        <v>0</v>
      </c>
      <c r="F277" s="2"/>
      <c r="G277" s="2"/>
      <c r="H277" s="2"/>
      <c r="I277" s="2">
        <v>0</v>
      </c>
      <c r="J277" s="2"/>
      <c r="K277" s="4">
        <v>0</v>
      </c>
      <c r="L277" s="2"/>
      <c r="M277" s="4">
        <v>0</v>
      </c>
      <c r="N277" s="2"/>
      <c r="O277" s="4">
        <v>0</v>
      </c>
      <c r="P277" s="2"/>
      <c r="Q277" s="4">
        <v>0</v>
      </c>
      <c r="S277" s="4"/>
      <c r="T277" s="7"/>
      <c r="AH277" s="5"/>
    </row>
    <row r="278" spans="1:34" s="3" customFormat="1" ht="11.85" hidden="1" customHeight="1" x14ac:dyDescent="0.2">
      <c r="A278" s="3" t="s">
        <v>202</v>
      </c>
      <c r="C278" s="2">
        <v>0</v>
      </c>
      <c r="D278" s="2"/>
      <c r="E278" s="2">
        <v>0</v>
      </c>
      <c r="F278" s="2"/>
      <c r="G278" s="2"/>
      <c r="H278" s="2"/>
      <c r="I278" s="2">
        <v>0</v>
      </c>
      <c r="J278" s="2"/>
      <c r="K278" s="4">
        <v>0</v>
      </c>
      <c r="L278" s="2"/>
      <c r="M278" s="4">
        <v>0</v>
      </c>
      <c r="N278" s="2"/>
      <c r="O278" s="4">
        <v>0</v>
      </c>
      <c r="P278" s="2"/>
      <c r="Q278" s="4">
        <v>0</v>
      </c>
      <c r="S278" s="4"/>
      <c r="T278" s="7"/>
      <c r="AH278" s="5"/>
    </row>
    <row r="279" spans="1:34" s="3" customFormat="1" ht="6" customHeight="1" x14ac:dyDescent="0.2">
      <c r="C279" s="2"/>
      <c r="E279" s="2"/>
      <c r="G279" s="2"/>
      <c r="I279" s="2"/>
      <c r="K279" s="4"/>
      <c r="M279" s="4"/>
      <c r="O279" s="4"/>
      <c r="Q279" s="4"/>
      <c r="S279" s="4"/>
      <c r="T279" s="7"/>
      <c r="AH279" s="5"/>
    </row>
    <row r="280" spans="1:34" s="3" customFormat="1" ht="11.85" customHeight="1" x14ac:dyDescent="0.2">
      <c r="A280" s="3" t="s">
        <v>203</v>
      </c>
      <c r="C280" s="2">
        <v>4372.7</v>
      </c>
      <c r="D280" s="2"/>
      <c r="E280" s="2">
        <v>14463.14</v>
      </c>
      <c r="F280" s="2"/>
      <c r="G280" s="2">
        <v>10159.540000000001</v>
      </c>
      <c r="H280" s="2"/>
      <c r="I280" s="2">
        <v>9500</v>
      </c>
      <c r="J280" s="2"/>
      <c r="K280" s="4">
        <v>9500</v>
      </c>
      <c r="L280" s="2"/>
      <c r="M280" s="4">
        <v>9000</v>
      </c>
      <c r="N280" s="2"/>
      <c r="O280" s="4">
        <v>0</v>
      </c>
      <c r="P280" s="2"/>
      <c r="Q280" s="4">
        <f>M280+O280</f>
        <v>9000</v>
      </c>
      <c r="S280" s="4"/>
      <c r="T280" s="7"/>
      <c r="W280" s="2"/>
      <c r="AH280" s="5"/>
    </row>
    <row r="281" spans="1:34" s="3" customFormat="1" ht="6" customHeight="1" x14ac:dyDescent="0.2">
      <c r="C281" s="2"/>
      <c r="E281" s="2"/>
      <c r="G281" s="2"/>
      <c r="I281" s="2"/>
      <c r="K281" s="4"/>
      <c r="M281" s="4"/>
      <c r="O281" s="4"/>
      <c r="Q281" s="4"/>
      <c r="S281" s="4"/>
      <c r="T281" s="7"/>
      <c r="AH281" s="5"/>
    </row>
    <row r="282" spans="1:34" s="3" customFormat="1" ht="11.85" customHeight="1" x14ac:dyDescent="0.2">
      <c r="A282" s="3" t="s">
        <v>204</v>
      </c>
      <c r="C282" s="2">
        <v>515.79999999999995</v>
      </c>
      <c r="D282" s="2"/>
      <c r="E282" s="2">
        <v>67.099999999999994</v>
      </c>
      <c r="F282" s="2"/>
      <c r="G282" s="2">
        <v>13.2</v>
      </c>
      <c r="H282" s="2"/>
      <c r="I282" s="2">
        <v>0</v>
      </c>
      <c r="J282" s="2"/>
      <c r="K282" s="4">
        <v>0</v>
      </c>
      <c r="L282" s="2"/>
      <c r="M282" s="4">
        <v>0</v>
      </c>
      <c r="N282" s="2"/>
      <c r="O282" s="4">
        <v>0</v>
      </c>
      <c r="P282" s="2"/>
      <c r="Q282" s="4">
        <f>M282+O282</f>
        <v>0</v>
      </c>
      <c r="S282" s="4"/>
      <c r="T282" s="7"/>
      <c r="W282" s="2"/>
      <c r="AH282" s="5"/>
    </row>
    <row r="283" spans="1:34" s="3" customFormat="1" ht="11.85" customHeight="1" x14ac:dyDescent="0.2">
      <c r="A283" s="3" t="s">
        <v>205</v>
      </c>
      <c r="C283" s="2">
        <v>0</v>
      </c>
      <c r="D283" s="2"/>
      <c r="E283" s="2">
        <v>42.11</v>
      </c>
      <c r="F283" s="2"/>
      <c r="G283" s="2">
        <v>193.13</v>
      </c>
      <c r="H283" s="2"/>
      <c r="I283" s="2">
        <v>0</v>
      </c>
      <c r="J283" s="2"/>
      <c r="K283" s="4">
        <v>0</v>
      </c>
      <c r="L283" s="2"/>
      <c r="M283" s="4">
        <v>0</v>
      </c>
      <c r="N283" s="2"/>
      <c r="O283" s="4">
        <v>0</v>
      </c>
      <c r="P283" s="2"/>
      <c r="Q283" s="4">
        <f>M283+O283</f>
        <v>0</v>
      </c>
      <c r="S283" s="4"/>
      <c r="T283" s="7"/>
      <c r="AH283" s="5"/>
    </row>
    <row r="284" spans="1:34" s="3" customFormat="1" ht="11.85" hidden="1" customHeight="1" x14ac:dyDescent="0.2">
      <c r="A284" s="3" t="s">
        <v>206</v>
      </c>
      <c r="C284" s="2">
        <v>0</v>
      </c>
      <c r="D284" s="2"/>
      <c r="E284" s="2">
        <v>0</v>
      </c>
      <c r="F284" s="2"/>
      <c r="G284" s="2"/>
      <c r="H284" s="2"/>
      <c r="I284" s="2">
        <v>0</v>
      </c>
      <c r="J284" s="2"/>
      <c r="K284" s="4">
        <v>0</v>
      </c>
      <c r="L284" s="2"/>
      <c r="M284" s="4">
        <v>0</v>
      </c>
      <c r="N284" s="2"/>
      <c r="O284" s="4">
        <v>0</v>
      </c>
      <c r="P284" s="2"/>
      <c r="Q284" s="4">
        <f>M284+O284</f>
        <v>0</v>
      </c>
      <c r="S284" s="4"/>
      <c r="T284" s="7"/>
      <c r="AH284" s="5"/>
    </row>
    <row r="285" spans="1:34" s="3" customFormat="1" ht="9" customHeight="1" x14ac:dyDescent="0.2">
      <c r="C285" s="2"/>
      <c r="E285" s="2"/>
      <c r="G285" s="2"/>
      <c r="I285" s="2"/>
      <c r="K285" s="4"/>
      <c r="M285" s="4"/>
      <c r="O285" s="4"/>
      <c r="Q285" s="4"/>
      <c r="S285" s="4"/>
      <c r="T285" s="7"/>
      <c r="AH285" s="5"/>
    </row>
    <row r="286" spans="1:34" s="3" customFormat="1" ht="11.85" hidden="1" customHeight="1" x14ac:dyDescent="0.2">
      <c r="A286" s="3" t="s">
        <v>207</v>
      </c>
      <c r="C286" s="2">
        <v>0</v>
      </c>
      <c r="D286" s="2"/>
      <c r="E286" s="2">
        <v>0</v>
      </c>
      <c r="F286" s="2"/>
      <c r="G286" s="2"/>
      <c r="H286" s="2"/>
      <c r="I286" s="2">
        <v>0</v>
      </c>
      <c r="J286" s="2"/>
      <c r="K286" s="4">
        <v>0</v>
      </c>
      <c r="L286" s="2"/>
      <c r="M286" s="4">
        <v>0</v>
      </c>
      <c r="N286" s="2"/>
      <c r="O286" s="4">
        <v>0</v>
      </c>
      <c r="P286" s="2"/>
      <c r="Q286" s="4">
        <v>0</v>
      </c>
      <c r="S286" s="4"/>
      <c r="T286" s="7"/>
      <c r="AH286" s="5"/>
    </row>
    <row r="287" spans="1:34" s="3" customFormat="1" ht="11.85" customHeight="1" x14ac:dyDescent="0.2">
      <c r="A287" s="3" t="s">
        <v>208</v>
      </c>
      <c r="C287" s="2">
        <v>0</v>
      </c>
      <c r="D287" s="2"/>
      <c r="E287" s="2">
        <v>11500</v>
      </c>
      <c r="F287" s="2"/>
      <c r="G287" s="2">
        <v>0</v>
      </c>
      <c r="H287" s="2"/>
      <c r="I287" s="2">
        <v>0</v>
      </c>
      <c r="J287" s="2"/>
      <c r="K287" s="4">
        <v>0</v>
      </c>
      <c r="L287" s="2"/>
      <c r="M287" s="4">
        <v>0</v>
      </c>
      <c r="N287" s="2"/>
      <c r="O287" s="4">
        <v>0</v>
      </c>
      <c r="P287" s="2"/>
      <c r="Q287" s="4">
        <f>M287+O287</f>
        <v>0</v>
      </c>
      <c r="S287" s="4"/>
      <c r="T287" s="7"/>
      <c r="AH287" s="5"/>
    </row>
    <row r="288" spans="1:34" s="3" customFormat="1" ht="11.85" hidden="1" customHeight="1" x14ac:dyDescent="0.2">
      <c r="A288" s="3" t="s">
        <v>209</v>
      </c>
      <c r="C288" s="2">
        <v>0</v>
      </c>
      <c r="D288" s="2"/>
      <c r="E288" s="2">
        <v>0</v>
      </c>
      <c r="F288" s="2"/>
      <c r="G288" s="2"/>
      <c r="H288" s="2"/>
      <c r="I288" s="2">
        <v>0</v>
      </c>
      <c r="J288" s="2"/>
      <c r="K288" s="4">
        <v>0</v>
      </c>
      <c r="L288" s="2"/>
      <c r="M288" s="4">
        <v>0</v>
      </c>
      <c r="N288" s="2"/>
      <c r="O288" s="4">
        <v>0</v>
      </c>
      <c r="P288" s="2"/>
      <c r="Q288" s="4">
        <f t="shared" ref="Q288:Q298" si="13">M288+O288</f>
        <v>0</v>
      </c>
      <c r="S288" s="4"/>
      <c r="T288" s="7"/>
      <c r="AH288" s="5"/>
    </row>
    <row r="289" spans="1:34" s="3" customFormat="1" ht="11.85" hidden="1" customHeight="1" x14ac:dyDescent="0.2">
      <c r="A289" s="3" t="s">
        <v>210</v>
      </c>
      <c r="C289" s="2">
        <v>0</v>
      </c>
      <c r="D289" s="2"/>
      <c r="E289" s="2">
        <v>0</v>
      </c>
      <c r="F289" s="2"/>
      <c r="G289" s="2"/>
      <c r="H289" s="2"/>
      <c r="I289" s="2">
        <v>0</v>
      </c>
      <c r="J289" s="2"/>
      <c r="K289" s="4">
        <v>0</v>
      </c>
      <c r="L289" s="2"/>
      <c r="M289" s="4">
        <v>0</v>
      </c>
      <c r="N289" s="2"/>
      <c r="O289" s="4">
        <v>0</v>
      </c>
      <c r="P289" s="2"/>
      <c r="Q289" s="4">
        <f t="shared" si="13"/>
        <v>0</v>
      </c>
      <c r="S289" s="4"/>
      <c r="T289" s="7"/>
      <c r="AH289" s="5"/>
    </row>
    <row r="290" spans="1:34" s="3" customFormat="1" ht="11.85" hidden="1" customHeight="1" x14ac:dyDescent="0.2">
      <c r="A290" s="3" t="s">
        <v>211</v>
      </c>
      <c r="C290" s="2">
        <v>0</v>
      </c>
      <c r="D290" s="2"/>
      <c r="E290" s="2">
        <v>0</v>
      </c>
      <c r="F290" s="2"/>
      <c r="G290" s="2"/>
      <c r="H290" s="2"/>
      <c r="I290" s="2">
        <v>0</v>
      </c>
      <c r="J290" s="2"/>
      <c r="K290" s="4">
        <v>0</v>
      </c>
      <c r="L290" s="2"/>
      <c r="M290" s="4">
        <v>0</v>
      </c>
      <c r="N290" s="2"/>
      <c r="O290" s="4">
        <v>0</v>
      </c>
      <c r="P290" s="2"/>
      <c r="Q290" s="4">
        <f t="shared" si="13"/>
        <v>0</v>
      </c>
      <c r="S290" s="4"/>
      <c r="T290" s="7"/>
      <c r="AH290" s="5"/>
    </row>
    <row r="291" spans="1:34" s="3" customFormat="1" ht="11.85" customHeight="1" x14ac:dyDescent="0.2">
      <c r="A291" s="3" t="s">
        <v>212</v>
      </c>
      <c r="C291" s="2">
        <v>700</v>
      </c>
      <c r="D291" s="2"/>
      <c r="E291" s="2">
        <v>122.9</v>
      </c>
      <c r="F291" s="2"/>
      <c r="G291" s="2">
        <v>5350</v>
      </c>
      <c r="H291" s="2"/>
      <c r="I291" s="2">
        <v>0</v>
      </c>
      <c r="J291" s="2"/>
      <c r="K291" s="4">
        <v>0</v>
      </c>
      <c r="L291" s="2"/>
      <c r="M291" s="4">
        <v>0</v>
      </c>
      <c r="N291" s="2"/>
      <c r="O291" s="4">
        <v>0</v>
      </c>
      <c r="P291" s="2"/>
      <c r="Q291" s="4">
        <f t="shared" si="13"/>
        <v>0</v>
      </c>
      <c r="S291" s="4"/>
      <c r="T291" s="7"/>
      <c r="W291" s="2"/>
      <c r="AH291" s="5"/>
    </row>
    <row r="292" spans="1:34" s="3" customFormat="1" ht="11.85" customHeight="1" x14ac:dyDescent="0.2">
      <c r="A292" s="3" t="s">
        <v>213</v>
      </c>
      <c r="C292" s="2">
        <v>0</v>
      </c>
      <c r="D292" s="2"/>
      <c r="E292" s="2">
        <v>550</v>
      </c>
      <c r="F292" s="2"/>
      <c r="G292" s="2">
        <v>6000</v>
      </c>
      <c r="H292" s="2"/>
      <c r="I292" s="2">
        <v>0</v>
      </c>
      <c r="J292" s="2"/>
      <c r="K292" s="4">
        <v>0</v>
      </c>
      <c r="L292" s="2"/>
      <c r="M292" s="4">
        <v>0</v>
      </c>
      <c r="N292" s="2"/>
      <c r="O292" s="4">
        <v>0</v>
      </c>
      <c r="P292" s="2"/>
      <c r="Q292" s="4">
        <f t="shared" si="13"/>
        <v>0</v>
      </c>
      <c r="S292" s="4"/>
      <c r="T292" s="7"/>
      <c r="AA292" s="2"/>
      <c r="AH292" s="5"/>
    </row>
    <row r="293" spans="1:34" s="3" customFormat="1" ht="11.85" hidden="1" customHeight="1" x14ac:dyDescent="0.2">
      <c r="A293" s="3" t="s">
        <v>214</v>
      </c>
      <c r="C293" s="2">
        <v>0</v>
      </c>
      <c r="D293" s="2"/>
      <c r="E293" s="2">
        <v>0</v>
      </c>
      <c r="F293" s="2"/>
      <c r="G293" s="2">
        <v>0</v>
      </c>
      <c r="H293" s="2"/>
      <c r="I293" s="2">
        <v>0</v>
      </c>
      <c r="J293" s="2"/>
      <c r="K293" s="4">
        <v>0</v>
      </c>
      <c r="L293" s="2"/>
      <c r="M293" s="4">
        <v>0</v>
      </c>
      <c r="N293" s="2"/>
      <c r="O293" s="4">
        <v>0</v>
      </c>
      <c r="P293" s="2"/>
      <c r="Q293" s="4">
        <f t="shared" si="13"/>
        <v>0</v>
      </c>
      <c r="S293" s="4"/>
      <c r="T293" s="7"/>
      <c r="AH293" s="5"/>
    </row>
    <row r="294" spans="1:34" s="3" customFormat="1" ht="11.85" customHeight="1" x14ac:dyDescent="0.2">
      <c r="A294" s="3" t="s">
        <v>215</v>
      </c>
      <c r="C294" s="2">
        <v>0</v>
      </c>
      <c r="D294" s="2"/>
      <c r="E294" s="2">
        <v>0</v>
      </c>
      <c r="F294" s="2"/>
      <c r="G294" s="2">
        <v>0</v>
      </c>
      <c r="H294" s="2"/>
      <c r="I294" s="2">
        <v>0</v>
      </c>
      <c r="J294" s="2"/>
      <c r="K294" s="4">
        <v>0</v>
      </c>
      <c r="L294" s="2"/>
      <c r="M294" s="4">
        <v>0</v>
      </c>
      <c r="N294" s="2"/>
      <c r="O294" s="4">
        <v>0</v>
      </c>
      <c r="P294" s="2"/>
      <c r="Q294" s="4">
        <f t="shared" si="13"/>
        <v>0</v>
      </c>
      <c r="S294" s="4"/>
      <c r="T294" s="7"/>
      <c r="AH294" s="5"/>
    </row>
    <row r="295" spans="1:34" s="3" customFormat="1" ht="11.85" hidden="1" customHeight="1" x14ac:dyDescent="0.2">
      <c r="C295" s="2"/>
      <c r="D295" s="2"/>
      <c r="E295" s="2"/>
      <c r="F295" s="2"/>
      <c r="G295" s="2"/>
      <c r="H295" s="2"/>
      <c r="I295" s="2"/>
      <c r="J295" s="2"/>
      <c r="K295" s="4"/>
      <c r="L295" s="2"/>
      <c r="M295" s="4"/>
      <c r="N295" s="2"/>
      <c r="O295" s="4"/>
      <c r="P295" s="2"/>
      <c r="Q295" s="4">
        <f t="shared" si="13"/>
        <v>0</v>
      </c>
      <c r="S295" s="4"/>
      <c r="T295" s="7"/>
      <c r="AH295" s="5"/>
    </row>
    <row r="296" spans="1:34" s="3" customFormat="1" ht="11.85" hidden="1" customHeight="1" x14ac:dyDescent="0.2">
      <c r="C296" s="2"/>
      <c r="D296" s="2"/>
      <c r="E296" s="2"/>
      <c r="F296" s="2"/>
      <c r="G296" s="2"/>
      <c r="H296" s="2"/>
      <c r="I296" s="2"/>
      <c r="J296" s="2"/>
      <c r="K296" s="4"/>
      <c r="L296" s="2"/>
      <c r="M296" s="4"/>
      <c r="N296" s="2"/>
      <c r="O296" s="4"/>
      <c r="P296" s="2"/>
      <c r="Q296" s="4">
        <f t="shared" si="13"/>
        <v>0</v>
      </c>
      <c r="S296" s="4"/>
      <c r="T296" s="7"/>
      <c r="AH296" s="5"/>
    </row>
    <row r="297" spans="1:34" s="3" customFormat="1" ht="11.85" hidden="1" customHeight="1" x14ac:dyDescent="0.2">
      <c r="C297" s="2"/>
      <c r="D297" s="2"/>
      <c r="E297" s="2"/>
      <c r="F297" s="2"/>
      <c r="G297" s="2"/>
      <c r="H297" s="2"/>
      <c r="I297" s="2"/>
      <c r="J297" s="2"/>
      <c r="K297" s="4"/>
      <c r="L297" s="2"/>
      <c r="M297" s="4"/>
      <c r="N297" s="2"/>
      <c r="O297" s="4"/>
      <c r="P297" s="2"/>
      <c r="Q297" s="4">
        <f t="shared" si="13"/>
        <v>0</v>
      </c>
      <c r="S297" s="4"/>
      <c r="T297" s="7"/>
      <c r="AH297" s="5"/>
    </row>
    <row r="298" spans="1:34" s="3" customFormat="1" ht="11.85" customHeight="1" x14ac:dyDescent="0.2">
      <c r="A298" s="3" t="s">
        <v>216</v>
      </c>
      <c r="C298" s="16">
        <v>0</v>
      </c>
      <c r="D298" s="2"/>
      <c r="E298" s="16">
        <v>0</v>
      </c>
      <c r="F298" s="2"/>
      <c r="G298" s="16">
        <v>0</v>
      </c>
      <c r="H298" s="2"/>
      <c r="I298" s="16">
        <v>0</v>
      </c>
      <c r="J298" s="2"/>
      <c r="K298" s="17">
        <v>0</v>
      </c>
      <c r="L298" s="2"/>
      <c r="M298" s="17">
        <v>0</v>
      </c>
      <c r="N298" s="2"/>
      <c r="O298" s="17">
        <v>0</v>
      </c>
      <c r="P298" s="2"/>
      <c r="Q298" s="17">
        <f t="shared" si="13"/>
        <v>0</v>
      </c>
      <c r="S298" s="4"/>
      <c r="T298" s="7"/>
      <c r="AH298" s="5"/>
    </row>
    <row r="299" spans="1:34" s="3" customFormat="1" ht="11.85" hidden="1" customHeight="1" x14ac:dyDescent="0.2">
      <c r="A299" s="3" t="s">
        <v>217</v>
      </c>
      <c r="C299" s="20">
        <v>0</v>
      </c>
      <c r="D299" s="2"/>
      <c r="E299" s="20">
        <v>0</v>
      </c>
      <c r="F299" s="2"/>
      <c r="G299" s="20">
        <v>0</v>
      </c>
      <c r="H299" s="2"/>
      <c r="I299" s="20">
        <v>0</v>
      </c>
      <c r="J299" s="2"/>
      <c r="K299" s="21">
        <v>0</v>
      </c>
      <c r="L299" s="2"/>
      <c r="M299" s="21">
        <v>0</v>
      </c>
      <c r="N299" s="2"/>
      <c r="O299" s="21">
        <v>0</v>
      </c>
      <c r="P299" s="2"/>
      <c r="Q299" s="21">
        <v>0</v>
      </c>
      <c r="S299" s="4"/>
      <c r="T299" s="7"/>
      <c r="AH299" s="5"/>
    </row>
    <row r="300" spans="1:34" s="3" customFormat="1" ht="11.85" customHeight="1" x14ac:dyDescent="0.2">
      <c r="A300" s="3" t="s">
        <v>218</v>
      </c>
      <c r="C300" s="2">
        <f>SUM(C203:C244)+SUM(C246:C298)</f>
        <v>71644.260000000009</v>
      </c>
      <c r="D300" s="2"/>
      <c r="E300" s="2">
        <f>SUM(E203:E244)+SUM(E246:E298)</f>
        <v>89533.76999999999</v>
      </c>
      <c r="F300" s="2"/>
      <c r="G300" s="2">
        <f>SUM(G203:G244)+SUM(G246:G298)</f>
        <v>82297.53</v>
      </c>
      <c r="H300" s="2"/>
      <c r="I300" s="2">
        <f>SUM(I203:I244)+SUM(I246:I298)</f>
        <v>127800</v>
      </c>
      <c r="J300" s="2"/>
      <c r="K300" s="4">
        <f>SUM(K203:K244)+SUM(K246:K298)</f>
        <v>81408</v>
      </c>
      <c r="L300" s="2"/>
      <c r="M300" s="4">
        <f>SUM(M203:M244)+SUM(M246:M298)</f>
        <v>29100</v>
      </c>
      <c r="N300" s="2"/>
      <c r="O300" s="4">
        <f>SUM(O203:O244)+SUM(O246:O298)</f>
        <v>0</v>
      </c>
      <c r="P300" s="2"/>
      <c r="Q300" s="4">
        <f>SUM(Q203:Q244)+SUM(Q246:Q298)</f>
        <v>29100</v>
      </c>
      <c r="S300" s="4"/>
      <c r="T300" s="7"/>
      <c r="U300" s="2"/>
      <c r="AA300" s="22"/>
      <c r="AH300" s="5"/>
    </row>
    <row r="301" spans="1:34" s="3" customFormat="1" ht="10.5" customHeight="1" x14ac:dyDescent="0.2">
      <c r="C301" s="2"/>
      <c r="D301" s="2"/>
      <c r="E301" s="2"/>
      <c r="F301" s="2"/>
      <c r="G301" s="2"/>
      <c r="H301" s="2"/>
      <c r="I301" s="2"/>
      <c r="J301" s="2"/>
      <c r="K301" s="4"/>
      <c r="L301" s="2"/>
      <c r="M301" s="4"/>
      <c r="N301" s="2"/>
      <c r="O301" s="4"/>
      <c r="P301" s="2"/>
      <c r="Q301" s="4"/>
      <c r="S301" s="4"/>
      <c r="T301" s="7"/>
      <c r="AH301" s="5"/>
    </row>
    <row r="302" spans="1:34" s="3" customFormat="1" ht="11.85" customHeight="1" x14ac:dyDescent="0.2">
      <c r="A302" s="14" t="s">
        <v>219</v>
      </c>
      <c r="C302" s="2"/>
      <c r="D302" s="2"/>
      <c r="E302" s="2"/>
      <c r="F302" s="2"/>
      <c r="G302" s="2"/>
      <c r="H302" s="2"/>
      <c r="I302" s="2"/>
      <c r="J302" s="2"/>
      <c r="K302" s="4"/>
      <c r="L302" s="2"/>
      <c r="M302" s="4"/>
      <c r="N302" s="2"/>
      <c r="O302" s="4"/>
      <c r="P302" s="2"/>
      <c r="Q302" s="4"/>
      <c r="S302" s="4"/>
      <c r="T302" s="7"/>
      <c r="AH302" s="5"/>
    </row>
    <row r="303" spans="1:34" s="3" customFormat="1" ht="11.85" hidden="1" customHeight="1" x14ac:dyDescent="0.2">
      <c r="A303" s="3" t="s">
        <v>220</v>
      </c>
      <c r="C303" s="2">
        <v>0</v>
      </c>
      <c r="D303" s="2"/>
      <c r="E303" s="2">
        <v>0</v>
      </c>
      <c r="F303" s="2"/>
      <c r="G303" s="2">
        <v>0</v>
      </c>
      <c r="H303" s="2"/>
      <c r="I303" s="2">
        <v>0</v>
      </c>
      <c r="J303" s="2"/>
      <c r="K303" s="4">
        <v>0</v>
      </c>
      <c r="L303" s="2"/>
      <c r="M303" s="4">
        <v>0</v>
      </c>
      <c r="N303" s="2"/>
      <c r="O303" s="4">
        <v>0</v>
      </c>
      <c r="P303" s="2"/>
      <c r="Q303" s="4">
        <v>0</v>
      </c>
      <c r="S303" s="4"/>
      <c r="T303" s="7"/>
      <c r="AH303" s="5"/>
    </row>
    <row r="304" spans="1:34" ht="11.85" customHeight="1" x14ac:dyDescent="0.2">
      <c r="A304" s="3" t="s">
        <v>221</v>
      </c>
      <c r="C304" s="2">
        <v>0</v>
      </c>
      <c r="D304" s="2"/>
      <c r="E304" s="2">
        <v>0</v>
      </c>
      <c r="F304" s="2"/>
      <c r="G304" s="2">
        <v>0</v>
      </c>
      <c r="H304" s="2"/>
      <c r="I304" s="2">
        <v>0</v>
      </c>
      <c r="J304" s="2"/>
      <c r="K304" s="4">
        <v>0</v>
      </c>
      <c r="L304" s="2"/>
      <c r="M304" s="4">
        <v>0</v>
      </c>
      <c r="N304" s="2"/>
      <c r="O304" s="4">
        <v>0</v>
      </c>
      <c r="P304" s="2"/>
      <c r="Q304" s="4">
        <f t="shared" ref="Q304:Q315" si="14">M304+O304</f>
        <v>0</v>
      </c>
      <c r="V304" s="19"/>
    </row>
    <row r="305" spans="1:34" ht="11.85" customHeight="1" x14ac:dyDescent="0.2">
      <c r="A305" s="3" t="s">
        <v>222</v>
      </c>
      <c r="C305" s="2">
        <v>0</v>
      </c>
      <c r="D305" s="2"/>
      <c r="E305" s="2">
        <v>21700.94</v>
      </c>
      <c r="F305" s="2"/>
      <c r="G305" s="2">
        <v>0</v>
      </c>
      <c r="H305" s="2"/>
      <c r="I305" s="2">
        <v>0</v>
      </c>
      <c r="J305" s="2"/>
      <c r="K305" s="4">
        <v>0</v>
      </c>
      <c r="L305" s="2"/>
      <c r="M305" s="4">
        <v>0</v>
      </c>
      <c r="N305" s="2"/>
      <c r="O305" s="4">
        <v>0</v>
      </c>
      <c r="P305" s="2"/>
      <c r="Q305" s="4">
        <f t="shared" si="14"/>
        <v>0</v>
      </c>
      <c r="W305" s="2"/>
    </row>
    <row r="306" spans="1:34" ht="11.85" customHeight="1" x14ac:dyDescent="0.2">
      <c r="A306" s="3" t="s">
        <v>223</v>
      </c>
      <c r="C306" s="2">
        <v>0</v>
      </c>
      <c r="D306" s="2"/>
      <c r="E306" s="2">
        <v>0</v>
      </c>
      <c r="F306" s="2"/>
      <c r="G306" s="2">
        <v>0</v>
      </c>
      <c r="H306" s="2"/>
      <c r="I306" s="2">
        <v>0</v>
      </c>
      <c r="J306" s="2"/>
      <c r="K306" s="4">
        <v>0</v>
      </c>
      <c r="L306" s="2"/>
      <c r="M306" s="4">
        <v>0</v>
      </c>
      <c r="N306" s="2"/>
      <c r="O306" s="4">
        <v>0</v>
      </c>
      <c r="P306" s="2"/>
      <c r="Q306" s="4">
        <f t="shared" si="14"/>
        <v>0</v>
      </c>
      <c r="X306" s="2"/>
    </row>
    <row r="307" spans="1:34" ht="11.85" customHeight="1" x14ac:dyDescent="0.2">
      <c r="A307" s="3" t="s">
        <v>224</v>
      </c>
      <c r="C307" s="2">
        <v>0</v>
      </c>
      <c r="D307" s="2"/>
      <c r="E307" s="2">
        <v>0</v>
      </c>
      <c r="F307" s="2"/>
      <c r="G307" s="2">
        <v>0</v>
      </c>
      <c r="H307" s="2"/>
      <c r="I307" s="2">
        <v>250000</v>
      </c>
      <c r="J307" s="2"/>
      <c r="K307" s="4">
        <v>250000</v>
      </c>
      <c r="L307" s="2"/>
      <c r="M307" s="4">
        <v>0</v>
      </c>
      <c r="N307" s="2"/>
      <c r="O307" s="4">
        <v>0</v>
      </c>
      <c r="P307" s="2"/>
      <c r="Q307" s="4">
        <f t="shared" si="14"/>
        <v>0</v>
      </c>
      <c r="Z307" s="2"/>
    </row>
    <row r="308" spans="1:34" ht="11.85" customHeight="1" x14ac:dyDescent="0.2">
      <c r="A308" s="3" t="s">
        <v>225</v>
      </c>
      <c r="C308" s="2">
        <v>0</v>
      </c>
      <c r="D308" s="2"/>
      <c r="E308" s="2">
        <v>148093.43</v>
      </c>
      <c r="F308" s="2"/>
      <c r="G308" s="2">
        <v>122370</v>
      </c>
      <c r="H308" s="2"/>
      <c r="I308" s="2">
        <v>0</v>
      </c>
      <c r="J308" s="2"/>
      <c r="K308" s="4">
        <v>0</v>
      </c>
      <c r="L308" s="2"/>
      <c r="M308" s="4">
        <v>0</v>
      </c>
      <c r="N308" s="2"/>
      <c r="O308" s="4">
        <v>80000</v>
      </c>
      <c r="P308" s="2"/>
      <c r="Q308" s="4">
        <f t="shared" si="14"/>
        <v>80000</v>
      </c>
      <c r="AA308" s="2"/>
    </row>
    <row r="309" spans="1:34" ht="11.85" customHeight="1" x14ac:dyDescent="0.2">
      <c r="A309" s="3" t="s">
        <v>226</v>
      </c>
      <c r="C309" s="2">
        <v>0</v>
      </c>
      <c r="D309" s="2"/>
      <c r="E309" s="2">
        <v>97542.5</v>
      </c>
      <c r="F309" s="2"/>
      <c r="G309" s="2">
        <v>99366.51</v>
      </c>
      <c r="H309" s="2"/>
      <c r="I309" s="2">
        <v>0</v>
      </c>
      <c r="J309" s="2"/>
      <c r="K309" s="4">
        <v>0</v>
      </c>
      <c r="L309" s="2"/>
      <c r="M309" s="4">
        <v>0</v>
      </c>
      <c r="N309" s="2"/>
      <c r="O309" s="4">
        <v>0</v>
      </c>
      <c r="P309" s="2"/>
      <c r="Q309" s="4">
        <f t="shared" si="14"/>
        <v>0</v>
      </c>
      <c r="AE309" s="2"/>
    </row>
    <row r="310" spans="1:34" ht="11.85" hidden="1" customHeight="1" x14ac:dyDescent="0.2">
      <c r="A310" s="3" t="s">
        <v>227</v>
      </c>
      <c r="C310" s="2">
        <v>0</v>
      </c>
      <c r="D310" s="2"/>
      <c r="E310" s="2">
        <v>0</v>
      </c>
      <c r="F310" s="2"/>
      <c r="G310" s="2">
        <v>0</v>
      </c>
      <c r="H310" s="2"/>
      <c r="I310" s="2">
        <v>0</v>
      </c>
      <c r="J310" s="2"/>
      <c r="K310" s="4">
        <v>0</v>
      </c>
      <c r="L310" s="2"/>
      <c r="M310" s="4">
        <v>0</v>
      </c>
      <c r="N310" s="2"/>
      <c r="O310" s="4">
        <v>0</v>
      </c>
      <c r="P310" s="2"/>
      <c r="Q310" s="4">
        <f t="shared" si="14"/>
        <v>0</v>
      </c>
    </row>
    <row r="311" spans="1:34" ht="11.85" hidden="1" customHeight="1" x14ac:dyDescent="0.2">
      <c r="A311" s="3" t="s">
        <v>228</v>
      </c>
      <c r="C311" s="2">
        <v>0</v>
      </c>
      <c r="D311" s="2"/>
      <c r="E311" s="2">
        <v>0</v>
      </c>
      <c r="F311" s="2"/>
      <c r="G311" s="2">
        <v>0</v>
      </c>
      <c r="H311" s="2"/>
      <c r="I311" s="2">
        <v>0</v>
      </c>
      <c r="J311" s="2"/>
      <c r="K311" s="4">
        <v>0</v>
      </c>
      <c r="L311" s="2"/>
      <c r="M311" s="4">
        <v>0</v>
      </c>
      <c r="N311" s="2"/>
      <c r="O311" s="4">
        <v>0</v>
      </c>
      <c r="P311" s="2"/>
      <c r="Q311" s="4">
        <f t="shared" si="14"/>
        <v>0</v>
      </c>
    </row>
    <row r="312" spans="1:34" ht="11.85" hidden="1" customHeight="1" x14ac:dyDescent="0.2">
      <c r="A312" s="3" t="s">
        <v>229</v>
      </c>
      <c r="C312" s="2">
        <v>0</v>
      </c>
      <c r="D312" s="2"/>
      <c r="E312" s="2">
        <v>0</v>
      </c>
      <c r="F312" s="2"/>
      <c r="G312" s="2">
        <v>0</v>
      </c>
      <c r="H312" s="2"/>
      <c r="I312" s="2">
        <v>0</v>
      </c>
      <c r="J312" s="2"/>
      <c r="K312" s="4">
        <v>0</v>
      </c>
      <c r="L312" s="2"/>
      <c r="M312" s="4">
        <v>0</v>
      </c>
      <c r="N312" s="2"/>
      <c r="O312" s="4">
        <v>0</v>
      </c>
      <c r="P312" s="2"/>
      <c r="Q312" s="4">
        <f t="shared" si="14"/>
        <v>0</v>
      </c>
    </row>
    <row r="313" spans="1:34" ht="11.85" customHeight="1" x14ac:dyDescent="0.2">
      <c r="A313" s="3" t="s">
        <v>230</v>
      </c>
      <c r="C313" s="2">
        <v>0</v>
      </c>
      <c r="D313" s="2"/>
      <c r="E313" s="2">
        <v>41812.720000000001</v>
      </c>
      <c r="F313" s="2"/>
      <c r="G313" s="2">
        <v>180675</v>
      </c>
      <c r="H313" s="2"/>
      <c r="I313" s="2">
        <v>0</v>
      </c>
      <c r="J313" s="2"/>
      <c r="K313" s="4">
        <v>0</v>
      </c>
      <c r="L313" s="2"/>
      <c r="M313" s="4">
        <v>0</v>
      </c>
      <c r="N313" s="2"/>
      <c r="O313" s="4">
        <v>0</v>
      </c>
      <c r="P313" s="2"/>
      <c r="Q313" s="4">
        <f t="shared" si="14"/>
        <v>0</v>
      </c>
    </row>
    <row r="314" spans="1:34" ht="11.85" customHeight="1" x14ac:dyDescent="0.2">
      <c r="A314" s="3" t="s">
        <v>231</v>
      </c>
      <c r="C314" s="20">
        <v>0</v>
      </c>
      <c r="D314" s="2"/>
      <c r="E314" s="20">
        <v>0</v>
      </c>
      <c r="F314" s="2"/>
      <c r="G314" s="20">
        <v>0</v>
      </c>
      <c r="H314" s="2"/>
      <c r="I314" s="20">
        <v>0</v>
      </c>
      <c r="J314" s="2"/>
      <c r="K314" s="21">
        <v>0</v>
      </c>
      <c r="L314" s="20"/>
      <c r="M314" s="21">
        <v>0</v>
      </c>
      <c r="N314" s="2"/>
      <c r="O314" s="21">
        <v>0</v>
      </c>
      <c r="P314" s="2"/>
      <c r="Q314" s="4">
        <f t="shared" si="14"/>
        <v>0</v>
      </c>
    </row>
    <row r="315" spans="1:34" ht="11.85" customHeight="1" x14ac:dyDescent="0.2">
      <c r="A315" s="3" t="s">
        <v>232</v>
      </c>
      <c r="C315" s="16">
        <v>0</v>
      </c>
      <c r="D315" s="2"/>
      <c r="E315" s="16">
        <v>20717.099999999999</v>
      </c>
      <c r="F315" s="2"/>
      <c r="G315" s="16">
        <v>0</v>
      </c>
      <c r="H315" s="2"/>
      <c r="I315" s="16">
        <v>0</v>
      </c>
      <c r="J315" s="2"/>
      <c r="K315" s="17">
        <v>0</v>
      </c>
      <c r="L315" s="2"/>
      <c r="M315" s="17">
        <v>0</v>
      </c>
      <c r="N315" s="2"/>
      <c r="O315" s="17">
        <v>0</v>
      </c>
      <c r="P315" s="2"/>
      <c r="Q315" s="17">
        <f t="shared" si="14"/>
        <v>0</v>
      </c>
    </row>
    <row r="316" spans="1:34" ht="11.85" customHeight="1" x14ac:dyDescent="0.2">
      <c r="A316" s="3" t="s">
        <v>233</v>
      </c>
      <c r="C316" s="2">
        <f>SUM(C303:C315)</f>
        <v>0</v>
      </c>
      <c r="D316" s="2"/>
      <c r="E316" s="2">
        <f>SUM(E303:E315)</f>
        <v>329866.68999999994</v>
      </c>
      <c r="F316" s="2"/>
      <c r="G316" s="2">
        <f>SUM(G303:G315)</f>
        <v>402411.51</v>
      </c>
      <c r="H316" s="2"/>
      <c r="I316" s="2">
        <f>SUM(I303:I315)</f>
        <v>250000</v>
      </c>
      <c r="J316" s="2"/>
      <c r="K316" s="4">
        <f>SUM(K303:K315)</f>
        <v>250000</v>
      </c>
      <c r="L316" s="2"/>
      <c r="M316" s="4">
        <f>SUM(M303:M315)</f>
        <v>0</v>
      </c>
      <c r="N316" s="2"/>
      <c r="O316" s="4">
        <f>SUM(O303:O315)</f>
        <v>80000</v>
      </c>
      <c r="P316" s="2"/>
      <c r="Q316" s="4">
        <f>SUM(Q303:Q315)</f>
        <v>80000</v>
      </c>
      <c r="R316" s="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</row>
    <row r="317" spans="1:34" ht="11.85" customHeight="1" x14ac:dyDescent="0.2">
      <c r="D317" s="2"/>
      <c r="F317" s="2"/>
      <c r="H317" s="2"/>
      <c r="J317" s="2"/>
      <c r="L317" s="2"/>
      <c r="N317" s="2"/>
      <c r="P317" s="2"/>
    </row>
    <row r="318" spans="1:34" ht="11.85" customHeight="1" x14ac:dyDescent="0.2">
      <c r="A318" s="14" t="s">
        <v>234</v>
      </c>
      <c r="D318" s="2"/>
      <c r="F318" s="2"/>
      <c r="H318" s="2"/>
      <c r="J318" s="2"/>
      <c r="L318" s="2"/>
      <c r="N318" s="2"/>
      <c r="P318" s="2"/>
      <c r="V318" s="43"/>
    </row>
    <row r="319" spans="1:34" ht="11.85" customHeight="1" x14ac:dyDescent="0.2">
      <c r="A319" s="3" t="s">
        <v>235</v>
      </c>
      <c r="C319" s="2">
        <v>0</v>
      </c>
      <c r="D319" s="2"/>
      <c r="E319" s="2">
        <v>0</v>
      </c>
      <c r="F319" s="2"/>
      <c r="G319" s="2">
        <v>0</v>
      </c>
      <c r="H319" s="2"/>
      <c r="I319" s="2">
        <v>0</v>
      </c>
      <c r="J319" s="2"/>
      <c r="K319" s="4">
        <v>0</v>
      </c>
      <c r="L319" s="2"/>
      <c r="M319" s="4">
        <v>0</v>
      </c>
      <c r="N319" s="2"/>
      <c r="O319" s="4">
        <v>0</v>
      </c>
      <c r="P319" s="2"/>
      <c r="Q319" s="4">
        <f t="shared" ref="Q319:Q326" si="15">M319+O319</f>
        <v>0</v>
      </c>
    </row>
    <row r="320" spans="1:34" s="3" customFormat="1" ht="11.85" customHeight="1" x14ac:dyDescent="0.2">
      <c r="A320" s="3" t="s">
        <v>236</v>
      </c>
      <c r="C320" s="2">
        <v>1849274</v>
      </c>
      <c r="D320" s="2"/>
      <c r="E320" s="2">
        <v>2645771</v>
      </c>
      <c r="F320" s="2"/>
      <c r="G320" s="2">
        <v>2574430</v>
      </c>
      <c r="H320" s="2"/>
      <c r="I320" s="2">
        <v>3137552</v>
      </c>
      <c r="J320" s="2"/>
      <c r="K320" s="4">
        <v>3137552</v>
      </c>
      <c r="L320" s="2"/>
      <c r="M320" s="4">
        <v>2945000</v>
      </c>
      <c r="N320" s="2"/>
      <c r="O320" s="4">
        <v>0</v>
      </c>
      <c r="P320" s="2"/>
      <c r="Q320" s="4">
        <f t="shared" si="15"/>
        <v>2945000</v>
      </c>
      <c r="S320" s="4"/>
      <c r="T320" s="7"/>
      <c r="AH320" s="5"/>
    </row>
    <row r="321" spans="1:34" s="3" customFormat="1" ht="11.85" customHeight="1" x14ac:dyDescent="0.2">
      <c r="A321" s="3" t="s">
        <v>237</v>
      </c>
      <c r="C321" s="2">
        <v>118.36</v>
      </c>
      <c r="D321" s="2"/>
      <c r="E321" s="2">
        <v>0</v>
      </c>
      <c r="F321" s="2"/>
      <c r="G321" s="2">
        <v>42104.19</v>
      </c>
      <c r="H321" s="2"/>
      <c r="I321" s="2">
        <v>100000</v>
      </c>
      <c r="J321" s="2"/>
      <c r="K321" s="4">
        <v>100000</v>
      </c>
      <c r="L321" s="2"/>
      <c r="M321" s="4">
        <v>150000</v>
      </c>
      <c r="N321" s="2"/>
      <c r="O321" s="4">
        <v>0</v>
      </c>
      <c r="P321" s="2"/>
      <c r="Q321" s="4">
        <f t="shared" si="15"/>
        <v>150000</v>
      </c>
      <c r="S321" s="4"/>
      <c r="T321" s="7"/>
      <c r="W321" s="2"/>
      <c r="AH321" s="5"/>
    </row>
    <row r="322" spans="1:34" s="3" customFormat="1" ht="11.85" customHeight="1" x14ac:dyDescent="0.2">
      <c r="A322" s="3" t="s">
        <v>238</v>
      </c>
      <c r="C322" s="2">
        <v>392655</v>
      </c>
      <c r="D322" s="2"/>
      <c r="E322" s="2">
        <v>1000240</v>
      </c>
      <c r="F322" s="2"/>
      <c r="G322" s="2">
        <v>408081</v>
      </c>
      <c r="H322" s="2"/>
      <c r="I322" s="2">
        <v>161258</v>
      </c>
      <c r="J322" s="2"/>
      <c r="K322" s="4">
        <v>21258</v>
      </c>
      <c r="L322" s="2"/>
      <c r="M322" s="4">
        <v>150000</v>
      </c>
      <c r="N322" s="2"/>
      <c r="O322" s="4">
        <v>0</v>
      </c>
      <c r="P322" s="2"/>
      <c r="Q322" s="4">
        <f t="shared" si="15"/>
        <v>150000</v>
      </c>
      <c r="S322" s="4"/>
      <c r="T322" s="7"/>
      <c r="AH322" s="5"/>
    </row>
    <row r="323" spans="1:34" s="3" customFormat="1" ht="11.85" customHeight="1" x14ac:dyDescent="0.2">
      <c r="A323" s="3" t="s">
        <v>239</v>
      </c>
      <c r="C323" s="2">
        <v>226584.56</v>
      </c>
      <c r="D323" s="2"/>
      <c r="E323" s="2">
        <v>29282</v>
      </c>
      <c r="F323" s="2"/>
      <c r="G323" s="2">
        <v>346132.28</v>
      </c>
      <c r="H323" s="2"/>
      <c r="I323" s="2">
        <v>194476</v>
      </c>
      <c r="J323" s="2"/>
      <c r="K323" s="4">
        <v>334476</v>
      </c>
      <c r="L323" s="2"/>
      <c r="M323" s="4">
        <v>397000</v>
      </c>
      <c r="N323" s="2"/>
      <c r="O323" s="4">
        <v>0</v>
      </c>
      <c r="P323" s="2"/>
      <c r="Q323" s="4">
        <f t="shared" si="15"/>
        <v>397000</v>
      </c>
      <c r="S323" s="4"/>
      <c r="T323" s="7"/>
      <c r="AH323" s="5"/>
    </row>
    <row r="324" spans="1:34" s="3" customFormat="1" ht="11.85" customHeight="1" x14ac:dyDescent="0.2">
      <c r="A324" s="3" t="s">
        <v>240</v>
      </c>
      <c r="C324" s="2">
        <v>0</v>
      </c>
      <c r="D324" s="2"/>
      <c r="E324" s="2">
        <v>0</v>
      </c>
      <c r="F324" s="2"/>
      <c r="G324" s="2">
        <v>10640</v>
      </c>
      <c r="H324" s="2"/>
      <c r="I324" s="2">
        <v>0</v>
      </c>
      <c r="J324" s="2"/>
      <c r="K324" s="4">
        <v>0</v>
      </c>
      <c r="L324" s="2"/>
      <c r="M324" s="4">
        <v>0</v>
      </c>
      <c r="N324" s="2"/>
      <c r="O324" s="4">
        <v>0</v>
      </c>
      <c r="P324" s="2"/>
      <c r="Q324" s="4">
        <f t="shared" si="15"/>
        <v>0</v>
      </c>
      <c r="S324" s="4"/>
      <c r="T324" s="7"/>
      <c r="AH324" s="5"/>
    </row>
    <row r="325" spans="1:34" s="3" customFormat="1" ht="11.85" customHeight="1" x14ac:dyDescent="0.2">
      <c r="A325" s="3" t="s">
        <v>241</v>
      </c>
      <c r="C325" s="20">
        <v>0</v>
      </c>
      <c r="D325" s="20"/>
      <c r="E325" s="20">
        <v>0</v>
      </c>
      <c r="F325" s="20"/>
      <c r="G325" s="20">
        <v>200712</v>
      </c>
      <c r="H325" s="20"/>
      <c r="I325" s="20">
        <v>0</v>
      </c>
      <c r="J325" s="20"/>
      <c r="K325" s="21">
        <v>0</v>
      </c>
      <c r="L325" s="20"/>
      <c r="M325" s="21">
        <v>0</v>
      </c>
      <c r="N325" s="20"/>
      <c r="O325" s="21">
        <v>0</v>
      </c>
      <c r="P325" s="20"/>
      <c r="Q325" s="21">
        <f>M325+O325</f>
        <v>0</v>
      </c>
      <c r="R325" s="2"/>
      <c r="S325" s="4"/>
      <c r="T325" s="7"/>
      <c r="AH325" s="5"/>
    </row>
    <row r="326" spans="1:34" s="3" customFormat="1" ht="11.85" customHeight="1" x14ac:dyDescent="0.2">
      <c r="A326" s="3" t="s">
        <v>242</v>
      </c>
      <c r="C326" s="16">
        <v>0</v>
      </c>
      <c r="D326" s="2"/>
      <c r="E326" s="16">
        <v>5075.5</v>
      </c>
      <c r="F326" s="2"/>
      <c r="G326" s="16">
        <v>0</v>
      </c>
      <c r="H326" s="2"/>
      <c r="I326" s="16">
        <v>0</v>
      </c>
      <c r="J326" s="2"/>
      <c r="K326" s="17">
        <v>0</v>
      </c>
      <c r="L326" s="2"/>
      <c r="M326" s="17">
        <v>0</v>
      </c>
      <c r="N326" s="2"/>
      <c r="O326" s="17">
        <v>0</v>
      </c>
      <c r="P326" s="2"/>
      <c r="Q326" s="17">
        <f t="shared" si="15"/>
        <v>0</v>
      </c>
      <c r="R326" s="2"/>
      <c r="S326" s="4"/>
      <c r="T326" s="7"/>
      <c r="AH326" s="5"/>
    </row>
    <row r="327" spans="1:34" s="3" customFormat="1" ht="11.85" customHeight="1" x14ac:dyDescent="0.2">
      <c r="A327" s="3" t="s">
        <v>243</v>
      </c>
      <c r="C327" s="2">
        <f>SUM(C319:C326)</f>
        <v>2468631.9200000004</v>
      </c>
      <c r="D327" s="2"/>
      <c r="E327" s="2">
        <f>SUM(E319:E326)</f>
        <v>3680368.5</v>
      </c>
      <c r="F327" s="2"/>
      <c r="G327" s="2">
        <f>SUM(G319:G326)</f>
        <v>3582099.4699999997</v>
      </c>
      <c r="H327" s="2"/>
      <c r="I327" s="2">
        <f>SUM(I319:I326)</f>
        <v>3593286</v>
      </c>
      <c r="J327" s="2"/>
      <c r="K327" s="4">
        <f>SUM(K319:K326)</f>
        <v>3593286</v>
      </c>
      <c r="L327" s="2"/>
      <c r="M327" s="4">
        <f>SUM(M319:M326)</f>
        <v>3642000</v>
      </c>
      <c r="N327" s="2"/>
      <c r="O327" s="4">
        <f>SUM(O319:O326)</f>
        <v>0</v>
      </c>
      <c r="P327" s="2"/>
      <c r="Q327" s="4">
        <f>SUM(Q319:Q326)</f>
        <v>3642000</v>
      </c>
      <c r="S327" s="4"/>
      <c r="T327" s="7"/>
      <c r="AH327" s="5"/>
    </row>
    <row r="328" spans="1:34" s="3" customFormat="1" ht="11.85" customHeight="1" x14ac:dyDescent="0.2">
      <c r="C328" s="2"/>
      <c r="D328" s="2"/>
      <c r="E328" s="2"/>
      <c r="F328" s="2"/>
      <c r="G328" s="2"/>
      <c r="H328" s="2"/>
      <c r="I328" s="2"/>
      <c r="J328" s="2"/>
      <c r="K328" s="4"/>
      <c r="L328" s="2"/>
      <c r="M328" s="4"/>
      <c r="N328" s="2"/>
      <c r="O328" s="4"/>
      <c r="P328" s="2"/>
      <c r="Q328" s="4"/>
      <c r="S328" s="4"/>
      <c r="T328" s="7"/>
      <c r="AH328" s="5"/>
    </row>
    <row r="329" spans="1:34" s="3" customFormat="1" ht="11.85" customHeight="1" x14ac:dyDescent="0.2">
      <c r="C329" s="2"/>
      <c r="E329" s="2"/>
      <c r="G329" s="2"/>
      <c r="I329" s="2"/>
      <c r="K329" s="4"/>
      <c r="M329" s="4"/>
      <c r="O329" s="4"/>
      <c r="Q329" s="4"/>
      <c r="S329" s="4"/>
      <c r="T329" s="7"/>
      <c r="AH329" s="5"/>
    </row>
    <row r="330" spans="1:34" s="3" customFormat="1" ht="11.85" customHeight="1" thickBot="1" x14ac:dyDescent="0.25">
      <c r="A330" s="3" t="s">
        <v>244</v>
      </c>
      <c r="C330" s="23">
        <f>C21+C28+C40+C61+C83+C94+C105+C120+C162+C171+C182+C300+C316+C327</f>
        <v>6019786.6900000013</v>
      </c>
      <c r="D330" s="2"/>
      <c r="E330" s="23">
        <f>E21+E28+E40+E61+E83+E94+E105+E120+E162+E171+E182+E300+E316+E327</f>
        <v>8020242.3599999994</v>
      </c>
      <c r="F330" s="2"/>
      <c r="G330" s="23">
        <f>G21+G28+G40+G61+G83+G94+G105+G120+G162+G171+G182+G300+G316+G327</f>
        <v>8395665.1699999999</v>
      </c>
      <c r="H330" s="2"/>
      <c r="I330" s="23">
        <f>I21+I28+I40+I61+I83+I94+I105+I120+I162+I171+I182+I300+I316+I327</f>
        <v>7307621</v>
      </c>
      <c r="J330" s="2"/>
      <c r="K330" s="24">
        <f>K21+K28+K40+K61+K83+K94+K105+K120+K162+K171+K182+K300+K316+K327</f>
        <v>7607772</v>
      </c>
      <c r="L330" s="2"/>
      <c r="M330" s="24">
        <f>M21+M28+M40+M61+M83+M94+M105+M120+M162+M171+M182+M300+M316+M327</f>
        <v>7298120</v>
      </c>
      <c r="N330" s="2"/>
      <c r="O330" s="24">
        <f>O21+O28+O40+O61+O83+O94+O105+O120+O162+O171+O182+O300+O316+O327</f>
        <v>80000</v>
      </c>
      <c r="P330" s="2"/>
      <c r="Q330" s="24">
        <f>Q21+Q28+Q40+Q61+Q83+Q94+Q105+Q120+Q162+Q171+Q182+Q300+Q316+Q327</f>
        <v>7378120</v>
      </c>
      <c r="R330" s="2"/>
      <c r="S330" s="4"/>
      <c r="T330" s="7"/>
      <c r="V330" s="2"/>
      <c r="W330" s="2"/>
      <c r="AH330" s="5"/>
    </row>
    <row r="331" spans="1:34" s="3" customFormat="1" ht="11.85" customHeight="1" thickTop="1" x14ac:dyDescent="0.2">
      <c r="C331" s="2"/>
      <c r="D331" s="2"/>
      <c r="E331" s="2"/>
      <c r="F331" s="2"/>
      <c r="G331" s="2"/>
      <c r="H331" s="2"/>
      <c r="I331" s="2"/>
      <c r="J331" s="2"/>
      <c r="K331" s="4"/>
      <c r="L331" s="2"/>
      <c r="M331" s="4"/>
      <c r="N331" s="2"/>
      <c r="O331" s="4"/>
      <c r="P331" s="2"/>
      <c r="Q331" s="4"/>
      <c r="S331" s="4"/>
      <c r="T331" s="7"/>
      <c r="V331" s="2"/>
      <c r="AH331" s="5"/>
    </row>
    <row r="332" spans="1:34" s="3" customFormat="1" ht="11.85" customHeight="1" x14ac:dyDescent="0.2">
      <c r="C332" s="2"/>
      <c r="D332" s="2"/>
      <c r="E332" s="2"/>
      <c r="F332" s="2"/>
      <c r="G332" s="2"/>
      <c r="H332" s="2"/>
      <c r="I332" s="2"/>
      <c r="J332" s="2"/>
      <c r="K332" s="4"/>
      <c r="L332" s="2"/>
      <c r="M332" s="4"/>
      <c r="N332" s="2"/>
      <c r="O332" s="4"/>
      <c r="P332" s="2"/>
      <c r="Q332" s="4"/>
      <c r="S332" s="4"/>
      <c r="T332" s="7"/>
      <c r="W332" s="2"/>
      <c r="AH332" s="5"/>
    </row>
    <row r="333" spans="1:34" s="3" customFormat="1" ht="11.85" customHeight="1" x14ac:dyDescent="0.2">
      <c r="A333" s="3" t="s">
        <v>245</v>
      </c>
      <c r="C333" s="2">
        <f>C11+C330</f>
        <v>7509983.1100000013</v>
      </c>
      <c r="D333" s="2"/>
      <c r="E333" s="2">
        <f>E11+E330</f>
        <v>9643436.9199999981</v>
      </c>
      <c r="F333" s="2"/>
      <c r="G333" s="2">
        <f>G11+G330</f>
        <v>11499813.919999998</v>
      </c>
      <c r="H333" s="2"/>
      <c r="I333" s="2">
        <f>I11+I330</f>
        <v>10315155.310000001</v>
      </c>
      <c r="J333" s="2"/>
      <c r="K333" s="4">
        <f>K11+K330</f>
        <v>10615306.310000001</v>
      </c>
      <c r="L333" s="2"/>
      <c r="M333" s="4">
        <f>M11+M330</f>
        <v>9477046.3100000005</v>
      </c>
      <c r="N333" s="2"/>
      <c r="O333" s="4"/>
      <c r="P333" s="2"/>
      <c r="Q333" s="4">
        <f>Q11+Q330</f>
        <v>9557046.3100000005</v>
      </c>
      <c r="R333" s="2"/>
      <c r="S333" s="4"/>
      <c r="T333" s="7"/>
      <c r="V333" s="2"/>
      <c r="AH333" s="5"/>
    </row>
    <row r="334" spans="1:34" s="3" customFormat="1" ht="11.85" customHeight="1" x14ac:dyDescent="0.2">
      <c r="C334" s="2"/>
      <c r="D334" s="2"/>
      <c r="E334" s="2"/>
      <c r="F334" s="2"/>
      <c r="G334" s="2"/>
      <c r="H334" s="2"/>
      <c r="I334" s="2"/>
      <c r="J334" s="2"/>
      <c r="K334" s="4"/>
      <c r="L334" s="2"/>
      <c r="M334" s="4"/>
      <c r="N334" s="2"/>
      <c r="O334" s="4"/>
      <c r="P334" s="2"/>
      <c r="Q334" s="4"/>
      <c r="S334" s="4"/>
      <c r="T334" s="7"/>
      <c r="AH334" s="5"/>
    </row>
    <row r="335" spans="1:34" s="3" customFormat="1" ht="11.85" customHeight="1" x14ac:dyDescent="0.2">
      <c r="C335" s="2"/>
      <c r="D335" s="2"/>
      <c r="E335" s="2"/>
      <c r="F335" s="2"/>
      <c r="G335" s="2"/>
      <c r="H335" s="2"/>
      <c r="I335" s="2"/>
      <c r="J335" s="2"/>
      <c r="K335" s="4"/>
      <c r="L335" s="2"/>
      <c r="M335" s="4"/>
      <c r="N335" s="2"/>
      <c r="O335" s="4"/>
      <c r="P335" s="2"/>
      <c r="Q335" s="4"/>
      <c r="S335" s="4"/>
      <c r="T335" s="7"/>
      <c r="AH335" s="5"/>
    </row>
    <row r="336" spans="1:34" ht="11.85" customHeight="1" x14ac:dyDescent="0.2">
      <c r="D336" s="2"/>
      <c r="F336" s="2"/>
      <c r="H336" s="2"/>
      <c r="J336" s="2"/>
      <c r="L336" s="2"/>
      <c r="N336" s="2"/>
      <c r="P336" s="2"/>
    </row>
    <row r="337" spans="1:17" ht="11.85" customHeight="1" x14ac:dyDescent="0.2">
      <c r="D337" s="2"/>
      <c r="F337" s="2"/>
      <c r="H337" s="2"/>
      <c r="J337" s="2"/>
      <c r="L337" s="2"/>
      <c r="N337" s="2"/>
      <c r="P337" s="2"/>
    </row>
    <row r="338" spans="1:17" ht="11.85" customHeight="1" x14ac:dyDescent="0.2">
      <c r="D338" s="2"/>
      <c r="F338" s="2"/>
      <c r="H338" s="2"/>
      <c r="J338" s="2"/>
      <c r="L338" s="2"/>
      <c r="N338" s="2"/>
      <c r="P338" s="2"/>
    </row>
    <row r="339" spans="1:17" ht="11.85" customHeight="1" x14ac:dyDescent="0.2">
      <c r="D339" s="2"/>
      <c r="F339" s="2"/>
      <c r="H339" s="2"/>
      <c r="J339" s="2"/>
      <c r="L339" s="2"/>
      <c r="N339" s="2"/>
      <c r="P339" s="2"/>
    </row>
    <row r="340" spans="1:17" ht="11.85" customHeight="1" x14ac:dyDescent="0.2">
      <c r="D340" s="2"/>
      <c r="F340" s="2"/>
      <c r="H340" s="2"/>
      <c r="J340" s="2"/>
      <c r="L340" s="2"/>
      <c r="N340" s="2"/>
      <c r="P340" s="2"/>
    </row>
    <row r="341" spans="1:17" ht="11.85" customHeight="1" x14ac:dyDescent="0.2">
      <c r="D341" s="2"/>
      <c r="F341" s="2"/>
      <c r="H341" s="2"/>
      <c r="J341" s="2"/>
      <c r="L341" s="2"/>
      <c r="N341" s="2"/>
      <c r="P341" s="2"/>
    </row>
    <row r="342" spans="1:17" ht="11.85" customHeight="1" x14ac:dyDescent="0.2">
      <c r="D342" s="2"/>
      <c r="F342" s="2"/>
      <c r="H342" s="2"/>
      <c r="J342" s="2"/>
      <c r="L342" s="2"/>
      <c r="N342" s="2"/>
      <c r="P342" s="2"/>
    </row>
    <row r="343" spans="1:17" ht="11.85" customHeight="1" x14ac:dyDescent="0.2">
      <c r="D343" s="2"/>
      <c r="F343" s="2"/>
      <c r="H343" s="2"/>
      <c r="J343" s="2"/>
      <c r="L343" s="2"/>
      <c r="N343" s="2"/>
      <c r="P343" s="2"/>
    </row>
    <row r="344" spans="1:17" ht="11.85" customHeight="1" x14ac:dyDescent="0.2">
      <c r="D344" s="2"/>
      <c r="F344" s="2"/>
      <c r="H344" s="2"/>
      <c r="J344" s="2"/>
      <c r="L344" s="2"/>
      <c r="N344" s="2"/>
      <c r="P344" s="2"/>
    </row>
    <row r="345" spans="1:17" ht="11.85" customHeight="1" x14ac:dyDescent="0.2">
      <c r="D345" s="2"/>
      <c r="F345" s="2"/>
      <c r="H345" s="2"/>
      <c r="J345" s="2"/>
      <c r="L345" s="2"/>
      <c r="N345" s="2"/>
      <c r="P345" s="2"/>
    </row>
    <row r="346" spans="1:17" ht="11.85" customHeight="1" x14ac:dyDescent="0.2">
      <c r="A346" s="1"/>
      <c r="B346" s="1"/>
      <c r="E346" s="2" t="str">
        <f>$E$1</f>
        <v>CITY OF BRADY</v>
      </c>
    </row>
    <row r="347" spans="1:17" ht="11.85" customHeight="1" x14ac:dyDescent="0.2">
      <c r="E347" s="2" t="str">
        <f>$E$2</f>
        <v>BUDGET REPORT</v>
      </c>
    </row>
    <row r="348" spans="1:17" ht="11.85" customHeight="1" x14ac:dyDescent="0.2">
      <c r="E348" s="2" t="str">
        <f>$E$3</f>
        <v>FISCAL YEAR 2017 - 2018</v>
      </c>
    </row>
    <row r="349" spans="1:17" ht="11.85" customHeight="1" x14ac:dyDescent="0.2">
      <c r="A349" s="3" t="s">
        <v>3</v>
      </c>
    </row>
    <row r="350" spans="1:17" ht="11.85" customHeight="1" x14ac:dyDescent="0.2">
      <c r="A350" s="3" t="s">
        <v>246</v>
      </c>
    </row>
    <row r="351" spans="1:17" ht="11.85" customHeight="1" x14ac:dyDescent="0.2">
      <c r="I351" s="49" t="str">
        <f>+I6</f>
        <v>(----- 2016-2017 ------)</v>
      </c>
      <c r="J351" s="49"/>
      <c r="K351" s="49"/>
      <c r="L351" s="8"/>
      <c r="M351" s="49" t="str">
        <f>$M$6</f>
        <v>2017-2018</v>
      </c>
      <c r="N351" s="49"/>
      <c r="O351" s="49"/>
      <c r="P351" s="49"/>
      <c r="Q351" s="49"/>
    </row>
    <row r="352" spans="1:17" ht="11.85" customHeight="1" x14ac:dyDescent="0.2">
      <c r="C352" s="9" t="str">
        <f>$C$7</f>
        <v>2013-2014</v>
      </c>
      <c r="D352" s="8"/>
      <c r="E352" s="9" t="str">
        <f>$E$7</f>
        <v>2014-2015</v>
      </c>
      <c r="F352" s="8"/>
      <c r="G352" s="9" t="str">
        <f>$G$7</f>
        <v>2015-2016</v>
      </c>
      <c r="H352" s="8"/>
      <c r="I352" s="9" t="s">
        <v>9</v>
      </c>
      <c r="J352" s="8"/>
      <c r="K352" s="10" t="str">
        <f>+$K$7</f>
        <v>PROJECTED</v>
      </c>
      <c r="L352" s="8"/>
      <c r="M352" s="10" t="str">
        <f>$M$7</f>
        <v>2017-2018</v>
      </c>
      <c r="N352" s="8"/>
      <c r="O352" s="10" t="str">
        <f>$O$7</f>
        <v>2017-2018</v>
      </c>
      <c r="P352" s="8"/>
      <c r="Q352" s="10" t="str">
        <f>$Q$7</f>
        <v>APPROVED</v>
      </c>
    </row>
    <row r="353" spans="1:34" ht="11.85" customHeight="1" x14ac:dyDescent="0.2">
      <c r="A353" s="11" t="s">
        <v>247</v>
      </c>
      <c r="C353" s="12" t="s">
        <v>12</v>
      </c>
      <c r="D353" s="8"/>
      <c r="E353" s="12" t="s">
        <v>12</v>
      </c>
      <c r="F353" s="8"/>
      <c r="G353" s="12" t="s">
        <v>12</v>
      </c>
      <c r="H353" s="8"/>
      <c r="I353" s="12" t="s">
        <v>13</v>
      </c>
      <c r="J353" s="8"/>
      <c r="K353" s="13" t="s">
        <v>13</v>
      </c>
      <c r="L353" s="8"/>
      <c r="M353" s="13" t="str">
        <f>$M$8</f>
        <v>BASE</v>
      </c>
      <c r="N353" s="8"/>
      <c r="O353" s="13" t="str">
        <f>$O$8</f>
        <v>SUPPLEMENTAL</v>
      </c>
      <c r="P353" s="8"/>
      <c r="Q353" s="13" t="str">
        <f>$Q$8</f>
        <v>BUDGET</v>
      </c>
    </row>
    <row r="354" spans="1:34" ht="11.85" customHeight="1" x14ac:dyDescent="0.2"/>
    <row r="355" spans="1:34" ht="11.85" customHeight="1" x14ac:dyDescent="0.2">
      <c r="A355" s="25" t="s">
        <v>248</v>
      </c>
    </row>
    <row r="356" spans="1:34" ht="11.85" customHeight="1" x14ac:dyDescent="0.2">
      <c r="A356" s="3" t="s">
        <v>249</v>
      </c>
      <c r="C356" s="2">
        <v>196926.6</v>
      </c>
      <c r="D356" s="2"/>
      <c r="E356" s="2">
        <v>213607.5</v>
      </c>
      <c r="F356" s="2"/>
      <c r="G356" s="2">
        <v>202160.46</v>
      </c>
      <c r="H356" s="2"/>
      <c r="I356" s="2">
        <v>210673</v>
      </c>
      <c r="J356" s="2"/>
      <c r="K356" s="4">
        <v>210673</v>
      </c>
      <c r="L356" s="2"/>
      <c r="M356" s="4">
        <v>211962</v>
      </c>
      <c r="N356" s="2"/>
      <c r="O356" s="4">
        <f>20103+3160</f>
        <v>23263</v>
      </c>
      <c r="P356" s="2"/>
      <c r="Q356" s="4">
        <f t="shared" ref="Q356:Q365" si="16">M356+O356</f>
        <v>235225</v>
      </c>
      <c r="T356" s="15"/>
    </row>
    <row r="357" spans="1:34" ht="11.85" customHeight="1" x14ac:dyDescent="0.2">
      <c r="A357" s="3" t="s">
        <v>250</v>
      </c>
      <c r="C357" s="2">
        <v>1970.43</v>
      </c>
      <c r="D357" s="2"/>
      <c r="E357" s="2">
        <v>1552.93</v>
      </c>
      <c r="F357" s="2"/>
      <c r="G357" s="2">
        <v>491.96</v>
      </c>
      <c r="H357" s="2"/>
      <c r="I357" s="2">
        <v>8500</v>
      </c>
      <c r="J357" s="2"/>
      <c r="K357" s="4">
        <v>3000</v>
      </c>
      <c r="L357" s="2"/>
      <c r="M357" s="4">
        <v>3000</v>
      </c>
      <c r="N357" s="2"/>
      <c r="O357" s="4">
        <v>0</v>
      </c>
      <c r="P357" s="2"/>
      <c r="Q357" s="4">
        <f t="shared" si="16"/>
        <v>3000</v>
      </c>
      <c r="T357" s="15"/>
    </row>
    <row r="358" spans="1:34" ht="11.85" customHeight="1" x14ac:dyDescent="0.2">
      <c r="A358" s="3" t="s">
        <v>251</v>
      </c>
      <c r="C358" s="2">
        <v>900</v>
      </c>
      <c r="D358" s="2"/>
      <c r="E358" s="2">
        <v>1600</v>
      </c>
      <c r="F358" s="2"/>
      <c r="G358" s="2">
        <v>0</v>
      </c>
      <c r="H358" s="2"/>
      <c r="I358" s="2">
        <v>0</v>
      </c>
      <c r="J358" s="2"/>
      <c r="K358" s="4">
        <v>0</v>
      </c>
      <c r="L358" s="2"/>
      <c r="M358" s="4">
        <v>0</v>
      </c>
      <c r="N358" s="2"/>
      <c r="O358" s="4">
        <v>0</v>
      </c>
      <c r="P358" s="2"/>
      <c r="Q358" s="4">
        <f t="shared" si="16"/>
        <v>0</v>
      </c>
      <c r="T358" s="15"/>
    </row>
    <row r="359" spans="1:34" ht="11.85" customHeight="1" x14ac:dyDescent="0.2">
      <c r="A359" s="3" t="s">
        <v>252</v>
      </c>
      <c r="C359" s="2">
        <v>2430</v>
      </c>
      <c r="D359" s="2"/>
      <c r="E359" s="2">
        <v>3600</v>
      </c>
      <c r="F359" s="2"/>
      <c r="G359" s="2">
        <v>3720</v>
      </c>
      <c r="H359" s="2"/>
      <c r="I359" s="2">
        <v>4140</v>
      </c>
      <c r="J359" s="2"/>
      <c r="K359" s="4">
        <v>4360</v>
      </c>
      <c r="L359" s="2"/>
      <c r="M359" s="4">
        <v>4360</v>
      </c>
      <c r="N359" s="2"/>
      <c r="O359" s="4">
        <v>0</v>
      </c>
      <c r="P359" s="2"/>
      <c r="Q359" s="4">
        <f t="shared" si="16"/>
        <v>4360</v>
      </c>
      <c r="T359" s="15"/>
    </row>
    <row r="360" spans="1:34" ht="11.85" customHeight="1" x14ac:dyDescent="0.2">
      <c r="A360" s="3" t="s">
        <v>253</v>
      </c>
      <c r="C360" s="2">
        <v>25466.58</v>
      </c>
      <c r="D360" s="2"/>
      <c r="E360" s="2">
        <v>31549.66</v>
      </c>
      <c r="F360" s="2"/>
      <c r="G360" s="2">
        <v>42707.39</v>
      </c>
      <c r="H360" s="2"/>
      <c r="I360" s="2">
        <v>39379</v>
      </c>
      <c r="J360" s="2"/>
      <c r="K360" s="4">
        <v>43660</v>
      </c>
      <c r="L360" s="2"/>
      <c r="M360" s="4">
        <f>45660+7543</f>
        <v>53203</v>
      </c>
      <c r="N360" s="2"/>
      <c r="O360" s="4">
        <v>5708</v>
      </c>
      <c r="P360" s="2"/>
      <c r="Q360" s="4">
        <f t="shared" si="16"/>
        <v>58911</v>
      </c>
      <c r="T360" s="15"/>
    </row>
    <row r="361" spans="1:34" ht="11.85" customHeight="1" x14ac:dyDescent="0.2">
      <c r="A361" s="3" t="s">
        <v>254</v>
      </c>
      <c r="C361" s="2">
        <v>24428.33</v>
      </c>
      <c r="D361" s="2"/>
      <c r="E361" s="2">
        <v>23982.86</v>
      </c>
      <c r="F361" s="2"/>
      <c r="G361" s="2">
        <v>21449.759999999998</v>
      </c>
      <c r="H361" s="2"/>
      <c r="I361" s="2">
        <v>23490</v>
      </c>
      <c r="J361" s="2"/>
      <c r="K361" s="4">
        <v>23490</v>
      </c>
      <c r="L361" s="2"/>
      <c r="M361" s="4">
        <v>23200</v>
      </c>
      <c r="N361" s="2"/>
      <c r="O361" s="4">
        <f>2212+350</f>
        <v>2562</v>
      </c>
      <c r="P361" s="2"/>
      <c r="Q361" s="4">
        <f t="shared" si="16"/>
        <v>25762</v>
      </c>
      <c r="T361" s="15"/>
    </row>
    <row r="362" spans="1:34" ht="11.85" customHeight="1" x14ac:dyDescent="0.2">
      <c r="A362" s="3" t="s">
        <v>255</v>
      </c>
      <c r="C362" s="2">
        <v>1227.33</v>
      </c>
      <c r="D362" s="2"/>
      <c r="E362" s="2">
        <v>693.83</v>
      </c>
      <c r="F362" s="2"/>
      <c r="G362" s="2">
        <v>520.69000000000005</v>
      </c>
      <c r="H362" s="2"/>
      <c r="I362" s="2">
        <v>554</v>
      </c>
      <c r="J362" s="2"/>
      <c r="K362" s="4">
        <v>554</v>
      </c>
      <c r="L362" s="2"/>
      <c r="M362" s="4">
        <v>590</v>
      </c>
      <c r="N362" s="2"/>
      <c r="O362" s="4">
        <v>73</v>
      </c>
      <c r="P362" s="2"/>
      <c r="Q362" s="4">
        <f t="shared" si="16"/>
        <v>663</v>
      </c>
      <c r="T362" s="15"/>
    </row>
    <row r="363" spans="1:34" ht="11.85" customHeight="1" x14ac:dyDescent="0.2">
      <c r="A363" s="3" t="s">
        <v>256</v>
      </c>
      <c r="C363" s="2">
        <v>2114.06</v>
      </c>
      <c r="D363" s="2"/>
      <c r="E363" s="2">
        <v>36</v>
      </c>
      <c r="F363" s="2"/>
      <c r="G363" s="2">
        <v>690.85</v>
      </c>
      <c r="H363" s="2"/>
      <c r="I363" s="2">
        <v>396</v>
      </c>
      <c r="J363" s="2"/>
      <c r="K363" s="4">
        <v>396</v>
      </c>
      <c r="L363" s="2"/>
      <c r="M363" s="4">
        <v>324</v>
      </c>
      <c r="N363" s="2"/>
      <c r="O363" s="4">
        <v>40</v>
      </c>
      <c r="P363" s="2"/>
      <c r="Q363" s="4">
        <f t="shared" si="16"/>
        <v>364</v>
      </c>
      <c r="T363" s="15"/>
    </row>
    <row r="364" spans="1:34" ht="11.85" customHeight="1" x14ac:dyDescent="0.2">
      <c r="A364" s="3" t="s">
        <v>257</v>
      </c>
      <c r="C364" s="2">
        <v>15746.92</v>
      </c>
      <c r="D364" s="2"/>
      <c r="E364" s="2">
        <v>16792.75</v>
      </c>
      <c r="F364" s="2"/>
      <c r="G364" s="2">
        <v>16697.080000000002</v>
      </c>
      <c r="H364" s="2"/>
      <c r="I364" s="2">
        <v>17095</v>
      </c>
      <c r="J364" s="2"/>
      <c r="K364" s="4">
        <v>17095</v>
      </c>
      <c r="L364" s="2"/>
      <c r="M364" s="4">
        <v>16767</v>
      </c>
      <c r="N364" s="2"/>
      <c r="O364" s="4">
        <f>1578+250</f>
        <v>1828</v>
      </c>
      <c r="P364" s="2"/>
      <c r="Q364" s="4">
        <f t="shared" si="16"/>
        <v>18595</v>
      </c>
      <c r="T364" s="15"/>
    </row>
    <row r="365" spans="1:34" ht="11.85" customHeight="1" x14ac:dyDescent="0.2">
      <c r="A365" s="3" t="s">
        <v>258</v>
      </c>
      <c r="C365" s="16">
        <v>1778.54</v>
      </c>
      <c r="D365" s="2"/>
      <c r="E365" s="16">
        <v>74</v>
      </c>
      <c r="F365" s="2"/>
      <c r="G365" s="16">
        <v>1770.61</v>
      </c>
      <c r="H365" s="2"/>
      <c r="I365" s="16">
        <v>0</v>
      </c>
      <c r="J365" s="2"/>
      <c r="K365" s="17">
        <v>0</v>
      </c>
      <c r="L365" s="2"/>
      <c r="M365" s="17">
        <v>0</v>
      </c>
      <c r="N365" s="2"/>
      <c r="O365" s="17">
        <v>0</v>
      </c>
      <c r="P365" s="2"/>
      <c r="Q365" s="17">
        <f t="shared" si="16"/>
        <v>0</v>
      </c>
      <c r="T365" s="15"/>
      <c r="AH365" s="6"/>
    </row>
    <row r="366" spans="1:34" ht="11.85" customHeight="1" x14ac:dyDescent="0.2">
      <c r="A366" s="3" t="s">
        <v>259</v>
      </c>
      <c r="C366" s="2">
        <f>SUM(C356:C365)</f>
        <v>272988.78999999998</v>
      </c>
      <c r="D366" s="2"/>
      <c r="E366" s="2">
        <f>SUM(E356:E365)</f>
        <v>293489.53000000003</v>
      </c>
      <c r="F366" s="2"/>
      <c r="G366" s="2">
        <f>SUM(G356:G365)</f>
        <v>290208.8</v>
      </c>
      <c r="H366" s="2"/>
      <c r="I366" s="2">
        <f>SUM(I356:I365)</f>
        <v>304227</v>
      </c>
      <c r="J366" s="2"/>
      <c r="K366" s="4">
        <f>SUM(K356:K365)</f>
        <v>303228</v>
      </c>
      <c r="L366" s="2"/>
      <c r="M366" s="4">
        <f>SUM(M356:M365)</f>
        <v>313406</v>
      </c>
      <c r="N366" s="2"/>
      <c r="O366" s="4">
        <f>SUM(O356:O365)</f>
        <v>33474</v>
      </c>
      <c r="P366" s="2"/>
      <c r="Q366" s="4">
        <f>SUM(Q356:Q365)</f>
        <v>346880</v>
      </c>
      <c r="R366" s="2"/>
      <c r="U366" s="2"/>
    </row>
    <row r="367" spans="1:34" ht="11.85" customHeight="1" x14ac:dyDescent="0.2">
      <c r="D367" s="2"/>
      <c r="F367" s="2"/>
      <c r="H367" s="2"/>
      <c r="J367" s="2"/>
      <c r="L367" s="2"/>
      <c r="N367" s="2"/>
      <c r="P367" s="2"/>
    </row>
    <row r="368" spans="1:34" s="3" customFormat="1" ht="11.85" customHeight="1" x14ac:dyDescent="0.2">
      <c r="A368" s="14" t="s">
        <v>260</v>
      </c>
      <c r="C368" s="2"/>
      <c r="D368" s="2"/>
      <c r="E368" s="2"/>
      <c r="F368" s="2"/>
      <c r="G368" s="2"/>
      <c r="H368" s="2"/>
      <c r="I368" s="2"/>
      <c r="J368" s="2"/>
      <c r="K368" s="4"/>
      <c r="L368" s="2"/>
      <c r="M368" s="4"/>
      <c r="N368" s="2"/>
      <c r="O368" s="4"/>
      <c r="P368" s="2"/>
      <c r="Q368" s="4"/>
      <c r="S368" s="4"/>
      <c r="T368" s="7"/>
      <c r="AH368" s="5"/>
    </row>
    <row r="369" spans="1:34" s="3" customFormat="1" ht="11.85" customHeight="1" x14ac:dyDescent="0.2">
      <c r="A369" s="3" t="s">
        <v>261</v>
      </c>
      <c r="C369" s="2">
        <v>1380.1</v>
      </c>
      <c r="D369" s="2"/>
      <c r="E369" s="2">
        <v>1356</v>
      </c>
      <c r="F369" s="2"/>
      <c r="G369" s="2">
        <v>1760.68</v>
      </c>
      <c r="H369" s="2"/>
      <c r="I369" s="2">
        <v>1850</v>
      </c>
      <c r="J369" s="2"/>
      <c r="K369" s="4">
        <v>1990</v>
      </c>
      <c r="L369" s="2"/>
      <c r="M369" s="4">
        <v>2000</v>
      </c>
      <c r="N369" s="2"/>
      <c r="O369" s="4">
        <v>0</v>
      </c>
      <c r="P369" s="2"/>
      <c r="Q369" s="4">
        <f t="shared" ref="Q369:Q384" si="17">M369+O369</f>
        <v>2000</v>
      </c>
      <c r="S369" s="4"/>
      <c r="T369" s="15"/>
      <c r="AH369" s="5"/>
    </row>
    <row r="370" spans="1:34" s="3" customFormat="1" ht="11.85" customHeight="1" x14ac:dyDescent="0.2">
      <c r="A370" s="3" t="s">
        <v>262</v>
      </c>
      <c r="C370" s="2">
        <v>23333.56</v>
      </c>
      <c r="D370" s="2"/>
      <c r="E370" s="2">
        <v>23006.19</v>
      </c>
      <c r="F370" s="2"/>
      <c r="G370" s="2">
        <v>19577.78</v>
      </c>
      <c r="H370" s="2"/>
      <c r="I370" s="2">
        <v>28000</v>
      </c>
      <c r="J370" s="2"/>
      <c r="K370" s="4">
        <v>28000</v>
      </c>
      <c r="L370" s="2"/>
      <c r="M370" s="4">
        <v>25000</v>
      </c>
      <c r="N370" s="2"/>
      <c r="O370" s="4">
        <v>0</v>
      </c>
      <c r="P370" s="2"/>
      <c r="Q370" s="4">
        <f t="shared" si="17"/>
        <v>25000</v>
      </c>
      <c r="S370" s="4"/>
      <c r="T370" s="15"/>
      <c r="AH370" s="5"/>
    </row>
    <row r="371" spans="1:34" s="3" customFormat="1" ht="11.85" customHeight="1" x14ac:dyDescent="0.2">
      <c r="A371" s="3" t="s">
        <v>263</v>
      </c>
      <c r="C371" s="2">
        <v>6759.43</v>
      </c>
      <c r="D371" s="2"/>
      <c r="E371" s="2">
        <v>2880</v>
      </c>
      <c r="F371" s="2"/>
      <c r="G371" s="2">
        <v>12830.55</v>
      </c>
      <c r="H371" s="2"/>
      <c r="I371" s="2">
        <v>20000</v>
      </c>
      <c r="J371" s="2"/>
      <c r="K371" s="4">
        <v>18500</v>
      </c>
      <c r="L371" s="2"/>
      <c r="M371" s="4">
        <v>18500</v>
      </c>
      <c r="N371" s="2"/>
      <c r="O371" s="4">
        <v>0</v>
      </c>
      <c r="P371" s="2"/>
      <c r="Q371" s="4">
        <f t="shared" si="17"/>
        <v>18500</v>
      </c>
      <c r="S371" s="4"/>
      <c r="T371" s="15"/>
      <c r="AH371" s="5"/>
    </row>
    <row r="372" spans="1:34" s="3" customFormat="1" ht="11.85" customHeight="1" x14ac:dyDescent="0.2">
      <c r="A372" s="3" t="s">
        <v>264</v>
      </c>
      <c r="C372" s="2">
        <v>1145</v>
      </c>
      <c r="D372" s="2"/>
      <c r="E372" s="2">
        <v>2072</v>
      </c>
      <c r="F372" s="2"/>
      <c r="G372" s="2">
        <v>1315</v>
      </c>
      <c r="H372" s="2"/>
      <c r="I372" s="2">
        <v>1300</v>
      </c>
      <c r="J372" s="2"/>
      <c r="K372" s="4">
        <v>1300</v>
      </c>
      <c r="L372" s="2"/>
      <c r="M372" s="4">
        <v>1300</v>
      </c>
      <c r="N372" s="2"/>
      <c r="O372" s="4">
        <v>0</v>
      </c>
      <c r="P372" s="2"/>
      <c r="Q372" s="4">
        <f t="shared" si="17"/>
        <v>1300</v>
      </c>
      <c r="S372" s="4"/>
      <c r="T372" s="15"/>
      <c r="AH372" s="5"/>
    </row>
    <row r="373" spans="1:34" s="3" customFormat="1" ht="11.85" customHeight="1" x14ac:dyDescent="0.2">
      <c r="A373" s="3" t="s">
        <v>265</v>
      </c>
      <c r="C373" s="2">
        <v>14431.79</v>
      </c>
      <c r="D373" s="2"/>
      <c r="E373" s="2">
        <v>10903.88</v>
      </c>
      <c r="F373" s="2"/>
      <c r="G373" s="2">
        <v>17479.080000000002</v>
      </c>
      <c r="H373" s="2"/>
      <c r="I373" s="2">
        <v>17900</v>
      </c>
      <c r="J373" s="2"/>
      <c r="K373" s="4">
        <v>17900</v>
      </c>
      <c r="L373" s="2"/>
      <c r="M373" s="4">
        <v>20800</v>
      </c>
      <c r="N373" s="2"/>
      <c r="O373" s="4">
        <v>0</v>
      </c>
      <c r="P373" s="2"/>
      <c r="Q373" s="4">
        <f t="shared" si="17"/>
        <v>20800</v>
      </c>
      <c r="S373" s="4"/>
      <c r="T373" s="15"/>
      <c r="AH373" s="5"/>
    </row>
    <row r="374" spans="1:34" s="3" customFormat="1" ht="11.85" customHeight="1" x14ac:dyDescent="0.2">
      <c r="A374" s="3" t="s">
        <v>266</v>
      </c>
      <c r="C374" s="2">
        <v>19166.66</v>
      </c>
      <c r="D374" s="2"/>
      <c r="E374" s="2">
        <v>20222.939999999999</v>
      </c>
      <c r="F374" s="2"/>
      <c r="G374" s="2">
        <v>12479.74</v>
      </c>
      <c r="H374" s="2"/>
      <c r="I374" s="2">
        <v>25500</v>
      </c>
      <c r="J374" s="2"/>
      <c r="K374" s="4">
        <v>25500</v>
      </c>
      <c r="L374" s="2"/>
      <c r="M374" s="4">
        <v>25500</v>
      </c>
      <c r="N374" s="2"/>
      <c r="O374" s="4">
        <v>0</v>
      </c>
      <c r="P374" s="2"/>
      <c r="Q374" s="4">
        <f t="shared" si="17"/>
        <v>25500</v>
      </c>
      <c r="S374" s="4"/>
      <c r="T374" s="15"/>
      <c r="AH374" s="5"/>
    </row>
    <row r="375" spans="1:34" s="3" customFormat="1" ht="11.85" customHeight="1" x14ac:dyDescent="0.2">
      <c r="A375" s="3" t="s">
        <v>267</v>
      </c>
      <c r="C375" s="2">
        <v>49254.18</v>
      </c>
      <c r="D375" s="2"/>
      <c r="E375" s="2">
        <v>69228.91</v>
      </c>
      <c r="F375" s="2"/>
      <c r="G375" s="2">
        <v>45334.6</v>
      </c>
      <c r="H375" s="2"/>
      <c r="I375" s="2">
        <v>46000</v>
      </c>
      <c r="J375" s="2"/>
      <c r="K375" s="4">
        <v>46000</v>
      </c>
      <c r="L375" s="2"/>
      <c r="M375" s="4">
        <v>46000</v>
      </c>
      <c r="N375" s="2"/>
      <c r="O375" s="4">
        <v>0</v>
      </c>
      <c r="P375" s="2"/>
      <c r="Q375" s="4">
        <f t="shared" si="17"/>
        <v>46000</v>
      </c>
      <c r="S375" s="4"/>
      <c r="T375" s="15"/>
      <c r="AH375" s="5"/>
    </row>
    <row r="376" spans="1:34" s="3" customFormat="1" ht="11.85" customHeight="1" x14ac:dyDescent="0.2">
      <c r="A376" s="3" t="s">
        <v>268</v>
      </c>
      <c r="C376" s="2">
        <v>24148.86</v>
      </c>
      <c r="D376" s="2"/>
      <c r="E376" s="2">
        <v>81</v>
      </c>
      <c r="F376" s="2"/>
      <c r="G376" s="2">
        <v>0</v>
      </c>
      <c r="H376" s="2"/>
      <c r="I376" s="2">
        <v>0</v>
      </c>
      <c r="J376" s="2"/>
      <c r="K376" s="4">
        <v>0</v>
      </c>
      <c r="L376" s="2"/>
      <c r="M376" s="4">
        <v>0</v>
      </c>
      <c r="N376" s="2"/>
      <c r="O376" s="4">
        <v>0</v>
      </c>
      <c r="P376" s="2"/>
      <c r="Q376" s="4">
        <f t="shared" si="17"/>
        <v>0</v>
      </c>
      <c r="S376" s="4"/>
      <c r="T376" s="15"/>
      <c r="AH376" s="5"/>
    </row>
    <row r="377" spans="1:34" s="3" customFormat="1" ht="11.85" customHeight="1" x14ac:dyDescent="0.2">
      <c r="A377" s="3" t="s">
        <v>269</v>
      </c>
      <c r="C377" s="2">
        <v>18681.240000000002</v>
      </c>
      <c r="D377" s="2"/>
      <c r="E377" s="2">
        <v>20294.599999999999</v>
      </c>
      <c r="F377" s="2"/>
      <c r="G377" s="2">
        <v>21239.48</v>
      </c>
      <c r="H377" s="2"/>
      <c r="I377" s="2">
        <v>24875</v>
      </c>
      <c r="J377" s="2"/>
      <c r="K377" s="4">
        <v>24875</v>
      </c>
      <c r="L377" s="2"/>
      <c r="M377" s="4">
        <v>30000</v>
      </c>
      <c r="N377" s="2"/>
      <c r="O377" s="4">
        <v>0</v>
      </c>
      <c r="P377" s="2"/>
      <c r="Q377" s="4">
        <f t="shared" si="17"/>
        <v>30000</v>
      </c>
      <c r="S377" s="4"/>
      <c r="T377" s="15"/>
      <c r="AH377" s="5"/>
    </row>
    <row r="378" spans="1:34" s="3" customFormat="1" ht="11.85" customHeight="1" x14ac:dyDescent="0.2">
      <c r="A378" s="3" t="s">
        <v>270</v>
      </c>
      <c r="C378" s="2">
        <v>23730.59</v>
      </c>
      <c r="D378" s="2"/>
      <c r="E378" s="2">
        <v>27193.360000000001</v>
      </c>
      <c r="F378" s="2"/>
      <c r="G378" s="2">
        <v>24174.240000000002</v>
      </c>
      <c r="H378" s="2"/>
      <c r="I378" s="2">
        <v>30000</v>
      </c>
      <c r="J378" s="2"/>
      <c r="K378" s="4">
        <v>30000</v>
      </c>
      <c r="L378" s="2"/>
      <c r="M378" s="4">
        <v>26000</v>
      </c>
      <c r="N378" s="2"/>
      <c r="O378" s="4">
        <v>0</v>
      </c>
      <c r="P378" s="2"/>
      <c r="Q378" s="4">
        <f t="shared" si="17"/>
        <v>26000</v>
      </c>
      <c r="S378" s="4"/>
      <c r="T378" s="15"/>
      <c r="AH378" s="5"/>
    </row>
    <row r="379" spans="1:34" s="3" customFormat="1" ht="11.85" customHeight="1" x14ac:dyDescent="0.2">
      <c r="A379" s="3" t="s">
        <v>271</v>
      </c>
      <c r="C379" s="2">
        <v>13622.35</v>
      </c>
      <c r="D379" s="2"/>
      <c r="E379" s="2">
        <v>14218.05</v>
      </c>
      <c r="F379" s="2"/>
      <c r="G379" s="2">
        <v>14160.32</v>
      </c>
      <c r="H379" s="2"/>
      <c r="I379" s="2">
        <v>17000</v>
      </c>
      <c r="J379" s="2"/>
      <c r="K379" s="4">
        <v>17000</v>
      </c>
      <c r="L379" s="2"/>
      <c r="M379" s="4">
        <v>17000</v>
      </c>
      <c r="N379" s="2"/>
      <c r="O379" s="4">
        <v>0</v>
      </c>
      <c r="P379" s="2"/>
      <c r="Q379" s="4">
        <f t="shared" si="17"/>
        <v>17000</v>
      </c>
      <c r="S379" s="4"/>
      <c r="T379" s="15"/>
      <c r="AH379" s="5"/>
    </row>
    <row r="380" spans="1:34" s="3" customFormat="1" ht="11.85" customHeight="1" x14ac:dyDescent="0.2">
      <c r="A380" s="3" t="s">
        <v>272</v>
      </c>
      <c r="C380" s="2">
        <v>157.5</v>
      </c>
      <c r="D380" s="2"/>
      <c r="E380" s="2">
        <v>0</v>
      </c>
      <c r="F380" s="2"/>
      <c r="G380" s="2">
        <v>0</v>
      </c>
      <c r="H380" s="2"/>
      <c r="I380" s="2">
        <v>0</v>
      </c>
      <c r="J380" s="2"/>
      <c r="K380" s="4">
        <v>0</v>
      </c>
      <c r="L380" s="2"/>
      <c r="M380" s="4">
        <v>0</v>
      </c>
      <c r="N380" s="2"/>
      <c r="O380" s="4">
        <v>0</v>
      </c>
      <c r="P380" s="2"/>
      <c r="Q380" s="4">
        <f t="shared" si="17"/>
        <v>0</v>
      </c>
      <c r="S380" s="4"/>
      <c r="T380" s="15"/>
      <c r="AH380" s="5"/>
    </row>
    <row r="381" spans="1:34" s="3" customFormat="1" ht="11.85" customHeight="1" x14ac:dyDescent="0.2">
      <c r="A381" s="3" t="s">
        <v>273</v>
      </c>
      <c r="C381" s="2">
        <v>2381.62</v>
      </c>
      <c r="D381" s="2"/>
      <c r="E381" s="2">
        <v>2609.8200000000002</v>
      </c>
      <c r="F381" s="2"/>
      <c r="G381" s="2">
        <v>1703.88</v>
      </c>
      <c r="H381" s="2"/>
      <c r="I381" s="2">
        <v>3000</v>
      </c>
      <c r="J381" s="2"/>
      <c r="K381" s="4">
        <v>3000</v>
      </c>
      <c r="L381" s="2"/>
      <c r="M381" s="4">
        <v>2900</v>
      </c>
      <c r="N381" s="2"/>
      <c r="O381" s="4">
        <v>0</v>
      </c>
      <c r="P381" s="2"/>
      <c r="Q381" s="4">
        <f t="shared" si="17"/>
        <v>2900</v>
      </c>
      <c r="S381" s="4"/>
      <c r="T381" s="15"/>
      <c r="AH381" s="5"/>
    </row>
    <row r="382" spans="1:34" s="3" customFormat="1" ht="11.85" customHeight="1" x14ac:dyDescent="0.2">
      <c r="A382" s="3" t="s">
        <v>274</v>
      </c>
      <c r="C382" s="2">
        <v>1599</v>
      </c>
      <c r="D382" s="2"/>
      <c r="E382" s="2">
        <v>6309.5</v>
      </c>
      <c r="F382" s="2"/>
      <c r="G382" s="2">
        <v>3428.75</v>
      </c>
      <c r="H382" s="2"/>
      <c r="I382" s="2">
        <v>3500</v>
      </c>
      <c r="J382" s="2"/>
      <c r="K382" s="4">
        <v>3500</v>
      </c>
      <c r="L382" s="2"/>
      <c r="M382" s="4">
        <v>3500</v>
      </c>
      <c r="N382" s="2"/>
      <c r="O382" s="4">
        <v>0</v>
      </c>
      <c r="P382" s="2"/>
      <c r="Q382" s="4">
        <f t="shared" si="17"/>
        <v>3500</v>
      </c>
      <c r="S382" s="4"/>
      <c r="T382" s="15"/>
      <c r="AH382" s="5"/>
    </row>
    <row r="383" spans="1:34" s="3" customFormat="1" ht="11.85" customHeight="1" x14ac:dyDescent="0.2">
      <c r="A383" s="3" t="s">
        <v>275</v>
      </c>
      <c r="C383" s="2">
        <v>617.28</v>
      </c>
      <c r="D383" s="2"/>
      <c r="E383" s="2">
        <v>687.6</v>
      </c>
      <c r="F383" s="2"/>
      <c r="G383" s="2">
        <v>668.54</v>
      </c>
      <c r="H383" s="2"/>
      <c r="I383" s="2">
        <v>1500</v>
      </c>
      <c r="J383" s="2"/>
      <c r="K383" s="4">
        <v>1500</v>
      </c>
      <c r="L383" s="2"/>
      <c r="M383" s="4">
        <v>1500</v>
      </c>
      <c r="N383" s="2"/>
      <c r="O383" s="4">
        <v>0</v>
      </c>
      <c r="P383" s="2"/>
      <c r="Q383" s="4">
        <f t="shared" si="17"/>
        <v>1500</v>
      </c>
      <c r="S383" s="4"/>
      <c r="T383" s="15"/>
      <c r="AH383" s="5"/>
    </row>
    <row r="384" spans="1:34" s="3" customFormat="1" ht="11.85" customHeight="1" x14ac:dyDescent="0.2">
      <c r="A384" s="3" t="s">
        <v>276</v>
      </c>
      <c r="C384" s="16">
        <v>0</v>
      </c>
      <c r="D384" s="2"/>
      <c r="E384" s="16">
        <v>1887.54</v>
      </c>
      <c r="F384" s="2"/>
      <c r="G384" s="16">
        <v>1509.16</v>
      </c>
      <c r="H384" s="2"/>
      <c r="I384" s="16">
        <v>3000</v>
      </c>
      <c r="J384" s="2"/>
      <c r="K384" s="17">
        <v>3000</v>
      </c>
      <c r="L384" s="2"/>
      <c r="M384" s="17">
        <v>1500</v>
      </c>
      <c r="N384" s="2"/>
      <c r="O384" s="17">
        <v>0</v>
      </c>
      <c r="P384" s="2"/>
      <c r="Q384" s="17">
        <f t="shared" si="17"/>
        <v>1500</v>
      </c>
      <c r="S384" s="4"/>
      <c r="T384" s="15"/>
      <c r="AH384" s="5"/>
    </row>
    <row r="385" spans="1:34" s="3" customFormat="1" ht="11.85" customHeight="1" x14ac:dyDescent="0.2">
      <c r="A385" s="3" t="s">
        <v>277</v>
      </c>
      <c r="C385" s="2">
        <f>SUM(C369:C384)</f>
        <v>200409.16</v>
      </c>
      <c r="D385" s="2"/>
      <c r="E385" s="2">
        <f>SUM(E369:E384)</f>
        <v>202951.39</v>
      </c>
      <c r="F385" s="2"/>
      <c r="G385" s="2">
        <f>SUM(G369:G384)</f>
        <v>177661.80000000002</v>
      </c>
      <c r="H385" s="2"/>
      <c r="I385" s="2">
        <f>SUM(I369:I384)</f>
        <v>223425</v>
      </c>
      <c r="J385" s="2"/>
      <c r="K385" s="4">
        <f>SUM(K369:K384)</f>
        <v>222065</v>
      </c>
      <c r="L385" s="2"/>
      <c r="M385" s="4">
        <f>SUM(M369:M384)</f>
        <v>221500</v>
      </c>
      <c r="N385" s="2"/>
      <c r="O385" s="4">
        <f>SUM(O369:O384)</f>
        <v>0</v>
      </c>
      <c r="P385" s="2"/>
      <c r="Q385" s="4">
        <f>SUM(Q369:Q384)</f>
        <v>221500</v>
      </c>
      <c r="S385" s="4"/>
      <c r="T385" s="7"/>
      <c r="AH385" s="5"/>
    </row>
    <row r="386" spans="1:34" s="3" customFormat="1" ht="11.85" customHeight="1" x14ac:dyDescent="0.2">
      <c r="C386" s="2"/>
      <c r="D386" s="2"/>
      <c r="E386" s="2"/>
      <c r="F386" s="2"/>
      <c r="G386" s="2"/>
      <c r="H386" s="2"/>
      <c r="I386" s="2"/>
      <c r="J386" s="2"/>
      <c r="K386" s="4"/>
      <c r="L386" s="2"/>
      <c r="M386" s="4"/>
      <c r="N386" s="2"/>
      <c r="O386" s="4"/>
      <c r="P386" s="2"/>
      <c r="Q386" s="4"/>
      <c r="S386" s="4"/>
      <c r="T386" s="7"/>
      <c r="AH386" s="5"/>
    </row>
    <row r="387" spans="1:34" s="3" customFormat="1" ht="11.85" customHeight="1" x14ac:dyDescent="0.2">
      <c r="A387" s="14" t="s">
        <v>278</v>
      </c>
      <c r="C387" s="2"/>
      <c r="D387" s="2"/>
      <c r="E387" s="2"/>
      <c r="F387" s="2"/>
      <c r="G387" s="2"/>
      <c r="H387" s="2"/>
      <c r="I387" s="2"/>
      <c r="J387" s="2"/>
      <c r="K387" s="4"/>
      <c r="L387" s="2"/>
      <c r="M387" s="4"/>
      <c r="N387" s="2"/>
      <c r="O387" s="4"/>
      <c r="P387" s="2"/>
      <c r="Q387" s="4"/>
      <c r="S387" s="4"/>
      <c r="T387" s="7"/>
      <c r="AH387" s="5"/>
    </row>
    <row r="388" spans="1:34" s="3" customFormat="1" ht="11.85" customHeight="1" x14ac:dyDescent="0.2">
      <c r="A388" s="3" t="s">
        <v>279</v>
      </c>
      <c r="C388" s="2">
        <v>8686.8799999999992</v>
      </c>
      <c r="D388" s="2"/>
      <c r="E388" s="2">
        <v>1246.6600000000001</v>
      </c>
      <c r="F388" s="2"/>
      <c r="G388" s="2">
        <v>1964.53</v>
      </c>
      <c r="H388" s="2"/>
      <c r="I388" s="2">
        <v>2000</v>
      </c>
      <c r="J388" s="2"/>
      <c r="K388" s="4">
        <v>2500</v>
      </c>
      <c r="L388" s="2"/>
      <c r="M388" s="4">
        <v>2500</v>
      </c>
      <c r="N388" s="2"/>
      <c r="O388" s="4">
        <v>0</v>
      </c>
      <c r="P388" s="2"/>
      <c r="Q388" s="4">
        <f t="shared" ref="Q388:Q403" si="18">M388+O388</f>
        <v>2500</v>
      </c>
      <c r="S388" s="4"/>
      <c r="T388" s="15"/>
      <c r="AH388" s="5"/>
    </row>
    <row r="389" spans="1:34" s="3" customFormat="1" ht="11.85" customHeight="1" x14ac:dyDescent="0.2">
      <c r="A389" s="3" t="s">
        <v>280</v>
      </c>
      <c r="C389" s="2">
        <v>9768.23</v>
      </c>
      <c r="D389" s="2"/>
      <c r="E389" s="2">
        <v>9423.23</v>
      </c>
      <c r="F389" s="2"/>
      <c r="G389" s="2">
        <v>12220.4</v>
      </c>
      <c r="H389" s="2"/>
      <c r="I389" s="2">
        <v>12000</v>
      </c>
      <c r="J389" s="2"/>
      <c r="K389" s="4">
        <v>12000</v>
      </c>
      <c r="L389" s="2"/>
      <c r="M389" s="4">
        <v>12000</v>
      </c>
      <c r="N389" s="2"/>
      <c r="O389" s="4">
        <v>3000</v>
      </c>
      <c r="P389" s="2"/>
      <c r="Q389" s="4">
        <f t="shared" si="18"/>
        <v>15000</v>
      </c>
      <c r="S389" s="4"/>
      <c r="T389" s="15"/>
      <c r="AH389" s="5"/>
    </row>
    <row r="390" spans="1:34" s="3" customFormat="1" ht="11.85" customHeight="1" x14ac:dyDescent="0.2">
      <c r="A390" s="3" t="s">
        <v>281</v>
      </c>
      <c r="C390" s="2">
        <v>8231.5</v>
      </c>
      <c r="D390" s="2"/>
      <c r="E390" s="2">
        <v>10828.37</v>
      </c>
      <c r="F390" s="2"/>
      <c r="G390" s="2">
        <v>7434.21</v>
      </c>
      <c r="H390" s="2"/>
      <c r="I390" s="2">
        <v>7500</v>
      </c>
      <c r="J390" s="2"/>
      <c r="K390" s="4">
        <v>10500</v>
      </c>
      <c r="L390" s="2"/>
      <c r="M390" s="4">
        <v>7500</v>
      </c>
      <c r="N390" s="2"/>
      <c r="O390" s="4">
        <v>0</v>
      </c>
      <c r="P390" s="2"/>
      <c r="Q390" s="4">
        <f t="shared" si="18"/>
        <v>7500</v>
      </c>
      <c r="S390" s="4"/>
      <c r="T390" s="15"/>
      <c r="AH390" s="5"/>
    </row>
    <row r="391" spans="1:34" s="3" customFormat="1" ht="11.85" customHeight="1" x14ac:dyDescent="0.2">
      <c r="A391" s="3" t="s">
        <v>282</v>
      </c>
      <c r="C391" s="2">
        <v>18323.55</v>
      </c>
      <c r="D391" s="2"/>
      <c r="E391" s="2">
        <v>23655.32</v>
      </c>
      <c r="F391" s="2"/>
      <c r="G391" s="2">
        <v>31285.23</v>
      </c>
      <c r="H391" s="2"/>
      <c r="I391" s="2">
        <v>37000</v>
      </c>
      <c r="J391" s="2"/>
      <c r="K391" s="4">
        <v>36500</v>
      </c>
      <c r="L391" s="2"/>
      <c r="M391" s="4">
        <v>37000</v>
      </c>
      <c r="N391" s="2"/>
      <c r="O391" s="4">
        <v>0</v>
      </c>
      <c r="P391" s="2"/>
      <c r="Q391" s="4">
        <f t="shared" si="18"/>
        <v>37000</v>
      </c>
      <c r="S391" s="4"/>
      <c r="T391" s="15"/>
      <c r="AH391" s="5"/>
    </row>
    <row r="392" spans="1:34" s="3" customFormat="1" ht="11.85" customHeight="1" x14ac:dyDescent="0.2">
      <c r="A392" s="3" t="s">
        <v>283</v>
      </c>
      <c r="C392" s="2">
        <v>11489.4</v>
      </c>
      <c r="D392" s="2"/>
      <c r="E392" s="2">
        <v>11612.68</v>
      </c>
      <c r="F392" s="2"/>
      <c r="G392" s="2">
        <v>11226.47</v>
      </c>
      <c r="H392" s="2"/>
      <c r="I392" s="2">
        <v>12000</v>
      </c>
      <c r="J392" s="2"/>
      <c r="K392" s="4">
        <v>12000</v>
      </c>
      <c r="L392" s="2"/>
      <c r="M392" s="4">
        <v>12000</v>
      </c>
      <c r="N392" s="2"/>
      <c r="O392" s="4">
        <v>0</v>
      </c>
      <c r="P392" s="2"/>
      <c r="Q392" s="4">
        <f t="shared" si="18"/>
        <v>12000</v>
      </c>
      <c r="S392" s="4"/>
      <c r="T392" s="15"/>
      <c r="AH392" s="5"/>
    </row>
    <row r="393" spans="1:34" s="3" customFormat="1" ht="11.85" customHeight="1" x14ac:dyDescent="0.2">
      <c r="A393" s="3" t="s">
        <v>284</v>
      </c>
      <c r="C393" s="2">
        <v>1141.96</v>
      </c>
      <c r="D393" s="2"/>
      <c r="E393" s="2">
        <v>1451.89</v>
      </c>
      <c r="F393" s="2"/>
      <c r="G393" s="2">
        <v>672.11</v>
      </c>
      <c r="H393" s="2"/>
      <c r="I393" s="2">
        <v>1500</v>
      </c>
      <c r="J393" s="2"/>
      <c r="K393" s="4">
        <v>1500</v>
      </c>
      <c r="L393" s="2"/>
      <c r="M393" s="4">
        <v>1500</v>
      </c>
      <c r="N393" s="2"/>
      <c r="O393" s="4">
        <v>0</v>
      </c>
      <c r="P393" s="2"/>
      <c r="Q393" s="4">
        <f t="shared" si="18"/>
        <v>1500</v>
      </c>
      <c r="S393" s="4"/>
      <c r="T393" s="15"/>
      <c r="AH393" s="5"/>
    </row>
    <row r="394" spans="1:34" s="3" customFormat="1" ht="11.85" customHeight="1" x14ac:dyDescent="0.2">
      <c r="A394" s="3" t="s">
        <v>285</v>
      </c>
      <c r="C394" s="2">
        <v>233.24</v>
      </c>
      <c r="D394" s="2"/>
      <c r="E394" s="2">
        <v>3202.7</v>
      </c>
      <c r="F394" s="2"/>
      <c r="G394" s="2">
        <v>775.9</v>
      </c>
      <c r="H394" s="2"/>
      <c r="I394" s="2">
        <v>1500</v>
      </c>
      <c r="J394" s="2"/>
      <c r="K394" s="4">
        <v>1500</v>
      </c>
      <c r="L394" s="2"/>
      <c r="M394" s="4">
        <v>1500</v>
      </c>
      <c r="N394" s="2"/>
      <c r="O394" s="4">
        <v>0</v>
      </c>
      <c r="P394" s="2"/>
      <c r="Q394" s="4">
        <f t="shared" si="18"/>
        <v>1500</v>
      </c>
      <c r="S394" s="4"/>
      <c r="T394" s="15"/>
      <c r="AH394" s="5"/>
    </row>
    <row r="395" spans="1:34" s="3" customFormat="1" ht="11.85" customHeight="1" x14ac:dyDescent="0.2">
      <c r="A395" s="3" t="s">
        <v>286</v>
      </c>
      <c r="C395" s="2">
        <v>2507.58</v>
      </c>
      <c r="D395" s="2"/>
      <c r="E395" s="2">
        <v>7526.99</v>
      </c>
      <c r="F395" s="2"/>
      <c r="G395" s="2">
        <v>1406.18</v>
      </c>
      <c r="H395" s="2"/>
      <c r="I395" s="2">
        <v>11000</v>
      </c>
      <c r="J395" s="2"/>
      <c r="K395" s="4">
        <v>9500</v>
      </c>
      <c r="L395" s="2"/>
      <c r="M395" s="4">
        <v>11000</v>
      </c>
      <c r="N395" s="2"/>
      <c r="O395" s="4">
        <v>0</v>
      </c>
      <c r="P395" s="2"/>
      <c r="Q395" s="4">
        <f t="shared" si="18"/>
        <v>11000</v>
      </c>
      <c r="S395" s="4"/>
      <c r="T395" s="15"/>
      <c r="AH395" s="5"/>
    </row>
    <row r="396" spans="1:34" s="3" customFormat="1" ht="11.85" customHeight="1" x14ac:dyDescent="0.2">
      <c r="A396" s="3" t="s">
        <v>287</v>
      </c>
      <c r="C396" s="2">
        <v>2294.5700000000002</v>
      </c>
      <c r="D396" s="2"/>
      <c r="E396" s="2">
        <v>362</v>
      </c>
      <c r="F396" s="2"/>
      <c r="G396" s="2">
        <v>0</v>
      </c>
      <c r="H396" s="2"/>
      <c r="I396" s="2">
        <v>500</v>
      </c>
      <c r="J396" s="2"/>
      <c r="K396" s="4">
        <v>500</v>
      </c>
      <c r="L396" s="2"/>
      <c r="M396" s="4">
        <v>500</v>
      </c>
      <c r="N396" s="2"/>
      <c r="O396" s="4">
        <v>0</v>
      </c>
      <c r="P396" s="2"/>
      <c r="Q396" s="4">
        <f t="shared" si="18"/>
        <v>500</v>
      </c>
      <c r="S396" s="4"/>
      <c r="T396" s="15"/>
      <c r="AH396" s="5"/>
    </row>
    <row r="397" spans="1:34" s="3" customFormat="1" ht="11.85" customHeight="1" x14ac:dyDescent="0.2">
      <c r="A397" s="3" t="s">
        <v>288</v>
      </c>
      <c r="C397" s="2">
        <v>0</v>
      </c>
      <c r="D397" s="2"/>
      <c r="E397" s="2">
        <v>0</v>
      </c>
      <c r="F397" s="2"/>
      <c r="G397" s="2">
        <v>0</v>
      </c>
      <c r="H397" s="2"/>
      <c r="I397" s="2">
        <v>0</v>
      </c>
      <c r="J397" s="2"/>
      <c r="K397" s="4">
        <v>0</v>
      </c>
      <c r="L397" s="2"/>
      <c r="M397" s="4">
        <v>0</v>
      </c>
      <c r="N397" s="2"/>
      <c r="O397" s="4">
        <v>0</v>
      </c>
      <c r="P397" s="2"/>
      <c r="Q397" s="4">
        <f t="shared" si="18"/>
        <v>0</v>
      </c>
      <c r="S397" s="4"/>
      <c r="T397" s="15"/>
      <c r="AH397" s="5"/>
    </row>
    <row r="398" spans="1:34" s="3" customFormat="1" ht="11.85" customHeight="1" x14ac:dyDescent="0.2">
      <c r="A398" s="3" t="s">
        <v>289</v>
      </c>
      <c r="C398" s="2">
        <v>3454.88</v>
      </c>
      <c r="D398" s="2"/>
      <c r="E398" s="2">
        <v>682</v>
      </c>
      <c r="F398" s="2"/>
      <c r="G398" s="2">
        <v>1779.3</v>
      </c>
      <c r="H398" s="2"/>
      <c r="I398" s="2">
        <v>3500</v>
      </c>
      <c r="J398" s="2"/>
      <c r="K398" s="4">
        <v>3360</v>
      </c>
      <c r="L398" s="2"/>
      <c r="M398" s="4">
        <v>3500</v>
      </c>
      <c r="N398" s="2"/>
      <c r="O398" s="4">
        <v>0</v>
      </c>
      <c r="P398" s="2"/>
      <c r="Q398" s="4">
        <f t="shared" si="18"/>
        <v>3500</v>
      </c>
      <c r="S398" s="4"/>
      <c r="T398" s="15"/>
      <c r="AH398" s="5"/>
    </row>
    <row r="399" spans="1:34" s="3" customFormat="1" ht="11.85" customHeight="1" x14ac:dyDescent="0.2">
      <c r="A399" s="3" t="s">
        <v>290</v>
      </c>
      <c r="C399" s="2">
        <v>9178.34</v>
      </c>
      <c r="D399" s="2"/>
      <c r="E399" s="2">
        <v>9106.8799999999992</v>
      </c>
      <c r="F399" s="2"/>
      <c r="G399" s="2">
        <v>6961.21</v>
      </c>
      <c r="H399" s="2"/>
      <c r="I399" s="2">
        <v>10000</v>
      </c>
      <c r="J399" s="2"/>
      <c r="K399" s="4">
        <v>10000</v>
      </c>
      <c r="L399" s="2"/>
      <c r="M399" s="4">
        <v>10000</v>
      </c>
      <c r="N399" s="2"/>
      <c r="O399" s="4">
        <v>0</v>
      </c>
      <c r="P399" s="2"/>
      <c r="Q399" s="4">
        <f t="shared" si="18"/>
        <v>10000</v>
      </c>
      <c r="S399" s="4"/>
      <c r="T399" s="15"/>
      <c r="AH399" s="5"/>
    </row>
    <row r="400" spans="1:34" ht="11.85" customHeight="1" x14ac:dyDescent="0.2">
      <c r="A400" s="3" t="s">
        <v>291</v>
      </c>
      <c r="C400" s="2">
        <v>115</v>
      </c>
      <c r="D400" s="2"/>
      <c r="E400" s="2">
        <v>75</v>
      </c>
      <c r="F400" s="2"/>
      <c r="G400" s="2">
        <v>55</v>
      </c>
      <c r="H400" s="2"/>
      <c r="I400" s="2">
        <v>100</v>
      </c>
      <c r="J400" s="2"/>
      <c r="K400" s="4">
        <v>200</v>
      </c>
      <c r="L400" s="2"/>
      <c r="M400" s="4">
        <v>100</v>
      </c>
      <c r="N400" s="2"/>
      <c r="O400" s="4">
        <v>0</v>
      </c>
      <c r="P400" s="2"/>
      <c r="Q400" s="4">
        <f t="shared" si="18"/>
        <v>100</v>
      </c>
      <c r="T400" s="15"/>
    </row>
    <row r="401" spans="1:34" ht="11.85" customHeight="1" x14ac:dyDescent="0.2">
      <c r="A401" s="3" t="s">
        <v>292</v>
      </c>
      <c r="C401" s="2">
        <v>0</v>
      </c>
      <c r="D401" s="2"/>
      <c r="E401" s="2">
        <v>100</v>
      </c>
      <c r="F401" s="2"/>
      <c r="G401" s="2">
        <v>0</v>
      </c>
      <c r="H401" s="2"/>
      <c r="I401" s="2">
        <v>0</v>
      </c>
      <c r="J401" s="2"/>
      <c r="K401" s="4">
        <v>0</v>
      </c>
      <c r="L401" s="2"/>
      <c r="M401" s="4">
        <v>0</v>
      </c>
      <c r="N401" s="2"/>
      <c r="O401" s="4">
        <v>0</v>
      </c>
      <c r="P401" s="2"/>
      <c r="Q401" s="4">
        <f t="shared" si="18"/>
        <v>0</v>
      </c>
      <c r="T401" s="15"/>
    </row>
    <row r="402" spans="1:34" ht="11.85" customHeight="1" x14ac:dyDescent="0.2">
      <c r="A402" s="3" t="s">
        <v>293</v>
      </c>
      <c r="C402" s="2">
        <v>534.09</v>
      </c>
      <c r="D402" s="2"/>
      <c r="E402" s="2">
        <v>211.18</v>
      </c>
      <c r="F402" s="2"/>
      <c r="G402" s="2">
        <v>1471.51</v>
      </c>
      <c r="H402" s="2"/>
      <c r="I402" s="2">
        <v>1500</v>
      </c>
      <c r="J402" s="2"/>
      <c r="K402" s="4">
        <v>1400</v>
      </c>
      <c r="L402" s="2"/>
      <c r="M402" s="4">
        <v>1500</v>
      </c>
      <c r="N402" s="2"/>
      <c r="O402" s="4">
        <v>0</v>
      </c>
      <c r="P402" s="2"/>
      <c r="Q402" s="4">
        <f t="shared" si="18"/>
        <v>1500</v>
      </c>
      <c r="T402" s="15"/>
    </row>
    <row r="403" spans="1:34" ht="11.85" customHeight="1" x14ac:dyDescent="0.2">
      <c r="A403" s="3" t="s">
        <v>294</v>
      </c>
      <c r="C403" s="2">
        <v>1850.64</v>
      </c>
      <c r="D403" s="2"/>
      <c r="E403" s="2">
        <v>0</v>
      </c>
      <c r="F403" s="2"/>
      <c r="G403" s="2">
        <v>213.57</v>
      </c>
      <c r="H403" s="2"/>
      <c r="I403" s="2">
        <v>0</v>
      </c>
      <c r="J403" s="2"/>
      <c r="K403" s="4">
        <v>0</v>
      </c>
      <c r="L403" s="2"/>
      <c r="M403" s="4">
        <v>0</v>
      </c>
      <c r="N403" s="2"/>
      <c r="O403" s="4">
        <v>0</v>
      </c>
      <c r="P403" s="2"/>
      <c r="Q403" s="4">
        <f t="shared" si="18"/>
        <v>0</v>
      </c>
      <c r="T403" s="15"/>
      <c r="U403" s="2"/>
    </row>
    <row r="404" spans="1:34" ht="11.85" customHeight="1" x14ac:dyDescent="0.2">
      <c r="D404" s="2"/>
      <c r="F404" s="2"/>
      <c r="H404" s="2"/>
      <c r="J404" s="2"/>
      <c r="L404" s="2"/>
      <c r="N404" s="2"/>
      <c r="P404" s="2"/>
      <c r="T404" s="15"/>
      <c r="U404" s="2"/>
    </row>
    <row r="405" spans="1:34" ht="11.85" customHeight="1" x14ac:dyDescent="0.2">
      <c r="D405" s="2"/>
      <c r="F405" s="2"/>
      <c r="H405" s="2"/>
      <c r="J405" s="2"/>
      <c r="L405" s="2"/>
      <c r="N405" s="2"/>
      <c r="P405" s="2"/>
    </row>
    <row r="406" spans="1:34" ht="11.85" customHeight="1" x14ac:dyDescent="0.2">
      <c r="D406" s="2"/>
      <c r="F406" s="2"/>
      <c r="H406" s="2"/>
      <c r="J406" s="2"/>
      <c r="L406" s="2"/>
      <c r="N406" s="2"/>
      <c r="P406" s="2"/>
    </row>
    <row r="407" spans="1:34" ht="11.85" customHeight="1" x14ac:dyDescent="0.2">
      <c r="D407" s="2"/>
      <c r="F407" s="2"/>
      <c r="H407" s="2"/>
      <c r="J407" s="2"/>
      <c r="L407" s="2"/>
      <c r="N407" s="2"/>
      <c r="P407" s="2"/>
    </row>
    <row r="408" spans="1:34" ht="11.85" customHeight="1" x14ac:dyDescent="0.2">
      <c r="D408" s="2"/>
      <c r="F408" s="2"/>
      <c r="H408" s="2"/>
      <c r="J408" s="2"/>
      <c r="L408" s="2"/>
      <c r="N408" s="2"/>
      <c r="P408" s="2"/>
    </row>
    <row r="409" spans="1:34" ht="11.85" customHeight="1" x14ac:dyDescent="0.2">
      <c r="A409" s="1"/>
      <c r="B409" s="1"/>
      <c r="E409" s="2" t="str">
        <f>$E$1</f>
        <v>CITY OF BRADY</v>
      </c>
    </row>
    <row r="410" spans="1:34" ht="11.85" customHeight="1" x14ac:dyDescent="0.2">
      <c r="E410" s="2" t="str">
        <f>$E$2</f>
        <v>BUDGET REPORT</v>
      </c>
    </row>
    <row r="411" spans="1:34" ht="11.85" customHeight="1" x14ac:dyDescent="0.2">
      <c r="E411" s="2" t="str">
        <f>$E$3</f>
        <v>FISCAL YEAR 2017 - 2018</v>
      </c>
    </row>
    <row r="412" spans="1:34" ht="11.85" customHeight="1" x14ac:dyDescent="0.2">
      <c r="A412" s="3" t="s">
        <v>3</v>
      </c>
    </row>
    <row r="413" spans="1:34" ht="11.85" customHeight="1" x14ac:dyDescent="0.2">
      <c r="A413" s="3" t="s">
        <v>246</v>
      </c>
    </row>
    <row r="414" spans="1:34" ht="11.85" customHeight="1" x14ac:dyDescent="0.2">
      <c r="I414" s="49" t="str">
        <f>+I6</f>
        <v>(----- 2016-2017 ------)</v>
      </c>
      <c r="J414" s="49"/>
      <c r="K414" s="49"/>
      <c r="L414" s="8"/>
      <c r="M414" s="49" t="str">
        <f>$M$6</f>
        <v>2017-2018</v>
      </c>
      <c r="N414" s="49"/>
      <c r="O414" s="49"/>
      <c r="P414" s="49"/>
      <c r="Q414" s="49"/>
    </row>
    <row r="415" spans="1:34" ht="11.85" customHeight="1" x14ac:dyDescent="0.2">
      <c r="C415" s="9" t="str">
        <f>$C$7</f>
        <v>2013-2014</v>
      </c>
      <c r="D415" s="8"/>
      <c r="E415" s="9" t="str">
        <f>$E$7</f>
        <v>2014-2015</v>
      </c>
      <c r="F415" s="8"/>
      <c r="G415" s="9" t="str">
        <f>$G$7</f>
        <v>2015-2016</v>
      </c>
      <c r="H415" s="8"/>
      <c r="I415" s="9" t="s">
        <v>9</v>
      </c>
      <c r="J415" s="8"/>
      <c r="K415" s="10" t="str">
        <f>+$K$7</f>
        <v>PROJECTED</v>
      </c>
      <c r="L415" s="8"/>
      <c r="M415" s="10" t="str">
        <f>$M$7</f>
        <v>2017-2018</v>
      </c>
      <c r="N415" s="8"/>
      <c r="O415" s="10" t="str">
        <f>$O$7</f>
        <v>2017-2018</v>
      </c>
      <c r="P415" s="8"/>
      <c r="Q415" s="10" t="str">
        <f>$Q$7</f>
        <v>APPROVED</v>
      </c>
    </row>
    <row r="416" spans="1:34" s="3" customFormat="1" ht="11.85" customHeight="1" x14ac:dyDescent="0.2">
      <c r="A416" s="11" t="s">
        <v>247</v>
      </c>
      <c r="C416" s="12" t="s">
        <v>12</v>
      </c>
      <c r="D416" s="8"/>
      <c r="E416" s="12" t="s">
        <v>12</v>
      </c>
      <c r="F416" s="8"/>
      <c r="G416" s="12" t="s">
        <v>12</v>
      </c>
      <c r="H416" s="8"/>
      <c r="I416" s="12" t="s">
        <v>13</v>
      </c>
      <c r="J416" s="8"/>
      <c r="K416" s="13" t="s">
        <v>13</v>
      </c>
      <c r="L416" s="8"/>
      <c r="M416" s="13" t="str">
        <f>$M$8</f>
        <v>BASE</v>
      </c>
      <c r="N416" s="8"/>
      <c r="O416" s="13" t="str">
        <f>$O$8</f>
        <v>SUPPLEMENTAL</v>
      </c>
      <c r="P416" s="8"/>
      <c r="Q416" s="13" t="str">
        <f>$Q$8</f>
        <v>BUDGET</v>
      </c>
      <c r="S416" s="4"/>
      <c r="T416" s="7"/>
      <c r="AH416" s="5"/>
    </row>
    <row r="417" spans="1:34" s="3" customFormat="1" ht="11.85" customHeight="1" x14ac:dyDescent="0.2">
      <c r="C417" s="2"/>
      <c r="D417" s="2"/>
      <c r="E417" s="2"/>
      <c r="F417" s="2"/>
      <c r="G417" s="2"/>
      <c r="H417" s="2"/>
      <c r="I417" s="2"/>
      <c r="J417" s="2"/>
      <c r="K417" s="4"/>
      <c r="L417" s="2"/>
      <c r="M417" s="4"/>
      <c r="N417" s="2"/>
      <c r="O417" s="4"/>
      <c r="P417" s="2"/>
      <c r="Q417" s="4"/>
      <c r="S417" s="4"/>
      <c r="T417" s="7"/>
      <c r="AH417" s="5"/>
    </row>
    <row r="418" spans="1:34" s="3" customFormat="1" ht="11.85" customHeight="1" x14ac:dyDescent="0.2">
      <c r="A418" s="3" t="s">
        <v>295</v>
      </c>
      <c r="C418" s="2">
        <v>0</v>
      </c>
      <c r="D418" s="2"/>
      <c r="E418" s="2">
        <v>0</v>
      </c>
      <c r="F418" s="2"/>
      <c r="G418" s="2">
        <v>0</v>
      </c>
      <c r="H418" s="2"/>
      <c r="I418" s="2">
        <v>0</v>
      </c>
      <c r="J418" s="2"/>
      <c r="K418" s="4">
        <v>0</v>
      </c>
      <c r="L418" s="2"/>
      <c r="M418" s="4">
        <v>0</v>
      </c>
      <c r="N418" s="2"/>
      <c r="O418" s="4">
        <v>0</v>
      </c>
      <c r="P418" s="2"/>
      <c r="Q418" s="4">
        <f>M418+O418</f>
        <v>0</v>
      </c>
      <c r="S418" s="4"/>
      <c r="T418" s="15"/>
      <c r="AH418" s="5"/>
    </row>
    <row r="419" spans="1:34" s="3" customFormat="1" ht="11.85" customHeight="1" x14ac:dyDescent="0.2">
      <c r="A419" s="3" t="s">
        <v>296</v>
      </c>
      <c r="C419" s="2">
        <v>0</v>
      </c>
      <c r="D419" s="2"/>
      <c r="E419" s="2">
        <v>200</v>
      </c>
      <c r="F419" s="2"/>
      <c r="G419" s="2">
        <v>0</v>
      </c>
      <c r="H419" s="2"/>
      <c r="I419" s="2">
        <v>0</v>
      </c>
      <c r="J419" s="2"/>
      <c r="K419" s="4">
        <v>0</v>
      </c>
      <c r="L419" s="2"/>
      <c r="M419" s="4">
        <v>0</v>
      </c>
      <c r="N419" s="2"/>
      <c r="O419" s="4">
        <v>0</v>
      </c>
      <c r="P419" s="2"/>
      <c r="Q419" s="4">
        <f>M419+O419</f>
        <v>0</v>
      </c>
      <c r="S419" s="4"/>
      <c r="T419" s="15"/>
      <c r="AH419" s="5"/>
    </row>
    <row r="420" spans="1:34" s="3" customFormat="1" ht="11.85" customHeight="1" x14ac:dyDescent="0.2">
      <c r="A420" s="3" t="s">
        <v>297</v>
      </c>
      <c r="C420" s="2">
        <v>0</v>
      </c>
      <c r="D420" s="2"/>
      <c r="E420" s="2">
        <v>0</v>
      </c>
      <c r="F420" s="2"/>
      <c r="G420" s="2">
        <v>0</v>
      </c>
      <c r="H420" s="2"/>
      <c r="I420" s="2">
        <v>0</v>
      </c>
      <c r="J420" s="2"/>
      <c r="K420" s="4">
        <v>0</v>
      </c>
      <c r="L420" s="2"/>
      <c r="M420" s="4">
        <v>0</v>
      </c>
      <c r="N420" s="2"/>
      <c r="O420" s="4">
        <v>0</v>
      </c>
      <c r="P420" s="2"/>
      <c r="Q420" s="4">
        <f>M420+O420</f>
        <v>0</v>
      </c>
      <c r="S420" s="4"/>
      <c r="T420" s="15"/>
      <c r="AH420" s="5"/>
    </row>
    <row r="421" spans="1:34" s="3" customFormat="1" ht="11.85" customHeight="1" x14ac:dyDescent="0.2">
      <c r="A421" s="3" t="s">
        <v>298</v>
      </c>
      <c r="C421" s="2">
        <v>0</v>
      </c>
      <c r="D421" s="2"/>
      <c r="E421" s="2">
        <v>0</v>
      </c>
      <c r="F421" s="2"/>
      <c r="G421" s="2">
        <v>0</v>
      </c>
      <c r="H421" s="2"/>
      <c r="I421" s="2">
        <v>0</v>
      </c>
      <c r="J421" s="2"/>
      <c r="K421" s="4">
        <v>0</v>
      </c>
      <c r="L421" s="2"/>
      <c r="M421" s="4">
        <v>0</v>
      </c>
      <c r="N421" s="2"/>
      <c r="O421" s="4">
        <v>0</v>
      </c>
      <c r="P421" s="2"/>
      <c r="Q421" s="4">
        <f>M421+O421</f>
        <v>0</v>
      </c>
      <c r="S421" s="4"/>
      <c r="T421" s="15"/>
      <c r="AH421" s="5"/>
    </row>
    <row r="422" spans="1:34" s="3" customFormat="1" ht="11.85" customHeight="1" x14ac:dyDescent="0.2">
      <c r="A422" s="3" t="s">
        <v>299</v>
      </c>
      <c r="C422" s="16">
        <v>0</v>
      </c>
      <c r="D422" s="2"/>
      <c r="E422" s="16">
        <v>0</v>
      </c>
      <c r="F422" s="2"/>
      <c r="G422" s="16">
        <v>0</v>
      </c>
      <c r="H422" s="2"/>
      <c r="I422" s="16">
        <v>0</v>
      </c>
      <c r="J422" s="2"/>
      <c r="K422" s="17">
        <v>0</v>
      </c>
      <c r="L422" s="2"/>
      <c r="M422" s="17">
        <v>0</v>
      </c>
      <c r="N422" s="2"/>
      <c r="O422" s="17">
        <v>0</v>
      </c>
      <c r="P422" s="2"/>
      <c r="Q422" s="17">
        <f>M422+O422</f>
        <v>0</v>
      </c>
      <c r="S422" s="4"/>
      <c r="T422" s="15"/>
      <c r="AH422" s="5"/>
    </row>
    <row r="423" spans="1:34" s="3" customFormat="1" ht="11.85" customHeight="1" x14ac:dyDescent="0.2">
      <c r="A423" s="3" t="s">
        <v>300</v>
      </c>
      <c r="C423" s="2">
        <f>SUM(C388:C403)+SUM(C418:C422)</f>
        <v>77809.86</v>
      </c>
      <c r="D423" s="2"/>
      <c r="E423" s="2">
        <f>SUM(E388:E403)+SUM(E418:E422)</f>
        <v>79684.899999999994</v>
      </c>
      <c r="F423" s="2"/>
      <c r="G423" s="2">
        <f>SUM(G388:G403)+SUM(G418:G422)</f>
        <v>77465.62</v>
      </c>
      <c r="H423" s="2"/>
      <c r="I423" s="2">
        <f>SUM(I388:I403)+SUM(I418:I422)</f>
        <v>100100</v>
      </c>
      <c r="J423" s="2"/>
      <c r="K423" s="4">
        <f>SUM(K388:K403)+SUM(K418:K422)</f>
        <v>101460</v>
      </c>
      <c r="L423" s="2"/>
      <c r="M423" s="4">
        <f>SUM(M388:M403)+SUM(M418:M422)</f>
        <v>100600</v>
      </c>
      <c r="N423" s="2"/>
      <c r="O423" s="4">
        <f>SUM(O388:O403)+SUM(O418:O422)</f>
        <v>3000</v>
      </c>
      <c r="P423" s="2"/>
      <c r="Q423" s="4">
        <f>SUM(Q388:Q403)+SUM(Q418:Q422)</f>
        <v>103600</v>
      </c>
      <c r="S423" s="4"/>
      <c r="T423" s="7"/>
      <c r="AH423" s="5"/>
    </row>
    <row r="424" spans="1:34" s="3" customFormat="1" ht="11.85" customHeight="1" x14ac:dyDescent="0.2">
      <c r="C424" s="2"/>
      <c r="D424" s="2"/>
      <c r="E424" s="2"/>
      <c r="F424" s="2"/>
      <c r="G424" s="2"/>
      <c r="H424" s="2"/>
      <c r="I424" s="2"/>
      <c r="J424" s="2"/>
      <c r="K424" s="4"/>
      <c r="L424" s="2"/>
      <c r="M424" s="4"/>
      <c r="N424" s="2"/>
      <c r="O424" s="4"/>
      <c r="P424" s="2"/>
      <c r="Q424" s="4"/>
      <c r="S424" s="4"/>
      <c r="T424" s="7"/>
      <c r="AH424" s="5"/>
    </row>
    <row r="425" spans="1:34" s="3" customFormat="1" ht="11.85" customHeight="1" x14ac:dyDescent="0.2">
      <c r="A425" s="3" t="s">
        <v>301</v>
      </c>
      <c r="C425" s="20">
        <v>63862.03</v>
      </c>
      <c r="D425" s="2"/>
      <c r="E425" s="20">
        <v>0</v>
      </c>
      <c r="F425" s="2"/>
      <c r="G425" s="20">
        <v>0</v>
      </c>
      <c r="H425" s="2"/>
      <c r="I425" s="20">
        <v>0</v>
      </c>
      <c r="J425" s="2"/>
      <c r="K425" s="21">
        <v>180750</v>
      </c>
      <c r="L425" s="2"/>
      <c r="M425" s="21">
        <v>0</v>
      </c>
      <c r="N425" s="2"/>
      <c r="O425" s="21">
        <v>0</v>
      </c>
      <c r="P425" s="2"/>
      <c r="Q425" s="21">
        <f>M425+O425</f>
        <v>0</v>
      </c>
      <c r="S425" s="4"/>
      <c r="T425" s="15"/>
      <c r="AH425" s="5"/>
    </row>
    <row r="426" spans="1:34" s="3" customFormat="1" ht="11.85" customHeight="1" x14ac:dyDescent="0.2">
      <c r="A426" s="3" t="s">
        <v>302</v>
      </c>
      <c r="C426" s="16">
        <v>0</v>
      </c>
      <c r="D426" s="2"/>
      <c r="E426" s="16">
        <v>0</v>
      </c>
      <c r="F426" s="2"/>
      <c r="G426" s="16">
        <v>0</v>
      </c>
      <c r="H426" s="2"/>
      <c r="I426" s="16">
        <v>0</v>
      </c>
      <c r="J426" s="2"/>
      <c r="K426" s="17">
        <v>0</v>
      </c>
      <c r="L426" s="2"/>
      <c r="M426" s="17">
        <v>0</v>
      </c>
      <c r="N426" s="2"/>
      <c r="O426" s="17">
        <v>0</v>
      </c>
      <c r="P426" s="2"/>
      <c r="Q426" s="17">
        <f>M426+O426</f>
        <v>0</v>
      </c>
      <c r="S426" s="4"/>
      <c r="T426" s="15"/>
      <c r="AH426" s="5"/>
    </row>
    <row r="427" spans="1:34" s="3" customFormat="1" ht="11.85" customHeight="1" x14ac:dyDescent="0.2">
      <c r="A427" s="3" t="s">
        <v>303</v>
      </c>
      <c r="C427" s="2">
        <f>SUM(C425:C426)</f>
        <v>63862.03</v>
      </c>
      <c r="D427" s="2"/>
      <c r="E427" s="2">
        <f>SUM(E425:E426)</f>
        <v>0</v>
      </c>
      <c r="F427" s="2"/>
      <c r="G427" s="2">
        <f>SUM(G425:G426)</f>
        <v>0</v>
      </c>
      <c r="H427" s="2"/>
      <c r="I427" s="2">
        <f>SUM(I425:I426)</f>
        <v>0</v>
      </c>
      <c r="J427" s="2"/>
      <c r="K427" s="4">
        <f>SUM(K425:K426)</f>
        <v>180750</v>
      </c>
      <c r="L427" s="2"/>
      <c r="M427" s="4">
        <f>SUM(M425:M426)</f>
        <v>0</v>
      </c>
      <c r="N427" s="2"/>
      <c r="O427" s="4">
        <f>SUM(O425:O426)</f>
        <v>0</v>
      </c>
      <c r="P427" s="2"/>
      <c r="Q427" s="4">
        <f>SUM(Q425:Q426)</f>
        <v>0</v>
      </c>
      <c r="S427" s="4"/>
      <c r="T427" s="7"/>
      <c r="AH427" s="5"/>
    </row>
    <row r="428" spans="1:34" s="3" customFormat="1" ht="11.85" customHeight="1" x14ac:dyDescent="0.2">
      <c r="C428" s="2"/>
      <c r="D428" s="2"/>
      <c r="E428" s="2"/>
      <c r="F428" s="2"/>
      <c r="G428" s="2"/>
      <c r="H428" s="2"/>
      <c r="I428" s="2"/>
      <c r="J428" s="2"/>
      <c r="K428" s="4"/>
      <c r="L428" s="2"/>
      <c r="M428" s="4"/>
      <c r="N428" s="2"/>
      <c r="O428" s="4"/>
      <c r="P428" s="2"/>
      <c r="Q428" s="4"/>
      <c r="S428" s="4"/>
      <c r="T428" s="7"/>
      <c r="AH428" s="5"/>
    </row>
    <row r="429" spans="1:34" s="3" customFormat="1" ht="11.85" customHeight="1" x14ac:dyDescent="0.2">
      <c r="A429" s="14" t="s">
        <v>304</v>
      </c>
      <c r="C429" s="2"/>
      <c r="D429" s="2"/>
      <c r="E429" s="2"/>
      <c r="F429" s="2"/>
      <c r="G429" s="2"/>
      <c r="H429" s="2"/>
      <c r="I429" s="2"/>
      <c r="J429" s="2"/>
      <c r="K429" s="4"/>
      <c r="L429" s="2"/>
      <c r="M429" s="4"/>
      <c r="N429" s="2"/>
      <c r="O429" s="4"/>
      <c r="P429" s="2"/>
      <c r="Q429" s="4"/>
      <c r="S429" s="4"/>
      <c r="T429" s="7"/>
      <c r="AH429" s="5"/>
    </row>
    <row r="430" spans="1:34" s="3" customFormat="1" ht="11.85" customHeight="1" x14ac:dyDescent="0.2">
      <c r="A430" s="3" t="s">
        <v>305</v>
      </c>
      <c r="C430" s="16">
        <v>0</v>
      </c>
      <c r="D430" s="2"/>
      <c r="E430" s="16">
        <v>0</v>
      </c>
      <c r="F430" s="2"/>
      <c r="G430" s="16">
        <v>0</v>
      </c>
      <c r="H430" s="2"/>
      <c r="I430" s="16">
        <v>0</v>
      </c>
      <c r="J430" s="2"/>
      <c r="K430" s="17">
        <v>0</v>
      </c>
      <c r="L430" s="2"/>
      <c r="M430" s="17">
        <v>0</v>
      </c>
      <c r="N430" s="2"/>
      <c r="O430" s="17">
        <v>0</v>
      </c>
      <c r="P430" s="2"/>
      <c r="Q430" s="17">
        <f>M430+O430</f>
        <v>0</v>
      </c>
      <c r="S430" s="4"/>
      <c r="T430" s="15"/>
      <c r="AH430" s="5"/>
    </row>
    <row r="431" spans="1:34" s="3" customFormat="1" ht="11.85" customHeight="1" x14ac:dyDescent="0.2">
      <c r="A431" s="3" t="s">
        <v>306</v>
      </c>
      <c r="C431" s="2">
        <f>SUM(C430)</f>
        <v>0</v>
      </c>
      <c r="D431" s="2"/>
      <c r="E431" s="2">
        <f>SUM(E430)</f>
        <v>0</v>
      </c>
      <c r="F431" s="2"/>
      <c r="G431" s="2">
        <f>SUM(G430)</f>
        <v>0</v>
      </c>
      <c r="H431" s="2"/>
      <c r="I431" s="2">
        <f>SUM(I430)</f>
        <v>0</v>
      </c>
      <c r="J431" s="2"/>
      <c r="K431" s="4">
        <f>SUM(K430)</f>
        <v>0</v>
      </c>
      <c r="L431" s="2"/>
      <c r="M431" s="4">
        <f>SUM(M430)</f>
        <v>0</v>
      </c>
      <c r="N431" s="2"/>
      <c r="O431" s="4">
        <f>SUM(O430)</f>
        <v>0</v>
      </c>
      <c r="P431" s="2"/>
      <c r="Q431" s="4">
        <f>SUM(Q430)</f>
        <v>0</v>
      </c>
      <c r="S431" s="4"/>
      <c r="T431" s="7"/>
      <c r="AH431" s="5"/>
    </row>
    <row r="432" spans="1:34" ht="11.85" customHeight="1" x14ac:dyDescent="0.2">
      <c r="D432" s="2"/>
      <c r="F432" s="2"/>
      <c r="H432" s="2"/>
      <c r="J432" s="2"/>
      <c r="L432" s="2"/>
      <c r="N432" s="2"/>
      <c r="P432" s="2"/>
    </row>
    <row r="433" spans="1:34" ht="11.85" customHeight="1" x14ac:dyDescent="0.2">
      <c r="A433" s="3" t="s">
        <v>307</v>
      </c>
      <c r="C433" s="2">
        <f>C366+C385+C423+C427+C431</f>
        <v>615069.84</v>
      </c>
      <c r="D433" s="2"/>
      <c r="E433" s="2">
        <f>E366+E385+E423+E427+E431</f>
        <v>576125.82000000007</v>
      </c>
      <c r="F433" s="2"/>
      <c r="G433" s="2">
        <f>G366+G385+G423+G427+G431</f>
        <v>545336.22</v>
      </c>
      <c r="H433" s="2"/>
      <c r="I433" s="2">
        <f>I366+I385+I423+I427+I431</f>
        <v>627752</v>
      </c>
      <c r="J433" s="2"/>
      <c r="K433" s="4">
        <f>K366+K385+K423+K427+K431</f>
        <v>807503</v>
      </c>
      <c r="L433" s="2"/>
      <c r="M433" s="4">
        <f>M366+M385+M423+M427+M431</f>
        <v>635506</v>
      </c>
      <c r="N433" s="2"/>
      <c r="O433" s="4">
        <f>O366+O385+O423+O427+O431</f>
        <v>36474</v>
      </c>
      <c r="P433" s="2"/>
      <c r="Q433" s="4">
        <f>Q366+Q385+Q423+Q427+Q431</f>
        <v>671980</v>
      </c>
      <c r="T433" s="15"/>
      <c r="U433" s="2"/>
    </row>
    <row r="434" spans="1:34" ht="11.85" customHeight="1" x14ac:dyDescent="0.2">
      <c r="D434" s="2"/>
      <c r="F434" s="2"/>
      <c r="H434" s="2"/>
      <c r="J434" s="2"/>
      <c r="L434" s="2"/>
      <c r="N434" s="2"/>
      <c r="P434" s="2"/>
    </row>
    <row r="435" spans="1:34" ht="11.85" customHeight="1" x14ac:dyDescent="0.2">
      <c r="D435" s="2"/>
      <c r="F435" s="2"/>
      <c r="H435" s="2"/>
      <c r="J435" s="2"/>
      <c r="L435" s="2"/>
      <c r="N435" s="2"/>
      <c r="P435" s="2"/>
    </row>
    <row r="436" spans="1:34" ht="11.85" customHeight="1" x14ac:dyDescent="0.2">
      <c r="D436" s="2"/>
      <c r="F436" s="2"/>
      <c r="H436" s="2"/>
      <c r="J436" s="2"/>
      <c r="L436" s="2"/>
      <c r="N436" s="2"/>
      <c r="P436" s="2"/>
    </row>
    <row r="437" spans="1:34" ht="11.85" customHeight="1" x14ac:dyDescent="0.2">
      <c r="D437" s="2"/>
      <c r="F437" s="2"/>
      <c r="H437" s="2"/>
      <c r="J437" s="2"/>
      <c r="L437" s="2"/>
      <c r="N437" s="2"/>
      <c r="P437" s="2"/>
    </row>
    <row r="438" spans="1:34" ht="11.85" customHeight="1" x14ac:dyDescent="0.2">
      <c r="D438" s="2"/>
      <c r="F438" s="2"/>
      <c r="H438" s="2"/>
      <c r="J438" s="2"/>
      <c r="L438" s="2"/>
      <c r="N438" s="2"/>
      <c r="P438" s="2"/>
    </row>
    <row r="439" spans="1:34" ht="11.85" customHeight="1" x14ac:dyDescent="0.2">
      <c r="D439" s="2"/>
      <c r="F439" s="2"/>
      <c r="H439" s="2"/>
      <c r="J439" s="2"/>
      <c r="L439" s="2"/>
      <c r="N439" s="2"/>
      <c r="P439" s="2"/>
    </row>
    <row r="440" spans="1:34" ht="11.85" customHeight="1" x14ac:dyDescent="0.2">
      <c r="D440" s="2"/>
      <c r="F440" s="2"/>
      <c r="H440" s="2"/>
      <c r="J440" s="2"/>
      <c r="L440" s="2"/>
      <c r="N440" s="2"/>
      <c r="P440" s="2"/>
    </row>
    <row r="441" spans="1:34" ht="11.85" customHeight="1" x14ac:dyDescent="0.2">
      <c r="D441" s="2"/>
      <c r="F441" s="2"/>
      <c r="H441" s="2"/>
      <c r="J441" s="2"/>
      <c r="L441" s="2"/>
      <c r="N441" s="2"/>
      <c r="P441" s="2"/>
    </row>
    <row r="442" spans="1:34" ht="11.85" customHeight="1" x14ac:dyDescent="0.2">
      <c r="D442" s="2"/>
      <c r="F442" s="2"/>
      <c r="H442" s="2"/>
      <c r="J442" s="2"/>
      <c r="L442" s="2"/>
      <c r="N442" s="2"/>
      <c r="P442" s="2"/>
    </row>
    <row r="443" spans="1:34" ht="11.85" customHeight="1" x14ac:dyDescent="0.2">
      <c r="D443" s="2"/>
      <c r="F443" s="2"/>
      <c r="H443" s="2"/>
      <c r="J443" s="2"/>
      <c r="L443" s="2"/>
      <c r="N443" s="2"/>
      <c r="P443" s="2"/>
    </row>
    <row r="444" spans="1:34" ht="11.85" customHeight="1" x14ac:dyDescent="0.2">
      <c r="D444" s="2"/>
      <c r="F444" s="2"/>
      <c r="H444" s="2"/>
      <c r="J444" s="2"/>
      <c r="L444" s="2"/>
      <c r="N444" s="2"/>
      <c r="P444" s="2"/>
    </row>
    <row r="445" spans="1:34" ht="11.85" customHeight="1" x14ac:dyDescent="0.2">
      <c r="D445" s="2"/>
      <c r="F445" s="2"/>
      <c r="H445" s="2"/>
      <c r="J445" s="2"/>
      <c r="L445" s="2"/>
      <c r="N445" s="2"/>
      <c r="P445" s="2"/>
    </row>
    <row r="446" spans="1:34" ht="11.85" customHeight="1" x14ac:dyDescent="0.2">
      <c r="D446" s="2"/>
      <c r="F446" s="2"/>
      <c r="H446" s="2"/>
      <c r="J446" s="2"/>
      <c r="L446" s="2"/>
      <c r="N446" s="2"/>
      <c r="P446" s="2"/>
    </row>
    <row r="447" spans="1:34" ht="11.85" customHeight="1" x14ac:dyDescent="0.2">
      <c r="D447" s="2"/>
      <c r="F447" s="2"/>
      <c r="H447" s="2"/>
      <c r="J447" s="2"/>
      <c r="L447" s="2"/>
      <c r="N447" s="2"/>
      <c r="P447" s="2"/>
    </row>
    <row r="448" spans="1:34" s="4" customFormat="1" ht="11.85" customHeight="1" x14ac:dyDescent="0.2">
      <c r="A448" s="3"/>
      <c r="B448" s="3"/>
      <c r="C448" s="2"/>
      <c r="D448" s="2"/>
      <c r="E448" s="2"/>
      <c r="F448" s="2"/>
      <c r="G448" s="2"/>
      <c r="H448" s="2"/>
      <c r="I448" s="2"/>
      <c r="J448" s="2"/>
      <c r="L448" s="2"/>
      <c r="N448" s="2"/>
      <c r="P448" s="2"/>
      <c r="R448" s="3"/>
      <c r="T448" s="7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5"/>
    </row>
    <row r="449" spans="1:34" s="4" customFormat="1" ht="11.85" customHeight="1" x14ac:dyDescent="0.2">
      <c r="A449" s="3"/>
      <c r="B449" s="3"/>
      <c r="C449" s="2"/>
      <c r="D449" s="2"/>
      <c r="E449" s="2"/>
      <c r="F449" s="2"/>
      <c r="G449" s="2"/>
      <c r="H449" s="2"/>
      <c r="I449" s="2"/>
      <c r="J449" s="2"/>
      <c r="L449" s="2"/>
      <c r="N449" s="2"/>
      <c r="P449" s="2"/>
      <c r="R449" s="3"/>
      <c r="T449" s="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5"/>
    </row>
    <row r="450" spans="1:34" s="4" customFormat="1" ht="11.85" customHeight="1" x14ac:dyDescent="0.2">
      <c r="A450" s="3"/>
      <c r="B450" s="3"/>
      <c r="C450" s="2"/>
      <c r="D450" s="2"/>
      <c r="E450" s="2"/>
      <c r="F450" s="2"/>
      <c r="G450" s="2"/>
      <c r="H450" s="2"/>
      <c r="I450" s="2"/>
      <c r="J450" s="2"/>
      <c r="L450" s="2"/>
      <c r="N450" s="2"/>
      <c r="P450" s="2"/>
      <c r="R450" s="3"/>
      <c r="T450" s="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5"/>
    </row>
    <row r="451" spans="1:34" s="4" customFormat="1" ht="11.85" customHeight="1" x14ac:dyDescent="0.2">
      <c r="A451" s="3"/>
      <c r="B451" s="3"/>
      <c r="C451" s="2"/>
      <c r="D451" s="2"/>
      <c r="E451" s="2"/>
      <c r="F451" s="2"/>
      <c r="G451" s="2"/>
      <c r="H451" s="2"/>
      <c r="I451" s="2"/>
      <c r="J451" s="2"/>
      <c r="L451" s="2"/>
      <c r="N451" s="2"/>
      <c r="P451" s="2"/>
      <c r="R451" s="3"/>
      <c r="T451" s="7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5"/>
    </row>
    <row r="452" spans="1:34" s="4" customFormat="1" ht="11.85" customHeight="1" x14ac:dyDescent="0.2">
      <c r="A452" s="3"/>
      <c r="B452" s="3"/>
      <c r="C452" s="2"/>
      <c r="D452" s="2"/>
      <c r="E452" s="2"/>
      <c r="F452" s="2"/>
      <c r="G452" s="2"/>
      <c r="H452" s="2"/>
      <c r="I452" s="2"/>
      <c r="J452" s="2"/>
      <c r="L452" s="2"/>
      <c r="N452" s="2"/>
      <c r="P452" s="2"/>
      <c r="R452" s="3"/>
      <c r="T452" s="7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5"/>
    </row>
    <row r="453" spans="1:34" s="4" customFormat="1" ht="11.85" customHeight="1" x14ac:dyDescent="0.2">
      <c r="A453" s="3"/>
      <c r="B453" s="3"/>
      <c r="C453" s="2"/>
      <c r="D453" s="2"/>
      <c r="E453" s="2"/>
      <c r="F453" s="2"/>
      <c r="G453" s="2"/>
      <c r="H453" s="2"/>
      <c r="I453" s="2"/>
      <c r="J453" s="2"/>
      <c r="L453" s="2"/>
      <c r="N453" s="2"/>
      <c r="P453" s="2"/>
      <c r="R453" s="3"/>
      <c r="T453" s="7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5"/>
    </row>
    <row r="454" spans="1:34" s="4" customFormat="1" ht="11.85" customHeight="1" x14ac:dyDescent="0.2">
      <c r="A454" s="3"/>
      <c r="B454" s="3"/>
      <c r="C454" s="2"/>
      <c r="D454" s="2"/>
      <c r="E454" s="2"/>
      <c r="F454" s="2"/>
      <c r="G454" s="2"/>
      <c r="H454" s="2"/>
      <c r="I454" s="2"/>
      <c r="J454" s="2"/>
      <c r="L454" s="2"/>
      <c r="N454" s="2"/>
      <c r="P454" s="2"/>
      <c r="R454" s="3"/>
      <c r="T454" s="7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5"/>
    </row>
    <row r="455" spans="1:34" s="4" customFormat="1" ht="11.85" customHeight="1" x14ac:dyDescent="0.2">
      <c r="A455" s="3"/>
      <c r="B455" s="3"/>
      <c r="C455" s="2"/>
      <c r="D455" s="2"/>
      <c r="E455" s="2"/>
      <c r="F455" s="2"/>
      <c r="G455" s="2"/>
      <c r="H455" s="2"/>
      <c r="I455" s="2"/>
      <c r="J455" s="2"/>
      <c r="L455" s="2"/>
      <c r="N455" s="2"/>
      <c r="P455" s="2"/>
      <c r="R455" s="3"/>
      <c r="T455" s="7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5"/>
    </row>
    <row r="456" spans="1:34" s="4" customFormat="1" ht="11.85" customHeight="1" x14ac:dyDescent="0.2">
      <c r="A456" s="3"/>
      <c r="B456" s="3"/>
      <c r="C456" s="2"/>
      <c r="D456" s="2"/>
      <c r="E456" s="2"/>
      <c r="F456" s="2"/>
      <c r="G456" s="2"/>
      <c r="H456" s="2"/>
      <c r="I456" s="2"/>
      <c r="J456" s="2"/>
      <c r="L456" s="2"/>
      <c r="N456" s="2"/>
      <c r="P456" s="2"/>
      <c r="R456" s="3"/>
      <c r="T456" s="7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5"/>
    </row>
    <row r="457" spans="1:34" s="4" customFormat="1" ht="11.85" customHeight="1" x14ac:dyDescent="0.2">
      <c r="A457" s="3"/>
      <c r="B457" s="3"/>
      <c r="C457" s="2"/>
      <c r="D457" s="2"/>
      <c r="E457" s="2"/>
      <c r="F457" s="2"/>
      <c r="G457" s="2"/>
      <c r="H457" s="2"/>
      <c r="I457" s="2"/>
      <c r="J457" s="2"/>
      <c r="L457" s="2"/>
      <c r="N457" s="2"/>
      <c r="P457" s="2"/>
      <c r="R457" s="3"/>
      <c r="T457" s="7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5"/>
    </row>
    <row r="458" spans="1:34" s="4" customFormat="1" ht="11.85" customHeight="1" x14ac:dyDescent="0.2">
      <c r="A458" s="3"/>
      <c r="B458" s="3"/>
      <c r="C458" s="2"/>
      <c r="D458" s="2"/>
      <c r="E458" s="2"/>
      <c r="F458" s="2"/>
      <c r="G458" s="2"/>
      <c r="H458" s="2"/>
      <c r="I458" s="2"/>
      <c r="J458" s="2"/>
      <c r="L458" s="2"/>
      <c r="N458" s="2"/>
      <c r="P458" s="2"/>
      <c r="R458" s="3"/>
      <c r="T458" s="7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5"/>
    </row>
    <row r="459" spans="1:34" s="4" customFormat="1" ht="11.85" customHeight="1" x14ac:dyDescent="0.2">
      <c r="A459" s="3"/>
      <c r="B459" s="3"/>
      <c r="C459" s="2"/>
      <c r="D459" s="2"/>
      <c r="E459" s="2"/>
      <c r="F459" s="2"/>
      <c r="G459" s="2"/>
      <c r="H459" s="2"/>
      <c r="I459" s="2"/>
      <c r="J459" s="2"/>
      <c r="L459" s="2"/>
      <c r="N459" s="2"/>
      <c r="P459" s="2"/>
      <c r="R459" s="3"/>
      <c r="T459" s="7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5"/>
    </row>
    <row r="460" spans="1:34" s="4" customFormat="1" ht="11.85" customHeight="1" x14ac:dyDescent="0.2">
      <c r="A460" s="3"/>
      <c r="B460" s="3"/>
      <c r="C460" s="2"/>
      <c r="D460" s="2"/>
      <c r="E460" s="2"/>
      <c r="F460" s="2"/>
      <c r="G460" s="2"/>
      <c r="H460" s="2"/>
      <c r="I460" s="2"/>
      <c r="J460" s="2"/>
      <c r="L460" s="2"/>
      <c r="N460" s="2"/>
      <c r="P460" s="2"/>
      <c r="R460" s="3"/>
      <c r="T460" s="7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5"/>
    </row>
    <row r="461" spans="1:34" s="4" customFormat="1" ht="11.85" customHeight="1" x14ac:dyDescent="0.2">
      <c r="A461" s="3"/>
      <c r="B461" s="3"/>
      <c r="C461" s="2"/>
      <c r="D461" s="2"/>
      <c r="E461" s="2"/>
      <c r="F461" s="2"/>
      <c r="G461" s="2"/>
      <c r="H461" s="2"/>
      <c r="I461" s="2"/>
      <c r="J461" s="2"/>
      <c r="L461" s="2"/>
      <c r="N461" s="2"/>
      <c r="P461" s="2"/>
      <c r="R461" s="3"/>
      <c r="T461" s="7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5"/>
    </row>
    <row r="462" spans="1:34" s="4" customFormat="1" ht="11.85" customHeight="1" x14ac:dyDescent="0.2">
      <c r="A462" s="3"/>
      <c r="B462" s="3"/>
      <c r="C462" s="2"/>
      <c r="D462" s="2"/>
      <c r="E462" s="2"/>
      <c r="F462" s="2"/>
      <c r="G462" s="2"/>
      <c r="H462" s="2"/>
      <c r="I462" s="2"/>
      <c r="J462" s="2"/>
      <c r="L462" s="2"/>
      <c r="N462" s="2"/>
      <c r="P462" s="2"/>
      <c r="R462" s="3"/>
      <c r="T462" s="7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5"/>
    </row>
    <row r="463" spans="1:34" s="4" customFormat="1" ht="11.85" customHeight="1" x14ac:dyDescent="0.2">
      <c r="A463" s="3"/>
      <c r="B463" s="3"/>
      <c r="C463" s="2"/>
      <c r="D463" s="2"/>
      <c r="E463" s="2"/>
      <c r="F463" s="2"/>
      <c r="G463" s="2"/>
      <c r="H463" s="2"/>
      <c r="I463" s="2"/>
      <c r="J463" s="2"/>
      <c r="L463" s="2"/>
      <c r="N463" s="2"/>
      <c r="P463" s="2"/>
      <c r="R463" s="3"/>
      <c r="T463" s="7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5"/>
    </row>
    <row r="464" spans="1:34" ht="11.85" customHeight="1" x14ac:dyDescent="0.2">
      <c r="D464" s="2"/>
      <c r="F464" s="2"/>
      <c r="H464" s="2"/>
      <c r="J464" s="2"/>
      <c r="L464" s="2"/>
      <c r="N464" s="2"/>
      <c r="P464" s="2"/>
    </row>
    <row r="465" spans="1:17" ht="11.85" customHeight="1" x14ac:dyDescent="0.2">
      <c r="D465" s="2"/>
      <c r="F465" s="2"/>
      <c r="H465" s="2"/>
      <c r="J465" s="2"/>
      <c r="L465" s="2"/>
      <c r="N465" s="2"/>
      <c r="P465" s="2"/>
    </row>
    <row r="466" spans="1:17" ht="11.85" customHeight="1" x14ac:dyDescent="0.2">
      <c r="D466" s="2"/>
      <c r="F466" s="2"/>
      <c r="H466" s="2"/>
      <c r="J466" s="2"/>
      <c r="L466" s="2"/>
      <c r="N466" s="2"/>
      <c r="P466" s="2"/>
    </row>
    <row r="467" spans="1:17" ht="11.85" customHeight="1" x14ac:dyDescent="0.2">
      <c r="D467" s="2"/>
      <c r="F467" s="2"/>
      <c r="H467" s="2"/>
      <c r="J467" s="2"/>
      <c r="L467" s="2"/>
      <c r="N467" s="2"/>
      <c r="P467" s="2"/>
    </row>
    <row r="468" spans="1:17" ht="11.85" customHeight="1" x14ac:dyDescent="0.2">
      <c r="D468" s="2"/>
      <c r="F468" s="2"/>
      <c r="H468" s="2"/>
      <c r="J468" s="2"/>
      <c r="L468" s="2"/>
      <c r="N468" s="2"/>
      <c r="P468" s="2"/>
    </row>
    <row r="469" spans="1:17" ht="11.85" customHeight="1" x14ac:dyDescent="0.2">
      <c r="D469" s="2"/>
      <c r="F469" s="2"/>
      <c r="H469" s="2"/>
      <c r="J469" s="2"/>
      <c r="L469" s="2"/>
      <c r="N469" s="2"/>
      <c r="P469" s="2"/>
    </row>
    <row r="470" spans="1:17" ht="11.85" customHeight="1" x14ac:dyDescent="0.2">
      <c r="D470" s="2"/>
      <c r="F470" s="2"/>
      <c r="H470" s="2"/>
      <c r="J470" s="2"/>
      <c r="L470" s="2"/>
      <c r="N470" s="2"/>
      <c r="P470" s="2"/>
    </row>
    <row r="471" spans="1:17" ht="11.85" customHeight="1" x14ac:dyDescent="0.2">
      <c r="D471" s="2"/>
      <c r="F471" s="2"/>
      <c r="H471" s="2"/>
      <c r="J471" s="2"/>
      <c r="L471" s="2"/>
      <c r="N471" s="2"/>
      <c r="P471" s="2"/>
    </row>
    <row r="472" spans="1:17" ht="11.85" customHeight="1" x14ac:dyDescent="0.2">
      <c r="A472" s="1"/>
      <c r="B472" s="1"/>
      <c r="E472" s="2" t="str">
        <f>$E$1</f>
        <v>CITY OF BRADY</v>
      </c>
    </row>
    <row r="473" spans="1:17" ht="11.85" customHeight="1" x14ac:dyDescent="0.2">
      <c r="E473" s="2" t="str">
        <f>$E$2</f>
        <v>BUDGET REPORT</v>
      </c>
    </row>
    <row r="474" spans="1:17" ht="11.85" customHeight="1" x14ac:dyDescent="0.2">
      <c r="E474" s="2" t="str">
        <f>$E$3</f>
        <v>FISCAL YEAR 2017 - 2018</v>
      </c>
    </row>
    <row r="475" spans="1:17" ht="11.85" customHeight="1" x14ac:dyDescent="0.2">
      <c r="A475" s="3" t="s">
        <v>3</v>
      </c>
    </row>
    <row r="476" spans="1:17" ht="11.85" customHeight="1" x14ac:dyDescent="0.2">
      <c r="A476" s="3" t="s">
        <v>308</v>
      </c>
    </row>
    <row r="477" spans="1:17" ht="11.85" customHeight="1" x14ac:dyDescent="0.2">
      <c r="I477" s="49" t="str">
        <f>+I6</f>
        <v>(----- 2016-2017 ------)</v>
      </c>
      <c r="J477" s="49"/>
      <c r="K477" s="49"/>
      <c r="L477" s="8"/>
      <c r="M477" s="49" t="str">
        <f>$M$6</f>
        <v>2017-2018</v>
      </c>
      <c r="N477" s="49"/>
      <c r="O477" s="49"/>
      <c r="P477" s="49"/>
      <c r="Q477" s="49"/>
    </row>
    <row r="478" spans="1:17" ht="11.85" customHeight="1" x14ac:dyDescent="0.2">
      <c r="C478" s="9" t="str">
        <f>$C$7</f>
        <v>2013-2014</v>
      </c>
      <c r="D478" s="8"/>
      <c r="E478" s="9" t="str">
        <f>$E$7</f>
        <v>2014-2015</v>
      </c>
      <c r="F478" s="8"/>
      <c r="G478" s="9" t="str">
        <f>$G$7</f>
        <v>2015-2016</v>
      </c>
      <c r="H478" s="8"/>
      <c r="I478" s="9" t="s">
        <v>9</v>
      </c>
      <c r="J478" s="8"/>
      <c r="K478" s="10" t="str">
        <f>+$K$7</f>
        <v>PROJECTED</v>
      </c>
      <c r="L478" s="8"/>
      <c r="M478" s="10" t="str">
        <f>$M$7</f>
        <v>2017-2018</v>
      </c>
      <c r="N478" s="8"/>
      <c r="O478" s="10" t="str">
        <f>$O$7</f>
        <v>2017-2018</v>
      </c>
      <c r="P478" s="8"/>
      <c r="Q478" s="10" t="str">
        <f>$Q$7</f>
        <v>APPROVED</v>
      </c>
    </row>
    <row r="479" spans="1:17" ht="11.85" customHeight="1" x14ac:dyDescent="0.2">
      <c r="A479" s="11" t="s">
        <v>247</v>
      </c>
      <c r="C479" s="12" t="s">
        <v>12</v>
      </c>
      <c r="D479" s="8"/>
      <c r="E479" s="12" t="s">
        <v>12</v>
      </c>
      <c r="F479" s="8"/>
      <c r="G479" s="12" t="s">
        <v>12</v>
      </c>
      <c r="H479" s="8"/>
      <c r="I479" s="12" t="s">
        <v>13</v>
      </c>
      <c r="J479" s="8"/>
      <c r="K479" s="13" t="s">
        <v>13</v>
      </c>
      <c r="L479" s="8"/>
      <c r="M479" s="13" t="str">
        <f>$M$8</f>
        <v>BASE</v>
      </c>
      <c r="N479" s="8"/>
      <c r="O479" s="13" t="str">
        <f>$O$8</f>
        <v>SUPPLEMENTAL</v>
      </c>
      <c r="P479" s="8"/>
      <c r="Q479" s="13" t="str">
        <f>$Q$8</f>
        <v>BUDGET</v>
      </c>
    </row>
    <row r="480" spans="1:17" ht="11.85" customHeight="1" x14ac:dyDescent="0.2"/>
    <row r="481" spans="1:34" ht="11.85" customHeight="1" x14ac:dyDescent="0.2">
      <c r="A481" s="14" t="s">
        <v>248</v>
      </c>
    </row>
    <row r="482" spans="1:34" ht="11.85" customHeight="1" x14ac:dyDescent="0.2">
      <c r="A482" s="3" t="s">
        <v>309</v>
      </c>
      <c r="C482" s="2">
        <v>100973.83</v>
      </c>
      <c r="D482" s="2"/>
      <c r="E482" s="2">
        <v>99053.29</v>
      </c>
      <c r="F482" s="2"/>
      <c r="G482" s="2">
        <v>133758.03</v>
      </c>
      <c r="H482" s="2"/>
      <c r="I482" s="2">
        <v>61344</v>
      </c>
      <c r="J482" s="2"/>
      <c r="K482" s="4">
        <v>78000</v>
      </c>
      <c r="L482" s="2"/>
      <c r="M482" s="4">
        <v>86790</v>
      </c>
      <c r="N482" s="2"/>
      <c r="O482" s="4">
        <v>10140</v>
      </c>
      <c r="P482" s="2"/>
      <c r="Q482" s="4">
        <f t="shared" ref="Q482:Q490" si="19">M482+O482</f>
        <v>96930</v>
      </c>
      <c r="T482" s="15"/>
    </row>
    <row r="483" spans="1:34" ht="11.85" customHeight="1" x14ac:dyDescent="0.2">
      <c r="A483" s="3" t="s">
        <v>310</v>
      </c>
      <c r="C483" s="2">
        <v>0</v>
      </c>
      <c r="D483" s="2"/>
      <c r="E483" s="2">
        <v>0</v>
      </c>
      <c r="F483" s="2"/>
      <c r="G483" s="2">
        <v>0</v>
      </c>
      <c r="H483" s="2"/>
      <c r="I483" s="2">
        <v>0</v>
      </c>
      <c r="J483" s="2"/>
      <c r="K483" s="4">
        <v>0</v>
      </c>
      <c r="L483" s="2"/>
      <c r="M483" s="4">
        <v>0</v>
      </c>
      <c r="N483" s="2"/>
      <c r="O483" s="4">
        <v>0</v>
      </c>
      <c r="P483" s="2"/>
      <c r="Q483" s="4">
        <f t="shared" si="19"/>
        <v>0</v>
      </c>
      <c r="T483" s="15"/>
    </row>
    <row r="484" spans="1:34" ht="11.85" customHeight="1" x14ac:dyDescent="0.2">
      <c r="A484" s="3" t="s">
        <v>311</v>
      </c>
      <c r="C484" s="2">
        <v>10284.9</v>
      </c>
      <c r="D484" s="2"/>
      <c r="E484" s="2">
        <v>14726.43</v>
      </c>
      <c r="F484" s="2"/>
      <c r="G484" s="2">
        <v>10177.129999999999</v>
      </c>
      <c r="H484" s="2"/>
      <c r="I484" s="2">
        <v>1000</v>
      </c>
      <c r="J484" s="2"/>
      <c r="K484" s="4">
        <v>3500</v>
      </c>
      <c r="L484" s="2"/>
      <c r="M484" s="4">
        <v>3500</v>
      </c>
      <c r="N484" s="2"/>
      <c r="O484" s="4">
        <v>0</v>
      </c>
      <c r="P484" s="2"/>
      <c r="Q484" s="4">
        <f t="shared" si="19"/>
        <v>3500</v>
      </c>
      <c r="T484" s="15"/>
    </row>
    <row r="485" spans="1:34" ht="11.85" customHeight="1" x14ac:dyDescent="0.2">
      <c r="A485" s="3" t="s">
        <v>312</v>
      </c>
      <c r="C485" s="2">
        <v>3000</v>
      </c>
      <c r="D485" s="2"/>
      <c r="E485" s="2">
        <v>2400</v>
      </c>
      <c r="F485" s="2"/>
      <c r="G485" s="2">
        <v>2200</v>
      </c>
      <c r="H485" s="2"/>
      <c r="I485" s="2">
        <v>0</v>
      </c>
      <c r="J485" s="2"/>
      <c r="K485" s="4">
        <v>0</v>
      </c>
      <c r="L485" s="2"/>
      <c r="M485" s="4">
        <v>0</v>
      </c>
      <c r="N485" s="2"/>
      <c r="O485" s="4">
        <v>0</v>
      </c>
      <c r="P485" s="2"/>
      <c r="Q485" s="4">
        <f t="shared" si="19"/>
        <v>0</v>
      </c>
      <c r="T485" s="15"/>
    </row>
    <row r="486" spans="1:34" ht="11.85" customHeight="1" x14ac:dyDescent="0.2">
      <c r="A486" s="3" t="s">
        <v>313</v>
      </c>
      <c r="C486" s="2">
        <v>13877.04</v>
      </c>
      <c r="D486" s="2"/>
      <c r="E486" s="2">
        <v>13968.06</v>
      </c>
      <c r="F486" s="2"/>
      <c r="G486" s="2">
        <v>23483.47</v>
      </c>
      <c r="H486" s="2"/>
      <c r="I486" s="2">
        <v>19690</v>
      </c>
      <c r="J486" s="2"/>
      <c r="K486" s="4">
        <v>19690</v>
      </c>
      <c r="L486" s="2"/>
      <c r="M486" s="4">
        <v>22830</v>
      </c>
      <c r="N486" s="2"/>
      <c r="O486" s="4">
        <v>0</v>
      </c>
      <c r="P486" s="2"/>
      <c r="Q486" s="4">
        <f t="shared" si="19"/>
        <v>22830</v>
      </c>
      <c r="T486" s="15"/>
    </row>
    <row r="487" spans="1:34" ht="11.85" customHeight="1" x14ac:dyDescent="0.2">
      <c r="A487" s="3" t="s">
        <v>314</v>
      </c>
      <c r="C487" s="2">
        <v>9284.6200000000008</v>
      </c>
      <c r="D487" s="2"/>
      <c r="E487" s="2">
        <v>9893.68</v>
      </c>
      <c r="F487" s="2"/>
      <c r="G487" s="2">
        <v>12308.39</v>
      </c>
      <c r="H487" s="2"/>
      <c r="I487" s="2">
        <v>6682</v>
      </c>
      <c r="J487" s="2"/>
      <c r="K487" s="4">
        <v>6682</v>
      </c>
      <c r="L487" s="2"/>
      <c r="M487" s="4">
        <v>7795</v>
      </c>
      <c r="N487" s="2"/>
      <c r="O487" s="4">
        <v>0</v>
      </c>
      <c r="P487" s="2"/>
      <c r="Q487" s="4">
        <f t="shared" si="19"/>
        <v>7795</v>
      </c>
      <c r="T487" s="15"/>
    </row>
    <row r="488" spans="1:34" ht="11.85" customHeight="1" x14ac:dyDescent="0.2">
      <c r="A488" s="3" t="s">
        <v>315</v>
      </c>
      <c r="C488" s="2">
        <v>2857.19</v>
      </c>
      <c r="D488" s="2"/>
      <c r="E488" s="2">
        <v>2703.76</v>
      </c>
      <c r="F488" s="2"/>
      <c r="G488" s="2">
        <v>3100.1</v>
      </c>
      <c r="H488" s="2"/>
      <c r="I488" s="2">
        <v>1051</v>
      </c>
      <c r="J488" s="2"/>
      <c r="K488" s="4">
        <v>1051</v>
      </c>
      <c r="L488" s="2"/>
      <c r="M488" s="4">
        <v>1681</v>
      </c>
      <c r="N488" s="2"/>
      <c r="O488" s="4">
        <v>50</v>
      </c>
      <c r="P488" s="2"/>
      <c r="Q488" s="4">
        <f t="shared" si="19"/>
        <v>1731</v>
      </c>
      <c r="T488" s="15"/>
    </row>
    <row r="489" spans="1:34" ht="11.85" customHeight="1" x14ac:dyDescent="0.2">
      <c r="A489" s="3" t="s">
        <v>316</v>
      </c>
      <c r="C489" s="2">
        <v>942.13</v>
      </c>
      <c r="D489" s="2"/>
      <c r="E489" s="2">
        <v>122.4</v>
      </c>
      <c r="F489" s="2"/>
      <c r="G489" s="2">
        <v>960.12</v>
      </c>
      <c r="H489" s="2"/>
      <c r="I489" s="2">
        <v>198</v>
      </c>
      <c r="J489" s="2"/>
      <c r="K489" s="4">
        <v>198</v>
      </c>
      <c r="L489" s="2"/>
      <c r="M489" s="4">
        <v>324</v>
      </c>
      <c r="N489" s="2"/>
      <c r="O489" s="4">
        <v>81</v>
      </c>
      <c r="P489" s="2"/>
      <c r="Q489" s="4">
        <f t="shared" si="19"/>
        <v>405</v>
      </c>
      <c r="T489" s="15"/>
    </row>
    <row r="490" spans="1:34" ht="11.85" customHeight="1" x14ac:dyDescent="0.2">
      <c r="A490" s="3" t="s">
        <v>317</v>
      </c>
      <c r="C490" s="16">
        <v>8655.6</v>
      </c>
      <c r="D490" s="2"/>
      <c r="E490" s="16">
        <v>8830.0499999999993</v>
      </c>
      <c r="F490" s="2"/>
      <c r="G490" s="16">
        <v>10563.68</v>
      </c>
      <c r="H490" s="2"/>
      <c r="I490" s="16">
        <v>4863</v>
      </c>
      <c r="J490" s="2"/>
      <c r="K490" s="17">
        <v>4863</v>
      </c>
      <c r="L490" s="2"/>
      <c r="M490" s="17">
        <v>7043</v>
      </c>
      <c r="N490" s="2"/>
      <c r="O490" s="17">
        <v>791</v>
      </c>
      <c r="P490" s="2"/>
      <c r="Q490" s="17">
        <f t="shared" si="19"/>
        <v>7834</v>
      </c>
      <c r="T490" s="15"/>
    </row>
    <row r="491" spans="1:34" ht="11.85" customHeight="1" x14ac:dyDescent="0.2">
      <c r="A491" s="3" t="s">
        <v>259</v>
      </c>
      <c r="C491" s="2">
        <f>SUM(C482:C490)</f>
        <v>149875.31</v>
      </c>
      <c r="D491" s="2"/>
      <c r="E491" s="2">
        <f>SUM(E482:E490)</f>
        <v>151697.66999999998</v>
      </c>
      <c r="F491" s="2"/>
      <c r="G491" s="2">
        <f>SUM(G482:G490)</f>
        <v>196550.92</v>
      </c>
      <c r="H491" s="2"/>
      <c r="I491" s="2">
        <f>SUM(I482:I490)</f>
        <v>94828</v>
      </c>
      <c r="J491" s="2"/>
      <c r="K491" s="4">
        <f>SUM(K482:K490)</f>
        <v>113984</v>
      </c>
      <c r="L491" s="2"/>
      <c r="M491" s="4">
        <f>SUM(M482:M490)</f>
        <v>129963</v>
      </c>
      <c r="N491" s="2"/>
      <c r="O491" s="4">
        <f>SUM(O482:O490)</f>
        <v>11062</v>
      </c>
      <c r="P491" s="2"/>
      <c r="Q491" s="4">
        <f>SUM(Q482:Q490)</f>
        <v>141025</v>
      </c>
      <c r="R491" s="2"/>
      <c r="U491" s="2"/>
    </row>
    <row r="492" spans="1:34" ht="11.85" customHeight="1" x14ac:dyDescent="0.2">
      <c r="D492" s="2"/>
      <c r="F492" s="2"/>
      <c r="H492" s="2"/>
      <c r="J492" s="2"/>
      <c r="L492" s="2"/>
      <c r="N492" s="2"/>
      <c r="P492" s="2"/>
    </row>
    <row r="493" spans="1:34" ht="11.85" customHeight="1" x14ac:dyDescent="0.2">
      <c r="A493" s="14" t="s">
        <v>260</v>
      </c>
      <c r="D493" s="2"/>
      <c r="F493" s="2"/>
      <c r="H493" s="2"/>
      <c r="J493" s="2"/>
      <c r="L493" s="2"/>
      <c r="N493" s="2"/>
      <c r="P493" s="2"/>
    </row>
    <row r="494" spans="1:34" ht="11.85" customHeight="1" x14ac:dyDescent="0.2">
      <c r="A494" s="3" t="s">
        <v>318</v>
      </c>
      <c r="C494" s="2">
        <v>499</v>
      </c>
      <c r="D494" s="2"/>
      <c r="E494" s="2">
        <v>370</v>
      </c>
      <c r="F494" s="2"/>
      <c r="G494" s="2">
        <v>674.95</v>
      </c>
      <c r="H494" s="2"/>
      <c r="I494" s="2">
        <v>650</v>
      </c>
      <c r="J494" s="2"/>
      <c r="K494" s="4">
        <v>120</v>
      </c>
      <c r="L494" s="2"/>
      <c r="M494" s="4">
        <v>700</v>
      </c>
      <c r="N494" s="2"/>
      <c r="O494" s="4">
        <v>0</v>
      </c>
      <c r="P494" s="2"/>
      <c r="Q494" s="4">
        <f t="shared" ref="Q494:Q506" si="20">M494+O494</f>
        <v>700</v>
      </c>
      <c r="T494" s="15"/>
    </row>
    <row r="495" spans="1:34" ht="11.85" customHeight="1" x14ac:dyDescent="0.2">
      <c r="A495" s="3" t="s">
        <v>319</v>
      </c>
      <c r="C495" s="2">
        <v>27887.599999999999</v>
      </c>
      <c r="D495" s="2"/>
      <c r="E495" s="2">
        <v>33496.01</v>
      </c>
      <c r="F495" s="2"/>
      <c r="G495" s="2">
        <v>29643.18</v>
      </c>
      <c r="H495" s="2"/>
      <c r="I495" s="2">
        <v>30000</v>
      </c>
      <c r="J495" s="2"/>
      <c r="K495" s="4">
        <v>30000</v>
      </c>
      <c r="L495" s="2"/>
      <c r="M495" s="4">
        <v>30000</v>
      </c>
      <c r="N495" s="2"/>
      <c r="O495" s="4">
        <v>0</v>
      </c>
      <c r="P495" s="2"/>
      <c r="Q495" s="4">
        <f t="shared" si="20"/>
        <v>30000</v>
      </c>
      <c r="T495" s="15"/>
    </row>
    <row r="496" spans="1:34" s="3" customFormat="1" ht="11.85" customHeight="1" x14ac:dyDescent="0.2">
      <c r="A496" s="3" t="s">
        <v>320</v>
      </c>
      <c r="C496" s="2">
        <v>536.4</v>
      </c>
      <c r="D496" s="2"/>
      <c r="E496" s="2">
        <v>976.8</v>
      </c>
      <c r="F496" s="2"/>
      <c r="G496" s="2">
        <v>705</v>
      </c>
      <c r="H496" s="2"/>
      <c r="I496" s="2">
        <v>1000</v>
      </c>
      <c r="J496" s="2"/>
      <c r="K496" s="4">
        <v>1530</v>
      </c>
      <c r="L496" s="2"/>
      <c r="M496" s="4">
        <v>1700</v>
      </c>
      <c r="N496" s="2"/>
      <c r="O496" s="4">
        <v>0</v>
      </c>
      <c r="P496" s="2"/>
      <c r="Q496" s="4">
        <f t="shared" si="20"/>
        <v>1700</v>
      </c>
      <c r="S496" s="4"/>
      <c r="T496" s="15"/>
      <c r="AH496" s="5"/>
    </row>
    <row r="497" spans="1:34" s="3" customFormat="1" ht="11.85" customHeight="1" x14ac:dyDescent="0.2">
      <c r="A497" s="3" t="s">
        <v>321</v>
      </c>
      <c r="C497" s="2">
        <v>0</v>
      </c>
      <c r="D497" s="2"/>
      <c r="E497" s="2">
        <v>50</v>
      </c>
      <c r="F497" s="2"/>
      <c r="G497" s="2">
        <v>200</v>
      </c>
      <c r="H497" s="2"/>
      <c r="I497" s="2">
        <v>350</v>
      </c>
      <c r="J497" s="2"/>
      <c r="K497" s="4">
        <v>350</v>
      </c>
      <c r="L497" s="2"/>
      <c r="M497" s="4">
        <v>400</v>
      </c>
      <c r="N497" s="2"/>
      <c r="O497" s="4">
        <v>0</v>
      </c>
      <c r="P497" s="2"/>
      <c r="Q497" s="4">
        <f t="shared" si="20"/>
        <v>400</v>
      </c>
      <c r="S497" s="4"/>
      <c r="T497" s="15"/>
      <c r="AH497" s="5"/>
    </row>
    <row r="498" spans="1:34" s="3" customFormat="1" ht="11.85" customHeight="1" x14ac:dyDescent="0.2">
      <c r="A498" s="3" t="s">
        <v>322</v>
      </c>
      <c r="C498" s="2">
        <v>6944.25</v>
      </c>
      <c r="D498" s="2"/>
      <c r="E498" s="2">
        <v>7725.07</v>
      </c>
      <c r="F498" s="2"/>
      <c r="G498" s="2">
        <v>8409.7900000000009</v>
      </c>
      <c r="H498" s="2"/>
      <c r="I498" s="2">
        <v>5600</v>
      </c>
      <c r="J498" s="2"/>
      <c r="K498" s="4">
        <v>5600</v>
      </c>
      <c r="L498" s="2"/>
      <c r="M498" s="4">
        <v>4300</v>
      </c>
      <c r="N498" s="2"/>
      <c r="O498" s="4">
        <v>0</v>
      </c>
      <c r="P498" s="2"/>
      <c r="Q498" s="4">
        <f t="shared" si="20"/>
        <v>4300</v>
      </c>
      <c r="S498" s="4"/>
      <c r="T498" s="15"/>
      <c r="AH498" s="5"/>
    </row>
    <row r="499" spans="1:34" s="3" customFormat="1" ht="11.85" customHeight="1" x14ac:dyDescent="0.2">
      <c r="A499" s="3" t="s">
        <v>323</v>
      </c>
      <c r="C499" s="2">
        <v>1060</v>
      </c>
      <c r="D499" s="2"/>
      <c r="E499" s="2">
        <v>225</v>
      </c>
      <c r="F499" s="2"/>
      <c r="G499" s="2">
        <v>1020</v>
      </c>
      <c r="H499" s="2"/>
      <c r="I499" s="2">
        <v>1140</v>
      </c>
      <c r="J499" s="2"/>
      <c r="K499" s="4">
        <v>1140</v>
      </c>
      <c r="L499" s="2"/>
      <c r="M499" s="4">
        <v>1200</v>
      </c>
      <c r="N499" s="2"/>
      <c r="O499" s="4">
        <v>0</v>
      </c>
      <c r="P499" s="2"/>
      <c r="Q499" s="4">
        <f t="shared" si="20"/>
        <v>1200</v>
      </c>
      <c r="S499" s="4"/>
      <c r="T499" s="15"/>
      <c r="AH499" s="5"/>
    </row>
    <row r="500" spans="1:34" s="3" customFormat="1" ht="11.85" customHeight="1" x14ac:dyDescent="0.2">
      <c r="A500" s="3" t="s">
        <v>324</v>
      </c>
      <c r="C500" s="2">
        <v>0</v>
      </c>
      <c r="D500" s="2"/>
      <c r="E500" s="2">
        <v>0</v>
      </c>
      <c r="F500" s="2"/>
      <c r="G500" s="2">
        <v>0</v>
      </c>
      <c r="H500" s="2"/>
      <c r="I500" s="2">
        <v>0</v>
      </c>
      <c r="J500" s="2"/>
      <c r="K500" s="4">
        <v>0</v>
      </c>
      <c r="L500" s="2"/>
      <c r="M500" s="4">
        <v>0</v>
      </c>
      <c r="N500" s="2"/>
      <c r="O500" s="4">
        <v>0</v>
      </c>
      <c r="P500" s="2"/>
      <c r="Q500" s="4">
        <f t="shared" si="20"/>
        <v>0</v>
      </c>
      <c r="S500" s="4"/>
      <c r="T500" s="15"/>
      <c r="AH500" s="5"/>
    </row>
    <row r="501" spans="1:34" s="3" customFormat="1" ht="11.85" customHeight="1" x14ac:dyDescent="0.2">
      <c r="A501" s="3" t="s">
        <v>325</v>
      </c>
      <c r="C501" s="2">
        <v>3586.76</v>
      </c>
      <c r="D501" s="2"/>
      <c r="E501" s="2">
        <v>3435.6</v>
      </c>
      <c r="F501" s="2"/>
      <c r="G501" s="2">
        <v>3006.96</v>
      </c>
      <c r="H501" s="2"/>
      <c r="I501" s="2">
        <v>3470</v>
      </c>
      <c r="J501" s="2"/>
      <c r="K501" s="4">
        <v>3470</v>
      </c>
      <c r="L501" s="2"/>
      <c r="M501" s="4">
        <v>3500</v>
      </c>
      <c r="N501" s="2"/>
      <c r="O501" s="4">
        <v>0</v>
      </c>
      <c r="P501" s="2"/>
      <c r="Q501" s="4">
        <f t="shared" si="20"/>
        <v>3500</v>
      </c>
      <c r="S501" s="4"/>
      <c r="T501" s="15"/>
      <c r="AH501" s="5"/>
    </row>
    <row r="502" spans="1:34" s="3" customFormat="1" ht="11.85" customHeight="1" x14ac:dyDescent="0.2">
      <c r="A502" s="3" t="s">
        <v>326</v>
      </c>
      <c r="C502" s="2">
        <v>0</v>
      </c>
      <c r="D502" s="2"/>
      <c r="E502" s="2">
        <v>0</v>
      </c>
      <c r="F502" s="2"/>
      <c r="G502" s="2">
        <v>0</v>
      </c>
      <c r="H502" s="2"/>
      <c r="I502" s="2">
        <v>0</v>
      </c>
      <c r="J502" s="2"/>
      <c r="K502" s="4">
        <v>0</v>
      </c>
      <c r="L502" s="2"/>
      <c r="M502" s="4">
        <v>0</v>
      </c>
      <c r="N502" s="2"/>
      <c r="O502" s="4">
        <v>0</v>
      </c>
      <c r="P502" s="2"/>
      <c r="Q502" s="4">
        <f t="shared" si="20"/>
        <v>0</v>
      </c>
      <c r="S502" s="4"/>
      <c r="T502" s="15"/>
      <c r="AH502" s="5"/>
    </row>
    <row r="503" spans="1:34" s="3" customFormat="1" ht="11.85" customHeight="1" x14ac:dyDescent="0.2">
      <c r="A503" s="3" t="s">
        <v>327</v>
      </c>
      <c r="C503" s="2">
        <v>494.16</v>
      </c>
      <c r="D503" s="2"/>
      <c r="E503" s="2">
        <v>628.38</v>
      </c>
      <c r="F503" s="2"/>
      <c r="G503" s="2">
        <v>607.6</v>
      </c>
      <c r="H503" s="2"/>
      <c r="I503" s="2">
        <v>740</v>
      </c>
      <c r="J503" s="2"/>
      <c r="K503" s="4">
        <v>740</v>
      </c>
      <c r="L503" s="2"/>
      <c r="M503" s="4">
        <v>800</v>
      </c>
      <c r="N503" s="2"/>
      <c r="O503" s="4">
        <v>0</v>
      </c>
      <c r="P503" s="2"/>
      <c r="Q503" s="4">
        <f t="shared" si="20"/>
        <v>800</v>
      </c>
      <c r="S503" s="4"/>
      <c r="T503" s="15"/>
      <c r="AH503" s="5"/>
    </row>
    <row r="504" spans="1:34" s="3" customFormat="1" ht="11.85" customHeight="1" x14ac:dyDescent="0.2">
      <c r="A504" s="3" t="s">
        <v>328</v>
      </c>
      <c r="C504" s="2">
        <v>216.49</v>
      </c>
      <c r="D504" s="2"/>
      <c r="E504" s="2">
        <v>163.98</v>
      </c>
      <c r="F504" s="2"/>
      <c r="G504" s="2">
        <v>89.99</v>
      </c>
      <c r="H504" s="2"/>
      <c r="I504" s="2">
        <v>3600</v>
      </c>
      <c r="J504" s="2"/>
      <c r="K504" s="4">
        <v>2600</v>
      </c>
      <c r="L504" s="2"/>
      <c r="M504" s="4">
        <v>1900</v>
      </c>
      <c r="N504" s="2"/>
      <c r="O504" s="4">
        <v>0</v>
      </c>
      <c r="P504" s="2"/>
      <c r="Q504" s="4">
        <f t="shared" si="20"/>
        <v>1900</v>
      </c>
      <c r="S504" s="4"/>
      <c r="T504" s="15"/>
      <c r="AH504" s="5"/>
    </row>
    <row r="505" spans="1:34" s="3" customFormat="1" ht="11.85" customHeight="1" x14ac:dyDescent="0.2">
      <c r="A505" s="3" t="s">
        <v>329</v>
      </c>
      <c r="C505" s="2">
        <v>1115.19</v>
      </c>
      <c r="D505" s="2"/>
      <c r="E505" s="2">
        <v>1119.6600000000001</v>
      </c>
      <c r="F505" s="2"/>
      <c r="G505" s="2">
        <v>831.88</v>
      </c>
      <c r="H505" s="2"/>
      <c r="I505" s="2">
        <v>1500</v>
      </c>
      <c r="J505" s="2"/>
      <c r="K505" s="4">
        <v>1500</v>
      </c>
      <c r="L505" s="2"/>
      <c r="M505" s="4">
        <v>1500</v>
      </c>
      <c r="N505" s="2"/>
      <c r="O505" s="4">
        <v>0</v>
      </c>
      <c r="P505" s="2"/>
      <c r="Q505" s="4">
        <f t="shared" si="20"/>
        <v>1500</v>
      </c>
      <c r="S505" s="4"/>
      <c r="T505" s="15"/>
      <c r="AH505" s="5"/>
    </row>
    <row r="506" spans="1:34" s="3" customFormat="1" ht="11.85" customHeight="1" x14ac:dyDescent="0.2">
      <c r="A506" s="3" t="s">
        <v>330</v>
      </c>
      <c r="C506" s="16">
        <v>18480</v>
      </c>
      <c r="D506" s="2"/>
      <c r="E506" s="16">
        <v>18480</v>
      </c>
      <c r="F506" s="2"/>
      <c r="G506" s="16">
        <v>18480</v>
      </c>
      <c r="H506" s="2"/>
      <c r="I506" s="16">
        <v>1560</v>
      </c>
      <c r="J506" s="2"/>
      <c r="K506" s="17">
        <v>1560</v>
      </c>
      <c r="L506" s="2"/>
      <c r="M506" s="17">
        <v>2500</v>
      </c>
      <c r="N506" s="2"/>
      <c r="O506" s="17">
        <v>0</v>
      </c>
      <c r="P506" s="2"/>
      <c r="Q506" s="17">
        <f t="shared" si="20"/>
        <v>2500</v>
      </c>
      <c r="S506" s="4"/>
      <c r="T506" s="15"/>
      <c r="AH506" s="5"/>
    </row>
    <row r="507" spans="1:34" s="3" customFormat="1" ht="11.85" customHeight="1" x14ac:dyDescent="0.2">
      <c r="A507" s="3" t="s">
        <v>277</v>
      </c>
      <c r="C507" s="2">
        <f>SUM(C494:C506)</f>
        <v>60819.850000000006</v>
      </c>
      <c r="D507" s="2"/>
      <c r="E507" s="2">
        <f>SUM(E494:E506)</f>
        <v>66670.5</v>
      </c>
      <c r="F507" s="2"/>
      <c r="G507" s="2">
        <f>SUM(G494:G506)</f>
        <v>63669.349999999991</v>
      </c>
      <c r="H507" s="2"/>
      <c r="I507" s="2">
        <f>SUM(I494:I506)</f>
        <v>49610</v>
      </c>
      <c r="J507" s="2"/>
      <c r="K507" s="4">
        <f>SUM(K494:K506)</f>
        <v>48610</v>
      </c>
      <c r="L507" s="2"/>
      <c r="M507" s="4">
        <f>SUM(M494:M506)</f>
        <v>48500</v>
      </c>
      <c r="N507" s="2"/>
      <c r="O507" s="4">
        <f>SUM(O494:O506)</f>
        <v>0</v>
      </c>
      <c r="P507" s="2"/>
      <c r="Q507" s="4">
        <f>SUM(Q494:Q506)</f>
        <v>48500</v>
      </c>
      <c r="S507" s="4"/>
      <c r="T507" s="7"/>
      <c r="AH507" s="5"/>
    </row>
    <row r="508" spans="1:34" s="3" customFormat="1" ht="11.85" customHeight="1" x14ac:dyDescent="0.2">
      <c r="C508" s="2"/>
      <c r="E508" s="2"/>
      <c r="G508" s="2"/>
      <c r="I508" s="2"/>
      <c r="K508" s="4"/>
      <c r="M508" s="4"/>
      <c r="O508" s="4"/>
      <c r="Q508" s="4"/>
      <c r="S508" s="4"/>
      <c r="T508" s="7"/>
      <c r="AH508" s="5"/>
    </row>
    <row r="509" spans="1:34" s="3" customFormat="1" ht="11.85" customHeight="1" x14ac:dyDescent="0.2">
      <c r="A509" s="14" t="s">
        <v>278</v>
      </c>
      <c r="C509" s="2"/>
      <c r="E509" s="2"/>
      <c r="G509" s="2"/>
      <c r="I509" s="2"/>
      <c r="K509" s="4"/>
      <c r="M509" s="4"/>
      <c r="O509" s="4"/>
      <c r="Q509" s="4"/>
      <c r="S509" s="4"/>
      <c r="T509" s="7"/>
      <c r="AH509" s="5"/>
    </row>
    <row r="510" spans="1:34" s="3" customFormat="1" ht="11.85" customHeight="1" x14ac:dyDescent="0.2">
      <c r="A510" s="3" t="s">
        <v>331</v>
      </c>
      <c r="B510" s="2"/>
      <c r="C510" s="2">
        <v>295.2</v>
      </c>
      <c r="D510" s="2"/>
      <c r="E510" s="2">
        <v>425.44</v>
      </c>
      <c r="F510" s="2"/>
      <c r="G510" s="2">
        <v>287.70999999999998</v>
      </c>
      <c r="H510" s="2"/>
      <c r="I510" s="2">
        <v>300</v>
      </c>
      <c r="J510" s="2"/>
      <c r="K510" s="4">
        <v>300</v>
      </c>
      <c r="L510" s="2"/>
      <c r="M510" s="4">
        <v>300</v>
      </c>
      <c r="N510" s="2"/>
      <c r="O510" s="4">
        <v>0</v>
      </c>
      <c r="P510" s="2"/>
      <c r="Q510" s="4">
        <f t="shared" ref="Q510:Q531" si="21">M510+O510</f>
        <v>300</v>
      </c>
      <c r="S510" s="4"/>
      <c r="T510" s="15"/>
      <c r="AH510" s="5"/>
    </row>
    <row r="511" spans="1:34" s="3" customFormat="1" ht="11.85" customHeight="1" x14ac:dyDescent="0.2">
      <c r="A511" s="3" t="s">
        <v>332</v>
      </c>
      <c r="B511" s="2"/>
      <c r="C511" s="2">
        <v>821.76</v>
      </c>
      <c r="D511" s="2"/>
      <c r="E511" s="2">
        <v>1316.25</v>
      </c>
      <c r="F511" s="2"/>
      <c r="G511" s="2">
        <v>2213.1999999999998</v>
      </c>
      <c r="H511" s="2"/>
      <c r="I511" s="2">
        <v>4000</v>
      </c>
      <c r="J511" s="2"/>
      <c r="K511" s="4">
        <v>1160</v>
      </c>
      <c r="L511" s="2"/>
      <c r="M511" s="4">
        <v>4000</v>
      </c>
      <c r="N511" s="2"/>
      <c r="O511" s="4">
        <v>0</v>
      </c>
      <c r="P511" s="2"/>
      <c r="Q511" s="4">
        <f t="shared" si="21"/>
        <v>4000</v>
      </c>
      <c r="S511" s="4"/>
      <c r="T511" s="15"/>
      <c r="AH511" s="5"/>
    </row>
    <row r="512" spans="1:34" s="3" customFormat="1" ht="11.85" customHeight="1" x14ac:dyDescent="0.2">
      <c r="A512" s="3" t="s">
        <v>333</v>
      </c>
      <c r="B512" s="2"/>
      <c r="C512" s="2">
        <v>11504.69</v>
      </c>
      <c r="D512" s="2"/>
      <c r="E512" s="2">
        <v>10262.43</v>
      </c>
      <c r="F512" s="2"/>
      <c r="G512" s="2">
        <v>9865.2199999999993</v>
      </c>
      <c r="H512" s="2"/>
      <c r="I512" s="2">
        <v>10000</v>
      </c>
      <c r="J512" s="2"/>
      <c r="K512" s="4">
        <v>10000</v>
      </c>
      <c r="L512" s="2"/>
      <c r="M512" s="4">
        <v>10000</v>
      </c>
      <c r="N512" s="2"/>
      <c r="O512" s="4">
        <v>0</v>
      </c>
      <c r="P512" s="2"/>
      <c r="Q512" s="4">
        <f t="shared" si="21"/>
        <v>10000</v>
      </c>
      <c r="S512" s="4"/>
      <c r="T512" s="15"/>
      <c r="AH512" s="5"/>
    </row>
    <row r="513" spans="1:34" s="3" customFormat="1" ht="11.85" customHeight="1" x14ac:dyDescent="0.2">
      <c r="A513" s="3" t="s">
        <v>334</v>
      </c>
      <c r="B513" s="2"/>
      <c r="C513" s="2">
        <v>1137.68</v>
      </c>
      <c r="D513" s="2"/>
      <c r="E513" s="2">
        <v>262.87</v>
      </c>
      <c r="F513" s="2"/>
      <c r="G513" s="2">
        <v>1631.91</v>
      </c>
      <c r="H513" s="2"/>
      <c r="I513" s="2">
        <v>1000</v>
      </c>
      <c r="J513" s="2"/>
      <c r="K513" s="4">
        <v>2000</v>
      </c>
      <c r="L513" s="2"/>
      <c r="M513" s="4">
        <v>2000</v>
      </c>
      <c r="N513" s="2"/>
      <c r="O513" s="4">
        <v>0</v>
      </c>
      <c r="P513" s="2"/>
      <c r="Q513" s="4">
        <f t="shared" si="21"/>
        <v>2000</v>
      </c>
      <c r="S513" s="4"/>
      <c r="T513" s="15"/>
      <c r="AH513" s="5"/>
    </row>
    <row r="514" spans="1:34" s="3" customFormat="1" ht="11.85" customHeight="1" x14ac:dyDescent="0.2">
      <c r="A514" s="3" t="s">
        <v>335</v>
      </c>
      <c r="B514" s="2"/>
      <c r="C514" s="2">
        <v>67847.22</v>
      </c>
      <c r="D514" s="2"/>
      <c r="E514" s="2">
        <v>60603.74</v>
      </c>
      <c r="F514" s="2"/>
      <c r="G514" s="2">
        <v>34321.269999999997</v>
      </c>
      <c r="H514" s="2"/>
      <c r="I514" s="2">
        <v>46100</v>
      </c>
      <c r="J514" s="2"/>
      <c r="K514" s="4">
        <v>46100</v>
      </c>
      <c r="L514" s="2"/>
      <c r="M514" s="4">
        <v>46100</v>
      </c>
      <c r="N514" s="2"/>
      <c r="O514" s="4">
        <v>0</v>
      </c>
      <c r="P514" s="2"/>
      <c r="Q514" s="4">
        <f t="shared" si="21"/>
        <v>46100</v>
      </c>
      <c r="S514" s="4"/>
      <c r="T514" s="15"/>
      <c r="AH514" s="5"/>
    </row>
    <row r="515" spans="1:34" s="3" customFormat="1" ht="11.85" customHeight="1" x14ac:dyDescent="0.2">
      <c r="A515" s="3" t="s">
        <v>336</v>
      </c>
      <c r="B515" s="2"/>
      <c r="C515" s="2">
        <v>237944.13</v>
      </c>
      <c r="D515" s="2"/>
      <c r="E515" s="2">
        <v>321146.96999999997</v>
      </c>
      <c r="F515" s="2"/>
      <c r="G515" s="2">
        <v>276855.73</v>
      </c>
      <c r="H515" s="2"/>
      <c r="I515" s="2">
        <v>57300</v>
      </c>
      <c r="J515" s="2"/>
      <c r="K515" s="4">
        <v>253500</v>
      </c>
      <c r="L515" s="2"/>
      <c r="M515" s="4">
        <v>253500</v>
      </c>
      <c r="N515" s="2"/>
      <c r="O515" s="4">
        <v>0</v>
      </c>
      <c r="P515" s="2"/>
      <c r="Q515" s="4">
        <f t="shared" si="21"/>
        <v>253500</v>
      </c>
      <c r="S515" s="4"/>
      <c r="T515" s="15"/>
      <c r="AH515" s="5"/>
    </row>
    <row r="516" spans="1:34" s="3" customFormat="1" ht="11.85" customHeight="1" x14ac:dyDescent="0.2">
      <c r="A516" s="3" t="s">
        <v>337</v>
      </c>
      <c r="B516" s="2"/>
      <c r="C516" s="2">
        <v>-11195.16</v>
      </c>
      <c r="D516" s="18"/>
      <c r="E516" s="2">
        <v>-23636.95</v>
      </c>
      <c r="F516" s="18"/>
      <c r="G516" s="2">
        <v>-31872.42</v>
      </c>
      <c r="H516" s="18"/>
      <c r="I516" s="2">
        <v>0</v>
      </c>
      <c r="J516" s="2"/>
      <c r="K516" s="2">
        <v>-20000</v>
      </c>
      <c r="L516" s="18"/>
      <c r="M516" s="2">
        <v>-20000</v>
      </c>
      <c r="N516" s="2"/>
      <c r="O516" s="2">
        <v>0</v>
      </c>
      <c r="P516" s="2"/>
      <c r="Q516" s="2">
        <f t="shared" si="21"/>
        <v>-20000</v>
      </c>
      <c r="S516" s="4"/>
      <c r="T516" s="15"/>
      <c r="AH516" s="5"/>
    </row>
    <row r="517" spans="1:34" s="3" customFormat="1" ht="11.85" customHeight="1" x14ac:dyDescent="0.2">
      <c r="A517" s="3" t="s">
        <v>338</v>
      </c>
      <c r="B517" s="2"/>
      <c r="C517" s="2">
        <v>1740.82</v>
      </c>
      <c r="D517" s="2"/>
      <c r="E517" s="2">
        <v>7440.82</v>
      </c>
      <c r="F517" s="2"/>
      <c r="G517" s="2">
        <v>1604.38</v>
      </c>
      <c r="H517" s="2"/>
      <c r="I517" s="2">
        <v>2500</v>
      </c>
      <c r="J517" s="2"/>
      <c r="K517" s="4">
        <v>2500</v>
      </c>
      <c r="L517" s="2"/>
      <c r="M517" s="4">
        <v>2500</v>
      </c>
      <c r="N517" s="2"/>
      <c r="O517" s="4">
        <v>0</v>
      </c>
      <c r="P517" s="2"/>
      <c r="Q517" s="4">
        <f t="shared" si="21"/>
        <v>2500</v>
      </c>
      <c r="S517" s="4"/>
      <c r="T517" s="15"/>
      <c r="AH517" s="5"/>
    </row>
    <row r="518" spans="1:34" s="3" customFormat="1" ht="11.85" customHeight="1" x14ac:dyDescent="0.2">
      <c r="A518" s="3" t="s">
        <v>339</v>
      </c>
      <c r="B518" s="2"/>
      <c r="C518" s="2">
        <v>6839.57</v>
      </c>
      <c r="D518" s="2"/>
      <c r="E518" s="2">
        <v>5809</v>
      </c>
      <c r="F518" s="2"/>
      <c r="G518" s="2">
        <v>5810.62</v>
      </c>
      <c r="H518" s="2"/>
      <c r="I518" s="2">
        <v>6000</v>
      </c>
      <c r="J518" s="2"/>
      <c r="K518" s="4">
        <v>2344</v>
      </c>
      <c r="L518" s="2"/>
      <c r="M518" s="4">
        <v>6000</v>
      </c>
      <c r="N518" s="2"/>
      <c r="O518" s="4">
        <v>0</v>
      </c>
      <c r="P518" s="2"/>
      <c r="Q518" s="4">
        <f t="shared" si="21"/>
        <v>6000</v>
      </c>
      <c r="S518" s="4"/>
      <c r="T518" s="15"/>
      <c r="AH518" s="5"/>
    </row>
    <row r="519" spans="1:34" s="3" customFormat="1" ht="11.85" customHeight="1" x14ac:dyDescent="0.2">
      <c r="A519" s="3" t="s">
        <v>340</v>
      </c>
      <c r="B519" s="2"/>
      <c r="C519" s="2">
        <v>6241.61</v>
      </c>
      <c r="D519" s="2"/>
      <c r="E519" s="2">
        <v>10593.48</v>
      </c>
      <c r="F519" s="2"/>
      <c r="G519" s="2">
        <v>9337.08</v>
      </c>
      <c r="H519" s="2"/>
      <c r="I519" s="2">
        <v>10000</v>
      </c>
      <c r="J519" s="2"/>
      <c r="K519" s="4">
        <v>10000</v>
      </c>
      <c r="L519" s="2"/>
      <c r="M519" s="4">
        <v>10000</v>
      </c>
      <c r="N519" s="2"/>
      <c r="O519" s="4">
        <v>0</v>
      </c>
      <c r="P519" s="2"/>
      <c r="Q519" s="4">
        <f t="shared" si="21"/>
        <v>10000</v>
      </c>
      <c r="S519" s="4"/>
      <c r="T519" s="15"/>
      <c r="AH519" s="5"/>
    </row>
    <row r="520" spans="1:34" s="3" customFormat="1" ht="11.85" customHeight="1" x14ac:dyDescent="0.2">
      <c r="A520" s="3" t="s">
        <v>341</v>
      </c>
      <c r="B520" s="2"/>
      <c r="C520" s="2">
        <v>411.22</v>
      </c>
      <c r="D520" s="2"/>
      <c r="E520" s="2">
        <v>269.73</v>
      </c>
      <c r="F520" s="2"/>
      <c r="G520" s="2">
        <v>0</v>
      </c>
      <c r="H520" s="2"/>
      <c r="I520" s="2">
        <v>500</v>
      </c>
      <c r="J520" s="2"/>
      <c r="K520" s="4">
        <v>500</v>
      </c>
      <c r="L520" s="2"/>
      <c r="M520" s="4">
        <v>500</v>
      </c>
      <c r="N520" s="2"/>
      <c r="O520" s="4">
        <v>0</v>
      </c>
      <c r="P520" s="2"/>
      <c r="Q520" s="4">
        <f t="shared" si="21"/>
        <v>500</v>
      </c>
      <c r="S520" s="4"/>
      <c r="T520" s="15"/>
      <c r="AH520" s="5"/>
    </row>
    <row r="521" spans="1:34" s="3" customFormat="1" ht="11.85" customHeight="1" x14ac:dyDescent="0.2">
      <c r="A521" s="3" t="s">
        <v>342</v>
      </c>
      <c r="B521" s="2"/>
      <c r="C521" s="2">
        <v>4014.85</v>
      </c>
      <c r="D521" s="2"/>
      <c r="E521" s="2">
        <v>1734.49</v>
      </c>
      <c r="F521" s="2"/>
      <c r="G521" s="2">
        <v>4854.0600000000004</v>
      </c>
      <c r="H521" s="2"/>
      <c r="I521" s="2">
        <v>4000</v>
      </c>
      <c r="J521" s="2"/>
      <c r="K521" s="4">
        <v>4000</v>
      </c>
      <c r="L521" s="2"/>
      <c r="M521" s="4">
        <v>4000</v>
      </c>
      <c r="N521" s="2"/>
      <c r="O521" s="4">
        <v>0</v>
      </c>
      <c r="P521" s="2"/>
      <c r="Q521" s="4">
        <f t="shared" si="21"/>
        <v>4000</v>
      </c>
      <c r="S521" s="4"/>
      <c r="T521" s="15"/>
      <c r="AH521" s="5"/>
    </row>
    <row r="522" spans="1:34" s="3" customFormat="1" ht="11.85" customHeight="1" x14ac:dyDescent="0.2">
      <c r="A522" s="3" t="s">
        <v>343</v>
      </c>
      <c r="B522" s="2"/>
      <c r="C522" s="2">
        <v>0</v>
      </c>
      <c r="D522" s="2"/>
      <c r="E522" s="2">
        <v>0</v>
      </c>
      <c r="F522" s="2"/>
      <c r="G522" s="2">
        <v>0</v>
      </c>
      <c r="H522" s="2"/>
      <c r="I522" s="2">
        <v>0</v>
      </c>
      <c r="J522" s="2"/>
      <c r="K522" s="4">
        <v>0</v>
      </c>
      <c r="L522" s="2"/>
      <c r="M522" s="4">
        <v>0</v>
      </c>
      <c r="N522" s="2"/>
      <c r="O522" s="4">
        <v>0</v>
      </c>
      <c r="P522" s="2"/>
      <c r="Q522" s="4">
        <f t="shared" si="21"/>
        <v>0</v>
      </c>
      <c r="S522" s="4"/>
      <c r="T522" s="15"/>
      <c r="AH522" s="5"/>
    </row>
    <row r="523" spans="1:34" s="3" customFormat="1" ht="11.85" customHeight="1" x14ac:dyDescent="0.2">
      <c r="A523" s="3" t="s">
        <v>344</v>
      </c>
      <c r="B523" s="2"/>
      <c r="C523" s="2">
        <v>7875.61</v>
      </c>
      <c r="D523" s="2"/>
      <c r="E523" s="2">
        <v>10364.59</v>
      </c>
      <c r="F523" s="2"/>
      <c r="G523" s="2">
        <v>14533.47</v>
      </c>
      <c r="H523" s="2"/>
      <c r="I523" s="2">
        <v>9000</v>
      </c>
      <c r="J523" s="2"/>
      <c r="K523" s="4">
        <v>9000</v>
      </c>
      <c r="L523" s="2"/>
      <c r="M523" s="4">
        <v>9000</v>
      </c>
      <c r="N523" s="2"/>
      <c r="O523" s="4">
        <v>0</v>
      </c>
      <c r="P523" s="2"/>
      <c r="Q523" s="4">
        <f t="shared" si="21"/>
        <v>9000</v>
      </c>
      <c r="S523" s="4"/>
      <c r="T523" s="15"/>
      <c r="AH523" s="5"/>
    </row>
    <row r="524" spans="1:34" s="3" customFormat="1" ht="11.85" customHeight="1" x14ac:dyDescent="0.2">
      <c r="A524" s="3" t="s">
        <v>345</v>
      </c>
      <c r="B524" s="2"/>
      <c r="C524" s="2">
        <v>2259.2800000000002</v>
      </c>
      <c r="D524" s="2"/>
      <c r="E524" s="2">
        <v>3230</v>
      </c>
      <c r="F524" s="2"/>
      <c r="G524" s="2">
        <v>8919.14</v>
      </c>
      <c r="H524" s="2"/>
      <c r="I524" s="2">
        <v>3000</v>
      </c>
      <c r="J524" s="2"/>
      <c r="K524" s="4">
        <v>3000</v>
      </c>
      <c r="L524" s="2"/>
      <c r="M524" s="4">
        <v>3000</v>
      </c>
      <c r="N524" s="2"/>
      <c r="O524" s="4">
        <v>0</v>
      </c>
      <c r="P524" s="2"/>
      <c r="Q524" s="4">
        <f t="shared" si="21"/>
        <v>3000</v>
      </c>
      <c r="S524" s="4"/>
      <c r="T524" s="15"/>
      <c r="AH524" s="5"/>
    </row>
    <row r="525" spans="1:34" s="3" customFormat="1" ht="11.85" customHeight="1" x14ac:dyDescent="0.2">
      <c r="A525" s="3" t="s">
        <v>346</v>
      </c>
      <c r="B525" s="2"/>
      <c r="C525" s="2">
        <v>6175.15</v>
      </c>
      <c r="D525" s="2"/>
      <c r="E525" s="2">
        <v>6008.26</v>
      </c>
      <c r="F525" s="2"/>
      <c r="G525" s="2">
        <v>3934.52</v>
      </c>
      <c r="H525" s="2"/>
      <c r="I525" s="2">
        <v>3500</v>
      </c>
      <c r="J525" s="2"/>
      <c r="K525" s="4">
        <v>3500</v>
      </c>
      <c r="L525" s="2"/>
      <c r="M525" s="4">
        <v>3500</v>
      </c>
      <c r="N525" s="2"/>
      <c r="O525" s="4">
        <v>0</v>
      </c>
      <c r="P525" s="2"/>
      <c r="Q525" s="4">
        <f t="shared" si="21"/>
        <v>3500</v>
      </c>
      <c r="S525" s="4"/>
      <c r="T525" s="15"/>
      <c r="AH525" s="5"/>
    </row>
    <row r="526" spans="1:34" s="3" customFormat="1" ht="11.85" customHeight="1" x14ac:dyDescent="0.2">
      <c r="A526" s="3" t="s">
        <v>347</v>
      </c>
      <c r="C526" s="2">
        <v>340</v>
      </c>
      <c r="D526" s="2"/>
      <c r="E526" s="2">
        <v>336</v>
      </c>
      <c r="F526" s="2"/>
      <c r="G526" s="2">
        <v>280</v>
      </c>
      <c r="H526" s="2"/>
      <c r="I526" s="2">
        <v>180</v>
      </c>
      <c r="J526" s="2"/>
      <c r="K526" s="4">
        <v>180</v>
      </c>
      <c r="L526" s="2"/>
      <c r="M526" s="4">
        <v>200</v>
      </c>
      <c r="N526" s="2"/>
      <c r="O526" s="4">
        <v>0</v>
      </c>
      <c r="P526" s="2"/>
      <c r="Q526" s="4">
        <f t="shared" si="21"/>
        <v>200</v>
      </c>
      <c r="S526" s="4"/>
      <c r="T526" s="15"/>
      <c r="AH526" s="5"/>
    </row>
    <row r="527" spans="1:34" s="3" customFormat="1" ht="11.85" customHeight="1" x14ac:dyDescent="0.2">
      <c r="A527" s="3" t="s">
        <v>348</v>
      </c>
      <c r="C527" s="2">
        <v>0</v>
      </c>
      <c r="D527" s="2"/>
      <c r="E527" s="2">
        <v>0</v>
      </c>
      <c r="F527" s="2"/>
      <c r="G527" s="2">
        <v>0</v>
      </c>
      <c r="H527" s="2"/>
      <c r="I527" s="2">
        <v>0</v>
      </c>
      <c r="J527" s="2"/>
      <c r="K527" s="4">
        <v>0</v>
      </c>
      <c r="L527" s="2"/>
      <c r="M527" s="4">
        <v>0</v>
      </c>
      <c r="N527" s="2"/>
      <c r="O527" s="4">
        <v>0</v>
      </c>
      <c r="P527" s="2"/>
      <c r="Q527" s="4">
        <f t="shared" si="21"/>
        <v>0</v>
      </c>
      <c r="S527" s="4"/>
      <c r="T527" s="15"/>
      <c r="AH527" s="5"/>
    </row>
    <row r="528" spans="1:34" s="3" customFormat="1" ht="11.85" customHeight="1" x14ac:dyDescent="0.2">
      <c r="A528" s="3" t="s">
        <v>349</v>
      </c>
      <c r="C528" s="2">
        <v>1147.51</v>
      </c>
      <c r="D528" s="2"/>
      <c r="E528" s="2">
        <v>0</v>
      </c>
      <c r="F528" s="2"/>
      <c r="G528" s="2">
        <v>0</v>
      </c>
      <c r="H528" s="2"/>
      <c r="I528" s="2">
        <v>1200</v>
      </c>
      <c r="J528" s="2"/>
      <c r="K528" s="4">
        <v>1200</v>
      </c>
      <c r="L528" s="2"/>
      <c r="M528" s="4">
        <v>1200</v>
      </c>
      <c r="N528" s="2"/>
      <c r="O528" s="4">
        <v>0</v>
      </c>
      <c r="P528" s="2"/>
      <c r="Q528" s="4">
        <f t="shared" si="21"/>
        <v>1200</v>
      </c>
      <c r="S528" s="4"/>
      <c r="T528" s="15"/>
      <c r="AH528" s="5"/>
    </row>
    <row r="529" spans="1:34" s="3" customFormat="1" ht="11.85" customHeight="1" x14ac:dyDescent="0.2">
      <c r="A529" s="3" t="s">
        <v>350</v>
      </c>
      <c r="C529" s="2">
        <v>0</v>
      </c>
      <c r="D529" s="2"/>
      <c r="E529" s="2">
        <v>247.42</v>
      </c>
      <c r="F529" s="2"/>
      <c r="G529" s="2">
        <v>258.89999999999998</v>
      </c>
      <c r="H529" s="2"/>
      <c r="I529" s="2">
        <v>500</v>
      </c>
      <c r="J529" s="2"/>
      <c r="K529" s="4">
        <v>500</v>
      </c>
      <c r="L529" s="2"/>
      <c r="M529" s="4">
        <v>1500</v>
      </c>
      <c r="N529" s="2"/>
      <c r="O529" s="4">
        <v>0</v>
      </c>
      <c r="P529" s="2"/>
      <c r="Q529" s="4">
        <f t="shared" si="21"/>
        <v>1500</v>
      </c>
      <c r="S529" s="4"/>
      <c r="T529" s="15"/>
      <c r="AH529" s="5"/>
    </row>
    <row r="530" spans="1:34" s="3" customFormat="1" ht="11.85" customHeight="1" x14ac:dyDescent="0.2">
      <c r="A530" s="3" t="s">
        <v>351</v>
      </c>
      <c r="C530" s="2">
        <v>4107.03</v>
      </c>
      <c r="D530" s="2"/>
      <c r="E530" s="2">
        <v>3108.24</v>
      </c>
      <c r="F530" s="2"/>
      <c r="G530" s="2">
        <v>2291.14</v>
      </c>
      <c r="H530" s="2"/>
      <c r="I530" s="2">
        <v>4000</v>
      </c>
      <c r="J530" s="2"/>
      <c r="K530" s="4">
        <v>4000</v>
      </c>
      <c r="L530" s="2"/>
      <c r="M530" s="4">
        <v>4000</v>
      </c>
      <c r="N530" s="2"/>
      <c r="O530" s="4">
        <v>0</v>
      </c>
      <c r="P530" s="2"/>
      <c r="Q530" s="4">
        <f t="shared" si="21"/>
        <v>4000</v>
      </c>
      <c r="S530" s="4"/>
      <c r="T530" s="15"/>
      <c r="AH530" s="5"/>
    </row>
    <row r="531" spans="1:34" s="3" customFormat="1" ht="11.85" customHeight="1" x14ac:dyDescent="0.2">
      <c r="A531" s="3" t="s">
        <v>352</v>
      </c>
      <c r="C531" s="2">
        <v>1711.8</v>
      </c>
      <c r="D531" s="2"/>
      <c r="E531" s="2">
        <v>4425.8100000000004</v>
      </c>
      <c r="F531" s="2"/>
      <c r="G531" s="2">
        <v>214.43</v>
      </c>
      <c r="H531" s="2"/>
      <c r="I531" s="2">
        <v>3000</v>
      </c>
      <c r="J531" s="2"/>
      <c r="K531" s="4">
        <v>3000</v>
      </c>
      <c r="L531" s="2"/>
      <c r="M531" s="4">
        <v>2000</v>
      </c>
      <c r="N531" s="2"/>
      <c r="O531" s="4">
        <v>0</v>
      </c>
      <c r="P531" s="2"/>
      <c r="Q531" s="4">
        <f t="shared" si="21"/>
        <v>2000</v>
      </c>
      <c r="S531" s="4"/>
      <c r="T531" s="15"/>
      <c r="AH531" s="5"/>
    </row>
    <row r="532" spans="1:34" s="3" customFormat="1" ht="11.85" customHeight="1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4"/>
      <c r="L532" s="2"/>
      <c r="M532" s="4"/>
      <c r="N532" s="2"/>
      <c r="O532" s="4"/>
      <c r="P532" s="2"/>
      <c r="Q532" s="4"/>
      <c r="S532" s="4"/>
      <c r="T532" s="7"/>
      <c r="AH532" s="5"/>
    </row>
    <row r="533" spans="1:34" s="3" customFormat="1" ht="11.85" customHeight="1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4"/>
      <c r="L533" s="2"/>
      <c r="M533" s="4"/>
      <c r="N533" s="2"/>
      <c r="O533" s="4"/>
      <c r="P533" s="2"/>
      <c r="Q533" s="4"/>
      <c r="S533" s="4"/>
      <c r="T533" s="7"/>
      <c r="AH533" s="5"/>
    </row>
    <row r="534" spans="1:34" s="3" customFormat="1" ht="11.85" customHeight="1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4"/>
      <c r="L534" s="2"/>
      <c r="M534" s="4"/>
      <c r="N534" s="2"/>
      <c r="O534" s="4"/>
      <c r="P534" s="2"/>
      <c r="Q534" s="4"/>
      <c r="S534" s="4"/>
      <c r="T534" s="7"/>
      <c r="AH534" s="5"/>
    </row>
    <row r="535" spans="1:34" s="3" customFormat="1" ht="11.85" customHeight="1" x14ac:dyDescent="0.2">
      <c r="A535" s="1"/>
      <c r="B535" s="1"/>
      <c r="C535" s="2"/>
      <c r="E535" s="2" t="str">
        <f>$E$1</f>
        <v>CITY OF BRADY</v>
      </c>
      <c r="G535" s="2"/>
      <c r="I535" s="2"/>
      <c r="K535" s="4"/>
      <c r="M535" s="4"/>
      <c r="O535" s="4"/>
      <c r="Q535" s="4"/>
      <c r="S535" s="4"/>
      <c r="T535" s="7"/>
      <c r="AH535" s="5"/>
    </row>
    <row r="536" spans="1:34" s="3" customFormat="1" ht="11.85" customHeight="1" x14ac:dyDescent="0.2">
      <c r="C536" s="2"/>
      <c r="E536" s="2" t="str">
        <f>$E$2</f>
        <v>BUDGET REPORT</v>
      </c>
      <c r="G536" s="2"/>
      <c r="I536" s="2"/>
      <c r="K536" s="4"/>
      <c r="M536" s="4"/>
      <c r="O536" s="4"/>
      <c r="Q536" s="4"/>
      <c r="S536" s="4"/>
      <c r="T536" s="7"/>
      <c r="AH536" s="5"/>
    </row>
    <row r="537" spans="1:34" s="3" customFormat="1" ht="11.85" customHeight="1" x14ac:dyDescent="0.2">
      <c r="C537" s="2"/>
      <c r="E537" s="2" t="str">
        <f>$E$3</f>
        <v>FISCAL YEAR 2017 - 2018</v>
      </c>
      <c r="G537" s="2"/>
      <c r="I537" s="2"/>
      <c r="K537" s="4"/>
      <c r="M537" s="4"/>
      <c r="O537" s="4"/>
      <c r="Q537" s="4"/>
      <c r="S537" s="4"/>
      <c r="T537" s="7"/>
      <c r="AH537" s="5"/>
    </row>
    <row r="538" spans="1:34" s="3" customFormat="1" ht="11.85" customHeight="1" x14ac:dyDescent="0.2">
      <c r="A538" s="3" t="s">
        <v>3</v>
      </c>
      <c r="C538" s="2"/>
      <c r="E538" s="2"/>
      <c r="G538" s="2"/>
      <c r="I538" s="2"/>
      <c r="K538" s="4"/>
      <c r="M538" s="4"/>
      <c r="O538" s="4"/>
      <c r="Q538" s="4"/>
      <c r="S538" s="4"/>
      <c r="T538" s="7"/>
      <c r="AH538" s="5"/>
    </row>
    <row r="539" spans="1:34" s="3" customFormat="1" ht="11.85" customHeight="1" x14ac:dyDescent="0.2">
      <c r="A539" s="3" t="s">
        <v>308</v>
      </c>
      <c r="C539" s="2"/>
      <c r="E539" s="2"/>
      <c r="G539" s="2"/>
      <c r="I539" s="2"/>
      <c r="K539" s="4"/>
      <c r="M539" s="4"/>
      <c r="O539" s="4"/>
      <c r="Q539" s="4"/>
      <c r="S539" s="4"/>
      <c r="T539" s="7"/>
      <c r="AH539" s="5"/>
    </row>
    <row r="540" spans="1:34" s="3" customFormat="1" ht="11.85" customHeight="1" x14ac:dyDescent="0.2">
      <c r="C540" s="2"/>
      <c r="E540" s="2"/>
      <c r="G540" s="2"/>
      <c r="I540" s="49" t="str">
        <f>+I6</f>
        <v>(----- 2016-2017 ------)</v>
      </c>
      <c r="J540" s="49"/>
      <c r="K540" s="49"/>
      <c r="L540" s="8"/>
      <c r="M540" s="49" t="str">
        <f>$M$6</f>
        <v>2017-2018</v>
      </c>
      <c r="N540" s="49"/>
      <c r="O540" s="49"/>
      <c r="P540" s="49"/>
      <c r="Q540" s="49"/>
      <c r="S540" s="4"/>
      <c r="T540" s="7"/>
      <c r="AH540" s="5"/>
    </row>
    <row r="541" spans="1:34" s="3" customFormat="1" ht="11.85" customHeight="1" x14ac:dyDescent="0.2">
      <c r="C541" s="9" t="str">
        <f>$C$7</f>
        <v>2013-2014</v>
      </c>
      <c r="D541" s="8"/>
      <c r="E541" s="9" t="str">
        <f>$E$7</f>
        <v>2014-2015</v>
      </c>
      <c r="F541" s="8"/>
      <c r="G541" s="9" t="str">
        <f>$G$7</f>
        <v>2015-2016</v>
      </c>
      <c r="H541" s="8"/>
      <c r="I541" s="9" t="s">
        <v>9</v>
      </c>
      <c r="J541" s="8"/>
      <c r="K541" s="10" t="str">
        <f>+$K$7</f>
        <v>PROJECTED</v>
      </c>
      <c r="L541" s="8"/>
      <c r="M541" s="10" t="str">
        <f>$M$7</f>
        <v>2017-2018</v>
      </c>
      <c r="N541" s="8"/>
      <c r="O541" s="10" t="str">
        <f>$O$7</f>
        <v>2017-2018</v>
      </c>
      <c r="P541" s="8"/>
      <c r="Q541" s="10" t="str">
        <f>$Q$7</f>
        <v>APPROVED</v>
      </c>
      <c r="S541" s="4"/>
      <c r="T541" s="7"/>
      <c r="AH541" s="5"/>
    </row>
    <row r="542" spans="1:34" s="3" customFormat="1" ht="11.85" customHeight="1" x14ac:dyDescent="0.2">
      <c r="A542" s="11" t="s">
        <v>247</v>
      </c>
      <c r="C542" s="12" t="s">
        <v>12</v>
      </c>
      <c r="D542" s="8"/>
      <c r="E542" s="12" t="s">
        <v>12</v>
      </c>
      <c r="F542" s="8"/>
      <c r="G542" s="12" t="s">
        <v>12</v>
      </c>
      <c r="H542" s="8"/>
      <c r="I542" s="12" t="s">
        <v>13</v>
      </c>
      <c r="J542" s="8"/>
      <c r="K542" s="13" t="s">
        <v>13</v>
      </c>
      <c r="L542" s="8"/>
      <c r="M542" s="13" t="str">
        <f>$M$8</f>
        <v>BASE</v>
      </c>
      <c r="N542" s="8"/>
      <c r="O542" s="13" t="str">
        <f>$O$8</f>
        <v>SUPPLEMENTAL</v>
      </c>
      <c r="P542" s="8"/>
      <c r="Q542" s="13" t="str">
        <f>$Q$8</f>
        <v>BUDGET</v>
      </c>
      <c r="S542" s="4"/>
      <c r="T542" s="7"/>
      <c r="AH542" s="5"/>
    </row>
    <row r="543" spans="1:34" s="3" customFormat="1" ht="11.85" customHeight="1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4"/>
      <c r="L543" s="2"/>
      <c r="M543" s="4"/>
      <c r="N543" s="2"/>
      <c r="O543" s="4"/>
      <c r="P543" s="2"/>
      <c r="Q543" s="4"/>
      <c r="S543" s="4"/>
      <c r="T543" s="7"/>
      <c r="AH543" s="5"/>
    </row>
    <row r="544" spans="1:34" s="3" customFormat="1" ht="11.85" customHeight="1" x14ac:dyDescent="0.2">
      <c r="A544" s="3" t="s">
        <v>353</v>
      </c>
      <c r="C544" s="2">
        <v>0</v>
      </c>
      <c r="D544" s="2"/>
      <c r="E544" s="2">
        <v>13426.16</v>
      </c>
      <c r="F544" s="2"/>
      <c r="G544" s="2">
        <v>0</v>
      </c>
      <c r="H544" s="2"/>
      <c r="I544" s="2">
        <v>250</v>
      </c>
      <c r="J544" s="2"/>
      <c r="K544" s="4">
        <v>250</v>
      </c>
      <c r="L544" s="2"/>
      <c r="M544" s="4">
        <v>250</v>
      </c>
      <c r="N544" s="2"/>
      <c r="O544" s="4">
        <v>0</v>
      </c>
      <c r="P544" s="2"/>
      <c r="Q544" s="4">
        <f>M544+O544</f>
        <v>250</v>
      </c>
      <c r="S544" s="4"/>
      <c r="T544" s="15"/>
      <c r="AH544" s="5"/>
    </row>
    <row r="545" spans="1:34" s="3" customFormat="1" ht="11.85" customHeight="1" x14ac:dyDescent="0.2">
      <c r="A545" s="3" t="s">
        <v>354</v>
      </c>
      <c r="C545" s="2">
        <v>966.12</v>
      </c>
      <c r="D545" s="2"/>
      <c r="E545" s="2">
        <v>555.96</v>
      </c>
      <c r="F545" s="2"/>
      <c r="G545" s="2">
        <v>136.91999999999999</v>
      </c>
      <c r="H545" s="2"/>
      <c r="I545" s="2">
        <v>0</v>
      </c>
      <c r="J545" s="2"/>
      <c r="K545" s="4">
        <v>0</v>
      </c>
      <c r="L545" s="2"/>
      <c r="M545" s="4">
        <v>0</v>
      </c>
      <c r="N545" s="2"/>
      <c r="O545" s="4">
        <v>0</v>
      </c>
      <c r="P545" s="2"/>
      <c r="Q545" s="4">
        <f>M545+O545</f>
        <v>0</v>
      </c>
      <c r="S545" s="4"/>
      <c r="T545" s="15"/>
      <c r="V545" s="2"/>
      <c r="AH545" s="5"/>
    </row>
    <row r="546" spans="1:34" s="3" customFormat="1" ht="11.85" customHeight="1" x14ac:dyDescent="0.2">
      <c r="A546" s="3" t="s">
        <v>355</v>
      </c>
      <c r="C546" s="16">
        <v>9814.2000000000007</v>
      </c>
      <c r="D546" s="2"/>
      <c r="E546" s="16">
        <v>9792.84</v>
      </c>
      <c r="F546" s="2"/>
      <c r="G546" s="16">
        <v>8441.09</v>
      </c>
      <c r="H546" s="2"/>
      <c r="I546" s="16">
        <v>0</v>
      </c>
      <c r="J546" s="2"/>
      <c r="K546" s="17">
        <v>0</v>
      </c>
      <c r="L546" s="2"/>
      <c r="M546" s="17">
        <v>0</v>
      </c>
      <c r="N546" s="2"/>
      <c r="O546" s="17">
        <v>0</v>
      </c>
      <c r="P546" s="2"/>
      <c r="Q546" s="17">
        <f>M546+O546</f>
        <v>0</v>
      </c>
      <c r="S546" s="4"/>
      <c r="T546" s="15"/>
      <c r="V546" s="2"/>
      <c r="AH546" s="5"/>
    </row>
    <row r="547" spans="1:34" s="3" customFormat="1" ht="11.85" customHeight="1" x14ac:dyDescent="0.2">
      <c r="A547" s="3" t="s">
        <v>300</v>
      </c>
      <c r="C547" s="2">
        <f>SUM(C510:C515)+SUM(C516:C546)</f>
        <v>362000.29</v>
      </c>
      <c r="D547" s="2"/>
      <c r="E547" s="2">
        <f>SUM(E510:E515)+SUM(E516:E546)</f>
        <v>447723.54999999993</v>
      </c>
      <c r="F547" s="2"/>
      <c r="G547" s="2">
        <f>SUM(G510:G515)+SUM(G516:G546)</f>
        <v>353918.37</v>
      </c>
      <c r="H547" s="2"/>
      <c r="I547" s="2">
        <f>SUM(I510:I515)+SUM(I516:I546)</f>
        <v>166330</v>
      </c>
      <c r="J547" s="2"/>
      <c r="K547" s="4">
        <f>SUM(K510:K515)+SUM(K516:K546)</f>
        <v>337034</v>
      </c>
      <c r="L547" s="2"/>
      <c r="M547" s="4">
        <f>SUM(M510:M515)+SUM(M516:M546)</f>
        <v>343550</v>
      </c>
      <c r="N547" s="2"/>
      <c r="O547" s="4">
        <f>SUM(O510:O515)+SUM(O516:O546)</f>
        <v>0</v>
      </c>
      <c r="P547" s="2"/>
      <c r="Q547" s="4">
        <f>SUM(Q510:Q515)+SUM(Q516:Q546)</f>
        <v>343550</v>
      </c>
      <c r="S547" s="4"/>
      <c r="T547" s="7"/>
      <c r="AH547" s="5"/>
    </row>
    <row r="548" spans="1:34" s="3" customFormat="1" ht="11.85" customHeight="1" x14ac:dyDescent="0.2">
      <c r="C548" s="2"/>
      <c r="E548" s="2"/>
      <c r="G548" s="2"/>
      <c r="I548" s="2"/>
      <c r="K548" s="4"/>
      <c r="M548" s="4"/>
      <c r="O548" s="4"/>
      <c r="Q548" s="4"/>
      <c r="S548" s="4"/>
      <c r="T548" s="7"/>
      <c r="AH548" s="5"/>
    </row>
    <row r="549" spans="1:34" s="3" customFormat="1" ht="11.85" customHeight="1" x14ac:dyDescent="0.2">
      <c r="A549" s="3" t="s">
        <v>356</v>
      </c>
      <c r="C549" s="2">
        <v>0</v>
      </c>
      <c r="D549" s="2"/>
      <c r="E549" s="2">
        <v>0</v>
      </c>
      <c r="F549" s="2"/>
      <c r="G549" s="2">
        <v>0</v>
      </c>
      <c r="H549" s="2"/>
      <c r="I549" s="2">
        <v>0</v>
      </c>
      <c r="J549" s="2"/>
      <c r="K549" s="4">
        <v>0</v>
      </c>
      <c r="L549" s="2"/>
      <c r="M549" s="4">
        <v>0</v>
      </c>
      <c r="N549" s="2"/>
      <c r="O549" s="4">
        <v>0</v>
      </c>
      <c r="P549" s="2"/>
      <c r="Q549" s="4">
        <f>M549+O549</f>
        <v>0</v>
      </c>
      <c r="S549" s="4"/>
      <c r="T549" s="15"/>
      <c r="AH549" s="5"/>
    </row>
    <row r="550" spans="1:34" s="3" customFormat="1" ht="11.85" customHeight="1" x14ac:dyDescent="0.2">
      <c r="A550" s="3" t="s">
        <v>357</v>
      </c>
      <c r="C550" s="2">
        <v>0</v>
      </c>
      <c r="D550" s="2"/>
      <c r="E550" s="2">
        <v>0</v>
      </c>
      <c r="F550" s="2"/>
      <c r="G550" s="2">
        <v>0</v>
      </c>
      <c r="H550" s="2"/>
      <c r="I550" s="2">
        <v>0</v>
      </c>
      <c r="J550" s="2"/>
      <c r="K550" s="4">
        <v>0</v>
      </c>
      <c r="L550" s="2"/>
      <c r="M550" s="4">
        <v>0</v>
      </c>
      <c r="N550" s="2"/>
      <c r="O550" s="4">
        <f>25000+25000</f>
        <v>50000</v>
      </c>
      <c r="P550" s="2"/>
      <c r="Q550" s="4">
        <f>M550+O550</f>
        <v>50000</v>
      </c>
      <c r="S550" s="4"/>
      <c r="T550" s="15"/>
      <c r="AH550" s="5"/>
    </row>
    <row r="551" spans="1:34" s="3" customFormat="1" ht="11.85" customHeight="1" x14ac:dyDescent="0.2">
      <c r="A551" s="3" t="s">
        <v>358</v>
      </c>
      <c r="C551" s="16">
        <v>0</v>
      </c>
      <c r="D551" s="2"/>
      <c r="E551" s="16">
        <v>81367.62</v>
      </c>
      <c r="F551" s="2"/>
      <c r="G551" s="16">
        <v>4792.6000000000004</v>
      </c>
      <c r="H551" s="2"/>
      <c r="I551" s="16">
        <v>0</v>
      </c>
      <c r="J551" s="2"/>
      <c r="K551" s="17">
        <v>50000</v>
      </c>
      <c r="L551" s="2"/>
      <c r="M551" s="17">
        <v>0</v>
      </c>
      <c r="N551" s="2"/>
      <c r="O551" s="17">
        <v>0</v>
      </c>
      <c r="P551" s="2"/>
      <c r="Q551" s="17">
        <f>M551+O551</f>
        <v>0</v>
      </c>
      <c r="S551" s="4"/>
      <c r="T551" s="15"/>
      <c r="AH551" s="5"/>
    </row>
    <row r="552" spans="1:34" s="3" customFormat="1" ht="11.85" customHeight="1" x14ac:dyDescent="0.2">
      <c r="A552" s="3" t="s">
        <v>303</v>
      </c>
      <c r="C552" s="2">
        <f>SUM(C549:C551)</f>
        <v>0</v>
      </c>
      <c r="D552" s="2"/>
      <c r="E552" s="2">
        <f>SUM(E549:E551)</f>
        <v>81367.62</v>
      </c>
      <c r="F552" s="2"/>
      <c r="G552" s="2">
        <f>SUM(G549:G551)</f>
        <v>4792.6000000000004</v>
      </c>
      <c r="H552" s="2"/>
      <c r="I552" s="2">
        <f>SUM(I549:I551)</f>
        <v>0</v>
      </c>
      <c r="J552" s="2"/>
      <c r="K552" s="4">
        <f>SUM(K549:K551)</f>
        <v>50000</v>
      </c>
      <c r="L552" s="2"/>
      <c r="M552" s="4">
        <f>SUM(M549:M551)</f>
        <v>0</v>
      </c>
      <c r="N552" s="2"/>
      <c r="O552" s="4">
        <f>SUM(O549:O551)</f>
        <v>50000</v>
      </c>
      <c r="P552" s="2"/>
      <c r="Q552" s="4">
        <f>SUM(Q549:Q551)</f>
        <v>50000</v>
      </c>
      <c r="S552" s="4"/>
      <c r="T552" s="7"/>
      <c r="AH552" s="5"/>
    </row>
    <row r="553" spans="1:34" s="3" customFormat="1" ht="11.85" customHeight="1" x14ac:dyDescent="0.2">
      <c r="C553" s="2"/>
      <c r="D553" s="2"/>
      <c r="E553" s="2"/>
      <c r="F553" s="2"/>
      <c r="G553" s="2"/>
      <c r="H553" s="2"/>
      <c r="I553" s="2"/>
      <c r="J553" s="2"/>
      <c r="K553" s="4"/>
      <c r="L553" s="2"/>
      <c r="M553" s="4"/>
      <c r="N553" s="2"/>
      <c r="O553" s="4"/>
      <c r="P553" s="2"/>
      <c r="Q553" s="4"/>
      <c r="S553" s="4"/>
      <c r="T553" s="7"/>
      <c r="AH553" s="5"/>
    </row>
    <row r="554" spans="1:34" s="3" customFormat="1" ht="11.85" customHeight="1" x14ac:dyDescent="0.2">
      <c r="A554" s="14" t="s">
        <v>304</v>
      </c>
      <c r="C554" s="2"/>
      <c r="D554" s="2"/>
      <c r="E554" s="2"/>
      <c r="F554" s="2"/>
      <c r="G554" s="2"/>
      <c r="H554" s="2"/>
      <c r="I554" s="2"/>
      <c r="J554" s="2"/>
      <c r="K554" s="4"/>
      <c r="L554" s="2"/>
      <c r="M554" s="4"/>
      <c r="N554" s="2"/>
      <c r="O554" s="4"/>
      <c r="P554" s="2"/>
      <c r="Q554" s="4"/>
      <c r="S554" s="4"/>
      <c r="T554" s="7"/>
      <c r="AH554" s="5"/>
    </row>
    <row r="555" spans="1:34" s="3" customFormat="1" ht="11.85" customHeight="1" x14ac:dyDescent="0.2">
      <c r="A555" s="3" t="s">
        <v>359</v>
      </c>
      <c r="C555" s="16">
        <v>0</v>
      </c>
      <c r="D555" s="2"/>
      <c r="E555" s="16">
        <v>0</v>
      </c>
      <c r="F555" s="2"/>
      <c r="G555" s="16">
        <v>0</v>
      </c>
      <c r="H555" s="2"/>
      <c r="I555" s="16">
        <v>0</v>
      </c>
      <c r="J555" s="2"/>
      <c r="K555" s="17">
        <v>0</v>
      </c>
      <c r="L555" s="2"/>
      <c r="M555" s="17">
        <v>0</v>
      </c>
      <c r="N555" s="2"/>
      <c r="O555" s="17">
        <v>0</v>
      </c>
      <c r="P555" s="2"/>
      <c r="Q555" s="17">
        <f>M555+O555</f>
        <v>0</v>
      </c>
      <c r="S555" s="4"/>
      <c r="T555" s="15"/>
      <c r="AH555" s="5"/>
    </row>
    <row r="556" spans="1:34" s="3" customFormat="1" ht="11.85" customHeight="1" x14ac:dyDescent="0.2">
      <c r="A556" s="3" t="s">
        <v>306</v>
      </c>
      <c r="C556" s="2">
        <f>SUM(C555)</f>
        <v>0</v>
      </c>
      <c r="D556" s="2"/>
      <c r="E556" s="2">
        <f>SUM(E555)</f>
        <v>0</v>
      </c>
      <c r="F556" s="2"/>
      <c r="G556" s="2">
        <f>SUM(G555)</f>
        <v>0</v>
      </c>
      <c r="H556" s="2"/>
      <c r="I556" s="2">
        <f>SUM(I555)</f>
        <v>0</v>
      </c>
      <c r="J556" s="2"/>
      <c r="K556" s="4">
        <f>SUM(K555)</f>
        <v>0</v>
      </c>
      <c r="L556" s="2"/>
      <c r="M556" s="4">
        <f>SUM(M555)</f>
        <v>0</v>
      </c>
      <c r="N556" s="2"/>
      <c r="O556" s="4">
        <f>SUM(O555)</f>
        <v>0</v>
      </c>
      <c r="P556" s="2"/>
      <c r="Q556" s="4">
        <f>SUM(Q555)</f>
        <v>0</v>
      </c>
      <c r="S556" s="4"/>
      <c r="T556" s="7"/>
      <c r="AH556" s="5"/>
    </row>
    <row r="557" spans="1:34" s="3" customFormat="1" ht="11.85" customHeight="1" x14ac:dyDescent="0.2">
      <c r="C557" s="2"/>
      <c r="D557" s="2"/>
      <c r="E557" s="2"/>
      <c r="F557" s="2"/>
      <c r="G557" s="2"/>
      <c r="H557" s="2"/>
      <c r="I557" s="2"/>
      <c r="J557" s="2"/>
      <c r="K557" s="4"/>
      <c r="L557" s="2"/>
      <c r="M557" s="4"/>
      <c r="N557" s="2"/>
      <c r="O557" s="4"/>
      <c r="P557" s="2"/>
      <c r="Q557" s="4"/>
      <c r="S557" s="4"/>
      <c r="T557" s="7"/>
      <c r="AH557" s="5"/>
    </row>
    <row r="558" spans="1:34" s="3" customFormat="1" ht="11.85" customHeight="1" x14ac:dyDescent="0.2">
      <c r="A558" s="3" t="s">
        <v>360</v>
      </c>
      <c r="C558" s="2">
        <f>C491+C507+C547+C552+C556</f>
        <v>572695.44999999995</v>
      </c>
      <c r="D558" s="2"/>
      <c r="E558" s="2">
        <f>E491+E507+E547+E552+E556</f>
        <v>747459.34</v>
      </c>
      <c r="F558" s="2"/>
      <c r="G558" s="2">
        <f>G491+G507+G547+G552+G556</f>
        <v>618931.24</v>
      </c>
      <c r="H558" s="2"/>
      <c r="I558" s="2">
        <f>I491+I507+I547+I552+I556</f>
        <v>310768</v>
      </c>
      <c r="J558" s="2"/>
      <c r="K558" s="4">
        <f>K491+K507+K547+K552+K556</f>
        <v>549628</v>
      </c>
      <c r="L558" s="2"/>
      <c r="M558" s="4">
        <f>M491+M507+M547+M552+M556</f>
        <v>522013</v>
      </c>
      <c r="N558" s="2"/>
      <c r="O558" s="4">
        <f>O491+O507+O547+O552+O556</f>
        <v>61062</v>
      </c>
      <c r="P558" s="2"/>
      <c r="Q558" s="4">
        <f>Q491+Q507+Q547+Q552+Q556</f>
        <v>583075</v>
      </c>
      <c r="S558" s="4"/>
      <c r="T558" s="15"/>
      <c r="U558" s="2"/>
      <c r="AH558" s="5"/>
    </row>
    <row r="559" spans="1:34" s="3" customFormat="1" ht="11.85" customHeight="1" x14ac:dyDescent="0.2">
      <c r="C559" s="2"/>
      <c r="D559" s="2"/>
      <c r="E559" s="2"/>
      <c r="F559" s="2"/>
      <c r="G559" s="2"/>
      <c r="H559" s="2"/>
      <c r="I559" s="2"/>
      <c r="J559" s="2"/>
      <c r="K559" s="4"/>
      <c r="L559" s="2"/>
      <c r="M559" s="4"/>
      <c r="N559" s="2"/>
      <c r="O559" s="4"/>
      <c r="P559" s="2"/>
      <c r="Q559" s="4"/>
      <c r="S559" s="4"/>
      <c r="T559" s="7"/>
      <c r="AH559" s="5"/>
    </row>
    <row r="560" spans="1:34" s="4" customFormat="1" ht="11.85" customHeight="1" x14ac:dyDescent="0.2">
      <c r="A560" s="3"/>
      <c r="B560" s="3"/>
      <c r="C560" s="2"/>
      <c r="D560" s="2"/>
      <c r="E560" s="2"/>
      <c r="F560" s="2"/>
      <c r="G560" s="2"/>
      <c r="H560" s="2"/>
      <c r="I560" s="2"/>
      <c r="J560" s="2"/>
      <c r="L560" s="2"/>
      <c r="N560" s="2"/>
      <c r="P560" s="2"/>
      <c r="R560" s="3"/>
      <c r="T560" s="7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5"/>
    </row>
    <row r="561" spans="1:34" s="4" customFormat="1" ht="11.85" customHeight="1" x14ac:dyDescent="0.2">
      <c r="A561" s="3"/>
      <c r="B561" s="3"/>
      <c r="C561" s="2"/>
      <c r="D561" s="2"/>
      <c r="E561" s="2"/>
      <c r="F561" s="2"/>
      <c r="G561" s="2"/>
      <c r="H561" s="2"/>
      <c r="I561" s="2"/>
      <c r="J561" s="2"/>
      <c r="L561" s="2"/>
      <c r="N561" s="2"/>
      <c r="P561" s="2"/>
      <c r="R561" s="3"/>
      <c r="T561" s="7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5"/>
    </row>
    <row r="562" spans="1:34" s="4" customFormat="1" ht="11.85" customHeight="1" x14ac:dyDescent="0.2">
      <c r="A562" s="3"/>
      <c r="B562" s="3"/>
      <c r="C562" s="2"/>
      <c r="D562" s="2"/>
      <c r="E562" s="2"/>
      <c r="F562" s="2"/>
      <c r="G562" s="2"/>
      <c r="H562" s="2"/>
      <c r="I562" s="2"/>
      <c r="J562" s="2"/>
      <c r="L562" s="2"/>
      <c r="N562" s="2"/>
      <c r="P562" s="2"/>
      <c r="R562" s="3"/>
      <c r="T562" s="7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5"/>
    </row>
    <row r="563" spans="1:34" s="4" customFormat="1" ht="11.85" customHeight="1" x14ac:dyDescent="0.2">
      <c r="A563" s="3"/>
      <c r="B563" s="3"/>
      <c r="C563" s="2"/>
      <c r="D563" s="2"/>
      <c r="E563" s="2"/>
      <c r="F563" s="2"/>
      <c r="G563" s="2"/>
      <c r="H563" s="2"/>
      <c r="I563" s="2"/>
      <c r="J563" s="2"/>
      <c r="L563" s="2"/>
      <c r="N563" s="2"/>
      <c r="P563" s="2"/>
      <c r="R563" s="3"/>
      <c r="T563" s="7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5"/>
    </row>
    <row r="564" spans="1:34" s="4" customFormat="1" ht="11.85" customHeight="1" x14ac:dyDescent="0.2">
      <c r="A564" s="3"/>
      <c r="B564" s="3"/>
      <c r="C564" s="2"/>
      <c r="D564" s="2"/>
      <c r="E564" s="2"/>
      <c r="F564" s="2"/>
      <c r="G564" s="2"/>
      <c r="H564" s="2"/>
      <c r="I564" s="2"/>
      <c r="J564" s="2"/>
      <c r="L564" s="2"/>
      <c r="N564" s="2"/>
      <c r="P564" s="2"/>
      <c r="R564" s="3"/>
      <c r="T564" s="7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5"/>
    </row>
    <row r="565" spans="1:34" s="4" customFormat="1" ht="11.85" customHeight="1" x14ac:dyDescent="0.2">
      <c r="A565" s="3"/>
      <c r="B565" s="3"/>
      <c r="C565" s="2"/>
      <c r="D565" s="2"/>
      <c r="E565" s="2"/>
      <c r="F565" s="2"/>
      <c r="G565" s="2"/>
      <c r="H565" s="2"/>
      <c r="I565" s="2"/>
      <c r="J565" s="2"/>
      <c r="L565" s="2"/>
      <c r="N565" s="2"/>
      <c r="P565" s="2"/>
      <c r="R565" s="3"/>
      <c r="T565" s="7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5"/>
    </row>
    <row r="566" spans="1:34" s="4" customFormat="1" ht="11.85" customHeight="1" x14ac:dyDescent="0.2">
      <c r="A566" s="3"/>
      <c r="B566" s="3"/>
      <c r="C566" s="2"/>
      <c r="D566" s="2"/>
      <c r="E566" s="2"/>
      <c r="F566" s="2"/>
      <c r="G566" s="2"/>
      <c r="H566" s="2"/>
      <c r="I566" s="2"/>
      <c r="J566" s="2"/>
      <c r="L566" s="2"/>
      <c r="N566" s="2"/>
      <c r="P566" s="2"/>
      <c r="R566" s="3"/>
      <c r="T566" s="7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5"/>
    </row>
    <row r="567" spans="1:34" s="4" customFormat="1" ht="11.85" customHeight="1" x14ac:dyDescent="0.2">
      <c r="A567" s="3"/>
      <c r="B567" s="3"/>
      <c r="C567" s="2"/>
      <c r="D567" s="2"/>
      <c r="E567" s="2"/>
      <c r="F567" s="2"/>
      <c r="G567" s="2"/>
      <c r="H567" s="2"/>
      <c r="I567" s="2"/>
      <c r="J567" s="2"/>
      <c r="L567" s="2"/>
      <c r="N567" s="2"/>
      <c r="P567" s="2"/>
      <c r="R567" s="3"/>
      <c r="T567" s="7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5"/>
    </row>
    <row r="568" spans="1:34" s="4" customFormat="1" ht="11.85" customHeight="1" x14ac:dyDescent="0.2">
      <c r="A568" s="3"/>
      <c r="B568" s="3"/>
      <c r="C568" s="2"/>
      <c r="D568" s="2"/>
      <c r="E568" s="2"/>
      <c r="F568" s="2"/>
      <c r="G568" s="2"/>
      <c r="H568" s="2"/>
      <c r="I568" s="2"/>
      <c r="J568" s="2"/>
      <c r="L568" s="2"/>
      <c r="N568" s="2"/>
      <c r="P568" s="2"/>
      <c r="R568" s="3"/>
      <c r="T568" s="7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5"/>
    </row>
    <row r="569" spans="1:34" s="4" customFormat="1" ht="11.85" customHeight="1" x14ac:dyDescent="0.2">
      <c r="A569" s="3"/>
      <c r="B569" s="3"/>
      <c r="C569" s="2"/>
      <c r="D569" s="2"/>
      <c r="E569" s="2"/>
      <c r="F569" s="2"/>
      <c r="G569" s="2"/>
      <c r="H569" s="2"/>
      <c r="I569" s="2"/>
      <c r="J569" s="2"/>
      <c r="L569" s="2"/>
      <c r="N569" s="2"/>
      <c r="P569" s="2"/>
      <c r="R569" s="3"/>
      <c r="T569" s="7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5"/>
    </row>
    <row r="570" spans="1:34" s="4" customFormat="1" ht="11.85" customHeight="1" x14ac:dyDescent="0.2">
      <c r="A570" s="3"/>
      <c r="B570" s="3"/>
      <c r="C570" s="2"/>
      <c r="D570" s="2"/>
      <c r="E570" s="2"/>
      <c r="F570" s="2"/>
      <c r="G570" s="2"/>
      <c r="H570" s="2"/>
      <c r="I570" s="2"/>
      <c r="J570" s="2"/>
      <c r="L570" s="2"/>
      <c r="N570" s="2"/>
      <c r="P570" s="2"/>
      <c r="R570" s="3"/>
      <c r="T570" s="7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5"/>
    </row>
    <row r="571" spans="1:34" s="4" customFormat="1" ht="11.85" customHeight="1" x14ac:dyDescent="0.2">
      <c r="A571" s="3"/>
      <c r="B571" s="3"/>
      <c r="C571" s="2"/>
      <c r="D571" s="2"/>
      <c r="E571" s="2"/>
      <c r="F571" s="2"/>
      <c r="G571" s="2"/>
      <c r="H571" s="2"/>
      <c r="I571" s="2"/>
      <c r="J571" s="2"/>
      <c r="L571" s="2"/>
      <c r="N571" s="2"/>
      <c r="P571" s="2"/>
      <c r="R571" s="3"/>
      <c r="T571" s="7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5"/>
    </row>
    <row r="572" spans="1:34" s="4" customFormat="1" ht="11.85" customHeight="1" x14ac:dyDescent="0.2">
      <c r="A572" s="3"/>
      <c r="B572" s="3"/>
      <c r="C572" s="2"/>
      <c r="D572" s="2"/>
      <c r="E572" s="2"/>
      <c r="F572" s="2"/>
      <c r="G572" s="2"/>
      <c r="H572" s="2"/>
      <c r="I572" s="2"/>
      <c r="J572" s="2"/>
      <c r="L572" s="2"/>
      <c r="N572" s="2"/>
      <c r="P572" s="2"/>
      <c r="R572" s="3"/>
      <c r="T572" s="7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5"/>
    </row>
    <row r="573" spans="1:34" s="4" customFormat="1" ht="11.85" customHeight="1" x14ac:dyDescent="0.2">
      <c r="A573" s="3"/>
      <c r="B573" s="3"/>
      <c r="C573" s="2"/>
      <c r="D573" s="2"/>
      <c r="E573" s="2"/>
      <c r="F573" s="2"/>
      <c r="G573" s="2"/>
      <c r="H573" s="2"/>
      <c r="I573" s="2"/>
      <c r="J573" s="2"/>
      <c r="L573" s="2"/>
      <c r="N573" s="2"/>
      <c r="P573" s="2"/>
      <c r="R573" s="3"/>
      <c r="T573" s="7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5"/>
    </row>
    <row r="574" spans="1:34" s="4" customFormat="1" ht="11.85" customHeight="1" x14ac:dyDescent="0.2">
      <c r="A574" s="3"/>
      <c r="B574" s="3"/>
      <c r="C574" s="2"/>
      <c r="D574" s="2"/>
      <c r="E574" s="2"/>
      <c r="F574" s="2"/>
      <c r="G574" s="2"/>
      <c r="H574" s="2"/>
      <c r="I574" s="2"/>
      <c r="J574" s="2"/>
      <c r="L574" s="2"/>
      <c r="N574" s="2"/>
      <c r="P574" s="2"/>
      <c r="R574" s="3"/>
      <c r="T574" s="7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5"/>
    </row>
    <row r="575" spans="1:34" s="4" customFormat="1" ht="11.85" customHeight="1" x14ac:dyDescent="0.2">
      <c r="A575" s="3"/>
      <c r="B575" s="3"/>
      <c r="C575" s="2"/>
      <c r="D575" s="2"/>
      <c r="E575" s="2"/>
      <c r="F575" s="2"/>
      <c r="G575" s="2"/>
      <c r="H575" s="2"/>
      <c r="I575" s="2"/>
      <c r="J575" s="2"/>
      <c r="L575" s="2"/>
      <c r="N575" s="2"/>
      <c r="P575" s="2"/>
      <c r="R575" s="3"/>
      <c r="T575" s="7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5"/>
    </row>
    <row r="576" spans="1:34" s="4" customFormat="1" ht="11.85" customHeight="1" x14ac:dyDescent="0.2">
      <c r="A576" s="3"/>
      <c r="B576" s="3"/>
      <c r="C576" s="2"/>
      <c r="D576" s="2"/>
      <c r="E576" s="2"/>
      <c r="F576" s="2"/>
      <c r="G576" s="2"/>
      <c r="H576" s="2"/>
      <c r="I576" s="2"/>
      <c r="J576" s="2"/>
      <c r="L576" s="2"/>
      <c r="N576" s="2"/>
      <c r="P576" s="2"/>
      <c r="R576" s="3"/>
      <c r="T576" s="7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5"/>
    </row>
    <row r="577" spans="1:34" s="4" customFormat="1" ht="11.85" customHeight="1" x14ac:dyDescent="0.2">
      <c r="A577" s="3"/>
      <c r="B577" s="3"/>
      <c r="C577" s="2"/>
      <c r="D577" s="2"/>
      <c r="E577" s="2"/>
      <c r="F577" s="2"/>
      <c r="G577" s="2"/>
      <c r="H577" s="2"/>
      <c r="I577" s="2"/>
      <c r="J577" s="2"/>
      <c r="L577" s="2"/>
      <c r="N577" s="2"/>
      <c r="P577" s="2"/>
      <c r="R577" s="3"/>
      <c r="T577" s="7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5"/>
    </row>
    <row r="578" spans="1:34" s="4" customFormat="1" ht="11.85" customHeight="1" x14ac:dyDescent="0.2">
      <c r="A578" s="3"/>
      <c r="B578" s="3"/>
      <c r="C578" s="2"/>
      <c r="D578" s="2"/>
      <c r="E578" s="2"/>
      <c r="F578" s="2"/>
      <c r="G578" s="2"/>
      <c r="H578" s="2"/>
      <c r="I578" s="2"/>
      <c r="J578" s="2"/>
      <c r="L578" s="2"/>
      <c r="N578" s="2"/>
      <c r="P578" s="2"/>
      <c r="R578" s="3"/>
      <c r="T578" s="7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5"/>
    </row>
    <row r="579" spans="1:34" s="4" customFormat="1" ht="11.85" customHeight="1" x14ac:dyDescent="0.2">
      <c r="A579" s="3"/>
      <c r="B579" s="3"/>
      <c r="C579" s="2"/>
      <c r="D579" s="2"/>
      <c r="E579" s="2"/>
      <c r="F579" s="2"/>
      <c r="G579" s="2"/>
      <c r="H579" s="2"/>
      <c r="I579" s="2"/>
      <c r="J579" s="2"/>
      <c r="L579" s="2"/>
      <c r="N579" s="2"/>
      <c r="P579" s="2"/>
      <c r="R579" s="3"/>
      <c r="T579" s="7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5"/>
    </row>
    <row r="580" spans="1:34" s="4" customFormat="1" ht="11.85" customHeight="1" x14ac:dyDescent="0.2">
      <c r="A580" s="3"/>
      <c r="B580" s="3"/>
      <c r="C580" s="2"/>
      <c r="D580" s="2"/>
      <c r="E580" s="2"/>
      <c r="F580" s="2"/>
      <c r="G580" s="2"/>
      <c r="H580" s="2"/>
      <c r="I580" s="2"/>
      <c r="J580" s="2"/>
      <c r="L580" s="2"/>
      <c r="N580" s="2"/>
      <c r="P580" s="2"/>
      <c r="R580" s="3"/>
      <c r="T580" s="7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5"/>
    </row>
    <row r="581" spans="1:34" s="4" customFormat="1" ht="11.85" customHeight="1" x14ac:dyDescent="0.2">
      <c r="A581" s="3"/>
      <c r="B581" s="3"/>
      <c r="C581" s="2"/>
      <c r="D581" s="2"/>
      <c r="E581" s="2"/>
      <c r="F581" s="2"/>
      <c r="G581" s="2"/>
      <c r="H581" s="2"/>
      <c r="I581" s="2"/>
      <c r="J581" s="2"/>
      <c r="L581" s="2"/>
      <c r="N581" s="2"/>
      <c r="P581" s="2"/>
      <c r="R581" s="3"/>
      <c r="T581" s="7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5"/>
    </row>
    <row r="582" spans="1:34" s="4" customFormat="1" ht="11.85" customHeight="1" x14ac:dyDescent="0.2">
      <c r="A582" s="3"/>
      <c r="B582" s="3"/>
      <c r="C582" s="2"/>
      <c r="D582" s="2"/>
      <c r="E582" s="2"/>
      <c r="F582" s="2"/>
      <c r="G582" s="2"/>
      <c r="H582" s="2"/>
      <c r="I582" s="2"/>
      <c r="J582" s="2"/>
      <c r="L582" s="2"/>
      <c r="N582" s="2"/>
      <c r="P582" s="2"/>
      <c r="R582" s="3"/>
      <c r="T582" s="7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5"/>
    </row>
    <row r="583" spans="1:34" s="4" customFormat="1" ht="11.85" customHeight="1" x14ac:dyDescent="0.2">
      <c r="A583" s="3"/>
      <c r="B583" s="3"/>
      <c r="C583" s="2"/>
      <c r="D583" s="2"/>
      <c r="E583" s="2"/>
      <c r="F583" s="2"/>
      <c r="G583" s="2"/>
      <c r="H583" s="2"/>
      <c r="I583" s="2"/>
      <c r="J583" s="2"/>
      <c r="L583" s="2"/>
      <c r="N583" s="2"/>
      <c r="P583" s="2"/>
      <c r="R583" s="3"/>
      <c r="T583" s="7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5"/>
    </row>
    <row r="584" spans="1:34" s="4" customFormat="1" ht="11.85" customHeight="1" x14ac:dyDescent="0.2">
      <c r="A584" s="3"/>
      <c r="B584" s="3"/>
      <c r="C584" s="2"/>
      <c r="D584" s="2"/>
      <c r="E584" s="2"/>
      <c r="F584" s="2"/>
      <c r="G584" s="2"/>
      <c r="H584" s="2"/>
      <c r="I584" s="2"/>
      <c r="J584" s="2"/>
      <c r="L584" s="2"/>
      <c r="N584" s="2"/>
      <c r="P584" s="2"/>
      <c r="R584" s="3"/>
      <c r="T584" s="7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5"/>
    </row>
    <row r="585" spans="1:34" s="4" customFormat="1" ht="11.85" customHeight="1" x14ac:dyDescent="0.2">
      <c r="A585" s="3"/>
      <c r="B585" s="3"/>
      <c r="C585" s="2"/>
      <c r="D585" s="2"/>
      <c r="E585" s="2"/>
      <c r="F585" s="2"/>
      <c r="G585" s="2"/>
      <c r="H585" s="2"/>
      <c r="I585" s="2"/>
      <c r="J585" s="2"/>
      <c r="L585" s="2"/>
      <c r="N585" s="2"/>
      <c r="P585" s="2"/>
      <c r="R585" s="3"/>
      <c r="T585" s="7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5"/>
    </row>
    <row r="586" spans="1:34" s="4" customFormat="1" ht="11.85" customHeight="1" x14ac:dyDescent="0.2">
      <c r="A586" s="3"/>
      <c r="B586" s="3"/>
      <c r="C586" s="2"/>
      <c r="D586" s="2"/>
      <c r="E586" s="2"/>
      <c r="F586" s="2"/>
      <c r="G586" s="2"/>
      <c r="H586" s="2"/>
      <c r="I586" s="2"/>
      <c r="J586" s="2"/>
      <c r="L586" s="2"/>
      <c r="N586" s="2"/>
      <c r="P586" s="2"/>
      <c r="R586" s="3"/>
      <c r="T586" s="7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5"/>
    </row>
    <row r="587" spans="1:34" s="4" customFormat="1" ht="11.85" customHeight="1" x14ac:dyDescent="0.2">
      <c r="A587" s="3"/>
      <c r="B587" s="3"/>
      <c r="C587" s="2"/>
      <c r="D587" s="2"/>
      <c r="E587" s="2"/>
      <c r="F587" s="2"/>
      <c r="G587" s="2"/>
      <c r="H587" s="2"/>
      <c r="I587" s="2"/>
      <c r="J587" s="2"/>
      <c r="L587" s="2"/>
      <c r="N587" s="2"/>
      <c r="P587" s="2"/>
      <c r="R587" s="3"/>
      <c r="T587" s="7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5"/>
    </row>
    <row r="588" spans="1:34" s="4" customFormat="1" ht="11.85" customHeight="1" x14ac:dyDescent="0.2">
      <c r="A588" s="3"/>
      <c r="B588" s="3"/>
      <c r="C588" s="2"/>
      <c r="D588" s="2"/>
      <c r="E588" s="2"/>
      <c r="F588" s="2"/>
      <c r="G588" s="2"/>
      <c r="H588" s="2"/>
      <c r="I588" s="2"/>
      <c r="J588" s="2"/>
      <c r="L588" s="2"/>
      <c r="N588" s="2"/>
      <c r="P588" s="2"/>
      <c r="R588" s="3"/>
      <c r="T588" s="7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5"/>
    </row>
    <row r="589" spans="1:34" s="4" customFormat="1" ht="11.85" customHeight="1" x14ac:dyDescent="0.2">
      <c r="A589" s="3"/>
      <c r="B589" s="3"/>
      <c r="C589" s="2"/>
      <c r="D589" s="2"/>
      <c r="E589" s="2"/>
      <c r="F589" s="2"/>
      <c r="G589" s="2"/>
      <c r="H589" s="2"/>
      <c r="I589" s="2"/>
      <c r="J589" s="2"/>
      <c r="L589" s="2"/>
      <c r="N589" s="2"/>
      <c r="P589" s="2"/>
      <c r="R589" s="3"/>
      <c r="T589" s="7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5"/>
    </row>
    <row r="590" spans="1:34" s="4" customFormat="1" ht="11.85" customHeight="1" x14ac:dyDescent="0.2">
      <c r="A590" s="3"/>
      <c r="B590" s="3"/>
      <c r="C590" s="2"/>
      <c r="D590" s="2"/>
      <c r="E590" s="2"/>
      <c r="F590" s="2"/>
      <c r="G590" s="2"/>
      <c r="H590" s="2"/>
      <c r="I590" s="2"/>
      <c r="J590" s="2"/>
      <c r="L590" s="2"/>
      <c r="N590" s="2"/>
      <c r="P590" s="2"/>
      <c r="R590" s="3"/>
      <c r="T590" s="7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5"/>
    </row>
    <row r="591" spans="1:34" s="4" customFormat="1" ht="11.85" customHeight="1" x14ac:dyDescent="0.2">
      <c r="A591" s="3"/>
      <c r="B591" s="3"/>
      <c r="C591" s="2"/>
      <c r="D591" s="2"/>
      <c r="E591" s="2"/>
      <c r="F591" s="2"/>
      <c r="G591" s="2"/>
      <c r="H591" s="2"/>
      <c r="I591" s="2"/>
      <c r="J591" s="2"/>
      <c r="L591" s="2"/>
      <c r="N591" s="2"/>
      <c r="P591" s="2"/>
      <c r="R591" s="3"/>
      <c r="T591" s="7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5"/>
    </row>
    <row r="592" spans="1:34" ht="11.85" customHeight="1" x14ac:dyDescent="0.2">
      <c r="D592" s="2"/>
      <c r="F592" s="2"/>
      <c r="H592" s="2"/>
      <c r="J592" s="2"/>
      <c r="L592" s="2"/>
      <c r="N592" s="2"/>
      <c r="P592" s="2"/>
    </row>
    <row r="593" spans="1:20" ht="11.85" customHeight="1" x14ac:dyDescent="0.2">
      <c r="D593" s="2"/>
      <c r="F593" s="2"/>
      <c r="H593" s="2"/>
      <c r="J593" s="2"/>
      <c r="L593" s="2"/>
      <c r="N593" s="2"/>
      <c r="P593" s="2"/>
    </row>
    <row r="594" spans="1:20" ht="11.85" customHeight="1" x14ac:dyDescent="0.2">
      <c r="D594" s="2"/>
      <c r="F594" s="2"/>
      <c r="H594" s="2"/>
      <c r="J594" s="2"/>
      <c r="L594" s="2"/>
      <c r="N594" s="2"/>
      <c r="P594" s="2"/>
    </row>
    <row r="595" spans="1:20" ht="11.85" customHeight="1" x14ac:dyDescent="0.2">
      <c r="D595" s="2"/>
      <c r="F595" s="2"/>
      <c r="H595" s="2"/>
      <c r="J595" s="2"/>
      <c r="L595" s="2"/>
      <c r="N595" s="2"/>
      <c r="P595" s="2"/>
    </row>
    <row r="596" spans="1:20" ht="11.85" customHeight="1" x14ac:dyDescent="0.2">
      <c r="D596" s="2"/>
      <c r="F596" s="2"/>
      <c r="H596" s="2"/>
      <c r="J596" s="2"/>
      <c r="L596" s="2"/>
      <c r="N596" s="2"/>
      <c r="P596" s="2"/>
    </row>
    <row r="597" spans="1:20" ht="11.85" customHeight="1" x14ac:dyDescent="0.2">
      <c r="D597" s="2"/>
      <c r="F597" s="2"/>
      <c r="H597" s="2"/>
      <c r="J597" s="2"/>
      <c r="L597" s="2"/>
      <c r="N597" s="2"/>
      <c r="P597" s="2"/>
    </row>
    <row r="598" spans="1:20" ht="11.85" customHeight="1" x14ac:dyDescent="0.2">
      <c r="A598" s="1"/>
      <c r="B598" s="1"/>
      <c r="E598" s="2" t="str">
        <f>$E$1</f>
        <v>CITY OF BRADY</v>
      </c>
    </row>
    <row r="599" spans="1:20" ht="11.85" customHeight="1" x14ac:dyDescent="0.2">
      <c r="E599" s="2" t="str">
        <f>$E$2</f>
        <v>BUDGET REPORT</v>
      </c>
    </row>
    <row r="600" spans="1:20" ht="11.85" customHeight="1" x14ac:dyDescent="0.2">
      <c r="E600" s="2" t="str">
        <f>$E$3</f>
        <v>FISCAL YEAR 2017 - 2018</v>
      </c>
    </row>
    <row r="601" spans="1:20" ht="11.85" customHeight="1" x14ac:dyDescent="0.2">
      <c r="A601" s="3" t="s">
        <v>3</v>
      </c>
    </row>
    <row r="602" spans="1:20" ht="11.85" customHeight="1" x14ac:dyDescent="0.2">
      <c r="A602" s="3" t="s">
        <v>361</v>
      </c>
    </row>
    <row r="603" spans="1:20" ht="11.85" customHeight="1" x14ac:dyDescent="0.2">
      <c r="I603" s="49" t="str">
        <f>+I6</f>
        <v>(----- 2016-2017 ------)</v>
      </c>
      <c r="J603" s="49"/>
      <c r="K603" s="49"/>
      <c r="L603" s="8"/>
      <c r="M603" s="49" t="str">
        <f>$M$6</f>
        <v>2017-2018</v>
      </c>
      <c r="N603" s="49"/>
      <c r="O603" s="49"/>
      <c r="P603" s="49"/>
      <c r="Q603" s="49"/>
    </row>
    <row r="604" spans="1:20" ht="11.85" customHeight="1" x14ac:dyDescent="0.2">
      <c r="C604" s="9" t="str">
        <f>$C$7</f>
        <v>2013-2014</v>
      </c>
      <c r="D604" s="8"/>
      <c r="E604" s="9" t="str">
        <f>$E$7</f>
        <v>2014-2015</v>
      </c>
      <c r="F604" s="8"/>
      <c r="G604" s="9" t="str">
        <f>$G$7</f>
        <v>2015-2016</v>
      </c>
      <c r="H604" s="8"/>
      <c r="I604" s="9" t="s">
        <v>9</v>
      </c>
      <c r="J604" s="8"/>
      <c r="K604" s="10" t="str">
        <f>+$K$7</f>
        <v>PROJECTED</v>
      </c>
      <c r="L604" s="8"/>
      <c r="M604" s="10" t="str">
        <f>$M$7</f>
        <v>2017-2018</v>
      </c>
      <c r="N604" s="8"/>
      <c r="O604" s="10" t="str">
        <f>$O$7</f>
        <v>2017-2018</v>
      </c>
      <c r="P604" s="8"/>
      <c r="Q604" s="10" t="str">
        <f>$Q$7</f>
        <v>APPROVED</v>
      </c>
    </row>
    <row r="605" spans="1:20" ht="11.85" customHeight="1" x14ac:dyDescent="0.2">
      <c r="A605" s="11" t="s">
        <v>247</v>
      </c>
      <c r="C605" s="12" t="s">
        <v>12</v>
      </c>
      <c r="D605" s="8"/>
      <c r="E605" s="12" t="s">
        <v>12</v>
      </c>
      <c r="F605" s="8"/>
      <c r="G605" s="12" t="s">
        <v>12</v>
      </c>
      <c r="H605" s="8"/>
      <c r="I605" s="12" t="s">
        <v>13</v>
      </c>
      <c r="J605" s="8"/>
      <c r="K605" s="13" t="s">
        <v>13</v>
      </c>
      <c r="L605" s="8"/>
      <c r="M605" s="13" t="str">
        <f>$M$8</f>
        <v>BASE</v>
      </c>
      <c r="N605" s="8"/>
      <c r="O605" s="13" t="str">
        <f>$O$8</f>
        <v>SUPPLEMENTAL</v>
      </c>
      <c r="P605" s="8"/>
      <c r="Q605" s="13" t="str">
        <f>$Q$8</f>
        <v>BUDGET</v>
      </c>
    </row>
    <row r="606" spans="1:20" ht="11.85" customHeight="1" x14ac:dyDescent="0.2"/>
    <row r="607" spans="1:20" ht="11.85" customHeight="1" x14ac:dyDescent="0.2">
      <c r="A607" s="14" t="s">
        <v>248</v>
      </c>
    </row>
    <row r="608" spans="1:20" ht="11.85" customHeight="1" x14ac:dyDescent="0.2">
      <c r="A608" s="3" t="s">
        <v>362</v>
      </c>
      <c r="C608" s="2">
        <v>93468.94</v>
      </c>
      <c r="D608" s="2"/>
      <c r="E608" s="2">
        <v>120739.98</v>
      </c>
      <c r="F608" s="2"/>
      <c r="G608" s="2">
        <v>134908.73000000001</v>
      </c>
      <c r="H608" s="2"/>
      <c r="I608" s="2">
        <v>139987</v>
      </c>
      <c r="J608" s="2"/>
      <c r="K608" s="4">
        <v>139987</v>
      </c>
      <c r="L608" s="2"/>
      <c r="M608" s="4">
        <v>142263</v>
      </c>
      <c r="N608" s="2"/>
      <c r="O608" s="4">
        <v>18720</v>
      </c>
      <c r="P608" s="2"/>
      <c r="Q608" s="4">
        <f t="shared" ref="Q608:Q615" si="22">M608+O608</f>
        <v>160983</v>
      </c>
      <c r="T608" s="15"/>
    </row>
    <row r="609" spans="1:34" ht="11.85" customHeight="1" x14ac:dyDescent="0.2">
      <c r="A609" s="3" t="s">
        <v>363</v>
      </c>
      <c r="C609" s="2">
        <v>7862.2</v>
      </c>
      <c r="D609" s="2"/>
      <c r="E609" s="2">
        <v>7608.97</v>
      </c>
      <c r="F609" s="2"/>
      <c r="G609" s="2">
        <v>6517.43</v>
      </c>
      <c r="H609" s="2"/>
      <c r="I609" s="2">
        <v>10000</v>
      </c>
      <c r="J609" s="2"/>
      <c r="K609" s="4">
        <v>10000</v>
      </c>
      <c r="L609" s="2"/>
      <c r="M609" s="4">
        <v>10000</v>
      </c>
      <c r="N609" s="2"/>
      <c r="O609" s="4">
        <v>0</v>
      </c>
      <c r="P609" s="2"/>
      <c r="Q609" s="4">
        <f t="shared" si="22"/>
        <v>10000</v>
      </c>
      <c r="T609" s="15"/>
    </row>
    <row r="610" spans="1:34" ht="11.85" customHeight="1" x14ac:dyDescent="0.2">
      <c r="A610" s="3" t="s">
        <v>364</v>
      </c>
      <c r="C610" s="2">
        <v>0</v>
      </c>
      <c r="D610" s="2"/>
      <c r="E610" s="2">
        <v>575</v>
      </c>
      <c r="F610" s="2"/>
      <c r="G610" s="2">
        <v>550</v>
      </c>
      <c r="H610" s="2"/>
      <c r="I610" s="2">
        <v>600</v>
      </c>
      <c r="J610" s="2"/>
      <c r="K610" s="4">
        <v>800</v>
      </c>
      <c r="L610" s="2"/>
      <c r="M610" s="4">
        <v>1200</v>
      </c>
      <c r="N610" s="2"/>
      <c r="O610" s="4">
        <v>0</v>
      </c>
      <c r="P610" s="2"/>
      <c r="Q610" s="4">
        <f>M610+O610</f>
        <v>1200</v>
      </c>
      <c r="T610" s="15"/>
    </row>
    <row r="611" spans="1:34" ht="11.85" customHeight="1" x14ac:dyDescent="0.2">
      <c r="A611" s="3" t="s">
        <v>365</v>
      </c>
      <c r="C611" s="2">
        <v>20537.46</v>
      </c>
      <c r="D611" s="2"/>
      <c r="E611" s="2">
        <v>30768.639999999999</v>
      </c>
      <c r="F611" s="2"/>
      <c r="G611" s="2">
        <v>43066.1</v>
      </c>
      <c r="H611" s="2"/>
      <c r="I611" s="2">
        <v>49224</v>
      </c>
      <c r="J611" s="2"/>
      <c r="K611" s="4">
        <v>49224</v>
      </c>
      <c r="L611" s="2"/>
      <c r="M611" s="4">
        <v>57076</v>
      </c>
      <c r="N611" s="2"/>
      <c r="O611" s="4">
        <v>11415</v>
      </c>
      <c r="P611" s="2"/>
      <c r="Q611" s="4">
        <f t="shared" si="22"/>
        <v>68491</v>
      </c>
      <c r="T611" s="15"/>
    </row>
    <row r="612" spans="1:34" ht="11.85" customHeight="1" x14ac:dyDescent="0.2">
      <c r="A612" s="3" t="s">
        <v>366</v>
      </c>
      <c r="C612" s="2">
        <v>8140.73</v>
      </c>
      <c r="D612" s="2"/>
      <c r="E612" s="2">
        <v>12778.68</v>
      </c>
      <c r="F612" s="2"/>
      <c r="G612" s="2">
        <v>14672.04</v>
      </c>
      <c r="H612" s="2"/>
      <c r="I612" s="2">
        <v>16075</v>
      </c>
      <c r="J612" s="2"/>
      <c r="K612" s="4">
        <v>16075</v>
      </c>
      <c r="L612" s="2"/>
      <c r="M612" s="4">
        <v>16433</v>
      </c>
      <c r="N612" s="2"/>
      <c r="O612" s="4">
        <v>2020</v>
      </c>
      <c r="P612" s="2"/>
      <c r="Q612" s="4">
        <f t="shared" si="22"/>
        <v>18453</v>
      </c>
      <c r="T612" s="15"/>
    </row>
    <row r="613" spans="1:34" ht="11.85" customHeight="1" x14ac:dyDescent="0.2">
      <c r="A613" s="3" t="s">
        <v>367</v>
      </c>
      <c r="C613" s="2">
        <v>3538.95</v>
      </c>
      <c r="D613" s="2"/>
      <c r="E613" s="2">
        <v>3670.67</v>
      </c>
      <c r="F613" s="2"/>
      <c r="G613" s="2">
        <v>3075.36</v>
      </c>
      <c r="H613" s="2"/>
      <c r="I613" s="2">
        <v>4008</v>
      </c>
      <c r="J613" s="2"/>
      <c r="K613" s="4">
        <v>4008</v>
      </c>
      <c r="L613" s="2"/>
      <c r="M613" s="4">
        <v>1426</v>
      </c>
      <c r="N613" s="2"/>
      <c r="O613" s="4">
        <v>285</v>
      </c>
      <c r="P613" s="2"/>
      <c r="Q613" s="4">
        <f t="shared" si="22"/>
        <v>1711</v>
      </c>
      <c r="T613" s="15"/>
    </row>
    <row r="614" spans="1:34" ht="11.85" customHeight="1" x14ac:dyDescent="0.2">
      <c r="A614" s="3" t="s">
        <v>368</v>
      </c>
      <c r="C614" s="2">
        <v>1392.07</v>
      </c>
      <c r="D614" s="2"/>
      <c r="E614" s="2">
        <v>169</v>
      </c>
      <c r="F614" s="2"/>
      <c r="G614" s="2">
        <v>1036.79</v>
      </c>
      <c r="H614" s="2"/>
      <c r="I614" s="2">
        <v>495</v>
      </c>
      <c r="J614" s="2"/>
      <c r="K614" s="4">
        <v>495</v>
      </c>
      <c r="L614" s="2"/>
      <c r="M614" s="4">
        <v>405</v>
      </c>
      <c r="N614" s="2"/>
      <c r="O614" s="4">
        <v>81</v>
      </c>
      <c r="P614" s="2"/>
      <c r="Q614" s="4">
        <f t="shared" si="22"/>
        <v>486</v>
      </c>
      <c r="T614" s="15"/>
    </row>
    <row r="615" spans="1:34" ht="11.85" customHeight="1" x14ac:dyDescent="0.2">
      <c r="A615" s="3" t="s">
        <v>369</v>
      </c>
      <c r="C615" s="16">
        <v>7709.06</v>
      </c>
      <c r="D615" s="2"/>
      <c r="E615" s="16">
        <v>9778.82</v>
      </c>
      <c r="F615" s="2"/>
      <c r="G615" s="16">
        <v>10816.32</v>
      </c>
      <c r="H615" s="2"/>
      <c r="I615" s="16">
        <v>11699</v>
      </c>
      <c r="J615" s="2"/>
      <c r="K615" s="17">
        <v>11699</v>
      </c>
      <c r="L615" s="2"/>
      <c r="M615" s="17">
        <v>11877</v>
      </c>
      <c r="N615" s="2"/>
      <c r="O615" s="17">
        <v>1479</v>
      </c>
      <c r="P615" s="2"/>
      <c r="Q615" s="17">
        <f t="shared" si="22"/>
        <v>13356</v>
      </c>
      <c r="T615" s="15"/>
    </row>
    <row r="616" spans="1:34" ht="11.85" customHeight="1" x14ac:dyDescent="0.2">
      <c r="A616" s="3" t="s">
        <v>259</v>
      </c>
      <c r="C616" s="2">
        <f>SUM(C608:C615)</f>
        <v>142649.41</v>
      </c>
      <c r="D616" s="2"/>
      <c r="E616" s="2">
        <f>SUM(E608:E615)</f>
        <v>186089.76</v>
      </c>
      <c r="F616" s="2"/>
      <c r="G616" s="2">
        <f>SUM(G608:G615)</f>
        <v>214642.77000000002</v>
      </c>
      <c r="H616" s="2"/>
      <c r="I616" s="2">
        <f>SUM(I608:I615)</f>
        <v>232088</v>
      </c>
      <c r="J616" s="2"/>
      <c r="K616" s="4">
        <f>SUM(K608:K615)</f>
        <v>232288</v>
      </c>
      <c r="L616" s="2"/>
      <c r="M616" s="4">
        <f>SUM(M608:M615)</f>
        <v>240680</v>
      </c>
      <c r="N616" s="2"/>
      <c r="O616" s="4">
        <f>SUM(O608:O615)</f>
        <v>34000</v>
      </c>
      <c r="P616" s="2"/>
      <c r="Q616" s="4">
        <f>SUM(Q608:Q615)</f>
        <v>274680</v>
      </c>
      <c r="R616" s="2"/>
      <c r="U616" s="2"/>
    </row>
    <row r="617" spans="1:34" ht="11.85" customHeight="1" x14ac:dyDescent="0.2">
      <c r="D617" s="2"/>
      <c r="F617" s="2"/>
      <c r="H617" s="2"/>
      <c r="J617" s="2"/>
      <c r="L617" s="2"/>
      <c r="N617" s="2"/>
      <c r="P617" s="2"/>
    </row>
    <row r="618" spans="1:34" ht="11.85" customHeight="1" x14ac:dyDescent="0.2">
      <c r="A618" s="14" t="s">
        <v>260</v>
      </c>
      <c r="D618" s="2"/>
      <c r="F618" s="2"/>
      <c r="H618" s="2"/>
      <c r="J618" s="2"/>
      <c r="L618" s="2"/>
      <c r="N618" s="2"/>
      <c r="P618" s="2"/>
    </row>
    <row r="619" spans="1:34" ht="11.85" customHeight="1" x14ac:dyDescent="0.2">
      <c r="A619" s="3" t="s">
        <v>370</v>
      </c>
      <c r="C619" s="2">
        <v>0</v>
      </c>
      <c r="D619" s="2"/>
      <c r="E619" s="2">
        <v>0</v>
      </c>
      <c r="F619" s="2"/>
      <c r="G619" s="2">
        <v>0</v>
      </c>
      <c r="H619" s="2"/>
      <c r="I619" s="2">
        <v>0</v>
      </c>
      <c r="J619" s="2"/>
      <c r="K619" s="4">
        <v>0</v>
      </c>
      <c r="L619" s="2"/>
      <c r="M619" s="4">
        <v>0</v>
      </c>
      <c r="N619" s="2"/>
      <c r="O619" s="4">
        <v>0</v>
      </c>
      <c r="P619" s="2"/>
      <c r="Q619" s="4">
        <f t="shared" ref="Q619:Q628" si="23">M619+O619</f>
        <v>0</v>
      </c>
      <c r="T619" s="15"/>
    </row>
    <row r="620" spans="1:34" ht="11.85" customHeight="1" x14ac:dyDescent="0.2">
      <c r="A620" s="3" t="s">
        <v>371</v>
      </c>
      <c r="C620" s="2">
        <v>30553.5</v>
      </c>
      <c r="D620" s="2"/>
      <c r="E620" s="2">
        <v>34215.49</v>
      </c>
      <c r="F620" s="2"/>
      <c r="G620" s="2">
        <v>27904.63</v>
      </c>
      <c r="H620" s="2"/>
      <c r="I620" s="2">
        <v>30000</v>
      </c>
      <c r="J620" s="2"/>
      <c r="K620" s="4">
        <v>30000</v>
      </c>
      <c r="L620" s="2"/>
      <c r="M620" s="4">
        <v>30000</v>
      </c>
      <c r="N620" s="2"/>
      <c r="O620" s="4">
        <v>0</v>
      </c>
      <c r="P620" s="2"/>
      <c r="Q620" s="4">
        <f t="shared" si="23"/>
        <v>30000</v>
      </c>
      <c r="T620" s="15"/>
    </row>
    <row r="621" spans="1:34" ht="11.85" customHeight="1" x14ac:dyDescent="0.2">
      <c r="A621" s="3" t="s">
        <v>372</v>
      </c>
      <c r="C621" s="2">
        <v>2299.09</v>
      </c>
      <c r="D621" s="2"/>
      <c r="E621" s="2">
        <v>590.26</v>
      </c>
      <c r="F621" s="2"/>
      <c r="G621" s="2">
        <v>110</v>
      </c>
      <c r="H621" s="2"/>
      <c r="I621" s="2">
        <v>500</v>
      </c>
      <c r="J621" s="2"/>
      <c r="K621" s="4">
        <v>500</v>
      </c>
      <c r="L621" s="2"/>
      <c r="M621" s="4">
        <v>500</v>
      </c>
      <c r="N621" s="2"/>
      <c r="O621" s="4">
        <v>0</v>
      </c>
      <c r="P621" s="2"/>
      <c r="Q621" s="4">
        <f t="shared" si="23"/>
        <v>500</v>
      </c>
      <c r="T621" s="15"/>
    </row>
    <row r="622" spans="1:34" ht="11.85" customHeight="1" x14ac:dyDescent="0.2">
      <c r="A622" s="3" t="s">
        <v>373</v>
      </c>
      <c r="C622" s="2">
        <v>3199.78</v>
      </c>
      <c r="D622" s="2"/>
      <c r="E622" s="2">
        <v>3559.67</v>
      </c>
      <c r="F622" s="2"/>
      <c r="G622" s="2">
        <v>3875.2</v>
      </c>
      <c r="H622" s="2"/>
      <c r="I622" s="2">
        <v>4000</v>
      </c>
      <c r="J622" s="2"/>
      <c r="K622" s="4">
        <v>4000</v>
      </c>
      <c r="L622" s="2"/>
      <c r="M622" s="4">
        <v>4600</v>
      </c>
      <c r="N622" s="2"/>
      <c r="O622" s="4">
        <v>0</v>
      </c>
      <c r="P622" s="2"/>
      <c r="Q622" s="4">
        <f t="shared" si="23"/>
        <v>4600</v>
      </c>
      <c r="T622" s="15"/>
    </row>
    <row r="623" spans="1:34" ht="11.85" customHeight="1" x14ac:dyDescent="0.2">
      <c r="A623" s="3" t="s">
        <v>374</v>
      </c>
      <c r="C623" s="2">
        <v>0</v>
      </c>
      <c r="D623" s="2"/>
      <c r="E623" s="2">
        <v>0</v>
      </c>
      <c r="F623" s="2"/>
      <c r="G623" s="2">
        <v>0</v>
      </c>
      <c r="H623" s="2"/>
      <c r="I623" s="2">
        <v>0</v>
      </c>
      <c r="J623" s="2"/>
      <c r="K623" s="4">
        <v>0</v>
      </c>
      <c r="L623" s="2"/>
      <c r="M623" s="4">
        <v>0</v>
      </c>
      <c r="N623" s="2"/>
      <c r="O623" s="4">
        <v>0</v>
      </c>
      <c r="P623" s="2"/>
      <c r="Q623" s="4">
        <f t="shared" si="23"/>
        <v>0</v>
      </c>
      <c r="T623" s="15"/>
    </row>
    <row r="624" spans="1:34" s="3" customFormat="1" ht="11.85" customHeight="1" x14ac:dyDescent="0.2">
      <c r="A624" s="3" t="s">
        <v>375</v>
      </c>
      <c r="C624" s="2">
        <v>0</v>
      </c>
      <c r="D624" s="2"/>
      <c r="E624" s="2">
        <v>0</v>
      </c>
      <c r="F624" s="2"/>
      <c r="G624" s="2">
        <v>0</v>
      </c>
      <c r="H624" s="2"/>
      <c r="I624" s="2">
        <v>0</v>
      </c>
      <c r="J624" s="2"/>
      <c r="K624" s="4">
        <v>0</v>
      </c>
      <c r="L624" s="2"/>
      <c r="M624" s="4">
        <v>0</v>
      </c>
      <c r="N624" s="2"/>
      <c r="O624" s="4">
        <v>0</v>
      </c>
      <c r="P624" s="2"/>
      <c r="Q624" s="4">
        <f t="shared" si="23"/>
        <v>0</v>
      </c>
      <c r="S624" s="4"/>
      <c r="T624" s="15"/>
      <c r="AH624" s="5"/>
    </row>
    <row r="625" spans="1:34" s="3" customFormat="1" ht="11.85" customHeight="1" x14ac:dyDescent="0.2">
      <c r="A625" s="3" t="s">
        <v>376</v>
      </c>
      <c r="C625" s="2">
        <v>389.77</v>
      </c>
      <c r="D625" s="2"/>
      <c r="E625" s="2">
        <v>0</v>
      </c>
      <c r="F625" s="2"/>
      <c r="G625" s="2">
        <v>0</v>
      </c>
      <c r="H625" s="2"/>
      <c r="I625" s="2">
        <v>500</v>
      </c>
      <c r="J625" s="2"/>
      <c r="K625" s="4">
        <v>500</v>
      </c>
      <c r="L625" s="2"/>
      <c r="M625" s="4">
        <v>500</v>
      </c>
      <c r="N625" s="2"/>
      <c r="O625" s="4">
        <v>0</v>
      </c>
      <c r="P625" s="2"/>
      <c r="Q625" s="4">
        <f t="shared" si="23"/>
        <v>500</v>
      </c>
      <c r="S625" s="4"/>
      <c r="T625" s="15"/>
      <c r="AH625" s="5"/>
    </row>
    <row r="626" spans="1:34" s="3" customFormat="1" ht="11.85" customHeight="1" x14ac:dyDescent="0.2">
      <c r="A626" s="3" t="s">
        <v>377</v>
      </c>
      <c r="C626" s="2">
        <v>0</v>
      </c>
      <c r="D626" s="2"/>
      <c r="E626" s="2">
        <v>3292.93</v>
      </c>
      <c r="F626" s="2"/>
      <c r="G626" s="2">
        <v>5125</v>
      </c>
      <c r="H626" s="2"/>
      <c r="I626" s="2">
        <v>11000</v>
      </c>
      <c r="J626" s="2"/>
      <c r="K626" s="4">
        <v>13500</v>
      </c>
      <c r="L626" s="2"/>
      <c r="M626" s="4">
        <v>11000</v>
      </c>
      <c r="N626" s="2"/>
      <c r="O626" s="4">
        <v>0</v>
      </c>
      <c r="P626" s="2"/>
      <c r="Q626" s="4">
        <f t="shared" si="23"/>
        <v>11000</v>
      </c>
      <c r="S626" s="4"/>
      <c r="T626" s="15"/>
      <c r="AH626" s="5"/>
    </row>
    <row r="627" spans="1:34" s="3" customFormat="1" ht="11.85" customHeight="1" x14ac:dyDescent="0.2">
      <c r="A627" s="3" t="s">
        <v>378</v>
      </c>
      <c r="C627" s="2">
        <v>0</v>
      </c>
      <c r="D627" s="2"/>
      <c r="E627" s="2">
        <v>0</v>
      </c>
      <c r="F627" s="2"/>
      <c r="G627" s="2">
        <v>0</v>
      </c>
      <c r="H627" s="2"/>
      <c r="I627" s="2">
        <v>0</v>
      </c>
      <c r="J627" s="2"/>
      <c r="K627" s="4">
        <v>0</v>
      </c>
      <c r="L627" s="2"/>
      <c r="M627" s="4">
        <v>1500</v>
      </c>
      <c r="N627" s="2"/>
      <c r="O627" s="4">
        <v>0</v>
      </c>
      <c r="P627" s="2"/>
      <c r="Q627" s="4">
        <f t="shared" si="23"/>
        <v>1500</v>
      </c>
      <c r="S627" s="4"/>
      <c r="T627" s="15"/>
      <c r="AH627" s="5"/>
    </row>
    <row r="628" spans="1:34" s="3" customFormat="1" ht="11.85" customHeight="1" x14ac:dyDescent="0.2">
      <c r="A628" s="3" t="s">
        <v>379</v>
      </c>
      <c r="C628" s="16">
        <v>0</v>
      </c>
      <c r="D628" s="2"/>
      <c r="E628" s="16">
        <v>0</v>
      </c>
      <c r="F628" s="2"/>
      <c r="G628" s="16">
        <v>40</v>
      </c>
      <c r="H628" s="2"/>
      <c r="I628" s="16">
        <v>0</v>
      </c>
      <c r="J628" s="2"/>
      <c r="K628" s="17">
        <v>0</v>
      </c>
      <c r="L628" s="2"/>
      <c r="M628" s="17">
        <v>200</v>
      </c>
      <c r="N628" s="2"/>
      <c r="O628" s="17">
        <v>0</v>
      </c>
      <c r="P628" s="2"/>
      <c r="Q628" s="17">
        <f t="shared" si="23"/>
        <v>200</v>
      </c>
      <c r="S628" s="4"/>
      <c r="T628" s="15"/>
      <c r="AH628" s="5"/>
    </row>
    <row r="629" spans="1:34" s="3" customFormat="1" ht="11.85" customHeight="1" x14ac:dyDescent="0.2">
      <c r="A629" s="3" t="s">
        <v>277</v>
      </c>
      <c r="C629" s="2">
        <f>SUM(C619:C628)</f>
        <v>36442.139999999992</v>
      </c>
      <c r="D629" s="2"/>
      <c r="E629" s="2">
        <f>SUM(E619:E628)</f>
        <v>41658.35</v>
      </c>
      <c r="F629" s="2"/>
      <c r="G629" s="2">
        <f>SUM(G619:G628)</f>
        <v>37054.83</v>
      </c>
      <c r="H629" s="2"/>
      <c r="I629" s="2">
        <f>SUM(I619:I628)</f>
        <v>46000</v>
      </c>
      <c r="J629" s="2"/>
      <c r="K629" s="4">
        <f>SUM(K619:K628)</f>
        <v>48500</v>
      </c>
      <c r="L629" s="2"/>
      <c r="M629" s="4">
        <f>SUM(M619:M628)</f>
        <v>48300</v>
      </c>
      <c r="N629" s="2"/>
      <c r="O629" s="4">
        <f>SUM(O619:O628)</f>
        <v>0</v>
      </c>
      <c r="P629" s="2"/>
      <c r="Q629" s="4">
        <f>SUM(Q619:Q628)</f>
        <v>48300</v>
      </c>
      <c r="S629" s="4"/>
      <c r="T629" s="7"/>
      <c r="AH629" s="5"/>
    </row>
    <row r="630" spans="1:34" s="3" customFormat="1" ht="11.85" customHeight="1" x14ac:dyDescent="0.2">
      <c r="C630" s="2"/>
      <c r="E630" s="2"/>
      <c r="G630" s="2"/>
      <c r="I630" s="2"/>
      <c r="K630" s="4"/>
      <c r="M630" s="4"/>
      <c r="O630" s="4"/>
      <c r="Q630" s="4"/>
      <c r="S630" s="4"/>
      <c r="T630" s="7"/>
      <c r="AH630" s="5"/>
    </row>
    <row r="631" spans="1:34" s="3" customFormat="1" ht="11.85" customHeight="1" x14ac:dyDescent="0.2">
      <c r="A631" s="14" t="s">
        <v>278</v>
      </c>
      <c r="C631" s="2"/>
      <c r="E631" s="2"/>
      <c r="G631" s="2"/>
      <c r="I631" s="2"/>
      <c r="K631" s="4"/>
      <c r="M631" s="4"/>
      <c r="O631" s="4"/>
      <c r="Q631" s="4"/>
      <c r="S631" s="4"/>
      <c r="T631" s="7"/>
      <c r="AH631" s="5"/>
    </row>
    <row r="632" spans="1:34" s="3" customFormat="1" ht="11.85" customHeight="1" x14ac:dyDescent="0.2">
      <c r="A632" s="3" t="s">
        <v>380</v>
      </c>
      <c r="C632" s="2">
        <v>426.91</v>
      </c>
      <c r="D632" s="2"/>
      <c r="E632" s="2">
        <v>100</v>
      </c>
      <c r="F632" s="2"/>
      <c r="G632" s="2">
        <v>232.37</v>
      </c>
      <c r="H632" s="2"/>
      <c r="I632" s="2">
        <v>500</v>
      </c>
      <c r="J632" s="2"/>
      <c r="K632" s="4">
        <v>500</v>
      </c>
      <c r="L632" s="2"/>
      <c r="M632" s="4">
        <v>500</v>
      </c>
      <c r="N632" s="2"/>
      <c r="O632" s="4">
        <v>0</v>
      </c>
      <c r="P632" s="2"/>
      <c r="Q632" s="4">
        <f t="shared" ref="Q632:Q649" si="24">M632+O632</f>
        <v>500</v>
      </c>
      <c r="S632" s="4"/>
      <c r="T632" s="15"/>
      <c r="AH632" s="5"/>
    </row>
    <row r="633" spans="1:34" s="3" customFormat="1" ht="11.85" customHeight="1" x14ac:dyDescent="0.2">
      <c r="A633" s="3" t="s">
        <v>381</v>
      </c>
      <c r="C633" s="2">
        <v>276.10000000000002</v>
      </c>
      <c r="D633" s="2"/>
      <c r="E633" s="2">
        <v>297.92</v>
      </c>
      <c r="F633" s="2"/>
      <c r="G633" s="2">
        <v>0</v>
      </c>
      <c r="H633" s="2"/>
      <c r="I633" s="2">
        <v>250</v>
      </c>
      <c r="J633" s="2"/>
      <c r="K633" s="4">
        <v>1550</v>
      </c>
      <c r="L633" s="2"/>
      <c r="M633" s="4">
        <v>1550</v>
      </c>
      <c r="N633" s="2"/>
      <c r="O633" s="4">
        <v>0</v>
      </c>
      <c r="P633" s="2"/>
      <c r="Q633" s="4">
        <f t="shared" si="24"/>
        <v>1550</v>
      </c>
      <c r="S633" s="4"/>
      <c r="T633" s="15"/>
      <c r="AH633" s="5"/>
    </row>
    <row r="634" spans="1:34" s="3" customFormat="1" ht="11.85" customHeight="1" x14ac:dyDescent="0.2">
      <c r="A634" s="3" t="s">
        <v>382</v>
      </c>
      <c r="C634" s="2">
        <v>11577.23</v>
      </c>
      <c r="D634" s="2"/>
      <c r="E634" s="2">
        <v>15464.23</v>
      </c>
      <c r="F634" s="2"/>
      <c r="G634" s="2">
        <v>12353.46</v>
      </c>
      <c r="H634" s="2"/>
      <c r="I634" s="2">
        <v>10500</v>
      </c>
      <c r="J634" s="2"/>
      <c r="K634" s="4">
        <v>12000</v>
      </c>
      <c r="L634" s="2"/>
      <c r="M634" s="4">
        <v>10500</v>
      </c>
      <c r="N634" s="2"/>
      <c r="O634" s="4">
        <v>0</v>
      </c>
      <c r="P634" s="2"/>
      <c r="Q634" s="4">
        <f t="shared" si="24"/>
        <v>10500</v>
      </c>
      <c r="S634" s="4"/>
      <c r="T634" s="15"/>
      <c r="AH634" s="5"/>
    </row>
    <row r="635" spans="1:34" s="3" customFormat="1" ht="11.85" customHeight="1" x14ac:dyDescent="0.2">
      <c r="A635" s="3" t="s">
        <v>383</v>
      </c>
      <c r="C635" s="2">
        <v>11179.44</v>
      </c>
      <c r="D635" s="2"/>
      <c r="E635" s="2">
        <v>8695.93</v>
      </c>
      <c r="F635" s="2"/>
      <c r="G635" s="2">
        <v>8692.56</v>
      </c>
      <c r="H635" s="2"/>
      <c r="I635" s="2">
        <v>12000</v>
      </c>
      <c r="J635" s="2"/>
      <c r="K635" s="4">
        <v>12000</v>
      </c>
      <c r="L635" s="2"/>
      <c r="M635" s="4">
        <v>12000</v>
      </c>
      <c r="N635" s="2"/>
      <c r="O635" s="4">
        <v>0</v>
      </c>
      <c r="P635" s="2"/>
      <c r="Q635" s="4">
        <f t="shared" si="24"/>
        <v>12000</v>
      </c>
      <c r="S635" s="4"/>
      <c r="T635" s="15"/>
      <c r="AH635" s="5"/>
    </row>
    <row r="636" spans="1:34" s="3" customFormat="1" ht="11.85" customHeight="1" x14ac:dyDescent="0.2">
      <c r="A636" s="3" t="s">
        <v>384</v>
      </c>
      <c r="C636" s="2">
        <v>1611.39</v>
      </c>
      <c r="D636" s="2"/>
      <c r="E636" s="2">
        <v>3534.04</v>
      </c>
      <c r="F636" s="2"/>
      <c r="G636" s="2">
        <v>4363.6499999999996</v>
      </c>
      <c r="H636" s="2"/>
      <c r="I636" s="2">
        <v>5000</v>
      </c>
      <c r="J636" s="2"/>
      <c r="K636" s="4">
        <v>5000</v>
      </c>
      <c r="L636" s="2"/>
      <c r="M636" s="4">
        <v>5000</v>
      </c>
      <c r="N636" s="2"/>
      <c r="O636" s="4">
        <v>0</v>
      </c>
      <c r="P636" s="2"/>
      <c r="Q636" s="4">
        <f t="shared" si="24"/>
        <v>5000</v>
      </c>
      <c r="S636" s="4"/>
      <c r="T636" s="15"/>
      <c r="AH636" s="5"/>
    </row>
    <row r="637" spans="1:34" s="3" customFormat="1" ht="11.85" customHeight="1" x14ac:dyDescent="0.2">
      <c r="A637" s="3" t="s">
        <v>385</v>
      </c>
      <c r="C637" s="2">
        <v>0</v>
      </c>
      <c r="D637" s="2"/>
      <c r="E637" s="2">
        <v>749.49</v>
      </c>
      <c r="F637" s="2"/>
      <c r="G637" s="2">
        <v>0</v>
      </c>
      <c r="H637" s="2"/>
      <c r="I637" s="2">
        <v>0</v>
      </c>
      <c r="J637" s="2"/>
      <c r="K637" s="4">
        <v>0</v>
      </c>
      <c r="L637" s="2"/>
      <c r="M637" s="4">
        <v>0</v>
      </c>
      <c r="N637" s="2"/>
      <c r="O637" s="4">
        <v>0</v>
      </c>
      <c r="P637" s="2"/>
      <c r="Q637" s="4">
        <f t="shared" si="24"/>
        <v>0</v>
      </c>
      <c r="S637" s="4"/>
      <c r="T637" s="15"/>
      <c r="AH637" s="5"/>
    </row>
    <row r="638" spans="1:34" s="3" customFormat="1" ht="11.85" customHeight="1" x14ac:dyDescent="0.2">
      <c r="A638" s="3" t="s">
        <v>386</v>
      </c>
      <c r="C638" s="2">
        <v>2524.09</v>
      </c>
      <c r="D638" s="2"/>
      <c r="E638" s="2">
        <v>852</v>
      </c>
      <c r="F638" s="2"/>
      <c r="G638" s="2">
        <v>1765.05</v>
      </c>
      <c r="H638" s="2"/>
      <c r="I638" s="2">
        <v>5000</v>
      </c>
      <c r="J638" s="2"/>
      <c r="K638" s="4">
        <v>4250</v>
      </c>
      <c r="L638" s="2"/>
      <c r="M638" s="4">
        <v>3000</v>
      </c>
      <c r="N638" s="2"/>
      <c r="O638" s="4">
        <v>0</v>
      </c>
      <c r="P638" s="2"/>
      <c r="Q638" s="4">
        <f t="shared" si="24"/>
        <v>3000</v>
      </c>
      <c r="S638" s="4"/>
      <c r="T638" s="15"/>
      <c r="AH638" s="5"/>
    </row>
    <row r="639" spans="1:34" s="3" customFormat="1" ht="11.85" customHeight="1" x14ac:dyDescent="0.2">
      <c r="A639" s="3" t="s">
        <v>387</v>
      </c>
      <c r="C639" s="2">
        <v>28.5</v>
      </c>
      <c r="D639" s="2"/>
      <c r="E639" s="2">
        <v>0</v>
      </c>
      <c r="F639" s="2"/>
      <c r="G639" s="2">
        <v>0</v>
      </c>
      <c r="H639" s="2"/>
      <c r="I639" s="2">
        <v>100</v>
      </c>
      <c r="J639" s="2"/>
      <c r="K639" s="4">
        <v>100</v>
      </c>
      <c r="L639" s="2"/>
      <c r="M639" s="4">
        <v>100</v>
      </c>
      <c r="N639" s="2"/>
      <c r="O639" s="4">
        <v>0</v>
      </c>
      <c r="P639" s="2"/>
      <c r="Q639" s="4">
        <f t="shared" si="24"/>
        <v>100</v>
      </c>
      <c r="S639" s="4"/>
      <c r="T639" s="15"/>
      <c r="AH639" s="5"/>
    </row>
    <row r="640" spans="1:34" ht="11.85" customHeight="1" x14ac:dyDescent="0.2">
      <c r="A640" s="3" t="s">
        <v>388</v>
      </c>
      <c r="C640" s="2">
        <v>5347.32</v>
      </c>
      <c r="D640" s="2"/>
      <c r="E640" s="2">
        <v>7138.82</v>
      </c>
      <c r="F640" s="2"/>
      <c r="G640" s="2">
        <v>5632.16</v>
      </c>
      <c r="H640" s="2"/>
      <c r="I640" s="2">
        <v>7000</v>
      </c>
      <c r="J640" s="2"/>
      <c r="K640" s="4">
        <v>3100</v>
      </c>
      <c r="L640" s="2"/>
      <c r="M640" s="4">
        <v>7000</v>
      </c>
      <c r="N640" s="2"/>
      <c r="O640" s="4">
        <v>0</v>
      </c>
      <c r="P640" s="2"/>
      <c r="Q640" s="4">
        <f t="shared" si="24"/>
        <v>7000</v>
      </c>
      <c r="T640" s="15"/>
    </row>
    <row r="641" spans="1:21" ht="11.85" customHeight="1" x14ac:dyDescent="0.2">
      <c r="A641" s="3" t="s">
        <v>389</v>
      </c>
      <c r="C641" s="2">
        <v>7491.68</v>
      </c>
      <c r="D641" s="2"/>
      <c r="E641" s="2">
        <v>20035.59</v>
      </c>
      <c r="F641" s="2"/>
      <c r="G641" s="2">
        <v>6661.84</v>
      </c>
      <c r="H641" s="2"/>
      <c r="I641" s="2">
        <v>14000</v>
      </c>
      <c r="J641" s="2"/>
      <c r="K641" s="4">
        <v>14000</v>
      </c>
      <c r="L641" s="2"/>
      <c r="M641" s="4">
        <v>13400</v>
      </c>
      <c r="N641" s="2"/>
      <c r="O641" s="4">
        <v>0</v>
      </c>
      <c r="P641" s="2"/>
      <c r="Q641" s="4">
        <f t="shared" si="24"/>
        <v>13400</v>
      </c>
      <c r="T641" s="15"/>
    </row>
    <row r="642" spans="1:21" ht="11.85" customHeight="1" x14ac:dyDescent="0.2">
      <c r="A642" s="3" t="s">
        <v>390</v>
      </c>
      <c r="C642" s="2">
        <v>9050.5300000000007</v>
      </c>
      <c r="D642" s="2"/>
      <c r="E642" s="2">
        <v>13381.64</v>
      </c>
      <c r="F642" s="2"/>
      <c r="G642" s="2">
        <v>31274.799999999999</v>
      </c>
      <c r="H642" s="2"/>
      <c r="I642" s="2">
        <v>32000</v>
      </c>
      <c r="J642" s="2"/>
      <c r="K642" s="4">
        <v>23600</v>
      </c>
      <c r="L642" s="2"/>
      <c r="M642" s="4">
        <v>26700</v>
      </c>
      <c r="N642" s="2"/>
      <c r="O642" s="4">
        <v>0</v>
      </c>
      <c r="P642" s="2"/>
      <c r="Q642" s="4">
        <f t="shared" si="24"/>
        <v>26700</v>
      </c>
      <c r="T642" s="15"/>
    </row>
    <row r="643" spans="1:21" ht="11.85" customHeight="1" x14ac:dyDescent="0.2">
      <c r="A643" s="3" t="s">
        <v>391</v>
      </c>
      <c r="C643" s="2">
        <v>364.74</v>
      </c>
      <c r="D643" s="2"/>
      <c r="E643" s="2">
        <v>575</v>
      </c>
      <c r="F643" s="2"/>
      <c r="G643" s="2">
        <v>550</v>
      </c>
      <c r="H643" s="2"/>
      <c r="I643" s="2">
        <v>900</v>
      </c>
      <c r="J643" s="2"/>
      <c r="K643" s="4">
        <v>2000</v>
      </c>
      <c r="L643" s="2"/>
      <c r="M643" s="4">
        <v>3400</v>
      </c>
      <c r="N643" s="2"/>
      <c r="O643" s="4">
        <v>0</v>
      </c>
      <c r="P643" s="2"/>
      <c r="Q643" s="4">
        <f t="shared" si="24"/>
        <v>3400</v>
      </c>
      <c r="T643" s="15"/>
    </row>
    <row r="644" spans="1:21" ht="11.85" customHeight="1" x14ac:dyDescent="0.2">
      <c r="A644" s="3" t="s">
        <v>392</v>
      </c>
      <c r="C644" s="2">
        <v>352</v>
      </c>
      <c r="D644" s="2"/>
      <c r="E644" s="2">
        <v>379</v>
      </c>
      <c r="F644" s="2"/>
      <c r="G644" s="2">
        <v>228</v>
      </c>
      <c r="H644" s="2"/>
      <c r="I644" s="2">
        <v>250</v>
      </c>
      <c r="J644" s="2"/>
      <c r="K644" s="4">
        <v>250</v>
      </c>
      <c r="L644" s="2"/>
      <c r="M644" s="4">
        <v>250</v>
      </c>
      <c r="N644" s="2"/>
      <c r="O644" s="4">
        <v>0</v>
      </c>
      <c r="P644" s="2"/>
      <c r="Q644" s="4">
        <f t="shared" si="24"/>
        <v>250</v>
      </c>
      <c r="T644" s="15"/>
    </row>
    <row r="645" spans="1:21" ht="11.85" customHeight="1" x14ac:dyDescent="0.2">
      <c r="A645" s="3" t="s">
        <v>393</v>
      </c>
      <c r="C645" s="2">
        <v>5650.25</v>
      </c>
      <c r="D645" s="2"/>
      <c r="E645" s="2">
        <v>7498.98</v>
      </c>
      <c r="F645" s="2"/>
      <c r="G645" s="2">
        <v>264.87</v>
      </c>
      <c r="H645" s="2"/>
      <c r="I645" s="2">
        <v>6000</v>
      </c>
      <c r="J645" s="2"/>
      <c r="K645" s="4">
        <v>5800</v>
      </c>
      <c r="L645" s="2"/>
      <c r="M645" s="4">
        <v>6000</v>
      </c>
      <c r="N645" s="2"/>
      <c r="O645" s="4">
        <v>0</v>
      </c>
      <c r="P645" s="2"/>
      <c r="Q645" s="4">
        <f t="shared" si="24"/>
        <v>6000</v>
      </c>
      <c r="T645" s="15"/>
    </row>
    <row r="646" spans="1:21" ht="11.85" customHeight="1" x14ac:dyDescent="0.2">
      <c r="A646" s="3" t="s">
        <v>394</v>
      </c>
      <c r="C646" s="2">
        <v>2053.3200000000002</v>
      </c>
      <c r="D646" s="2"/>
      <c r="E646" s="2">
        <v>1716.28</v>
      </c>
      <c r="F646" s="2"/>
      <c r="G646" s="2">
        <v>1829.57</v>
      </c>
      <c r="H646" s="2"/>
      <c r="I646" s="2">
        <v>3600</v>
      </c>
      <c r="J646" s="2"/>
      <c r="K646" s="4">
        <v>3600</v>
      </c>
      <c r="L646" s="2"/>
      <c r="M646" s="4">
        <v>3600</v>
      </c>
      <c r="N646" s="2"/>
      <c r="O646" s="4">
        <v>0</v>
      </c>
      <c r="P646" s="2"/>
      <c r="Q646" s="4">
        <f t="shared" si="24"/>
        <v>3600</v>
      </c>
      <c r="T646" s="15"/>
    </row>
    <row r="647" spans="1:21" ht="11.85" customHeight="1" x14ac:dyDescent="0.2">
      <c r="A647" s="3" t="s">
        <v>395</v>
      </c>
      <c r="C647" s="2">
        <v>0</v>
      </c>
      <c r="D647" s="2"/>
      <c r="E647" s="2">
        <v>0</v>
      </c>
      <c r="F647" s="2"/>
      <c r="G647" s="2">
        <v>0</v>
      </c>
      <c r="H647" s="2"/>
      <c r="I647" s="2">
        <v>0</v>
      </c>
      <c r="J647" s="2"/>
      <c r="K647" s="4">
        <v>0</v>
      </c>
      <c r="L647" s="2"/>
      <c r="M647" s="4">
        <v>0</v>
      </c>
      <c r="N647" s="2"/>
      <c r="O647" s="4">
        <v>0</v>
      </c>
      <c r="P647" s="2"/>
      <c r="Q647" s="4">
        <f t="shared" si="24"/>
        <v>0</v>
      </c>
      <c r="T647" s="15"/>
    </row>
    <row r="648" spans="1:21" ht="11.85" customHeight="1" x14ac:dyDescent="0.2">
      <c r="A648" s="3" t="s">
        <v>396</v>
      </c>
      <c r="C648" s="2">
        <v>544.55999999999995</v>
      </c>
      <c r="D648" s="2"/>
      <c r="E648" s="2">
        <v>698.77</v>
      </c>
      <c r="F648" s="2"/>
      <c r="G648" s="2">
        <v>767.88</v>
      </c>
      <c r="H648" s="2"/>
      <c r="I648" s="2">
        <v>533</v>
      </c>
      <c r="J648" s="2"/>
      <c r="K648" s="4">
        <v>533</v>
      </c>
      <c r="L648" s="2"/>
      <c r="M648" s="4">
        <v>400</v>
      </c>
      <c r="N648" s="2"/>
      <c r="O648" s="4">
        <v>0</v>
      </c>
      <c r="P648" s="2"/>
      <c r="Q648" s="4">
        <f t="shared" si="24"/>
        <v>400</v>
      </c>
      <c r="T648" s="15"/>
    </row>
    <row r="649" spans="1:21" ht="11.85" customHeight="1" x14ac:dyDescent="0.2">
      <c r="A649" s="3" t="s">
        <v>397</v>
      </c>
      <c r="C649" s="16">
        <v>5288.28</v>
      </c>
      <c r="D649" s="2"/>
      <c r="E649" s="16">
        <v>7126.94</v>
      </c>
      <c r="F649" s="2"/>
      <c r="G649" s="16">
        <f>8389.5-11</f>
        <v>8378.5</v>
      </c>
      <c r="H649" s="2"/>
      <c r="I649" s="16">
        <v>4250</v>
      </c>
      <c r="J649" s="2"/>
      <c r="K649" s="17">
        <v>4250</v>
      </c>
      <c r="L649" s="2"/>
      <c r="M649" s="17">
        <v>4450</v>
      </c>
      <c r="N649" s="2"/>
      <c r="O649" s="17">
        <v>0</v>
      </c>
      <c r="P649" s="2"/>
      <c r="Q649" s="17">
        <f t="shared" si="24"/>
        <v>4450</v>
      </c>
      <c r="T649" s="15"/>
    </row>
    <row r="650" spans="1:21" ht="11.85" customHeight="1" x14ac:dyDescent="0.2">
      <c r="A650" s="3" t="s">
        <v>300</v>
      </c>
      <c r="C650" s="2">
        <f>SUM(C632:C642)+SUM(C643:C649)</f>
        <v>63766.34</v>
      </c>
      <c r="D650" s="2"/>
      <c r="E650" s="2">
        <f>SUM(E632:E642)+SUM(E643:E649)</f>
        <v>88244.63</v>
      </c>
      <c r="F650" s="2"/>
      <c r="G650" s="2">
        <f>SUM(G632:G642)+SUM(G643:G649)</f>
        <v>82994.709999999992</v>
      </c>
      <c r="H650" s="2"/>
      <c r="I650" s="2">
        <f>SUM(I632:I642)+SUM(I643:I649)</f>
        <v>101883</v>
      </c>
      <c r="J650" s="2"/>
      <c r="K650" s="4">
        <f>SUM(K632:K642)+SUM(K643:K649)</f>
        <v>92533</v>
      </c>
      <c r="L650" s="2"/>
      <c r="M650" s="4">
        <f>SUM(M632:M642)+SUM(M643:M649)</f>
        <v>97850</v>
      </c>
      <c r="N650" s="2"/>
      <c r="O650" s="4">
        <f>SUM(O632:O642)+SUM(O643:O649)</f>
        <v>0</v>
      </c>
      <c r="P650" s="2"/>
      <c r="Q650" s="4">
        <f>SUM(Q632:Q642)+SUM(Q643:Q649)</f>
        <v>97850</v>
      </c>
      <c r="R650" s="2"/>
      <c r="U650" s="2"/>
    </row>
    <row r="651" spans="1:21" ht="11.85" customHeight="1" x14ac:dyDescent="0.2">
      <c r="D651" s="2"/>
      <c r="F651" s="2"/>
      <c r="H651" s="2"/>
      <c r="J651" s="2"/>
      <c r="L651" s="2"/>
      <c r="N651" s="2"/>
      <c r="P651" s="2"/>
    </row>
    <row r="652" spans="1:21" ht="11.85" customHeight="1" x14ac:dyDescent="0.2">
      <c r="A652" s="3" t="s">
        <v>398</v>
      </c>
      <c r="C652" s="20">
        <v>74302.600000000006</v>
      </c>
      <c r="D652" s="2"/>
      <c r="E652" s="20">
        <v>0</v>
      </c>
      <c r="F652" s="2"/>
      <c r="G652" s="20">
        <v>106830.37</v>
      </c>
      <c r="H652" s="2"/>
      <c r="I652" s="20">
        <v>100000</v>
      </c>
      <c r="J652" s="2"/>
      <c r="K652" s="21">
        <v>121240</v>
      </c>
      <c r="L652" s="2"/>
      <c r="M652" s="21">
        <v>0</v>
      </c>
      <c r="N652" s="2"/>
      <c r="O652" s="21">
        <v>0</v>
      </c>
      <c r="P652" s="2"/>
      <c r="Q652" s="21">
        <f>M652+O652</f>
        <v>0</v>
      </c>
      <c r="T652" s="15"/>
    </row>
    <row r="653" spans="1:21" ht="11.85" customHeight="1" x14ac:dyDescent="0.2">
      <c r="A653" s="3" t="s">
        <v>399</v>
      </c>
      <c r="C653" s="16">
        <v>0</v>
      </c>
      <c r="D653" s="2"/>
      <c r="E653" s="16">
        <v>39001.699999999997</v>
      </c>
      <c r="F653" s="2"/>
      <c r="G653" s="16">
        <v>0</v>
      </c>
      <c r="H653" s="2"/>
      <c r="I653" s="16">
        <v>0</v>
      </c>
      <c r="J653" s="2"/>
      <c r="K653" s="17">
        <v>0</v>
      </c>
      <c r="L653" s="2"/>
      <c r="M653" s="17">
        <v>0</v>
      </c>
      <c r="N653" s="2"/>
      <c r="O653" s="17">
        <v>0</v>
      </c>
      <c r="P653" s="2"/>
      <c r="Q653" s="17">
        <f>M653+O653</f>
        <v>0</v>
      </c>
      <c r="T653" s="15"/>
    </row>
    <row r="654" spans="1:21" ht="11.85" customHeight="1" x14ac:dyDescent="0.2">
      <c r="A654" s="3" t="s">
        <v>303</v>
      </c>
      <c r="C654" s="2">
        <f>SUM(C652:C653)</f>
        <v>74302.600000000006</v>
      </c>
      <c r="D654" s="2"/>
      <c r="E654" s="2">
        <f>SUM(E652:E653)</f>
        <v>39001.699999999997</v>
      </c>
      <c r="F654" s="2"/>
      <c r="G654" s="2">
        <f>SUM(G652:G653)</f>
        <v>106830.37</v>
      </c>
      <c r="H654" s="2"/>
      <c r="I654" s="2">
        <f>SUM(I652:I653)</f>
        <v>100000</v>
      </c>
      <c r="J654" s="2"/>
      <c r="K654" s="4">
        <f>SUM(K652:K653)</f>
        <v>121240</v>
      </c>
      <c r="L654" s="2"/>
      <c r="M654" s="4">
        <f>SUM(M652:M653)</f>
        <v>0</v>
      </c>
      <c r="N654" s="2"/>
      <c r="O654" s="4">
        <f>SUM(O652:O653)</f>
        <v>0</v>
      </c>
      <c r="P654" s="2"/>
      <c r="Q654" s="4">
        <f>SUM(Q652:Q653)</f>
        <v>0</v>
      </c>
    </row>
    <row r="655" spans="1:21" ht="11.85" customHeight="1" x14ac:dyDescent="0.2">
      <c r="D655" s="2"/>
      <c r="F655" s="2"/>
      <c r="H655" s="2"/>
      <c r="J655" s="2"/>
      <c r="L655" s="2"/>
      <c r="N655" s="2"/>
      <c r="P655" s="2"/>
    </row>
    <row r="656" spans="1:21" ht="11.85" customHeight="1" x14ac:dyDescent="0.2">
      <c r="A656" s="14" t="s">
        <v>304</v>
      </c>
      <c r="D656" s="2"/>
      <c r="F656" s="2"/>
      <c r="H656" s="2"/>
      <c r="J656" s="2"/>
      <c r="L656" s="2"/>
      <c r="N656" s="2"/>
      <c r="P656" s="2"/>
    </row>
    <row r="657" spans="1:21" ht="11.85" customHeight="1" x14ac:dyDescent="0.2">
      <c r="A657" s="3" t="s">
        <v>400</v>
      </c>
      <c r="C657" s="16">
        <v>0</v>
      </c>
      <c r="D657" s="2"/>
      <c r="E657" s="16">
        <v>0</v>
      </c>
      <c r="F657" s="2"/>
      <c r="G657" s="16">
        <v>0</v>
      </c>
      <c r="H657" s="2"/>
      <c r="I657" s="16">
        <v>0</v>
      </c>
      <c r="J657" s="2"/>
      <c r="K657" s="17">
        <v>0</v>
      </c>
      <c r="L657" s="2"/>
      <c r="M657" s="17">
        <v>0</v>
      </c>
      <c r="N657" s="2"/>
      <c r="O657" s="17">
        <v>0</v>
      </c>
      <c r="P657" s="2"/>
      <c r="Q657" s="17">
        <f>M657+O657</f>
        <v>0</v>
      </c>
      <c r="T657" s="15"/>
    </row>
    <row r="658" spans="1:21" ht="11.85" customHeight="1" x14ac:dyDescent="0.2">
      <c r="A658" s="3" t="s">
        <v>306</v>
      </c>
      <c r="C658" s="2">
        <f>SUM(C657)</f>
        <v>0</v>
      </c>
      <c r="D658" s="2"/>
      <c r="E658" s="2">
        <f>SUM(E657)</f>
        <v>0</v>
      </c>
      <c r="F658" s="2"/>
      <c r="G658" s="2">
        <f>SUM(G657)</f>
        <v>0</v>
      </c>
      <c r="H658" s="2"/>
      <c r="I658" s="2">
        <f>SUM(I657)</f>
        <v>0</v>
      </c>
      <c r="J658" s="2"/>
      <c r="K658" s="4">
        <f>SUM(K657)</f>
        <v>0</v>
      </c>
      <c r="L658" s="2"/>
      <c r="M658" s="4">
        <f>SUM(M657)</f>
        <v>0</v>
      </c>
      <c r="N658" s="2"/>
      <c r="O658" s="4">
        <f>SUM(O657)</f>
        <v>0</v>
      </c>
      <c r="P658" s="2"/>
      <c r="Q658" s="4">
        <f>SUM(Q657)</f>
        <v>0</v>
      </c>
    </row>
    <row r="659" spans="1:21" ht="11.85" customHeight="1" x14ac:dyDescent="0.2">
      <c r="A659" s="3" t="s">
        <v>401</v>
      </c>
      <c r="C659" s="2">
        <f>C616+C629+C650+C654+C658</f>
        <v>317160.49</v>
      </c>
      <c r="D659" s="2"/>
      <c r="E659" s="2">
        <f>E616+E629+E650+E654+E658</f>
        <v>354994.44</v>
      </c>
      <c r="F659" s="2"/>
      <c r="G659" s="2">
        <f>G616+G629+G650+G654+G658</f>
        <v>441522.68000000005</v>
      </c>
      <c r="H659" s="2"/>
      <c r="I659" s="2">
        <f>I616+I629+I650+I654+I658</f>
        <v>479971</v>
      </c>
      <c r="J659" s="2"/>
      <c r="K659" s="4">
        <f>K616+K629+K650+K654+K658</f>
        <v>494561</v>
      </c>
      <c r="L659" s="2"/>
      <c r="M659" s="4">
        <f>M616+M629+M650+M654+M658</f>
        <v>386830</v>
      </c>
      <c r="N659" s="2"/>
      <c r="O659" s="4">
        <f>O616+O629+O650+O654+O658</f>
        <v>34000</v>
      </c>
      <c r="P659" s="2"/>
      <c r="Q659" s="4">
        <f>Q616+Q629+Q650+Q654+Q658</f>
        <v>420830</v>
      </c>
      <c r="T659" s="15"/>
      <c r="U659" s="2"/>
    </row>
    <row r="660" spans="1:21" ht="11.85" customHeight="1" x14ac:dyDescent="0.2">
      <c r="A660" s="1"/>
      <c r="B660" s="1"/>
      <c r="E660" s="2" t="str">
        <f>$E$1</f>
        <v>CITY OF BRADY</v>
      </c>
    </row>
    <row r="661" spans="1:21" ht="11.85" customHeight="1" x14ac:dyDescent="0.2">
      <c r="E661" s="2" t="str">
        <f>$E$2</f>
        <v>BUDGET REPORT</v>
      </c>
    </row>
    <row r="662" spans="1:21" ht="11.85" customHeight="1" x14ac:dyDescent="0.2">
      <c r="E662" s="2" t="str">
        <f>$E$3</f>
        <v>FISCAL YEAR 2017 - 2018</v>
      </c>
    </row>
    <row r="663" spans="1:21" ht="11.85" customHeight="1" x14ac:dyDescent="0.2"/>
    <row r="664" spans="1:21" ht="11.85" customHeight="1" x14ac:dyDescent="0.2">
      <c r="A664" s="3" t="s">
        <v>3</v>
      </c>
    </row>
    <row r="665" spans="1:21" ht="11.85" customHeight="1" x14ac:dyDescent="0.2">
      <c r="A665" s="3" t="s">
        <v>402</v>
      </c>
    </row>
    <row r="666" spans="1:21" ht="11.85" customHeight="1" x14ac:dyDescent="0.2">
      <c r="I666" s="49" t="str">
        <f>$I$6</f>
        <v>(----- 2016-2017 ------)</v>
      </c>
      <c r="J666" s="49"/>
      <c r="K666" s="49"/>
      <c r="L666" s="8"/>
      <c r="M666" s="49" t="str">
        <f>$M$6</f>
        <v>2017-2018</v>
      </c>
      <c r="N666" s="49"/>
      <c r="O666" s="49"/>
      <c r="P666" s="49"/>
      <c r="Q666" s="49"/>
    </row>
    <row r="667" spans="1:21" ht="11.85" customHeight="1" x14ac:dyDescent="0.2">
      <c r="C667" s="9" t="str">
        <f>$C$7</f>
        <v>2013-2014</v>
      </c>
      <c r="D667" s="8"/>
      <c r="E667" s="9" t="str">
        <f>$E$7</f>
        <v>2014-2015</v>
      </c>
      <c r="F667" s="8"/>
      <c r="G667" s="9" t="str">
        <f>$G$7</f>
        <v>2015-2016</v>
      </c>
      <c r="H667" s="8"/>
      <c r="I667" s="9" t="s">
        <v>9</v>
      </c>
      <c r="J667" s="8"/>
      <c r="K667" s="10" t="str">
        <f>+$K$7</f>
        <v>PROJECTED</v>
      </c>
      <c r="L667" s="8"/>
      <c r="M667" s="10" t="str">
        <f>$M$7</f>
        <v>2017-2018</v>
      </c>
      <c r="N667" s="8"/>
      <c r="O667" s="10" t="str">
        <f>$O$7</f>
        <v>2017-2018</v>
      </c>
      <c r="P667" s="8"/>
      <c r="Q667" s="10" t="str">
        <f>$Q$7</f>
        <v>APPROVED</v>
      </c>
    </row>
    <row r="668" spans="1:21" ht="11.85" customHeight="1" x14ac:dyDescent="0.2">
      <c r="A668" s="11" t="s">
        <v>247</v>
      </c>
      <c r="C668" s="12" t="s">
        <v>12</v>
      </c>
      <c r="D668" s="8"/>
      <c r="E668" s="12" t="s">
        <v>12</v>
      </c>
      <c r="F668" s="8"/>
      <c r="G668" s="12" t="s">
        <v>12</v>
      </c>
      <c r="H668" s="8"/>
      <c r="I668" s="12" t="s">
        <v>13</v>
      </c>
      <c r="J668" s="8"/>
      <c r="K668" s="13" t="s">
        <v>13</v>
      </c>
      <c r="L668" s="8"/>
      <c r="M668" s="13" t="str">
        <f>$M$8</f>
        <v>BASE</v>
      </c>
      <c r="N668" s="8"/>
      <c r="O668" s="13" t="str">
        <f>$O$8</f>
        <v>SUPPLEMENTAL</v>
      </c>
      <c r="P668" s="8"/>
      <c r="Q668" s="13" t="str">
        <f>$Q$8</f>
        <v>BUDGET</v>
      </c>
    </row>
    <row r="669" spans="1:21" ht="11.85" customHeight="1" x14ac:dyDescent="0.2"/>
    <row r="670" spans="1:21" ht="11.45" customHeight="1" x14ac:dyDescent="0.2">
      <c r="A670" s="14" t="s">
        <v>248</v>
      </c>
    </row>
    <row r="671" spans="1:21" ht="11.85" customHeight="1" x14ac:dyDescent="0.2">
      <c r="A671" s="3" t="s">
        <v>403</v>
      </c>
      <c r="C671" s="2">
        <v>4230</v>
      </c>
      <c r="D671" s="2"/>
      <c r="E671" s="2">
        <v>4273.83</v>
      </c>
      <c r="F671" s="2"/>
      <c r="G671" s="2">
        <v>4320</v>
      </c>
      <c r="H671" s="2"/>
      <c r="I671" s="2">
        <v>4320</v>
      </c>
      <c r="J671" s="2"/>
      <c r="K671" s="4">
        <v>4320</v>
      </c>
      <c r="L671" s="2"/>
      <c r="M671" s="4">
        <v>4320</v>
      </c>
      <c r="N671" s="2"/>
      <c r="O671" s="4">
        <v>0</v>
      </c>
      <c r="P671" s="2"/>
      <c r="Q671" s="4">
        <f t="shared" ref="Q671:Q676" si="25">M671+O671</f>
        <v>4320</v>
      </c>
      <c r="T671" s="15"/>
    </row>
    <row r="672" spans="1:21" ht="11.85" customHeight="1" x14ac:dyDescent="0.2">
      <c r="A672" s="3" t="s">
        <v>404</v>
      </c>
      <c r="C672" s="2">
        <v>0</v>
      </c>
      <c r="D672" s="2"/>
      <c r="E672" s="2">
        <v>0</v>
      </c>
      <c r="F672" s="2"/>
      <c r="G672" s="2">
        <v>0</v>
      </c>
      <c r="H672" s="2"/>
      <c r="I672" s="2">
        <v>0</v>
      </c>
      <c r="J672" s="2"/>
      <c r="K672" s="4">
        <v>0</v>
      </c>
      <c r="L672" s="2"/>
      <c r="M672" s="4">
        <v>0</v>
      </c>
      <c r="N672" s="2"/>
      <c r="O672" s="4">
        <v>0</v>
      </c>
      <c r="P672" s="2"/>
      <c r="Q672" s="4">
        <f t="shared" si="25"/>
        <v>0</v>
      </c>
      <c r="T672" s="15"/>
    </row>
    <row r="673" spans="1:34" ht="11.85" customHeight="1" x14ac:dyDescent="0.2">
      <c r="A673" s="3" t="s">
        <v>405</v>
      </c>
      <c r="C673" s="2">
        <v>0</v>
      </c>
      <c r="D673" s="2"/>
      <c r="E673" s="2">
        <v>0</v>
      </c>
      <c r="F673" s="2"/>
      <c r="G673" s="2">
        <v>0</v>
      </c>
      <c r="H673" s="2"/>
      <c r="I673" s="2">
        <v>0</v>
      </c>
      <c r="J673" s="2"/>
      <c r="K673" s="4">
        <v>0</v>
      </c>
      <c r="L673" s="2"/>
      <c r="M673" s="4">
        <v>0</v>
      </c>
      <c r="N673" s="2"/>
      <c r="O673" s="4">
        <v>0</v>
      </c>
      <c r="P673" s="2"/>
      <c r="Q673" s="4">
        <f t="shared" si="25"/>
        <v>0</v>
      </c>
      <c r="T673" s="15"/>
    </row>
    <row r="674" spans="1:34" ht="11.85" customHeight="1" x14ac:dyDescent="0.2">
      <c r="A674" s="3" t="s">
        <v>406</v>
      </c>
      <c r="C674" s="2">
        <v>13.65</v>
      </c>
      <c r="D674" s="2"/>
      <c r="E674" s="2">
        <v>13.24</v>
      </c>
      <c r="F674" s="2"/>
      <c r="G674" s="2">
        <v>11.88</v>
      </c>
      <c r="H674" s="2"/>
      <c r="I674" s="2">
        <v>13</v>
      </c>
      <c r="J674" s="2"/>
      <c r="K674" s="4">
        <v>13</v>
      </c>
      <c r="L674" s="2"/>
      <c r="M674" s="4">
        <v>11</v>
      </c>
      <c r="N674" s="2"/>
      <c r="O674" s="4">
        <v>0</v>
      </c>
      <c r="P674" s="2"/>
      <c r="Q674" s="4">
        <f t="shared" si="25"/>
        <v>11</v>
      </c>
      <c r="T674" s="15"/>
    </row>
    <row r="675" spans="1:34" ht="11.85" customHeight="1" x14ac:dyDescent="0.2">
      <c r="A675" s="3" t="s">
        <v>407</v>
      </c>
      <c r="C675" s="2">
        <v>0</v>
      </c>
      <c r="D675" s="2"/>
      <c r="E675" s="2">
        <v>0</v>
      </c>
      <c r="F675" s="2"/>
      <c r="G675" s="2">
        <v>0</v>
      </c>
      <c r="H675" s="2"/>
      <c r="I675" s="2">
        <v>0</v>
      </c>
      <c r="J675" s="2"/>
      <c r="K675" s="4">
        <v>0</v>
      </c>
      <c r="L675" s="2"/>
      <c r="M675" s="4">
        <v>0</v>
      </c>
      <c r="N675" s="2"/>
      <c r="O675" s="4">
        <v>0</v>
      </c>
      <c r="P675" s="2"/>
      <c r="Q675" s="4">
        <f t="shared" si="25"/>
        <v>0</v>
      </c>
      <c r="T675" s="15"/>
    </row>
    <row r="676" spans="1:34" ht="11.85" customHeight="1" x14ac:dyDescent="0.2">
      <c r="A676" s="3" t="s">
        <v>408</v>
      </c>
      <c r="C676" s="16">
        <v>323.88</v>
      </c>
      <c r="D676" s="2"/>
      <c r="E676" s="16">
        <v>352.79</v>
      </c>
      <c r="F676" s="2"/>
      <c r="G676" s="16">
        <f>371.46+164.32+54.82</f>
        <v>590.6</v>
      </c>
      <c r="H676" s="2"/>
      <c r="I676" s="16">
        <v>337</v>
      </c>
      <c r="J676" s="2"/>
      <c r="K676" s="17">
        <v>337</v>
      </c>
      <c r="L676" s="2"/>
      <c r="M676" s="17">
        <v>337</v>
      </c>
      <c r="N676" s="2"/>
      <c r="O676" s="17">
        <v>0</v>
      </c>
      <c r="P676" s="2"/>
      <c r="Q676" s="17">
        <f t="shared" si="25"/>
        <v>337</v>
      </c>
      <c r="T676" s="15"/>
      <c r="U676" s="2"/>
    </row>
    <row r="677" spans="1:34" ht="11.85" customHeight="1" x14ac:dyDescent="0.2">
      <c r="A677" s="3" t="s">
        <v>259</v>
      </c>
      <c r="C677" s="2">
        <f>SUM(C671:C676)</f>
        <v>4567.53</v>
      </c>
      <c r="D677" s="2"/>
      <c r="E677" s="2">
        <f>SUM(E671:E676)</f>
        <v>4639.8599999999997</v>
      </c>
      <c r="F677" s="2"/>
      <c r="G677" s="2">
        <f>SUM(G671:G676)</f>
        <v>4922.4800000000005</v>
      </c>
      <c r="H677" s="2"/>
      <c r="I677" s="2">
        <f>SUM(I671:I676)</f>
        <v>4670</v>
      </c>
      <c r="J677" s="2"/>
      <c r="K677" s="4">
        <f>SUM(K671:K676)</f>
        <v>4670</v>
      </c>
      <c r="L677" s="2"/>
      <c r="M677" s="4">
        <f>SUM(M671:M676)</f>
        <v>4668</v>
      </c>
      <c r="N677" s="2"/>
      <c r="O677" s="4">
        <f>SUM(O671:O676)</f>
        <v>0</v>
      </c>
      <c r="P677" s="2"/>
      <c r="Q677" s="4">
        <f>SUM(Q671:Q676)</f>
        <v>4668</v>
      </c>
    </row>
    <row r="678" spans="1:34" ht="11.85" customHeight="1" x14ac:dyDescent="0.2"/>
    <row r="679" spans="1:34" ht="11.85" customHeight="1" x14ac:dyDescent="0.2">
      <c r="A679" s="14" t="s">
        <v>260</v>
      </c>
    </row>
    <row r="680" spans="1:34" ht="11.85" customHeight="1" x14ac:dyDescent="0.2">
      <c r="A680" s="3" t="s">
        <v>409</v>
      </c>
      <c r="C680" s="2">
        <v>1345</v>
      </c>
      <c r="D680" s="2"/>
      <c r="E680" s="2">
        <v>1621.4</v>
      </c>
      <c r="F680" s="2"/>
      <c r="G680" s="2">
        <v>1621.4</v>
      </c>
      <c r="H680" s="2"/>
      <c r="I680" s="2">
        <v>1700</v>
      </c>
      <c r="J680" s="2"/>
      <c r="K680" s="4">
        <v>1700</v>
      </c>
      <c r="L680" s="2"/>
      <c r="M680" s="4">
        <v>1700</v>
      </c>
      <c r="N680" s="2"/>
      <c r="O680" s="4">
        <v>0</v>
      </c>
      <c r="P680" s="2"/>
      <c r="Q680" s="4">
        <f t="shared" ref="Q680:Q687" si="26">M680+O680</f>
        <v>1700</v>
      </c>
      <c r="T680" s="15"/>
    </row>
    <row r="681" spans="1:34" ht="11.85" hidden="1" customHeight="1" x14ac:dyDescent="0.2">
      <c r="A681" s="3" t="s">
        <v>410</v>
      </c>
      <c r="C681" s="2">
        <v>0</v>
      </c>
      <c r="D681" s="2"/>
      <c r="E681" s="2">
        <v>0</v>
      </c>
      <c r="F681" s="2"/>
      <c r="G681" s="2">
        <v>0</v>
      </c>
      <c r="H681" s="2"/>
      <c r="I681" s="2">
        <v>0</v>
      </c>
      <c r="J681" s="2"/>
      <c r="K681" s="4">
        <v>0</v>
      </c>
      <c r="L681" s="2"/>
      <c r="M681" s="4">
        <v>0</v>
      </c>
      <c r="N681" s="2"/>
      <c r="O681" s="4">
        <v>0</v>
      </c>
      <c r="P681" s="2"/>
      <c r="Q681" s="4">
        <f t="shared" si="26"/>
        <v>0</v>
      </c>
      <c r="T681" s="15"/>
    </row>
    <row r="682" spans="1:34" ht="11.85" hidden="1" customHeight="1" x14ac:dyDescent="0.2">
      <c r="A682" s="3" t="s">
        <v>411</v>
      </c>
      <c r="C682" s="2">
        <v>0</v>
      </c>
      <c r="D682" s="2"/>
      <c r="E682" s="2">
        <v>0</v>
      </c>
      <c r="F682" s="2"/>
      <c r="G682" s="2">
        <v>0</v>
      </c>
      <c r="H682" s="2"/>
      <c r="I682" s="2">
        <v>0</v>
      </c>
      <c r="J682" s="2"/>
      <c r="K682" s="4">
        <v>0</v>
      </c>
      <c r="L682" s="2"/>
      <c r="M682" s="4">
        <v>0</v>
      </c>
      <c r="N682" s="2"/>
      <c r="O682" s="4">
        <v>0</v>
      </c>
      <c r="P682" s="2"/>
      <c r="Q682" s="4">
        <f t="shared" si="26"/>
        <v>0</v>
      </c>
      <c r="T682" s="15"/>
    </row>
    <row r="683" spans="1:34" ht="11.85" hidden="1" customHeight="1" x14ac:dyDescent="0.2">
      <c r="A683" s="3" t="s">
        <v>412</v>
      </c>
      <c r="C683" s="2">
        <v>0</v>
      </c>
      <c r="D683" s="2"/>
      <c r="E683" s="2">
        <v>0</v>
      </c>
      <c r="F683" s="2"/>
      <c r="G683" s="2">
        <v>0</v>
      </c>
      <c r="H683" s="2"/>
      <c r="I683" s="2">
        <v>0</v>
      </c>
      <c r="J683" s="2"/>
      <c r="K683" s="4">
        <v>0</v>
      </c>
      <c r="L683" s="2"/>
      <c r="M683" s="4">
        <v>0</v>
      </c>
      <c r="N683" s="2"/>
      <c r="O683" s="4">
        <v>0</v>
      </c>
      <c r="P683" s="2"/>
      <c r="Q683" s="4">
        <f t="shared" si="26"/>
        <v>0</v>
      </c>
      <c r="T683" s="15"/>
    </row>
    <row r="684" spans="1:34" ht="11.85" customHeight="1" x14ac:dyDescent="0.2">
      <c r="A684" s="3" t="s">
        <v>413</v>
      </c>
      <c r="C684" s="2">
        <v>55</v>
      </c>
      <c r="D684" s="2"/>
      <c r="E684" s="2">
        <v>0</v>
      </c>
      <c r="F684" s="2"/>
      <c r="G684" s="2">
        <v>0</v>
      </c>
      <c r="H684" s="2"/>
      <c r="I684" s="2">
        <v>0</v>
      </c>
      <c r="J684" s="2"/>
      <c r="K684" s="4">
        <v>0</v>
      </c>
      <c r="L684" s="2"/>
      <c r="M684" s="4">
        <v>0</v>
      </c>
      <c r="N684" s="2"/>
      <c r="O684" s="4">
        <v>0</v>
      </c>
      <c r="P684" s="2"/>
      <c r="Q684" s="4">
        <f t="shared" si="26"/>
        <v>0</v>
      </c>
      <c r="T684" s="15"/>
    </row>
    <row r="685" spans="1:34" ht="11.85" customHeight="1" x14ac:dyDescent="0.2">
      <c r="A685" s="3" t="s">
        <v>414</v>
      </c>
      <c r="C685" s="2">
        <v>0</v>
      </c>
      <c r="D685" s="2"/>
      <c r="E685" s="2">
        <v>0</v>
      </c>
      <c r="F685" s="2"/>
      <c r="G685" s="2">
        <v>46927.96</v>
      </c>
      <c r="H685" s="2"/>
      <c r="I685" s="2">
        <v>54000</v>
      </c>
      <c r="J685" s="2"/>
      <c r="K685" s="4">
        <v>54000</v>
      </c>
      <c r="L685" s="2"/>
      <c r="M685" s="4">
        <v>50000</v>
      </c>
      <c r="N685" s="2"/>
      <c r="O685" s="4">
        <v>0</v>
      </c>
      <c r="P685" s="2"/>
      <c r="Q685" s="4">
        <f t="shared" si="26"/>
        <v>50000</v>
      </c>
      <c r="T685" s="15"/>
    </row>
    <row r="686" spans="1:34" ht="11.85" hidden="1" customHeight="1" x14ac:dyDescent="0.2">
      <c r="A686" s="3" t="s">
        <v>415</v>
      </c>
      <c r="C686" s="2">
        <v>0</v>
      </c>
      <c r="D686" s="2"/>
      <c r="E686" s="2">
        <v>0</v>
      </c>
      <c r="F686" s="2"/>
      <c r="G686" s="2">
        <v>0</v>
      </c>
      <c r="H686" s="2"/>
      <c r="I686" s="2">
        <v>0</v>
      </c>
      <c r="J686" s="2"/>
      <c r="K686" s="4">
        <v>0</v>
      </c>
      <c r="L686" s="2"/>
      <c r="M686" s="4">
        <v>0</v>
      </c>
      <c r="N686" s="2"/>
      <c r="O686" s="4">
        <v>0</v>
      </c>
      <c r="P686" s="2"/>
      <c r="Q686" s="4">
        <f t="shared" si="26"/>
        <v>0</v>
      </c>
      <c r="T686" s="15"/>
    </row>
    <row r="687" spans="1:34" ht="11.85" customHeight="1" x14ac:dyDescent="0.2">
      <c r="A687" s="3" t="s">
        <v>416</v>
      </c>
      <c r="C687" s="16">
        <v>0</v>
      </c>
      <c r="D687" s="2"/>
      <c r="E687" s="16">
        <v>0</v>
      </c>
      <c r="F687" s="2"/>
      <c r="G687" s="16">
        <v>0</v>
      </c>
      <c r="H687" s="2"/>
      <c r="I687" s="16">
        <v>0</v>
      </c>
      <c r="J687" s="2"/>
      <c r="K687" s="17">
        <v>0</v>
      </c>
      <c r="L687" s="2"/>
      <c r="M687" s="17">
        <v>0</v>
      </c>
      <c r="N687" s="2"/>
      <c r="O687" s="17">
        <v>0</v>
      </c>
      <c r="P687" s="2"/>
      <c r="Q687" s="17">
        <f t="shared" si="26"/>
        <v>0</v>
      </c>
      <c r="T687" s="15"/>
    </row>
    <row r="688" spans="1:34" s="3" customFormat="1" ht="11.85" customHeight="1" x14ac:dyDescent="0.2">
      <c r="A688" s="3" t="s">
        <v>277</v>
      </c>
      <c r="C688" s="2">
        <f>SUM(C680:C687)</f>
        <v>1400</v>
      </c>
      <c r="D688" s="2"/>
      <c r="E688" s="2">
        <f>SUM(E680:E687)</f>
        <v>1621.4</v>
      </c>
      <c r="F688" s="2"/>
      <c r="G688" s="2">
        <f>SUM(G680:G687)</f>
        <v>48549.36</v>
      </c>
      <c r="H688" s="2"/>
      <c r="I688" s="2">
        <f>SUM(I680:I687)</f>
        <v>55700</v>
      </c>
      <c r="J688" s="2"/>
      <c r="K688" s="4">
        <f>SUM(K680:K687)</f>
        <v>55700</v>
      </c>
      <c r="L688" s="2"/>
      <c r="M688" s="4">
        <f>SUM(M680:M687)</f>
        <v>51700</v>
      </c>
      <c r="N688" s="2"/>
      <c r="O688" s="4">
        <f>SUM(O680:O687)</f>
        <v>0</v>
      </c>
      <c r="P688" s="2"/>
      <c r="Q688" s="4">
        <f>SUM(Q680:Q687)</f>
        <v>51700</v>
      </c>
      <c r="S688" s="4"/>
      <c r="T688" s="7"/>
      <c r="AH688" s="5"/>
    </row>
    <row r="689" spans="1:34" s="3" customFormat="1" ht="11.85" customHeight="1" x14ac:dyDescent="0.2">
      <c r="C689" s="2"/>
      <c r="D689" s="2"/>
      <c r="E689" s="2"/>
      <c r="F689" s="2"/>
      <c r="G689" s="2"/>
      <c r="H689" s="2"/>
      <c r="I689" s="2"/>
      <c r="J689" s="2"/>
      <c r="K689" s="4"/>
      <c r="L689" s="2"/>
      <c r="M689" s="4"/>
      <c r="N689" s="2"/>
      <c r="O689" s="4"/>
      <c r="P689" s="2"/>
      <c r="Q689" s="4"/>
      <c r="S689" s="4"/>
      <c r="T689" s="7"/>
      <c r="AH689" s="5"/>
    </row>
    <row r="690" spans="1:34" s="3" customFormat="1" ht="11.85" customHeight="1" x14ac:dyDescent="0.2">
      <c r="A690" s="14" t="s">
        <v>278</v>
      </c>
      <c r="C690" s="2"/>
      <c r="D690" s="2"/>
      <c r="E690" s="2"/>
      <c r="F690" s="2"/>
      <c r="G690" s="2"/>
      <c r="H690" s="2"/>
      <c r="I690" s="2"/>
      <c r="J690" s="2"/>
      <c r="K690" s="4"/>
      <c r="L690" s="2"/>
      <c r="M690" s="4"/>
      <c r="N690" s="2"/>
      <c r="O690" s="4"/>
      <c r="P690" s="2"/>
      <c r="Q690" s="4"/>
      <c r="S690" s="4"/>
      <c r="T690" s="7"/>
      <c r="AH690" s="5"/>
    </row>
    <row r="691" spans="1:34" s="3" customFormat="1" ht="11.85" customHeight="1" x14ac:dyDescent="0.2">
      <c r="A691" s="3" t="s">
        <v>417</v>
      </c>
      <c r="C691" s="2">
        <v>1522.24</v>
      </c>
      <c r="D691" s="2"/>
      <c r="E691" s="2">
        <v>1131.52</v>
      </c>
      <c r="F691" s="2"/>
      <c r="G691" s="2">
        <v>2586.3000000000002</v>
      </c>
      <c r="H691" s="2"/>
      <c r="I691" s="2">
        <v>3000</v>
      </c>
      <c r="J691" s="2"/>
      <c r="K691" s="4">
        <v>3000</v>
      </c>
      <c r="L691" s="2"/>
      <c r="M691" s="4">
        <v>3000</v>
      </c>
      <c r="N691" s="2"/>
      <c r="O691" s="4">
        <v>0</v>
      </c>
      <c r="P691" s="2"/>
      <c r="Q691" s="4">
        <f t="shared" ref="Q691:Q697" si="27">M691+O691</f>
        <v>3000</v>
      </c>
      <c r="S691" s="4"/>
      <c r="T691" s="15"/>
      <c r="AH691" s="5"/>
    </row>
    <row r="692" spans="1:34" s="3" customFormat="1" ht="11.85" customHeight="1" x14ac:dyDescent="0.2">
      <c r="A692" s="3" t="s">
        <v>418</v>
      </c>
      <c r="C692" s="2">
        <v>811.35</v>
      </c>
      <c r="D692" s="2"/>
      <c r="E692" s="2">
        <v>3720.3</v>
      </c>
      <c r="F692" s="2"/>
      <c r="G692" s="2">
        <v>6073.89</v>
      </c>
      <c r="H692" s="2"/>
      <c r="I692" s="2">
        <v>8000</v>
      </c>
      <c r="J692" s="2"/>
      <c r="K692" s="4">
        <v>8000</v>
      </c>
      <c r="L692" s="2"/>
      <c r="M692" s="4">
        <v>8000</v>
      </c>
      <c r="N692" s="2"/>
      <c r="O692" s="4">
        <v>0</v>
      </c>
      <c r="P692" s="2"/>
      <c r="Q692" s="4">
        <f t="shared" si="27"/>
        <v>8000</v>
      </c>
      <c r="S692" s="4"/>
      <c r="T692" s="15"/>
      <c r="AH692" s="5"/>
    </row>
    <row r="693" spans="1:34" s="3" customFormat="1" ht="11.85" customHeight="1" x14ac:dyDescent="0.2">
      <c r="A693" s="3" t="s">
        <v>419</v>
      </c>
      <c r="C693" s="2">
        <v>386.92</v>
      </c>
      <c r="D693" s="2"/>
      <c r="E693" s="2">
        <v>797.63</v>
      </c>
      <c r="F693" s="2"/>
      <c r="G693" s="2">
        <v>1542.82</v>
      </c>
      <c r="H693" s="2"/>
      <c r="I693" s="2">
        <v>1500</v>
      </c>
      <c r="J693" s="2"/>
      <c r="K693" s="4">
        <v>1500</v>
      </c>
      <c r="L693" s="2"/>
      <c r="M693" s="4">
        <v>1500</v>
      </c>
      <c r="N693" s="2"/>
      <c r="O693" s="4">
        <v>0</v>
      </c>
      <c r="P693" s="2"/>
      <c r="Q693" s="4">
        <f t="shared" si="27"/>
        <v>1500</v>
      </c>
      <c r="S693" s="4"/>
      <c r="T693" s="15"/>
      <c r="AH693" s="5"/>
    </row>
    <row r="694" spans="1:34" s="3" customFormat="1" ht="11.85" hidden="1" customHeight="1" x14ac:dyDescent="0.2">
      <c r="A694" s="3" t="s">
        <v>420</v>
      </c>
      <c r="C694" s="2">
        <v>0</v>
      </c>
      <c r="D694" s="2"/>
      <c r="E694" s="2">
        <v>0</v>
      </c>
      <c r="F694" s="2"/>
      <c r="G694" s="2">
        <v>0</v>
      </c>
      <c r="H694" s="2"/>
      <c r="I694" s="2">
        <v>0</v>
      </c>
      <c r="J694" s="2"/>
      <c r="K694" s="4">
        <v>0</v>
      </c>
      <c r="L694" s="2"/>
      <c r="M694" s="4">
        <v>0</v>
      </c>
      <c r="N694" s="2"/>
      <c r="O694" s="4">
        <v>0</v>
      </c>
      <c r="P694" s="2"/>
      <c r="Q694" s="4">
        <f t="shared" si="27"/>
        <v>0</v>
      </c>
      <c r="S694" s="4"/>
      <c r="T694" s="15"/>
      <c r="AH694" s="5"/>
    </row>
    <row r="695" spans="1:34" s="3" customFormat="1" ht="11.85" hidden="1" customHeight="1" x14ac:dyDescent="0.2">
      <c r="A695" s="3" t="s">
        <v>421</v>
      </c>
      <c r="C695" s="2">
        <v>0</v>
      </c>
      <c r="D695" s="2"/>
      <c r="E695" s="2">
        <v>0</v>
      </c>
      <c r="F695" s="2"/>
      <c r="G695" s="2">
        <v>0</v>
      </c>
      <c r="H695" s="2"/>
      <c r="I695" s="2">
        <v>0</v>
      </c>
      <c r="J695" s="2"/>
      <c r="K695" s="4">
        <v>0</v>
      </c>
      <c r="L695" s="2"/>
      <c r="M695" s="4">
        <v>0</v>
      </c>
      <c r="N695" s="2"/>
      <c r="O695" s="4">
        <v>0</v>
      </c>
      <c r="P695" s="2"/>
      <c r="Q695" s="4">
        <f t="shared" si="27"/>
        <v>0</v>
      </c>
      <c r="S695" s="4"/>
      <c r="T695" s="15"/>
      <c r="AH695" s="5"/>
    </row>
    <row r="696" spans="1:34" s="3" customFormat="1" ht="11.85" hidden="1" customHeight="1" x14ac:dyDescent="0.2">
      <c r="A696" s="3" t="s">
        <v>422</v>
      </c>
      <c r="C696" s="2">
        <v>0</v>
      </c>
      <c r="D696" s="2"/>
      <c r="E696" s="2">
        <v>0</v>
      </c>
      <c r="F696" s="2"/>
      <c r="G696" s="2">
        <v>0</v>
      </c>
      <c r="H696" s="2"/>
      <c r="I696" s="2">
        <v>0</v>
      </c>
      <c r="J696" s="2"/>
      <c r="K696" s="4">
        <v>0</v>
      </c>
      <c r="L696" s="2"/>
      <c r="M696" s="4">
        <v>0</v>
      </c>
      <c r="N696" s="2"/>
      <c r="O696" s="4">
        <v>0</v>
      </c>
      <c r="P696" s="2"/>
      <c r="Q696" s="4">
        <f t="shared" si="27"/>
        <v>0</v>
      </c>
      <c r="S696" s="4"/>
      <c r="T696" s="15"/>
      <c r="AH696" s="5"/>
    </row>
    <row r="697" spans="1:34" s="3" customFormat="1" ht="11.85" customHeight="1" x14ac:dyDescent="0.2">
      <c r="A697" s="3" t="s">
        <v>423</v>
      </c>
      <c r="C697" s="16">
        <v>2479.8000000000002</v>
      </c>
      <c r="D697" s="2"/>
      <c r="E697" s="16">
        <v>6670.8</v>
      </c>
      <c r="F697" s="2"/>
      <c r="G697" s="16">
        <v>9914.86</v>
      </c>
      <c r="H697" s="2"/>
      <c r="I697" s="16">
        <v>10000</v>
      </c>
      <c r="J697" s="2"/>
      <c r="K697" s="17">
        <v>10000</v>
      </c>
      <c r="L697" s="2"/>
      <c r="M697" s="17">
        <v>10000</v>
      </c>
      <c r="N697" s="2"/>
      <c r="O697" s="17">
        <v>0</v>
      </c>
      <c r="P697" s="2"/>
      <c r="Q697" s="17">
        <f t="shared" si="27"/>
        <v>10000</v>
      </c>
      <c r="S697" s="4"/>
      <c r="T697" s="15"/>
      <c r="AH697" s="5"/>
    </row>
    <row r="698" spans="1:34" s="3" customFormat="1" ht="11.85" customHeight="1" x14ac:dyDescent="0.2">
      <c r="A698" s="3" t="s">
        <v>300</v>
      </c>
      <c r="C698" s="2">
        <f>SUM(C691:C697)</f>
        <v>5200.3100000000004</v>
      </c>
      <c r="D698" s="2"/>
      <c r="E698" s="2">
        <f>SUM(E691:E697)</f>
        <v>12320.25</v>
      </c>
      <c r="F698" s="2"/>
      <c r="G698" s="2">
        <f>SUM(G691:G697)</f>
        <v>20117.870000000003</v>
      </c>
      <c r="H698" s="2"/>
      <c r="I698" s="2">
        <f>SUM(I691:I697)</f>
        <v>22500</v>
      </c>
      <c r="J698" s="2"/>
      <c r="K698" s="4">
        <f>SUM(K691:K697)</f>
        <v>22500</v>
      </c>
      <c r="L698" s="2"/>
      <c r="M698" s="4">
        <f>SUM(M691:M697)</f>
        <v>22500</v>
      </c>
      <c r="N698" s="2"/>
      <c r="O698" s="4">
        <f>SUM(O691:O697)</f>
        <v>0</v>
      </c>
      <c r="P698" s="2"/>
      <c r="Q698" s="4">
        <f>SUM(Q691:Q697)</f>
        <v>22500</v>
      </c>
      <c r="S698" s="4"/>
      <c r="T698" s="7"/>
      <c r="AH698" s="5"/>
    </row>
    <row r="699" spans="1:34" s="3" customFormat="1" ht="11.85" customHeight="1" x14ac:dyDescent="0.2">
      <c r="C699" s="2"/>
      <c r="D699" s="2"/>
      <c r="E699" s="2"/>
      <c r="F699" s="2"/>
      <c r="G699" s="2"/>
      <c r="H699" s="2"/>
      <c r="I699" s="2"/>
      <c r="J699" s="2"/>
      <c r="K699" s="4"/>
      <c r="L699" s="2"/>
      <c r="M699" s="4"/>
      <c r="N699" s="2"/>
      <c r="O699" s="4"/>
      <c r="P699" s="2"/>
      <c r="Q699" s="4"/>
      <c r="S699" s="4"/>
      <c r="T699" s="7"/>
      <c r="AH699" s="5"/>
    </row>
    <row r="700" spans="1:34" s="3" customFormat="1" ht="11.85" customHeight="1" x14ac:dyDescent="0.2">
      <c r="A700" s="3" t="s">
        <v>424</v>
      </c>
      <c r="C700" s="2">
        <f>C677+C688+C698</f>
        <v>11167.84</v>
      </c>
      <c r="D700" s="2"/>
      <c r="E700" s="2">
        <f>E677+E688+E698</f>
        <v>18581.510000000002</v>
      </c>
      <c r="F700" s="2"/>
      <c r="G700" s="2">
        <f>G677+G688+G698</f>
        <v>73589.710000000006</v>
      </c>
      <c r="H700" s="2"/>
      <c r="I700" s="2">
        <f>I677+I688+I698</f>
        <v>82870</v>
      </c>
      <c r="J700" s="2"/>
      <c r="K700" s="4">
        <f>K677+K688+K698</f>
        <v>82870</v>
      </c>
      <c r="L700" s="2"/>
      <c r="M700" s="4">
        <f>M677+M688+M698</f>
        <v>78868</v>
      </c>
      <c r="N700" s="2"/>
      <c r="O700" s="4">
        <f>O677+O688+O698</f>
        <v>0</v>
      </c>
      <c r="P700" s="2"/>
      <c r="Q700" s="4">
        <f>Q677+Q688+Q698</f>
        <v>78868</v>
      </c>
      <c r="S700" s="4"/>
      <c r="T700" s="15"/>
      <c r="AH700" s="5"/>
    </row>
    <row r="701" spans="1:34" s="3" customFormat="1" ht="11.85" customHeight="1" x14ac:dyDescent="0.2">
      <c r="C701" s="2"/>
      <c r="D701" s="2"/>
      <c r="E701" s="2"/>
      <c r="F701" s="2"/>
      <c r="G701" s="2"/>
      <c r="H701" s="2"/>
      <c r="I701" s="2"/>
      <c r="J701" s="2"/>
      <c r="K701" s="4"/>
      <c r="L701" s="2"/>
      <c r="M701" s="4"/>
      <c r="N701" s="2"/>
      <c r="O701" s="4"/>
      <c r="P701" s="2"/>
      <c r="Q701" s="4"/>
      <c r="S701" s="4"/>
      <c r="T701" s="7"/>
      <c r="AH701" s="5"/>
    </row>
    <row r="702" spans="1:34" s="3" customFormat="1" ht="11.85" customHeight="1" x14ac:dyDescent="0.2">
      <c r="C702" s="2"/>
      <c r="D702" s="2"/>
      <c r="E702" s="2"/>
      <c r="F702" s="2"/>
      <c r="G702" s="2"/>
      <c r="H702" s="2"/>
      <c r="I702" s="2"/>
      <c r="J702" s="2"/>
      <c r="K702" s="4"/>
      <c r="L702" s="2"/>
      <c r="M702" s="4"/>
      <c r="N702" s="2"/>
      <c r="O702" s="4"/>
      <c r="P702" s="2"/>
      <c r="Q702" s="4"/>
      <c r="S702" s="4"/>
      <c r="T702" s="7"/>
      <c r="AH702" s="5"/>
    </row>
    <row r="703" spans="1:34" s="3" customFormat="1" ht="11.85" customHeight="1" x14ac:dyDescent="0.2">
      <c r="C703" s="2"/>
      <c r="D703" s="2"/>
      <c r="E703" s="2"/>
      <c r="F703" s="2"/>
      <c r="G703" s="2"/>
      <c r="H703" s="2"/>
      <c r="I703" s="2"/>
      <c r="J703" s="2"/>
      <c r="K703" s="4"/>
      <c r="L703" s="2"/>
      <c r="M703" s="4"/>
      <c r="N703" s="2"/>
      <c r="O703" s="4"/>
      <c r="P703" s="2"/>
      <c r="Q703" s="4"/>
      <c r="S703" s="4"/>
      <c r="T703" s="7"/>
      <c r="AH703" s="5"/>
    </row>
    <row r="704" spans="1:34" s="4" customFormat="1" ht="11.85" customHeight="1" x14ac:dyDescent="0.2">
      <c r="A704" s="3"/>
      <c r="B704" s="3"/>
      <c r="C704" s="2"/>
      <c r="D704" s="2"/>
      <c r="E704" s="2"/>
      <c r="F704" s="2"/>
      <c r="G704" s="2"/>
      <c r="H704" s="2"/>
      <c r="I704" s="2"/>
      <c r="J704" s="2"/>
      <c r="L704" s="2"/>
      <c r="N704" s="2"/>
      <c r="P704" s="2"/>
      <c r="R704" s="3"/>
      <c r="T704" s="7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5"/>
    </row>
    <row r="705" spans="1:34" s="4" customFormat="1" ht="11.85" customHeight="1" x14ac:dyDescent="0.2">
      <c r="A705" s="3"/>
      <c r="B705" s="3"/>
      <c r="C705" s="2"/>
      <c r="D705" s="3"/>
      <c r="E705" s="2"/>
      <c r="F705" s="3"/>
      <c r="G705" s="2"/>
      <c r="H705" s="3"/>
      <c r="I705" s="2"/>
      <c r="J705" s="3"/>
      <c r="L705" s="3"/>
      <c r="N705" s="3"/>
      <c r="P705" s="3"/>
      <c r="R705" s="3"/>
      <c r="T705" s="7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5"/>
    </row>
    <row r="706" spans="1:34" s="4" customFormat="1" ht="11.85" customHeight="1" x14ac:dyDescent="0.2">
      <c r="A706" s="3"/>
      <c r="B706" s="3"/>
      <c r="C706" s="2"/>
      <c r="D706" s="3"/>
      <c r="E706" s="2"/>
      <c r="F706" s="3"/>
      <c r="G706" s="2"/>
      <c r="H706" s="3"/>
      <c r="I706" s="2"/>
      <c r="J706" s="3"/>
      <c r="L706" s="3"/>
      <c r="N706" s="3"/>
      <c r="P706" s="3"/>
      <c r="R706" s="3"/>
      <c r="T706" s="7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5"/>
    </row>
    <row r="707" spans="1:34" s="4" customFormat="1" ht="11.85" customHeight="1" x14ac:dyDescent="0.2">
      <c r="A707" s="3"/>
      <c r="B707" s="3"/>
      <c r="C707" s="2"/>
      <c r="D707" s="3"/>
      <c r="E707" s="2"/>
      <c r="F707" s="3"/>
      <c r="G707" s="2"/>
      <c r="H707" s="3"/>
      <c r="I707" s="2"/>
      <c r="J707" s="3"/>
      <c r="L707" s="3"/>
      <c r="N707" s="3"/>
      <c r="P707" s="3"/>
      <c r="R707" s="3"/>
      <c r="T707" s="7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5"/>
    </row>
    <row r="708" spans="1:34" s="4" customFormat="1" ht="11.85" customHeight="1" x14ac:dyDescent="0.2">
      <c r="A708" s="3"/>
      <c r="B708" s="3"/>
      <c r="C708" s="2"/>
      <c r="D708" s="3"/>
      <c r="E708" s="2"/>
      <c r="F708" s="3"/>
      <c r="G708" s="2"/>
      <c r="H708" s="3"/>
      <c r="I708" s="2"/>
      <c r="J708" s="3"/>
      <c r="L708" s="3"/>
      <c r="N708" s="3"/>
      <c r="P708" s="3"/>
      <c r="R708" s="3"/>
      <c r="T708" s="7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5"/>
    </row>
    <row r="709" spans="1:34" s="4" customFormat="1" ht="11.85" customHeight="1" x14ac:dyDescent="0.2">
      <c r="A709" s="3"/>
      <c r="B709" s="3"/>
      <c r="C709" s="2"/>
      <c r="D709" s="3"/>
      <c r="E709" s="2"/>
      <c r="F709" s="3"/>
      <c r="G709" s="2"/>
      <c r="H709" s="3"/>
      <c r="I709" s="2"/>
      <c r="J709" s="3"/>
      <c r="L709" s="3"/>
      <c r="N709" s="3"/>
      <c r="P709" s="3"/>
      <c r="R709" s="3"/>
      <c r="T709" s="7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5"/>
    </row>
    <row r="710" spans="1:34" s="4" customFormat="1" ht="11.85" customHeight="1" x14ac:dyDescent="0.2">
      <c r="A710" s="3"/>
      <c r="B710" s="3"/>
      <c r="C710" s="2"/>
      <c r="D710" s="3"/>
      <c r="E710" s="2"/>
      <c r="F710" s="3"/>
      <c r="G710" s="2"/>
      <c r="H710" s="3"/>
      <c r="I710" s="2"/>
      <c r="J710" s="3"/>
      <c r="L710" s="3"/>
      <c r="N710" s="3"/>
      <c r="P710" s="3"/>
      <c r="R710" s="3"/>
      <c r="T710" s="7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5"/>
    </row>
    <row r="711" spans="1:34" s="4" customFormat="1" ht="11.85" customHeight="1" x14ac:dyDescent="0.2">
      <c r="A711" s="3"/>
      <c r="B711" s="3"/>
      <c r="C711" s="2"/>
      <c r="D711" s="3"/>
      <c r="E711" s="2"/>
      <c r="F711" s="3"/>
      <c r="G711" s="2"/>
      <c r="H711" s="3"/>
      <c r="I711" s="2"/>
      <c r="J711" s="3"/>
      <c r="L711" s="3"/>
      <c r="N711" s="3"/>
      <c r="P711" s="3"/>
      <c r="R711" s="3"/>
      <c r="T711" s="7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5"/>
    </row>
    <row r="712" spans="1:34" s="4" customFormat="1" ht="11.85" customHeight="1" x14ac:dyDescent="0.2">
      <c r="A712" s="3"/>
      <c r="B712" s="3"/>
      <c r="C712" s="2"/>
      <c r="D712" s="3"/>
      <c r="E712" s="2"/>
      <c r="F712" s="3"/>
      <c r="G712" s="2"/>
      <c r="H712" s="3"/>
      <c r="I712" s="2"/>
      <c r="J712" s="3"/>
      <c r="L712" s="3"/>
      <c r="N712" s="3"/>
      <c r="P712" s="3"/>
      <c r="R712" s="3"/>
      <c r="T712" s="7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5"/>
    </row>
    <row r="713" spans="1:34" s="4" customFormat="1" ht="11.85" customHeight="1" x14ac:dyDescent="0.2">
      <c r="A713" s="3"/>
      <c r="B713" s="3"/>
      <c r="C713" s="2"/>
      <c r="D713" s="3"/>
      <c r="E713" s="2"/>
      <c r="F713" s="3"/>
      <c r="G713" s="2"/>
      <c r="H713" s="3"/>
      <c r="I713" s="2"/>
      <c r="J713" s="3"/>
      <c r="L713" s="3"/>
      <c r="N713" s="3"/>
      <c r="P713" s="3"/>
      <c r="R713" s="3"/>
      <c r="T713" s="7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5"/>
    </row>
    <row r="714" spans="1:34" s="4" customFormat="1" ht="11.85" customHeight="1" x14ac:dyDescent="0.2">
      <c r="A714" s="3"/>
      <c r="B714" s="3"/>
      <c r="C714" s="2"/>
      <c r="D714" s="3"/>
      <c r="E714" s="2"/>
      <c r="F714" s="3"/>
      <c r="G714" s="2"/>
      <c r="H714" s="3"/>
      <c r="I714" s="2"/>
      <c r="J714" s="3"/>
      <c r="L714" s="3"/>
      <c r="N714" s="3"/>
      <c r="P714" s="3"/>
      <c r="R714" s="3"/>
      <c r="T714" s="7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5"/>
    </row>
    <row r="715" spans="1:34" s="4" customFormat="1" ht="11.85" customHeight="1" x14ac:dyDescent="0.2">
      <c r="A715" s="3"/>
      <c r="B715" s="3"/>
      <c r="C715" s="2"/>
      <c r="D715" s="3"/>
      <c r="E715" s="2"/>
      <c r="F715" s="3"/>
      <c r="G715" s="2"/>
      <c r="H715" s="3"/>
      <c r="I715" s="2"/>
      <c r="J715" s="3"/>
      <c r="L715" s="3"/>
      <c r="N715" s="3"/>
      <c r="P715" s="3"/>
      <c r="R715" s="3"/>
      <c r="T715" s="7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5"/>
    </row>
    <row r="716" spans="1:34" s="4" customFormat="1" ht="11.85" customHeight="1" x14ac:dyDescent="0.2">
      <c r="A716" s="3"/>
      <c r="B716" s="3"/>
      <c r="C716" s="2"/>
      <c r="D716" s="3"/>
      <c r="E716" s="2"/>
      <c r="F716" s="3"/>
      <c r="G716" s="2"/>
      <c r="H716" s="3"/>
      <c r="I716" s="2"/>
      <c r="J716" s="3"/>
      <c r="L716" s="3"/>
      <c r="N716" s="3"/>
      <c r="P716" s="3"/>
      <c r="R716" s="3"/>
      <c r="T716" s="7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5"/>
    </row>
    <row r="717" spans="1:34" s="4" customFormat="1" ht="11.85" customHeight="1" x14ac:dyDescent="0.2">
      <c r="A717" s="3"/>
      <c r="B717" s="3"/>
      <c r="C717" s="2"/>
      <c r="D717" s="3"/>
      <c r="E717" s="2"/>
      <c r="F717" s="3"/>
      <c r="G717" s="2"/>
      <c r="H717" s="3"/>
      <c r="I717" s="2"/>
      <c r="J717" s="3"/>
      <c r="L717" s="3"/>
      <c r="N717" s="3"/>
      <c r="P717" s="3"/>
      <c r="R717" s="3"/>
      <c r="T717" s="7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5"/>
    </row>
    <row r="718" spans="1:34" s="4" customFormat="1" ht="11.85" customHeight="1" x14ac:dyDescent="0.2">
      <c r="A718" s="3"/>
      <c r="B718" s="3"/>
      <c r="C718" s="2"/>
      <c r="D718" s="3"/>
      <c r="E718" s="2"/>
      <c r="F718" s="3"/>
      <c r="G718" s="2"/>
      <c r="H718" s="3"/>
      <c r="I718" s="2"/>
      <c r="J718" s="3"/>
      <c r="L718" s="3"/>
      <c r="N718" s="3"/>
      <c r="P718" s="3"/>
      <c r="R718" s="3"/>
      <c r="T718" s="7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5"/>
    </row>
    <row r="719" spans="1:34" s="4" customFormat="1" ht="11.85" customHeight="1" x14ac:dyDescent="0.2">
      <c r="A719" s="3"/>
      <c r="B719" s="3"/>
      <c r="C719" s="2"/>
      <c r="D719" s="3"/>
      <c r="E719" s="2"/>
      <c r="F719" s="3"/>
      <c r="G719" s="2"/>
      <c r="H719" s="3"/>
      <c r="I719" s="2"/>
      <c r="J719" s="3"/>
      <c r="L719" s="3"/>
      <c r="N719" s="3"/>
      <c r="P719" s="3"/>
      <c r="R719" s="3"/>
      <c r="T719" s="7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5"/>
    </row>
    <row r="720" spans="1:34" s="3" customFormat="1" ht="11.85" customHeight="1" x14ac:dyDescent="0.2">
      <c r="C720" s="2"/>
      <c r="E720" s="2"/>
      <c r="G720" s="2"/>
      <c r="I720" s="2"/>
      <c r="K720" s="4"/>
      <c r="M720" s="4"/>
      <c r="O720" s="4"/>
      <c r="Q720" s="4"/>
      <c r="S720" s="4"/>
      <c r="T720" s="7"/>
      <c r="AH720" s="5"/>
    </row>
    <row r="721" spans="1:34" s="3" customFormat="1" ht="11.85" customHeight="1" x14ac:dyDescent="0.2">
      <c r="C721" s="2"/>
      <c r="E721" s="2"/>
      <c r="G721" s="2"/>
      <c r="I721" s="2"/>
      <c r="K721" s="4"/>
      <c r="M721" s="4"/>
      <c r="O721" s="4"/>
      <c r="Q721" s="4"/>
      <c r="S721" s="4"/>
      <c r="T721" s="7"/>
      <c r="AH721" s="5"/>
    </row>
    <row r="722" spans="1:34" s="3" customFormat="1" ht="11.85" customHeight="1" x14ac:dyDescent="0.2">
      <c r="C722" s="2"/>
      <c r="E722" s="2"/>
      <c r="G722" s="2"/>
      <c r="I722" s="2"/>
      <c r="K722" s="4"/>
      <c r="M722" s="4"/>
      <c r="O722" s="4"/>
      <c r="Q722" s="4"/>
      <c r="S722" s="4"/>
      <c r="T722" s="7"/>
      <c r="AH722" s="5"/>
    </row>
    <row r="723" spans="1:34" s="3" customFormat="1" ht="11.85" customHeight="1" x14ac:dyDescent="0.2">
      <c r="A723" s="1"/>
      <c r="B723" s="1"/>
      <c r="C723" s="2"/>
      <c r="E723" s="2" t="str">
        <f>$E$1</f>
        <v>CITY OF BRADY</v>
      </c>
      <c r="G723" s="2"/>
      <c r="I723" s="2"/>
      <c r="K723" s="4"/>
      <c r="M723" s="4"/>
      <c r="O723" s="4"/>
      <c r="Q723" s="4"/>
      <c r="S723" s="4"/>
      <c r="T723" s="7"/>
      <c r="AH723" s="5"/>
    </row>
    <row r="724" spans="1:34" s="3" customFormat="1" ht="11.85" customHeight="1" x14ac:dyDescent="0.2">
      <c r="C724" s="2"/>
      <c r="E724" s="2" t="str">
        <f>$E$2</f>
        <v>BUDGET REPORT</v>
      </c>
      <c r="G724" s="2"/>
      <c r="I724" s="2"/>
      <c r="K724" s="4"/>
      <c r="M724" s="4"/>
      <c r="O724" s="4"/>
      <c r="Q724" s="4"/>
      <c r="S724" s="4"/>
      <c r="T724" s="7"/>
      <c r="AH724" s="5"/>
    </row>
    <row r="725" spans="1:34" s="3" customFormat="1" ht="11.85" customHeight="1" x14ac:dyDescent="0.2">
      <c r="C725" s="2"/>
      <c r="E725" s="2" t="str">
        <f>$E$3</f>
        <v>FISCAL YEAR 2017 - 2018</v>
      </c>
      <c r="G725" s="2"/>
      <c r="I725" s="2"/>
      <c r="K725" s="4"/>
      <c r="M725" s="4"/>
      <c r="O725" s="4"/>
      <c r="Q725" s="4"/>
      <c r="S725" s="4"/>
      <c r="T725" s="7"/>
      <c r="AH725" s="5"/>
    </row>
    <row r="726" spans="1:34" s="3" customFormat="1" ht="11.85" customHeight="1" x14ac:dyDescent="0.2">
      <c r="A726" s="3" t="s">
        <v>3</v>
      </c>
      <c r="C726" s="2"/>
      <c r="E726" s="2"/>
      <c r="G726" s="2"/>
      <c r="I726" s="2"/>
      <c r="K726" s="4"/>
      <c r="M726" s="4"/>
      <c r="O726" s="4"/>
      <c r="Q726" s="4"/>
      <c r="S726" s="4"/>
      <c r="T726" s="7"/>
      <c r="AH726" s="5"/>
    </row>
    <row r="727" spans="1:34" s="3" customFormat="1" ht="11.85" customHeight="1" x14ac:dyDescent="0.2">
      <c r="A727" s="3" t="s">
        <v>425</v>
      </c>
      <c r="C727" s="2"/>
      <c r="E727" s="2"/>
      <c r="G727" s="2"/>
      <c r="I727" s="2"/>
      <c r="K727" s="4"/>
      <c r="M727" s="4"/>
      <c r="O727" s="4"/>
      <c r="Q727" s="4"/>
      <c r="S727" s="4"/>
      <c r="T727" s="7"/>
      <c r="AH727" s="5"/>
    </row>
    <row r="728" spans="1:34" s="3" customFormat="1" ht="11.85" customHeight="1" x14ac:dyDescent="0.2">
      <c r="C728" s="9"/>
      <c r="E728" s="2"/>
      <c r="G728" s="2"/>
      <c r="I728" s="49" t="str">
        <f>$I$6</f>
        <v>(----- 2016-2017 ------)</v>
      </c>
      <c r="J728" s="49"/>
      <c r="K728" s="49"/>
      <c r="L728" s="8"/>
      <c r="M728" s="49" t="str">
        <f>$M$6</f>
        <v>2017-2018</v>
      </c>
      <c r="N728" s="49"/>
      <c r="O728" s="49"/>
      <c r="P728" s="49"/>
      <c r="Q728" s="49"/>
      <c r="S728" s="4"/>
      <c r="T728" s="7"/>
      <c r="AH728" s="5"/>
    </row>
    <row r="729" spans="1:34" s="3" customFormat="1" ht="11.85" customHeight="1" x14ac:dyDescent="0.2">
      <c r="C729" s="9" t="str">
        <f>$C$7</f>
        <v>2013-2014</v>
      </c>
      <c r="D729" s="8"/>
      <c r="E729" s="9" t="str">
        <f>$E$7</f>
        <v>2014-2015</v>
      </c>
      <c r="F729" s="8"/>
      <c r="G729" s="9" t="str">
        <f>$G$7</f>
        <v>2015-2016</v>
      </c>
      <c r="H729" s="8"/>
      <c r="I729" s="9" t="s">
        <v>9</v>
      </c>
      <c r="J729" s="8"/>
      <c r="K729" s="10" t="str">
        <f>+$K$7</f>
        <v>PROJECTED</v>
      </c>
      <c r="L729" s="8"/>
      <c r="M729" s="10" t="str">
        <f>$M$7</f>
        <v>2017-2018</v>
      </c>
      <c r="N729" s="8"/>
      <c r="O729" s="10" t="str">
        <f>$O$7</f>
        <v>2017-2018</v>
      </c>
      <c r="P729" s="8"/>
      <c r="Q729" s="10" t="str">
        <f>$Q$7</f>
        <v>APPROVED</v>
      </c>
      <c r="S729" s="4"/>
      <c r="T729" s="7"/>
      <c r="AH729" s="5"/>
    </row>
    <row r="730" spans="1:34" s="3" customFormat="1" ht="11.85" customHeight="1" x14ac:dyDescent="0.2">
      <c r="A730" s="11" t="s">
        <v>247</v>
      </c>
      <c r="C730" s="12" t="s">
        <v>12</v>
      </c>
      <c r="D730" s="8"/>
      <c r="E730" s="12" t="s">
        <v>12</v>
      </c>
      <c r="F730" s="8"/>
      <c r="G730" s="12" t="s">
        <v>12</v>
      </c>
      <c r="H730" s="8"/>
      <c r="I730" s="12" t="s">
        <v>13</v>
      </c>
      <c r="J730" s="8"/>
      <c r="K730" s="13" t="s">
        <v>13</v>
      </c>
      <c r="L730" s="8"/>
      <c r="M730" s="13" t="str">
        <f>$M$8</f>
        <v>BASE</v>
      </c>
      <c r="N730" s="8"/>
      <c r="O730" s="13" t="str">
        <f>$O$8</f>
        <v>SUPPLEMENTAL</v>
      </c>
      <c r="P730" s="8"/>
      <c r="Q730" s="13" t="str">
        <f>$Q$8</f>
        <v>BUDGET</v>
      </c>
      <c r="S730" s="4"/>
      <c r="T730" s="7"/>
      <c r="AH730" s="5"/>
    </row>
    <row r="731" spans="1:34" s="3" customFormat="1" ht="11.85" customHeight="1" x14ac:dyDescent="0.2">
      <c r="C731" s="2"/>
      <c r="E731" s="2"/>
      <c r="G731" s="2"/>
      <c r="I731" s="2"/>
      <c r="K731" s="4"/>
      <c r="M731" s="4"/>
      <c r="O731" s="4"/>
      <c r="Q731" s="4"/>
      <c r="S731" s="4"/>
      <c r="T731" s="7"/>
      <c r="AH731" s="5"/>
    </row>
    <row r="732" spans="1:34" s="3" customFormat="1" ht="11.85" customHeight="1" x14ac:dyDescent="0.2">
      <c r="A732" s="14" t="s">
        <v>248</v>
      </c>
      <c r="C732" s="2"/>
      <c r="E732" s="2"/>
      <c r="G732" s="2"/>
      <c r="I732" s="2"/>
      <c r="K732" s="4"/>
      <c r="M732" s="4"/>
      <c r="O732" s="4"/>
      <c r="Q732" s="4"/>
      <c r="S732" s="4"/>
      <c r="T732" s="7"/>
      <c r="AH732" s="5"/>
    </row>
    <row r="733" spans="1:34" s="3" customFormat="1" ht="11.85" customHeight="1" x14ac:dyDescent="0.2">
      <c r="A733" s="3" t="s">
        <v>426</v>
      </c>
      <c r="C733" s="2">
        <v>69418.28</v>
      </c>
      <c r="D733" s="2"/>
      <c r="E733" s="2">
        <v>74928.850000000006</v>
      </c>
      <c r="F733" s="2"/>
      <c r="G733" s="2">
        <v>82737.710000000006</v>
      </c>
      <c r="H733" s="2"/>
      <c r="I733" s="2">
        <v>80056</v>
      </c>
      <c r="J733" s="2"/>
      <c r="K733" s="4">
        <v>88056</v>
      </c>
      <c r="L733" s="2"/>
      <c r="M733" s="4">
        <v>97107</v>
      </c>
      <c r="N733" s="2"/>
      <c r="O733" s="4">
        <v>9360</v>
      </c>
      <c r="P733" s="2"/>
      <c r="Q733" s="4">
        <f t="shared" ref="Q733:Q739" si="28">M733+O733</f>
        <v>106467</v>
      </c>
      <c r="S733" s="4"/>
      <c r="T733" s="15"/>
      <c r="AH733" s="5"/>
    </row>
    <row r="734" spans="1:34" s="3" customFormat="1" ht="11.85" customHeight="1" x14ac:dyDescent="0.2">
      <c r="A734" s="3" t="s">
        <v>427</v>
      </c>
      <c r="C734" s="2">
        <v>564.75</v>
      </c>
      <c r="D734" s="2"/>
      <c r="E734" s="2">
        <v>180</v>
      </c>
      <c r="F734" s="2"/>
      <c r="G734" s="2">
        <v>218.09</v>
      </c>
      <c r="H734" s="2"/>
      <c r="I734" s="2">
        <v>6500</v>
      </c>
      <c r="J734" s="2"/>
      <c r="K734" s="4">
        <v>500</v>
      </c>
      <c r="L734" s="2"/>
      <c r="M734" s="4">
        <v>500</v>
      </c>
      <c r="N734" s="2"/>
      <c r="O734" s="4">
        <v>0</v>
      </c>
      <c r="P734" s="2"/>
      <c r="Q734" s="4">
        <f t="shared" si="28"/>
        <v>500</v>
      </c>
      <c r="S734" s="4"/>
      <c r="T734" s="15"/>
      <c r="AH734" s="5"/>
    </row>
    <row r="735" spans="1:34" s="3" customFormat="1" ht="11.85" customHeight="1" x14ac:dyDescent="0.2">
      <c r="A735" s="3" t="s">
        <v>428</v>
      </c>
      <c r="C735" s="2">
        <v>5994.76</v>
      </c>
      <c r="D735" s="2"/>
      <c r="E735" s="2">
        <v>7986</v>
      </c>
      <c r="F735" s="2"/>
      <c r="G735" s="2">
        <v>9396.24</v>
      </c>
      <c r="H735" s="2"/>
      <c r="I735" s="2">
        <v>9845</v>
      </c>
      <c r="J735" s="2"/>
      <c r="K735" s="4">
        <v>9845</v>
      </c>
      <c r="L735" s="2"/>
      <c r="M735" s="4">
        <v>11415</v>
      </c>
      <c r="N735" s="2"/>
      <c r="O735" s="4">
        <v>5708</v>
      </c>
      <c r="P735" s="2"/>
      <c r="Q735" s="4">
        <f t="shared" si="28"/>
        <v>17123</v>
      </c>
      <c r="S735" s="4"/>
      <c r="T735" s="15"/>
      <c r="AH735" s="5"/>
    </row>
    <row r="736" spans="1:34" ht="11.85" customHeight="1" x14ac:dyDescent="0.2">
      <c r="A736" s="3" t="s">
        <v>429</v>
      </c>
      <c r="C736" s="2">
        <v>4444.07</v>
      </c>
      <c r="D736" s="2"/>
      <c r="E736" s="2">
        <v>3672.93</v>
      </c>
      <c r="F736" s="2"/>
      <c r="G736" s="2">
        <v>3783.44</v>
      </c>
      <c r="H736" s="2"/>
      <c r="I736" s="2">
        <v>4497</v>
      </c>
      <c r="J736" s="2"/>
      <c r="K736" s="4">
        <v>4497</v>
      </c>
      <c r="L736" s="2"/>
      <c r="M736" s="4">
        <v>3996</v>
      </c>
      <c r="N736" s="2"/>
      <c r="O736" s="4">
        <v>1010</v>
      </c>
      <c r="P736" s="2"/>
      <c r="Q736" s="4">
        <f t="shared" si="28"/>
        <v>5006</v>
      </c>
      <c r="T736" s="15"/>
    </row>
    <row r="737" spans="1:21" ht="11.85" customHeight="1" x14ac:dyDescent="0.2">
      <c r="A737" s="3" t="s">
        <v>430</v>
      </c>
      <c r="C737" s="2">
        <v>2659.92</v>
      </c>
      <c r="D737" s="2"/>
      <c r="E737" s="2">
        <v>2541.91</v>
      </c>
      <c r="F737" s="2"/>
      <c r="G737" s="2">
        <v>2591.56</v>
      </c>
      <c r="H737" s="2"/>
      <c r="I737" s="2">
        <v>2682</v>
      </c>
      <c r="J737" s="2"/>
      <c r="K737" s="4">
        <v>2682</v>
      </c>
      <c r="L737" s="2"/>
      <c r="M737" s="4">
        <v>2591</v>
      </c>
      <c r="N737" s="2"/>
      <c r="O737" s="4">
        <v>321</v>
      </c>
      <c r="P737" s="2"/>
      <c r="Q737" s="4">
        <f t="shared" si="28"/>
        <v>2912</v>
      </c>
      <c r="T737" s="15"/>
    </row>
    <row r="738" spans="1:21" ht="11.85" customHeight="1" x14ac:dyDescent="0.2">
      <c r="A738" s="3" t="s">
        <v>431</v>
      </c>
      <c r="C738" s="2">
        <v>814.07</v>
      </c>
      <c r="D738" s="2"/>
      <c r="E738" s="2">
        <v>152.71</v>
      </c>
      <c r="F738" s="2"/>
      <c r="G738" s="2">
        <v>908.33</v>
      </c>
      <c r="H738" s="2"/>
      <c r="I738" s="2">
        <v>594</v>
      </c>
      <c r="J738" s="2"/>
      <c r="K738" s="4">
        <v>594</v>
      </c>
      <c r="L738" s="2"/>
      <c r="M738" s="4">
        <v>648</v>
      </c>
      <c r="N738" s="2"/>
      <c r="O738" s="4">
        <v>41</v>
      </c>
      <c r="P738" s="2"/>
      <c r="Q738" s="4">
        <f t="shared" si="28"/>
        <v>689</v>
      </c>
      <c r="T738" s="15"/>
    </row>
    <row r="739" spans="1:21" ht="11.85" customHeight="1" x14ac:dyDescent="0.2">
      <c r="A739" s="3" t="s">
        <v>432</v>
      </c>
      <c r="C739" s="16">
        <v>5598.69</v>
      </c>
      <c r="D739" s="2"/>
      <c r="E739" s="16">
        <v>5761.7</v>
      </c>
      <c r="F739" s="2"/>
      <c r="G739" s="16">
        <v>6363.79</v>
      </c>
      <c r="H739" s="2"/>
      <c r="I739" s="16">
        <v>6751</v>
      </c>
      <c r="J739" s="2"/>
      <c r="K739" s="17">
        <v>6751</v>
      </c>
      <c r="L739" s="2"/>
      <c r="M739" s="17">
        <v>7613</v>
      </c>
      <c r="N739" s="2"/>
      <c r="O739" s="17">
        <v>730</v>
      </c>
      <c r="P739" s="2"/>
      <c r="Q739" s="17">
        <f t="shared" si="28"/>
        <v>8343</v>
      </c>
      <c r="T739" s="15"/>
    </row>
    <row r="740" spans="1:21" ht="11.85" customHeight="1" x14ac:dyDescent="0.2">
      <c r="A740" s="3" t="s">
        <v>259</v>
      </c>
      <c r="C740" s="2">
        <f>SUM(C733:C739)</f>
        <v>89494.54</v>
      </c>
      <c r="D740" s="2"/>
      <c r="E740" s="2">
        <f>SUM(E733:E739)</f>
        <v>95224.1</v>
      </c>
      <c r="F740" s="2"/>
      <c r="G740" s="2">
        <f>SUM(G733:G739)</f>
        <v>105999.16</v>
      </c>
      <c r="H740" s="2"/>
      <c r="I740" s="2">
        <f>SUM(I733:I739)</f>
        <v>110925</v>
      </c>
      <c r="J740" s="2"/>
      <c r="K740" s="4">
        <f>SUM(K733:K739)</f>
        <v>112925</v>
      </c>
      <c r="L740" s="2"/>
      <c r="M740" s="4">
        <f>SUM(M733:M739)</f>
        <v>123870</v>
      </c>
      <c r="N740" s="2"/>
      <c r="O740" s="4">
        <f>SUM(O733:O739)</f>
        <v>17170</v>
      </c>
      <c r="P740" s="2"/>
      <c r="Q740" s="4">
        <f>SUM(Q733:Q739)</f>
        <v>141040</v>
      </c>
      <c r="R740" s="2"/>
      <c r="U740" s="2"/>
    </row>
    <row r="741" spans="1:21" ht="11.85" customHeight="1" x14ac:dyDescent="0.2">
      <c r="D741" s="2"/>
      <c r="F741" s="2"/>
      <c r="H741" s="2"/>
      <c r="J741" s="2"/>
      <c r="L741" s="2"/>
      <c r="N741" s="2"/>
      <c r="P741" s="2"/>
    </row>
    <row r="742" spans="1:21" ht="11.85" customHeight="1" x14ac:dyDescent="0.2">
      <c r="A742" s="14" t="s">
        <v>260</v>
      </c>
      <c r="D742" s="2"/>
      <c r="F742" s="2"/>
      <c r="H742" s="2"/>
      <c r="J742" s="2"/>
      <c r="L742" s="2"/>
      <c r="N742" s="2"/>
      <c r="P742" s="2"/>
    </row>
    <row r="743" spans="1:21" ht="11.85" customHeight="1" x14ac:dyDescent="0.2">
      <c r="A743" s="3" t="s">
        <v>433</v>
      </c>
      <c r="C743" s="2">
        <v>0</v>
      </c>
      <c r="D743" s="2"/>
      <c r="E743" s="2">
        <v>0</v>
      </c>
      <c r="F743" s="2"/>
      <c r="G743" s="2">
        <v>0</v>
      </c>
      <c r="H743" s="2"/>
      <c r="I743" s="2">
        <v>0</v>
      </c>
      <c r="J743" s="2"/>
      <c r="K743" s="4">
        <v>0</v>
      </c>
      <c r="L743" s="2"/>
      <c r="M743" s="4">
        <v>0</v>
      </c>
      <c r="N743" s="2"/>
      <c r="O743" s="4">
        <v>0</v>
      </c>
      <c r="P743" s="2"/>
      <c r="Q743" s="4">
        <f t="shared" ref="Q743:Q756" si="29">M743+O743</f>
        <v>0</v>
      </c>
      <c r="T743" s="15"/>
    </row>
    <row r="744" spans="1:21" ht="11.85" customHeight="1" x14ac:dyDescent="0.2">
      <c r="A744" s="3" t="s">
        <v>434</v>
      </c>
      <c r="C744" s="2">
        <v>59979.78</v>
      </c>
      <c r="D744" s="2"/>
      <c r="E744" s="2">
        <v>66565.460000000006</v>
      </c>
      <c r="F744" s="2"/>
      <c r="G744" s="2">
        <v>53247.46</v>
      </c>
      <c r="H744" s="2"/>
      <c r="I744" s="2">
        <v>60000</v>
      </c>
      <c r="J744" s="2"/>
      <c r="K744" s="4">
        <v>60000</v>
      </c>
      <c r="L744" s="2"/>
      <c r="M744" s="4">
        <v>60000</v>
      </c>
      <c r="N744" s="2"/>
      <c r="O744" s="4">
        <v>0</v>
      </c>
      <c r="P744" s="2"/>
      <c r="Q744" s="4">
        <f t="shared" si="29"/>
        <v>60000</v>
      </c>
      <c r="T744" s="15"/>
    </row>
    <row r="745" spans="1:21" ht="11.85" customHeight="1" x14ac:dyDescent="0.2">
      <c r="A745" s="3" t="s">
        <v>435</v>
      </c>
      <c r="C745" s="2">
        <v>12060</v>
      </c>
      <c r="D745" s="2"/>
      <c r="E745" s="2">
        <v>18074.29</v>
      </c>
      <c r="F745" s="2"/>
      <c r="G745" s="2">
        <v>18000</v>
      </c>
      <c r="H745" s="2"/>
      <c r="I745" s="2">
        <v>19500</v>
      </c>
      <c r="J745" s="2"/>
      <c r="K745" s="4">
        <v>19500</v>
      </c>
      <c r="L745" s="2"/>
      <c r="M745" s="4">
        <v>20200</v>
      </c>
      <c r="N745" s="2"/>
      <c r="O745" s="4">
        <v>0</v>
      </c>
      <c r="P745" s="2"/>
      <c r="Q745" s="4">
        <f t="shared" si="29"/>
        <v>20200</v>
      </c>
      <c r="T745" s="15"/>
    </row>
    <row r="746" spans="1:21" s="3" customFormat="1" ht="11.85" customHeight="1" x14ac:dyDescent="0.2">
      <c r="A746" s="3" t="s">
        <v>436</v>
      </c>
      <c r="C746" s="2">
        <v>0</v>
      </c>
      <c r="D746" s="2"/>
      <c r="E746" s="2">
        <v>0</v>
      </c>
      <c r="F746" s="2"/>
      <c r="G746" s="2">
        <v>1771</v>
      </c>
      <c r="H746" s="2"/>
      <c r="I746" s="2">
        <v>5000</v>
      </c>
      <c r="J746" s="2"/>
      <c r="K746" s="4">
        <v>1000</v>
      </c>
      <c r="L746" s="2"/>
      <c r="M746" s="4">
        <v>0</v>
      </c>
      <c r="N746" s="2"/>
      <c r="O746" s="4">
        <v>0</v>
      </c>
      <c r="P746" s="2"/>
      <c r="Q746" s="4">
        <f t="shared" si="29"/>
        <v>0</v>
      </c>
      <c r="S746" s="4"/>
      <c r="T746" s="15"/>
    </row>
    <row r="747" spans="1:21" ht="11.85" customHeight="1" x14ac:dyDescent="0.2">
      <c r="A747" s="3" t="s">
        <v>437</v>
      </c>
      <c r="C747" s="2">
        <v>1156.43</v>
      </c>
      <c r="D747" s="2"/>
      <c r="E747" s="2">
        <v>1286.49</v>
      </c>
      <c r="F747" s="2"/>
      <c r="G747" s="2">
        <v>1400.48</v>
      </c>
      <c r="H747" s="2"/>
      <c r="I747" s="2">
        <v>1400</v>
      </c>
      <c r="J747" s="2"/>
      <c r="K747" s="4">
        <v>1400</v>
      </c>
      <c r="L747" s="2"/>
      <c r="M747" s="4">
        <v>1700</v>
      </c>
      <c r="N747" s="2"/>
      <c r="O747" s="4">
        <v>0</v>
      </c>
      <c r="P747" s="2"/>
      <c r="Q747" s="4">
        <f t="shared" si="29"/>
        <v>1700</v>
      </c>
      <c r="T747" s="15"/>
    </row>
    <row r="748" spans="1:21" ht="11.85" customHeight="1" x14ac:dyDescent="0.2">
      <c r="A748" s="3" t="s">
        <v>438</v>
      </c>
      <c r="C748" s="2">
        <v>0</v>
      </c>
      <c r="D748" s="2"/>
      <c r="E748" s="2">
        <v>55</v>
      </c>
      <c r="F748" s="2"/>
      <c r="G748" s="2">
        <v>0</v>
      </c>
      <c r="H748" s="2"/>
      <c r="I748" s="2">
        <v>200</v>
      </c>
      <c r="J748" s="2"/>
      <c r="K748" s="4">
        <v>200</v>
      </c>
      <c r="L748" s="2"/>
      <c r="M748" s="4">
        <v>200</v>
      </c>
      <c r="N748" s="2"/>
      <c r="O748" s="4">
        <v>0</v>
      </c>
      <c r="P748" s="2"/>
      <c r="Q748" s="4">
        <f t="shared" si="29"/>
        <v>200</v>
      </c>
      <c r="T748" s="15"/>
    </row>
    <row r="749" spans="1:21" ht="11.85" hidden="1" customHeight="1" x14ac:dyDescent="0.2">
      <c r="A749" s="3" t="s">
        <v>439</v>
      </c>
      <c r="C749" s="2">
        <v>0</v>
      </c>
      <c r="D749" s="2"/>
      <c r="E749" s="2">
        <v>0</v>
      </c>
      <c r="F749" s="2"/>
      <c r="G749" s="2">
        <v>0</v>
      </c>
      <c r="H749" s="2"/>
      <c r="I749" s="2">
        <v>0</v>
      </c>
      <c r="J749" s="2"/>
      <c r="K749" s="4">
        <v>0</v>
      </c>
      <c r="L749" s="2"/>
      <c r="M749" s="4">
        <v>0</v>
      </c>
      <c r="N749" s="2"/>
      <c r="O749" s="4">
        <v>0</v>
      </c>
      <c r="P749" s="2"/>
      <c r="Q749" s="4">
        <f t="shared" si="29"/>
        <v>0</v>
      </c>
      <c r="T749" s="15"/>
    </row>
    <row r="750" spans="1:21" ht="11.85" customHeight="1" x14ac:dyDescent="0.2">
      <c r="A750" s="3" t="s">
        <v>440</v>
      </c>
      <c r="C750" s="2">
        <v>16691.400000000001</v>
      </c>
      <c r="D750" s="2"/>
      <c r="E750" s="2">
        <v>14443.91</v>
      </c>
      <c r="F750" s="2"/>
      <c r="G750" s="2">
        <v>11128.56</v>
      </c>
      <c r="H750" s="2"/>
      <c r="I750" s="2">
        <v>12000</v>
      </c>
      <c r="J750" s="2"/>
      <c r="K750" s="4">
        <v>12000</v>
      </c>
      <c r="L750" s="2"/>
      <c r="M750" s="4">
        <v>15000</v>
      </c>
      <c r="N750" s="2"/>
      <c r="O750" s="4">
        <v>0</v>
      </c>
      <c r="P750" s="2"/>
      <c r="Q750" s="4">
        <f t="shared" si="29"/>
        <v>15000</v>
      </c>
      <c r="T750" s="15"/>
    </row>
    <row r="751" spans="1:21" ht="11.85" customHeight="1" x14ac:dyDescent="0.2">
      <c r="A751" s="3" t="s">
        <v>441</v>
      </c>
      <c r="C751" s="2">
        <v>1733</v>
      </c>
      <c r="D751" s="2"/>
      <c r="E751" s="2">
        <v>1624</v>
      </c>
      <c r="F751" s="2"/>
      <c r="G751" s="2">
        <v>1750</v>
      </c>
      <c r="H751" s="2"/>
      <c r="I751" s="2">
        <v>2000</v>
      </c>
      <c r="J751" s="2"/>
      <c r="K751" s="4">
        <v>2000</v>
      </c>
      <c r="L751" s="2"/>
      <c r="M751" s="4">
        <v>2000</v>
      </c>
      <c r="N751" s="2"/>
      <c r="O751" s="4">
        <v>0</v>
      </c>
      <c r="P751" s="2"/>
      <c r="Q751" s="4">
        <f t="shared" si="29"/>
        <v>2000</v>
      </c>
      <c r="T751" s="15"/>
    </row>
    <row r="752" spans="1:21" ht="11.85" customHeight="1" x14ac:dyDescent="0.2">
      <c r="A752" s="3" t="s">
        <v>442</v>
      </c>
      <c r="C752" s="2">
        <v>479.4</v>
      </c>
      <c r="D752" s="2"/>
      <c r="E752" s="2">
        <v>448.49</v>
      </c>
      <c r="F752" s="2"/>
      <c r="G752" s="2">
        <v>372.21</v>
      </c>
      <c r="H752" s="2"/>
      <c r="I752" s="2">
        <v>480</v>
      </c>
      <c r="J752" s="2"/>
      <c r="K752" s="4">
        <v>480</v>
      </c>
      <c r="L752" s="2"/>
      <c r="M752" s="4">
        <v>480</v>
      </c>
      <c r="N752" s="2"/>
      <c r="O752" s="4">
        <v>0</v>
      </c>
      <c r="P752" s="2"/>
      <c r="Q752" s="4">
        <f t="shared" si="29"/>
        <v>480</v>
      </c>
      <c r="T752" s="15"/>
    </row>
    <row r="753" spans="1:21" ht="11.85" customHeight="1" x14ac:dyDescent="0.2">
      <c r="A753" s="3" t="s">
        <v>443</v>
      </c>
      <c r="C753" s="2">
        <v>6255.59</v>
      </c>
      <c r="D753" s="2"/>
      <c r="E753" s="2">
        <v>13497.71</v>
      </c>
      <c r="F753" s="2"/>
      <c r="G753" s="2">
        <v>12692.95</v>
      </c>
      <c r="H753" s="2"/>
      <c r="I753" s="2">
        <v>11750</v>
      </c>
      <c r="J753" s="2"/>
      <c r="K753" s="4">
        <v>11750</v>
      </c>
      <c r="L753" s="2"/>
      <c r="M753" s="4">
        <v>12000</v>
      </c>
      <c r="N753" s="2"/>
      <c r="O753" s="4">
        <v>0</v>
      </c>
      <c r="P753" s="2"/>
      <c r="Q753" s="4">
        <f t="shared" si="29"/>
        <v>12000</v>
      </c>
      <c r="T753" s="15"/>
    </row>
    <row r="754" spans="1:21" ht="11.85" customHeight="1" x14ac:dyDescent="0.2">
      <c r="A754" s="3" t="s">
        <v>444</v>
      </c>
      <c r="C754" s="2">
        <v>500</v>
      </c>
      <c r="D754" s="2"/>
      <c r="E754" s="2">
        <v>1709</v>
      </c>
      <c r="F754" s="2"/>
      <c r="G754" s="2">
        <v>1375</v>
      </c>
      <c r="H754" s="2"/>
      <c r="I754" s="2">
        <v>1680</v>
      </c>
      <c r="J754" s="2"/>
      <c r="K754" s="4">
        <v>1680</v>
      </c>
      <c r="L754" s="2"/>
      <c r="M754" s="4">
        <v>1680</v>
      </c>
      <c r="N754" s="2"/>
      <c r="O754" s="4">
        <v>0</v>
      </c>
      <c r="P754" s="2"/>
      <c r="Q754" s="4">
        <f t="shared" si="29"/>
        <v>1680</v>
      </c>
      <c r="T754" s="15"/>
    </row>
    <row r="755" spans="1:21" ht="11.85" customHeight="1" x14ac:dyDescent="0.2">
      <c r="A755" s="3" t="s">
        <v>445</v>
      </c>
      <c r="C755" s="2">
        <v>0</v>
      </c>
      <c r="D755" s="2"/>
      <c r="E755" s="2">
        <v>1133.05</v>
      </c>
      <c r="F755" s="2"/>
      <c r="G755" s="2">
        <v>1099.8800000000001</v>
      </c>
      <c r="H755" s="2"/>
      <c r="I755" s="2">
        <v>2600</v>
      </c>
      <c r="J755" s="2"/>
      <c r="K755" s="4">
        <v>2600</v>
      </c>
      <c r="L755" s="2"/>
      <c r="M755" s="4">
        <v>200</v>
      </c>
      <c r="N755" s="2"/>
      <c r="O755" s="4">
        <v>0</v>
      </c>
      <c r="P755" s="2"/>
      <c r="Q755" s="4">
        <f t="shared" si="29"/>
        <v>200</v>
      </c>
      <c r="T755" s="15"/>
    </row>
    <row r="756" spans="1:21" ht="11.85" customHeight="1" x14ac:dyDescent="0.2">
      <c r="A756" s="3" t="s">
        <v>446</v>
      </c>
      <c r="C756" s="16">
        <v>0</v>
      </c>
      <c r="D756" s="2"/>
      <c r="E756" s="16">
        <v>0</v>
      </c>
      <c r="F756" s="2"/>
      <c r="G756" s="16">
        <v>0</v>
      </c>
      <c r="H756" s="2"/>
      <c r="I756" s="16">
        <v>1000</v>
      </c>
      <c r="J756" s="2"/>
      <c r="K756" s="17">
        <v>0</v>
      </c>
      <c r="L756" s="2"/>
      <c r="M756" s="17">
        <v>200</v>
      </c>
      <c r="N756" s="2"/>
      <c r="O756" s="17">
        <v>0</v>
      </c>
      <c r="P756" s="2"/>
      <c r="Q756" s="17">
        <f t="shared" si="29"/>
        <v>200</v>
      </c>
      <c r="T756" s="15"/>
    </row>
    <row r="757" spans="1:21" ht="11.85" customHeight="1" x14ac:dyDescent="0.2">
      <c r="A757" s="3" t="s">
        <v>277</v>
      </c>
      <c r="C757" s="2">
        <f>SUM(C743:C756)</f>
        <v>98855.599999999977</v>
      </c>
      <c r="D757" s="2"/>
      <c r="E757" s="2">
        <f>SUM(E743:E756)</f>
        <v>118837.40000000001</v>
      </c>
      <c r="F757" s="2"/>
      <c r="G757" s="2">
        <f>SUM(G743:G756)</f>
        <v>102837.54</v>
      </c>
      <c r="H757" s="2"/>
      <c r="I757" s="2">
        <f>SUM(I743:I756)</f>
        <v>117610</v>
      </c>
      <c r="J757" s="2"/>
      <c r="K757" s="4">
        <f>SUM(K743:K756)</f>
        <v>112610</v>
      </c>
      <c r="L757" s="2"/>
      <c r="M757" s="4">
        <f>SUM(M743:M756)</f>
        <v>113660</v>
      </c>
      <c r="N757" s="2"/>
      <c r="O757" s="4">
        <f>SUM(O743:O756)</f>
        <v>0</v>
      </c>
      <c r="P757" s="2"/>
      <c r="Q757" s="4">
        <f>SUM(Q743:Q756)</f>
        <v>113660</v>
      </c>
      <c r="U757" s="2"/>
    </row>
    <row r="758" spans="1:21" ht="11.85" customHeight="1" x14ac:dyDescent="0.2"/>
    <row r="759" spans="1:21" ht="11.85" customHeight="1" x14ac:dyDescent="0.2">
      <c r="A759" s="14" t="s">
        <v>278</v>
      </c>
    </row>
    <row r="760" spans="1:21" ht="11.85" customHeight="1" x14ac:dyDescent="0.2">
      <c r="A760" s="3" t="s">
        <v>447</v>
      </c>
      <c r="C760" s="2">
        <v>120</v>
      </c>
      <c r="D760" s="2"/>
      <c r="E760" s="2">
        <v>70</v>
      </c>
      <c r="F760" s="2"/>
      <c r="G760" s="2">
        <v>392.24</v>
      </c>
      <c r="H760" s="2"/>
      <c r="I760" s="2">
        <v>100</v>
      </c>
      <c r="J760" s="2"/>
      <c r="K760" s="4">
        <v>100</v>
      </c>
      <c r="L760" s="2"/>
      <c r="M760" s="4">
        <v>100</v>
      </c>
      <c r="N760" s="2"/>
      <c r="O760" s="4">
        <v>0</v>
      </c>
      <c r="P760" s="2"/>
      <c r="Q760" s="4">
        <f t="shared" ref="Q760:Q779" si="30">M760+O760</f>
        <v>100</v>
      </c>
      <c r="T760" s="15"/>
    </row>
    <row r="761" spans="1:21" ht="11.85" customHeight="1" x14ac:dyDescent="0.2">
      <c r="A761" s="3" t="s">
        <v>448</v>
      </c>
      <c r="C761" s="2">
        <v>12.4</v>
      </c>
      <c r="D761" s="2"/>
      <c r="E761" s="2">
        <v>0</v>
      </c>
      <c r="F761" s="2"/>
      <c r="G761" s="2">
        <v>0</v>
      </c>
      <c r="H761" s="2"/>
      <c r="I761" s="2">
        <v>800</v>
      </c>
      <c r="J761" s="2"/>
      <c r="K761" s="4">
        <v>800</v>
      </c>
      <c r="L761" s="2"/>
      <c r="M761" s="4">
        <v>800</v>
      </c>
      <c r="N761" s="2"/>
      <c r="O761" s="4">
        <v>0</v>
      </c>
      <c r="P761" s="2"/>
      <c r="Q761" s="4">
        <f t="shared" si="30"/>
        <v>800</v>
      </c>
      <c r="T761" s="15"/>
    </row>
    <row r="762" spans="1:21" ht="11.85" customHeight="1" x14ac:dyDescent="0.2">
      <c r="A762" s="3" t="s">
        <v>449</v>
      </c>
      <c r="C762" s="2">
        <v>4735.99</v>
      </c>
      <c r="D762" s="2"/>
      <c r="E762" s="2">
        <v>7136.8</v>
      </c>
      <c r="F762" s="2"/>
      <c r="G762" s="2">
        <v>4251.8500000000004</v>
      </c>
      <c r="H762" s="2"/>
      <c r="I762" s="2">
        <v>7000</v>
      </c>
      <c r="J762" s="2"/>
      <c r="K762" s="4">
        <v>6000</v>
      </c>
      <c r="L762" s="2"/>
      <c r="M762" s="4">
        <v>6000</v>
      </c>
      <c r="N762" s="2"/>
      <c r="O762" s="4">
        <v>0</v>
      </c>
      <c r="P762" s="2"/>
      <c r="Q762" s="4">
        <f t="shared" si="30"/>
        <v>6000</v>
      </c>
      <c r="T762" s="15"/>
    </row>
    <row r="763" spans="1:21" ht="11.85" hidden="1" customHeight="1" x14ac:dyDescent="0.2">
      <c r="A763" s="3" t="s">
        <v>450</v>
      </c>
      <c r="C763" s="2">
        <v>0</v>
      </c>
      <c r="D763" s="2"/>
      <c r="E763" s="2">
        <v>0</v>
      </c>
      <c r="F763" s="2"/>
      <c r="G763" s="2">
        <v>0</v>
      </c>
      <c r="H763" s="2"/>
      <c r="I763" s="2">
        <v>0</v>
      </c>
      <c r="J763" s="2"/>
      <c r="K763" s="4">
        <v>0</v>
      </c>
      <c r="L763" s="2"/>
      <c r="M763" s="4">
        <v>0</v>
      </c>
      <c r="N763" s="2"/>
      <c r="O763" s="4">
        <v>0</v>
      </c>
      <c r="P763" s="2"/>
      <c r="Q763" s="4">
        <f t="shared" si="30"/>
        <v>0</v>
      </c>
      <c r="T763" s="15"/>
    </row>
    <row r="764" spans="1:21" ht="11.85" hidden="1" customHeight="1" x14ac:dyDescent="0.2">
      <c r="A764" s="3" t="s">
        <v>451</v>
      </c>
      <c r="C764" s="2">
        <v>0</v>
      </c>
      <c r="D764" s="2"/>
      <c r="E764" s="2">
        <v>0</v>
      </c>
      <c r="F764" s="2"/>
      <c r="G764" s="2">
        <v>0</v>
      </c>
      <c r="H764" s="2"/>
      <c r="I764" s="2">
        <v>0</v>
      </c>
      <c r="J764" s="2"/>
      <c r="K764" s="4">
        <v>0</v>
      </c>
      <c r="L764" s="2"/>
      <c r="M764" s="4">
        <v>0</v>
      </c>
      <c r="N764" s="2"/>
      <c r="O764" s="4">
        <v>0</v>
      </c>
      <c r="P764" s="2"/>
      <c r="Q764" s="4">
        <f t="shared" si="30"/>
        <v>0</v>
      </c>
      <c r="T764" s="15"/>
    </row>
    <row r="765" spans="1:21" ht="11.85" customHeight="1" x14ac:dyDescent="0.2">
      <c r="A765" s="3" t="s">
        <v>452</v>
      </c>
      <c r="C765" s="2">
        <v>7394.12</v>
      </c>
      <c r="D765" s="2"/>
      <c r="E765" s="2">
        <v>5890.7</v>
      </c>
      <c r="F765" s="2"/>
      <c r="G765" s="2">
        <v>5382.15</v>
      </c>
      <c r="H765" s="2"/>
      <c r="I765" s="2">
        <v>7000</v>
      </c>
      <c r="J765" s="2"/>
      <c r="K765" s="4">
        <v>7000</v>
      </c>
      <c r="L765" s="2"/>
      <c r="M765" s="4">
        <v>6000</v>
      </c>
      <c r="N765" s="2"/>
      <c r="O765" s="4">
        <v>0</v>
      </c>
      <c r="P765" s="2"/>
      <c r="Q765" s="4">
        <f t="shared" si="30"/>
        <v>6000</v>
      </c>
      <c r="T765" s="15"/>
    </row>
    <row r="766" spans="1:21" ht="11.85" customHeight="1" x14ac:dyDescent="0.2">
      <c r="A766" s="3" t="s">
        <v>453</v>
      </c>
      <c r="C766" s="2">
        <v>1700</v>
      </c>
      <c r="D766" s="2"/>
      <c r="E766" s="2">
        <v>103.64</v>
      </c>
      <c r="F766" s="2"/>
      <c r="G766" s="2">
        <v>2.2599999999999998</v>
      </c>
      <c r="H766" s="2"/>
      <c r="I766" s="2">
        <v>0</v>
      </c>
      <c r="J766" s="2"/>
      <c r="K766" s="4">
        <v>0</v>
      </c>
      <c r="L766" s="2"/>
      <c r="M766" s="4">
        <v>0</v>
      </c>
      <c r="N766" s="2"/>
      <c r="O766" s="4">
        <v>0</v>
      </c>
      <c r="P766" s="2"/>
      <c r="Q766" s="4">
        <f t="shared" si="30"/>
        <v>0</v>
      </c>
      <c r="T766" s="15"/>
    </row>
    <row r="767" spans="1:21" ht="11.85" customHeight="1" x14ac:dyDescent="0.2">
      <c r="A767" s="3" t="s">
        <v>454</v>
      </c>
      <c r="C767" s="2">
        <v>0</v>
      </c>
      <c r="D767" s="2"/>
      <c r="E767" s="2">
        <v>0</v>
      </c>
      <c r="F767" s="2"/>
      <c r="G767" s="2">
        <v>0</v>
      </c>
      <c r="H767" s="2"/>
      <c r="I767" s="2">
        <v>200</v>
      </c>
      <c r="J767" s="2"/>
      <c r="K767" s="4">
        <v>200</v>
      </c>
      <c r="L767" s="2"/>
      <c r="M767" s="4">
        <v>200</v>
      </c>
      <c r="N767" s="2"/>
      <c r="O767" s="4">
        <v>0</v>
      </c>
      <c r="P767" s="2"/>
      <c r="Q767" s="4">
        <f t="shared" si="30"/>
        <v>200</v>
      </c>
      <c r="T767" s="15"/>
    </row>
    <row r="768" spans="1:21" ht="11.85" customHeight="1" x14ac:dyDescent="0.2">
      <c r="A768" s="3" t="s">
        <v>455</v>
      </c>
      <c r="C768" s="2">
        <v>703.7</v>
      </c>
      <c r="D768" s="2"/>
      <c r="E768" s="2">
        <v>1722.43</v>
      </c>
      <c r="F768" s="2"/>
      <c r="G768" s="2">
        <v>2712.58</v>
      </c>
      <c r="H768" s="2"/>
      <c r="I768" s="2">
        <v>3000</v>
      </c>
      <c r="J768" s="2"/>
      <c r="K768" s="4">
        <v>4000</v>
      </c>
      <c r="L768" s="2"/>
      <c r="M768" s="4">
        <v>3000</v>
      </c>
      <c r="N768" s="2"/>
      <c r="O768" s="4">
        <v>0</v>
      </c>
      <c r="P768" s="2"/>
      <c r="Q768" s="4">
        <f t="shared" si="30"/>
        <v>3000</v>
      </c>
      <c r="T768" s="15"/>
    </row>
    <row r="769" spans="1:21" ht="11.85" customHeight="1" x14ac:dyDescent="0.2">
      <c r="A769" s="3" t="s">
        <v>456</v>
      </c>
      <c r="C769" s="2">
        <v>975.95</v>
      </c>
      <c r="D769" s="2"/>
      <c r="E769" s="2">
        <v>260.17</v>
      </c>
      <c r="F769" s="2"/>
      <c r="G769" s="2">
        <v>114.75</v>
      </c>
      <c r="H769" s="2"/>
      <c r="I769" s="2">
        <v>300</v>
      </c>
      <c r="J769" s="2"/>
      <c r="K769" s="4">
        <v>300</v>
      </c>
      <c r="L769" s="2"/>
      <c r="M769" s="4">
        <v>300</v>
      </c>
      <c r="N769" s="2"/>
      <c r="O769" s="4">
        <v>0</v>
      </c>
      <c r="P769" s="2"/>
      <c r="Q769" s="4">
        <f t="shared" si="30"/>
        <v>300</v>
      </c>
      <c r="T769" s="15"/>
    </row>
    <row r="770" spans="1:21" ht="11.85" customHeight="1" x14ac:dyDescent="0.2">
      <c r="A770" s="3" t="s">
        <v>457</v>
      </c>
      <c r="C770" s="2">
        <v>6873.03</v>
      </c>
      <c r="D770" s="2"/>
      <c r="E770" s="2">
        <v>6923.39</v>
      </c>
      <c r="F770" s="2"/>
      <c r="G770" s="2">
        <v>5535.57</v>
      </c>
      <c r="H770" s="2"/>
      <c r="I770" s="2">
        <v>7000</v>
      </c>
      <c r="J770" s="2"/>
      <c r="K770" s="4">
        <v>11000</v>
      </c>
      <c r="L770" s="2"/>
      <c r="M770" s="4">
        <v>7000</v>
      </c>
      <c r="N770" s="2"/>
      <c r="O770" s="4">
        <v>0</v>
      </c>
      <c r="P770" s="2"/>
      <c r="Q770" s="4">
        <f t="shared" si="30"/>
        <v>7000</v>
      </c>
      <c r="T770" s="15"/>
    </row>
    <row r="771" spans="1:21" ht="11.85" customHeight="1" x14ac:dyDescent="0.2">
      <c r="A771" s="3" t="s">
        <v>458</v>
      </c>
      <c r="C771" s="2">
        <v>5769.41</v>
      </c>
      <c r="D771" s="2"/>
      <c r="E771" s="2">
        <v>1851.76</v>
      </c>
      <c r="F771" s="2"/>
      <c r="G771" s="2">
        <v>10199.82</v>
      </c>
      <c r="H771" s="2"/>
      <c r="I771" s="2">
        <v>6000</v>
      </c>
      <c r="J771" s="2"/>
      <c r="K771" s="4">
        <v>6000</v>
      </c>
      <c r="L771" s="2"/>
      <c r="M771" s="4">
        <v>6000</v>
      </c>
      <c r="N771" s="2"/>
      <c r="O771" s="4">
        <v>0</v>
      </c>
      <c r="P771" s="2"/>
      <c r="Q771" s="4">
        <f t="shared" si="30"/>
        <v>6000</v>
      </c>
      <c r="T771" s="15"/>
    </row>
    <row r="772" spans="1:21" ht="11.85" customHeight="1" x14ac:dyDescent="0.2">
      <c r="A772" s="3" t="s">
        <v>459</v>
      </c>
      <c r="C772" s="2">
        <v>4514.3</v>
      </c>
      <c r="D772" s="2"/>
      <c r="E772" s="2">
        <v>7170.84</v>
      </c>
      <c r="F772" s="2"/>
      <c r="G772" s="2">
        <v>7360.11</v>
      </c>
      <c r="H772" s="2"/>
      <c r="I772" s="2">
        <v>9000</v>
      </c>
      <c r="J772" s="2"/>
      <c r="K772" s="4">
        <v>8000</v>
      </c>
      <c r="L772" s="2"/>
      <c r="M772" s="4">
        <v>9000</v>
      </c>
      <c r="N772" s="2"/>
      <c r="O772" s="4">
        <v>0</v>
      </c>
      <c r="P772" s="2"/>
      <c r="Q772" s="4">
        <f t="shared" si="30"/>
        <v>9000</v>
      </c>
      <c r="T772" s="15"/>
    </row>
    <row r="773" spans="1:21" ht="11.85" customHeight="1" x14ac:dyDescent="0.2">
      <c r="A773" s="3" t="s">
        <v>460</v>
      </c>
      <c r="C773" s="2">
        <v>2041.76</v>
      </c>
      <c r="D773" s="2"/>
      <c r="E773" s="2">
        <v>2278.65</v>
      </c>
      <c r="F773" s="2"/>
      <c r="G773" s="2">
        <v>1674.52</v>
      </c>
      <c r="H773" s="2"/>
      <c r="I773" s="2">
        <v>1500</v>
      </c>
      <c r="J773" s="2"/>
      <c r="K773" s="4">
        <v>1500</v>
      </c>
      <c r="L773" s="2"/>
      <c r="M773" s="4">
        <v>1500</v>
      </c>
      <c r="N773" s="2"/>
      <c r="O773" s="4">
        <v>0</v>
      </c>
      <c r="P773" s="2"/>
      <c r="Q773" s="4">
        <f t="shared" si="30"/>
        <v>1500</v>
      </c>
      <c r="T773" s="15"/>
    </row>
    <row r="774" spans="1:21" ht="11.85" customHeight="1" x14ac:dyDescent="0.2">
      <c r="A774" s="3" t="s">
        <v>461</v>
      </c>
      <c r="C774" s="2">
        <v>335</v>
      </c>
      <c r="D774" s="2"/>
      <c r="E774" s="2">
        <v>185</v>
      </c>
      <c r="F774" s="2"/>
      <c r="G774" s="2">
        <v>680</v>
      </c>
      <c r="H774" s="2"/>
      <c r="I774" s="2">
        <v>220</v>
      </c>
      <c r="J774" s="2"/>
      <c r="K774" s="4">
        <v>220</v>
      </c>
      <c r="L774" s="2"/>
      <c r="M774" s="4">
        <v>220</v>
      </c>
      <c r="N774" s="2"/>
      <c r="O774" s="4">
        <v>0</v>
      </c>
      <c r="P774" s="2"/>
      <c r="Q774" s="4">
        <f t="shared" si="30"/>
        <v>220</v>
      </c>
      <c r="T774" s="15"/>
    </row>
    <row r="775" spans="1:21" ht="11.85" customHeight="1" x14ac:dyDescent="0.2">
      <c r="A775" s="3" t="s">
        <v>462</v>
      </c>
      <c r="C775" s="2">
        <v>1471.99</v>
      </c>
      <c r="D775" s="2"/>
      <c r="E775" s="2">
        <v>3076.53</v>
      </c>
      <c r="F775" s="2"/>
      <c r="G775" s="2">
        <v>3800.1</v>
      </c>
      <c r="H775" s="2"/>
      <c r="I775" s="2">
        <v>4000</v>
      </c>
      <c r="J775" s="2"/>
      <c r="K775" s="4">
        <v>4000</v>
      </c>
      <c r="L775" s="2"/>
      <c r="M775" s="4">
        <v>4000</v>
      </c>
      <c r="N775" s="2"/>
      <c r="O775" s="4">
        <v>0</v>
      </c>
      <c r="P775" s="2"/>
      <c r="Q775" s="4">
        <f t="shared" si="30"/>
        <v>4000</v>
      </c>
      <c r="T775" s="15"/>
    </row>
    <row r="776" spans="1:21" ht="11.85" customHeight="1" x14ac:dyDescent="0.2">
      <c r="A776" s="3" t="s">
        <v>463</v>
      </c>
      <c r="C776" s="2">
        <v>134.9</v>
      </c>
      <c r="D776" s="2"/>
      <c r="E776" s="2">
        <v>1773.98</v>
      </c>
      <c r="F776" s="2"/>
      <c r="G776" s="2">
        <v>2485.21</v>
      </c>
      <c r="H776" s="2"/>
      <c r="I776" s="2">
        <v>3500</v>
      </c>
      <c r="J776" s="2"/>
      <c r="K776" s="4">
        <v>3500</v>
      </c>
      <c r="L776" s="2"/>
      <c r="M776" s="4">
        <v>3500</v>
      </c>
      <c r="N776" s="2"/>
      <c r="O776" s="4">
        <v>0</v>
      </c>
      <c r="P776" s="2"/>
      <c r="Q776" s="4">
        <f t="shared" si="30"/>
        <v>3500</v>
      </c>
      <c r="T776" s="15"/>
    </row>
    <row r="777" spans="1:21" ht="11.85" customHeight="1" x14ac:dyDescent="0.2">
      <c r="A777" s="3" t="s">
        <v>464</v>
      </c>
      <c r="C777" s="2">
        <v>0</v>
      </c>
      <c r="D777" s="2"/>
      <c r="E777" s="2">
        <v>800</v>
      </c>
      <c r="F777" s="2"/>
      <c r="G777" s="2">
        <v>1921.47</v>
      </c>
      <c r="H777" s="2"/>
      <c r="I777" s="2">
        <v>2000</v>
      </c>
      <c r="J777" s="2"/>
      <c r="K777" s="4">
        <v>2000</v>
      </c>
      <c r="L777" s="2"/>
      <c r="M777" s="4">
        <v>2000</v>
      </c>
      <c r="N777" s="2"/>
      <c r="O777" s="4">
        <v>0</v>
      </c>
      <c r="P777" s="2"/>
      <c r="Q777" s="4">
        <f t="shared" si="30"/>
        <v>2000</v>
      </c>
      <c r="T777" s="15"/>
    </row>
    <row r="778" spans="1:21" ht="11.85" customHeight="1" x14ac:dyDescent="0.2">
      <c r="A778" s="3" t="s">
        <v>465</v>
      </c>
      <c r="C778" s="2">
        <v>1164.8499999999999</v>
      </c>
      <c r="D778" s="2"/>
      <c r="E778" s="2">
        <v>1403.88</v>
      </c>
      <c r="F778" s="2"/>
      <c r="G778" s="2">
        <v>1325.12</v>
      </c>
      <c r="H778" s="2"/>
      <c r="I778" s="2">
        <v>1200</v>
      </c>
      <c r="J778" s="2"/>
      <c r="K778" s="4">
        <v>1200</v>
      </c>
      <c r="L778" s="2"/>
      <c r="M778" s="4">
        <v>1200</v>
      </c>
      <c r="N778" s="2"/>
      <c r="O778" s="4">
        <v>0</v>
      </c>
      <c r="P778" s="2"/>
      <c r="Q778" s="4">
        <f t="shared" si="30"/>
        <v>1200</v>
      </c>
      <c r="T778" s="15"/>
    </row>
    <row r="779" spans="1:21" ht="11.85" customHeight="1" x14ac:dyDescent="0.2">
      <c r="A779" s="3" t="s">
        <v>466</v>
      </c>
      <c r="C779" s="2">
        <v>9497.73</v>
      </c>
      <c r="D779" s="2"/>
      <c r="E779" s="2">
        <v>7524.45</v>
      </c>
      <c r="F779" s="2"/>
      <c r="G779" s="2">
        <v>8143.83</v>
      </c>
      <c r="H779" s="2"/>
      <c r="I779" s="2">
        <v>7000</v>
      </c>
      <c r="J779" s="2"/>
      <c r="K779" s="4">
        <v>7000</v>
      </c>
      <c r="L779" s="2"/>
      <c r="M779" s="4">
        <v>7000</v>
      </c>
      <c r="N779" s="2"/>
      <c r="O779" s="4">
        <v>0</v>
      </c>
      <c r="P779" s="2"/>
      <c r="Q779" s="4">
        <f t="shared" si="30"/>
        <v>7000</v>
      </c>
      <c r="T779" s="15"/>
      <c r="U779" s="2"/>
    </row>
    <row r="780" spans="1:21" ht="11.85" customHeight="1" x14ac:dyDescent="0.2">
      <c r="D780" s="2"/>
      <c r="F780" s="2"/>
      <c r="H780" s="2"/>
      <c r="J780" s="2"/>
      <c r="L780" s="2"/>
      <c r="N780" s="2"/>
      <c r="P780" s="2"/>
    </row>
    <row r="781" spans="1:21" ht="11.85" customHeight="1" x14ac:dyDescent="0.2">
      <c r="D781" s="2"/>
      <c r="F781" s="2"/>
      <c r="H781" s="2"/>
      <c r="J781" s="2"/>
      <c r="L781" s="2"/>
      <c r="N781" s="2"/>
      <c r="P781" s="2"/>
    </row>
    <row r="782" spans="1:21" ht="11.85" customHeight="1" x14ac:dyDescent="0.2">
      <c r="D782" s="2"/>
      <c r="F782" s="2"/>
      <c r="H782" s="2"/>
      <c r="J782" s="2"/>
      <c r="L782" s="2"/>
      <c r="N782" s="2"/>
      <c r="P782" s="2"/>
    </row>
    <row r="783" spans="1:21" ht="11.85" customHeight="1" x14ac:dyDescent="0.2">
      <c r="A783" s="1"/>
      <c r="B783" s="1"/>
      <c r="E783" s="2" t="str">
        <f>$E$1</f>
        <v>CITY OF BRADY</v>
      </c>
    </row>
    <row r="784" spans="1:21" ht="11.85" customHeight="1" x14ac:dyDescent="0.2">
      <c r="E784" s="2" t="str">
        <f>$E$2</f>
        <v>BUDGET REPORT</v>
      </c>
    </row>
    <row r="785" spans="1:21" ht="11.85" customHeight="1" x14ac:dyDescent="0.2">
      <c r="E785" s="2" t="str">
        <f>$E$3</f>
        <v>FISCAL YEAR 2017 - 2018</v>
      </c>
    </row>
    <row r="786" spans="1:21" ht="11.85" customHeight="1" x14ac:dyDescent="0.2">
      <c r="A786" s="3" t="s">
        <v>3</v>
      </c>
    </row>
    <row r="787" spans="1:21" ht="11.85" customHeight="1" x14ac:dyDescent="0.2">
      <c r="A787" s="3" t="s">
        <v>425</v>
      </c>
    </row>
    <row r="788" spans="1:21" ht="11.85" customHeight="1" x14ac:dyDescent="0.2">
      <c r="I788" s="49" t="str">
        <f>$I$6</f>
        <v>(----- 2016-2017 ------)</v>
      </c>
      <c r="J788" s="49"/>
      <c r="K788" s="49"/>
      <c r="L788" s="8"/>
      <c r="M788" s="49" t="str">
        <f>$M$6</f>
        <v>2017-2018</v>
      </c>
      <c r="N788" s="49"/>
      <c r="O788" s="49"/>
      <c r="P788" s="49"/>
      <c r="Q788" s="49"/>
    </row>
    <row r="789" spans="1:21" ht="11.85" customHeight="1" x14ac:dyDescent="0.2">
      <c r="C789" s="9" t="str">
        <f>$C$7</f>
        <v>2013-2014</v>
      </c>
      <c r="D789" s="8"/>
      <c r="E789" s="9" t="str">
        <f>$E$7</f>
        <v>2014-2015</v>
      </c>
      <c r="F789" s="8"/>
      <c r="G789" s="9" t="str">
        <f>$G$7</f>
        <v>2015-2016</v>
      </c>
      <c r="H789" s="8"/>
      <c r="I789" s="9" t="s">
        <v>9</v>
      </c>
      <c r="J789" s="8"/>
      <c r="K789" s="10" t="str">
        <f>+$K$7</f>
        <v>PROJECTED</v>
      </c>
      <c r="L789" s="8"/>
      <c r="M789" s="10" t="str">
        <f>$M$7</f>
        <v>2017-2018</v>
      </c>
      <c r="N789" s="8"/>
      <c r="O789" s="10" t="str">
        <f>$O$7</f>
        <v>2017-2018</v>
      </c>
      <c r="P789" s="8"/>
      <c r="Q789" s="10" t="str">
        <f>$Q$7</f>
        <v>APPROVED</v>
      </c>
    </row>
    <row r="790" spans="1:21" ht="11.85" customHeight="1" x14ac:dyDescent="0.2">
      <c r="A790" s="11" t="s">
        <v>247</v>
      </c>
      <c r="C790" s="12" t="s">
        <v>12</v>
      </c>
      <c r="D790" s="8"/>
      <c r="E790" s="12" t="s">
        <v>12</v>
      </c>
      <c r="F790" s="8"/>
      <c r="G790" s="12" t="s">
        <v>12</v>
      </c>
      <c r="H790" s="8"/>
      <c r="I790" s="12" t="s">
        <v>13</v>
      </c>
      <c r="J790" s="8"/>
      <c r="K790" s="13" t="s">
        <v>13</v>
      </c>
      <c r="L790" s="8"/>
      <c r="M790" s="13" t="str">
        <f>$M$8</f>
        <v>BASE</v>
      </c>
      <c r="N790" s="8"/>
      <c r="O790" s="13" t="str">
        <f>$O$8</f>
        <v>SUPPLEMENTAL</v>
      </c>
      <c r="P790" s="8"/>
      <c r="Q790" s="13" t="str">
        <f>$Q$8</f>
        <v>BUDGET</v>
      </c>
    </row>
    <row r="791" spans="1:21" ht="11.25" customHeight="1" x14ac:dyDescent="0.2">
      <c r="D791" s="2"/>
      <c r="F791" s="2"/>
      <c r="H791" s="2"/>
      <c r="J791" s="2"/>
      <c r="L791" s="2"/>
      <c r="N791" s="2"/>
      <c r="P791" s="2"/>
    </row>
    <row r="792" spans="1:21" ht="11.85" customHeight="1" x14ac:dyDescent="0.2">
      <c r="A792" s="3" t="s">
        <v>467</v>
      </c>
      <c r="C792" s="2">
        <v>0</v>
      </c>
      <c r="D792" s="2"/>
      <c r="E792" s="2">
        <v>396</v>
      </c>
      <c r="F792" s="2"/>
      <c r="G792" s="2">
        <v>150</v>
      </c>
      <c r="H792" s="2"/>
      <c r="I792" s="2">
        <v>100</v>
      </c>
      <c r="J792" s="2"/>
      <c r="K792" s="4">
        <v>100</v>
      </c>
      <c r="L792" s="2"/>
      <c r="M792" s="4">
        <v>100</v>
      </c>
      <c r="N792" s="2"/>
      <c r="O792" s="4">
        <v>0</v>
      </c>
      <c r="P792" s="2"/>
      <c r="Q792" s="4">
        <f>M792+O792</f>
        <v>100</v>
      </c>
      <c r="T792" s="15"/>
    </row>
    <row r="793" spans="1:21" ht="11.85" customHeight="1" x14ac:dyDescent="0.2">
      <c r="A793" s="3" t="s">
        <v>468</v>
      </c>
      <c r="C793" s="2">
        <v>2043.26</v>
      </c>
      <c r="D793" s="2"/>
      <c r="E793" s="2">
        <v>1771.26</v>
      </c>
      <c r="F793" s="2"/>
      <c r="G793" s="2">
        <v>1716.26</v>
      </c>
      <c r="H793" s="2"/>
      <c r="I793" s="2">
        <v>1531</v>
      </c>
      <c r="J793" s="2"/>
      <c r="K793" s="4">
        <v>1531</v>
      </c>
      <c r="L793" s="2"/>
      <c r="M793" s="4">
        <v>1320</v>
      </c>
      <c r="N793" s="2"/>
      <c r="O793" s="4">
        <v>0</v>
      </c>
      <c r="P793" s="2"/>
      <c r="Q793" s="4">
        <f>M793+O793</f>
        <v>1320</v>
      </c>
      <c r="T793" s="15"/>
    </row>
    <row r="794" spans="1:21" ht="11.85" customHeight="1" x14ac:dyDescent="0.2">
      <c r="A794" s="3" t="s">
        <v>469</v>
      </c>
      <c r="C794" s="16">
        <v>6597.97</v>
      </c>
      <c r="D794" s="2"/>
      <c r="E794" s="16">
        <v>2750</v>
      </c>
      <c r="F794" s="2"/>
      <c r="G794" s="16">
        <v>9250</v>
      </c>
      <c r="H794" s="2"/>
      <c r="I794" s="16">
        <v>10750</v>
      </c>
      <c r="J794" s="2"/>
      <c r="K794" s="17">
        <v>10750</v>
      </c>
      <c r="L794" s="2"/>
      <c r="M794" s="17">
        <v>9750</v>
      </c>
      <c r="N794" s="2"/>
      <c r="O794" s="17">
        <v>0</v>
      </c>
      <c r="P794" s="2"/>
      <c r="Q794" s="17">
        <f>M794+O794</f>
        <v>9750</v>
      </c>
      <c r="T794" s="15"/>
    </row>
    <row r="795" spans="1:21" ht="11.85" customHeight="1" x14ac:dyDescent="0.2">
      <c r="A795" s="3" t="s">
        <v>300</v>
      </c>
      <c r="C795" s="2">
        <f>SUM(C760:C779)+SUM(C792:C794)</f>
        <v>56086.36</v>
      </c>
      <c r="D795" s="2"/>
      <c r="E795" s="2">
        <f>SUM(E760:E779)+SUM(E792:E794)</f>
        <v>53089.479999999996</v>
      </c>
      <c r="F795" s="2"/>
      <c r="G795" s="2">
        <f>SUM(G760:G779)+SUM(G792:G794)</f>
        <v>67097.84</v>
      </c>
      <c r="H795" s="2"/>
      <c r="I795" s="2">
        <f>SUM(I760:I779)+SUM(I792:I794)</f>
        <v>72201</v>
      </c>
      <c r="J795" s="2"/>
      <c r="K795" s="4">
        <f>SUM(K760:K779)+SUM(K792:K794)</f>
        <v>75201</v>
      </c>
      <c r="L795" s="2"/>
      <c r="M795" s="4">
        <f>SUM(M760:M779)+SUM(M792:M794)</f>
        <v>68990</v>
      </c>
      <c r="N795" s="2"/>
      <c r="O795" s="4">
        <f>SUM(O760:O779)+SUM(O792:O794)</f>
        <v>0</v>
      </c>
      <c r="P795" s="2"/>
      <c r="Q795" s="4">
        <f>SUM(Q760:Q779)+SUM(Q792:Q794)</f>
        <v>68990</v>
      </c>
      <c r="U795" s="2"/>
    </row>
    <row r="796" spans="1:21" ht="11.85" customHeight="1" x14ac:dyDescent="0.2">
      <c r="D796" s="2"/>
      <c r="F796" s="2"/>
      <c r="H796" s="2"/>
      <c r="J796" s="2"/>
      <c r="L796" s="2"/>
      <c r="N796" s="2"/>
      <c r="P796" s="2"/>
    </row>
    <row r="797" spans="1:21" ht="11.85" customHeight="1" x14ac:dyDescent="0.2">
      <c r="A797" s="3" t="s">
        <v>470</v>
      </c>
      <c r="C797" s="20">
        <v>9950</v>
      </c>
      <c r="D797" s="2"/>
      <c r="E797" s="20">
        <v>0</v>
      </c>
      <c r="F797" s="2"/>
      <c r="G797" s="20">
        <v>0</v>
      </c>
      <c r="H797" s="2"/>
      <c r="I797" s="20">
        <v>0</v>
      </c>
      <c r="J797" s="2"/>
      <c r="K797" s="21">
        <v>0</v>
      </c>
      <c r="L797" s="2"/>
      <c r="M797" s="21">
        <v>0</v>
      </c>
      <c r="N797" s="2"/>
      <c r="O797" s="21">
        <v>0</v>
      </c>
      <c r="P797" s="2"/>
      <c r="Q797" s="21">
        <f>M797+O797</f>
        <v>0</v>
      </c>
      <c r="T797" s="15"/>
    </row>
    <row r="798" spans="1:21" ht="11.85" customHeight="1" x14ac:dyDescent="0.2">
      <c r="A798" s="3" t="s">
        <v>471</v>
      </c>
      <c r="C798" s="16">
        <v>0</v>
      </c>
      <c r="D798" s="2"/>
      <c r="E798" s="16">
        <v>0</v>
      </c>
      <c r="F798" s="2"/>
      <c r="G798" s="16">
        <v>0</v>
      </c>
      <c r="H798" s="2"/>
      <c r="I798" s="16">
        <v>11500</v>
      </c>
      <c r="J798" s="2"/>
      <c r="K798" s="17">
        <v>21500</v>
      </c>
      <c r="L798" s="2"/>
      <c r="M798" s="17">
        <v>0</v>
      </c>
      <c r="N798" s="2"/>
      <c r="O798" s="17">
        <v>0</v>
      </c>
      <c r="P798" s="2"/>
      <c r="Q798" s="17">
        <f>M798+O798</f>
        <v>0</v>
      </c>
      <c r="T798" s="15"/>
    </row>
    <row r="799" spans="1:21" ht="11.85" customHeight="1" x14ac:dyDescent="0.2">
      <c r="A799" s="3" t="s">
        <v>303</v>
      </c>
      <c r="C799" s="2">
        <f>SUM(C797:C798)</f>
        <v>9950</v>
      </c>
      <c r="D799" s="2"/>
      <c r="E799" s="2">
        <f>SUM(E797:E798)</f>
        <v>0</v>
      </c>
      <c r="F799" s="2"/>
      <c r="G799" s="2">
        <f>SUM(G797:G798)</f>
        <v>0</v>
      </c>
      <c r="H799" s="2"/>
      <c r="I799" s="2">
        <f>SUM(I797:I798)</f>
        <v>11500</v>
      </c>
      <c r="J799" s="2"/>
      <c r="K799" s="4">
        <f>SUM(K797:K798)</f>
        <v>21500</v>
      </c>
      <c r="L799" s="2"/>
      <c r="M799" s="4">
        <f>SUM(M797:M798)</f>
        <v>0</v>
      </c>
      <c r="N799" s="2"/>
      <c r="O799" s="4">
        <f>SUM(O797:O798)</f>
        <v>0</v>
      </c>
      <c r="P799" s="2"/>
      <c r="Q799" s="4">
        <f>SUM(Q797:Q798)</f>
        <v>0</v>
      </c>
    </row>
    <row r="800" spans="1:21" ht="11.85" customHeight="1" x14ac:dyDescent="0.2">
      <c r="D800" s="2"/>
      <c r="F800" s="2"/>
      <c r="H800" s="2"/>
      <c r="J800" s="2"/>
      <c r="L800" s="2"/>
      <c r="N800" s="2"/>
      <c r="P800" s="2"/>
    </row>
    <row r="801" spans="1:21" ht="11.85" customHeight="1" x14ac:dyDescent="0.2">
      <c r="A801" s="3" t="s">
        <v>472</v>
      </c>
      <c r="C801" s="2">
        <f>C740+C757+C795+C799</f>
        <v>254386.49999999994</v>
      </c>
      <c r="D801" s="2"/>
      <c r="E801" s="2">
        <f>E740+E757+E795+E799</f>
        <v>267150.98</v>
      </c>
      <c r="F801" s="2"/>
      <c r="G801" s="2">
        <f>G740+G757+G795+G799</f>
        <v>275934.54000000004</v>
      </c>
      <c r="H801" s="2"/>
      <c r="I801" s="2">
        <f>I740+I757+I795+I799</f>
        <v>312236</v>
      </c>
      <c r="J801" s="2"/>
      <c r="K801" s="4">
        <f>K740+K757+K795+K799</f>
        <v>322236</v>
      </c>
      <c r="L801" s="2"/>
      <c r="M801" s="4">
        <f>M740+M757+M795+M799</f>
        <v>306520</v>
      </c>
      <c r="N801" s="2"/>
      <c r="O801" s="4">
        <f>O740+O757+O795+O799</f>
        <v>17170</v>
      </c>
      <c r="P801" s="2"/>
      <c r="Q801" s="4">
        <f>Q740+Q757+Q795+Q799</f>
        <v>323690</v>
      </c>
      <c r="R801" s="2"/>
      <c r="T801" s="15"/>
      <c r="U801" s="2"/>
    </row>
    <row r="802" spans="1:21" ht="11.85" customHeight="1" x14ac:dyDescent="0.2"/>
    <row r="803" spans="1:21" ht="11.85" customHeight="1" x14ac:dyDescent="0.2"/>
    <row r="804" spans="1:21" ht="11.85" customHeight="1" x14ac:dyDescent="0.2"/>
    <row r="805" spans="1:21" ht="11.85" customHeight="1" x14ac:dyDescent="0.2"/>
    <row r="806" spans="1:21" ht="11.85" customHeight="1" x14ac:dyDescent="0.2"/>
    <row r="807" spans="1:21" ht="11.85" customHeight="1" x14ac:dyDescent="0.2"/>
    <row r="808" spans="1:21" ht="11.85" customHeight="1" x14ac:dyDescent="0.2"/>
    <row r="809" spans="1:21" ht="11.85" customHeight="1" x14ac:dyDescent="0.2"/>
    <row r="810" spans="1:21" ht="11.85" customHeight="1" x14ac:dyDescent="0.2"/>
    <row r="811" spans="1:21" ht="11.85" customHeight="1" x14ac:dyDescent="0.2"/>
    <row r="812" spans="1:21" ht="11.85" customHeight="1" x14ac:dyDescent="0.2"/>
    <row r="813" spans="1:21" ht="11.85" customHeight="1" x14ac:dyDescent="0.2"/>
    <row r="814" spans="1:21" ht="11.85" customHeight="1" x14ac:dyDescent="0.2"/>
    <row r="815" spans="1:21" ht="11.85" customHeight="1" x14ac:dyDescent="0.2"/>
    <row r="816" spans="1:21" ht="11.85" customHeight="1" x14ac:dyDescent="0.2"/>
    <row r="817" spans="3:34" ht="11.85" customHeight="1" x14ac:dyDescent="0.2"/>
    <row r="818" spans="3:34" ht="11.85" customHeight="1" x14ac:dyDescent="0.2"/>
    <row r="819" spans="3:34" ht="11.85" customHeight="1" x14ac:dyDescent="0.2"/>
    <row r="820" spans="3:34" ht="11.85" customHeight="1" x14ac:dyDescent="0.2"/>
    <row r="821" spans="3:34" ht="11.85" customHeight="1" x14ac:dyDescent="0.2"/>
    <row r="822" spans="3:34" ht="11.85" customHeight="1" x14ac:dyDescent="0.2"/>
    <row r="823" spans="3:34" ht="11.85" customHeight="1" x14ac:dyDescent="0.2"/>
    <row r="824" spans="3:34" ht="11.85" customHeight="1" x14ac:dyDescent="0.2"/>
    <row r="825" spans="3:34" ht="11.85" customHeight="1" x14ac:dyDescent="0.2"/>
    <row r="826" spans="3:34" ht="11.85" customHeight="1" x14ac:dyDescent="0.2"/>
    <row r="827" spans="3:34" ht="11.85" customHeight="1" x14ac:dyDescent="0.2"/>
    <row r="828" spans="3:34" ht="11.85" customHeight="1" x14ac:dyDescent="0.2"/>
    <row r="829" spans="3:34" ht="11.85" customHeight="1" x14ac:dyDescent="0.2"/>
    <row r="830" spans="3:34" ht="11.85" customHeight="1" x14ac:dyDescent="0.2"/>
    <row r="831" spans="3:34" ht="11.85" customHeight="1" x14ac:dyDescent="0.2"/>
    <row r="832" spans="3:34" s="3" customFormat="1" ht="11.85" customHeight="1" x14ac:dyDescent="0.2">
      <c r="C832" s="2"/>
      <c r="E832" s="2"/>
      <c r="G832" s="2"/>
      <c r="I832" s="2"/>
      <c r="K832" s="4"/>
      <c r="M832" s="4"/>
      <c r="O832" s="4"/>
      <c r="Q832" s="4"/>
      <c r="S832" s="4"/>
      <c r="T832" s="7"/>
      <c r="AH832" s="5"/>
    </row>
    <row r="833" spans="1:34" s="3" customFormat="1" ht="11.85" customHeight="1" x14ac:dyDescent="0.2">
      <c r="C833" s="2"/>
      <c r="E833" s="2"/>
      <c r="G833" s="2"/>
      <c r="I833" s="2"/>
      <c r="K833" s="4"/>
      <c r="M833" s="4"/>
      <c r="O833" s="4"/>
      <c r="Q833" s="4"/>
      <c r="S833" s="4"/>
      <c r="T833" s="7"/>
      <c r="AH833" s="5"/>
    </row>
    <row r="834" spans="1:34" s="3" customFormat="1" ht="11.85" customHeight="1" x14ac:dyDescent="0.2">
      <c r="C834" s="2"/>
      <c r="E834" s="2"/>
      <c r="G834" s="2"/>
      <c r="I834" s="2"/>
      <c r="K834" s="4"/>
      <c r="M834" s="4"/>
      <c r="O834" s="4"/>
      <c r="Q834" s="4"/>
      <c r="S834" s="4"/>
      <c r="T834" s="7"/>
      <c r="AH834" s="5"/>
    </row>
    <row r="835" spans="1:34" s="3" customFormat="1" ht="11.85" customHeight="1" x14ac:dyDescent="0.2">
      <c r="C835" s="2"/>
      <c r="E835" s="2"/>
      <c r="G835" s="2"/>
      <c r="I835" s="2"/>
      <c r="K835" s="4"/>
      <c r="M835" s="4"/>
      <c r="O835" s="4"/>
      <c r="Q835" s="4"/>
      <c r="S835" s="4"/>
      <c r="T835" s="7"/>
      <c r="AH835" s="5"/>
    </row>
    <row r="836" spans="1:34" s="3" customFormat="1" ht="11.85" customHeight="1" x14ac:dyDescent="0.2">
      <c r="C836" s="2"/>
      <c r="E836" s="2"/>
      <c r="G836" s="2"/>
      <c r="I836" s="2"/>
      <c r="K836" s="4"/>
      <c r="M836" s="4"/>
      <c r="O836" s="4"/>
      <c r="Q836" s="4"/>
      <c r="S836" s="4"/>
      <c r="T836" s="7"/>
      <c r="AH836" s="5"/>
    </row>
    <row r="837" spans="1:34" s="3" customFormat="1" ht="11.85" customHeight="1" x14ac:dyDescent="0.2">
      <c r="C837" s="2"/>
      <c r="E837" s="2"/>
      <c r="G837" s="2"/>
      <c r="I837" s="2"/>
      <c r="K837" s="4"/>
      <c r="M837" s="4"/>
      <c r="O837" s="4"/>
      <c r="Q837" s="4"/>
      <c r="S837" s="4"/>
      <c r="T837" s="7"/>
      <c r="AH837" s="5"/>
    </row>
    <row r="838" spans="1:34" s="3" customFormat="1" ht="11.85" customHeight="1" x14ac:dyDescent="0.2">
      <c r="C838" s="2"/>
      <c r="E838" s="2"/>
      <c r="G838" s="2"/>
      <c r="I838" s="2"/>
      <c r="K838" s="4"/>
      <c r="M838" s="4"/>
      <c r="O838" s="4"/>
      <c r="Q838" s="4"/>
      <c r="S838" s="4"/>
      <c r="T838" s="7"/>
      <c r="AH838" s="5"/>
    </row>
    <row r="839" spans="1:34" s="3" customFormat="1" ht="11.85" customHeight="1" x14ac:dyDescent="0.2">
      <c r="C839" s="2"/>
      <c r="E839" s="2"/>
      <c r="G839" s="2"/>
      <c r="I839" s="2"/>
      <c r="K839" s="4"/>
      <c r="M839" s="4"/>
      <c r="O839" s="4"/>
      <c r="Q839" s="4"/>
      <c r="S839" s="4"/>
      <c r="T839" s="7"/>
      <c r="AH839" s="5"/>
    </row>
    <row r="840" spans="1:34" s="3" customFormat="1" ht="11.85" customHeight="1" x14ac:dyDescent="0.2">
      <c r="C840" s="2"/>
      <c r="E840" s="2"/>
      <c r="G840" s="2"/>
      <c r="I840" s="2"/>
      <c r="K840" s="4"/>
      <c r="M840" s="4"/>
      <c r="O840" s="4"/>
      <c r="Q840" s="4"/>
      <c r="S840" s="4"/>
      <c r="T840" s="7"/>
      <c r="AH840" s="5"/>
    </row>
    <row r="841" spans="1:34" s="3" customFormat="1" ht="11.85" customHeight="1" x14ac:dyDescent="0.2">
      <c r="C841" s="2"/>
      <c r="E841" s="2"/>
      <c r="G841" s="2"/>
      <c r="I841" s="2"/>
      <c r="K841" s="4"/>
      <c r="M841" s="4"/>
      <c r="O841" s="4"/>
      <c r="Q841" s="4"/>
      <c r="S841" s="4"/>
      <c r="T841" s="7"/>
      <c r="AH841" s="5"/>
    </row>
    <row r="842" spans="1:34" s="3" customFormat="1" ht="11.85" customHeight="1" x14ac:dyDescent="0.2">
      <c r="C842" s="2"/>
      <c r="E842" s="2"/>
      <c r="G842" s="2"/>
      <c r="I842" s="2"/>
      <c r="K842" s="4"/>
      <c r="M842" s="4"/>
      <c r="O842" s="4"/>
      <c r="Q842" s="4"/>
      <c r="S842" s="4"/>
      <c r="T842" s="7"/>
      <c r="AH842" s="5"/>
    </row>
    <row r="843" spans="1:34" s="3" customFormat="1" ht="11.85" customHeight="1" x14ac:dyDescent="0.2">
      <c r="C843" s="2"/>
      <c r="E843" s="2"/>
      <c r="G843" s="2"/>
      <c r="I843" s="2"/>
      <c r="K843" s="4"/>
      <c r="M843" s="4"/>
      <c r="O843" s="4"/>
      <c r="Q843" s="4"/>
      <c r="S843" s="4"/>
      <c r="T843" s="7"/>
      <c r="AH843" s="5"/>
    </row>
    <row r="844" spans="1:34" s="3" customFormat="1" ht="11.85" customHeight="1" x14ac:dyDescent="0.2">
      <c r="C844" s="2"/>
      <c r="E844" s="2"/>
      <c r="G844" s="2"/>
      <c r="I844" s="2"/>
      <c r="K844" s="4"/>
      <c r="M844" s="4"/>
      <c r="O844" s="4"/>
      <c r="Q844" s="4"/>
      <c r="S844" s="4"/>
      <c r="T844" s="7"/>
      <c r="AH844" s="5"/>
    </row>
    <row r="845" spans="1:34" s="3" customFormat="1" ht="11.85" customHeight="1" x14ac:dyDescent="0.2">
      <c r="C845" s="2"/>
      <c r="E845" s="2"/>
      <c r="G845" s="2"/>
      <c r="I845" s="2"/>
      <c r="K845" s="4"/>
      <c r="M845" s="4"/>
      <c r="O845" s="4"/>
      <c r="Q845" s="4"/>
      <c r="S845" s="4"/>
      <c r="T845" s="7"/>
      <c r="AH845" s="5"/>
    </row>
    <row r="846" spans="1:34" s="3" customFormat="1" ht="11.85" customHeight="1" x14ac:dyDescent="0.2">
      <c r="A846" s="1"/>
      <c r="B846" s="1"/>
      <c r="C846" s="2"/>
      <c r="E846" s="2" t="str">
        <f>$E$1</f>
        <v>CITY OF BRADY</v>
      </c>
      <c r="G846" s="2"/>
      <c r="I846" s="2"/>
      <c r="K846" s="4"/>
      <c r="M846" s="4"/>
      <c r="O846" s="4"/>
      <c r="Q846" s="4"/>
      <c r="S846" s="4"/>
      <c r="T846" s="7"/>
      <c r="AH846" s="5"/>
    </row>
    <row r="847" spans="1:34" s="3" customFormat="1" ht="11.85" customHeight="1" x14ac:dyDescent="0.2">
      <c r="C847" s="2"/>
      <c r="E847" s="2" t="str">
        <f>$E$2</f>
        <v>BUDGET REPORT</v>
      </c>
      <c r="G847" s="2"/>
      <c r="I847" s="2"/>
      <c r="K847" s="4"/>
      <c r="M847" s="4"/>
      <c r="O847" s="4"/>
      <c r="Q847" s="4"/>
      <c r="S847" s="4"/>
      <c r="T847" s="7"/>
      <c r="AH847" s="5"/>
    </row>
    <row r="848" spans="1:34" ht="11.85" customHeight="1" x14ac:dyDescent="0.2">
      <c r="E848" s="2" t="str">
        <f>$E$3</f>
        <v>FISCAL YEAR 2017 - 2018</v>
      </c>
    </row>
    <row r="849" spans="1:34" ht="11.85" customHeight="1" x14ac:dyDescent="0.2">
      <c r="A849" s="3" t="s">
        <v>3</v>
      </c>
    </row>
    <row r="850" spans="1:34" ht="11.85" customHeight="1" x14ac:dyDescent="0.2">
      <c r="A850" s="3" t="s">
        <v>473</v>
      </c>
    </row>
    <row r="851" spans="1:34" ht="11.85" customHeight="1" x14ac:dyDescent="0.2">
      <c r="I851" s="49" t="str">
        <f>$I$6</f>
        <v>(----- 2016-2017 ------)</v>
      </c>
      <c r="J851" s="49"/>
      <c r="K851" s="49"/>
      <c r="L851" s="8"/>
      <c r="M851" s="49" t="str">
        <f>$M$6</f>
        <v>2017-2018</v>
      </c>
      <c r="N851" s="49"/>
      <c r="O851" s="49"/>
      <c r="P851" s="49"/>
      <c r="Q851" s="49"/>
    </row>
    <row r="852" spans="1:34" ht="11.85" customHeight="1" x14ac:dyDescent="0.2">
      <c r="C852" s="9" t="str">
        <f>$C$7</f>
        <v>2013-2014</v>
      </c>
      <c r="D852" s="8"/>
      <c r="E852" s="9" t="str">
        <f>$E$7</f>
        <v>2014-2015</v>
      </c>
      <c r="F852" s="8"/>
      <c r="G852" s="9" t="str">
        <f>$G$7</f>
        <v>2015-2016</v>
      </c>
      <c r="H852" s="8"/>
      <c r="I852" s="9" t="s">
        <v>9</v>
      </c>
      <c r="J852" s="8"/>
      <c r="K852" s="10" t="str">
        <f>+$K$7</f>
        <v>PROJECTED</v>
      </c>
      <c r="L852" s="8"/>
      <c r="M852" s="10" t="str">
        <f>$M$7</f>
        <v>2017-2018</v>
      </c>
      <c r="N852" s="8"/>
      <c r="O852" s="10" t="str">
        <f>$O$7</f>
        <v>2017-2018</v>
      </c>
      <c r="P852" s="8"/>
      <c r="Q852" s="10" t="str">
        <f>$Q$7</f>
        <v>APPROVED</v>
      </c>
    </row>
    <row r="853" spans="1:34" ht="11.85" customHeight="1" x14ac:dyDescent="0.2">
      <c r="A853" s="11" t="s">
        <v>247</v>
      </c>
      <c r="C853" s="12" t="s">
        <v>12</v>
      </c>
      <c r="D853" s="8"/>
      <c r="E853" s="12" t="s">
        <v>12</v>
      </c>
      <c r="F853" s="8"/>
      <c r="G853" s="12" t="s">
        <v>12</v>
      </c>
      <c r="H853" s="8"/>
      <c r="I853" s="12" t="s">
        <v>13</v>
      </c>
      <c r="J853" s="8"/>
      <c r="K853" s="13" t="s">
        <v>13</v>
      </c>
      <c r="L853" s="8"/>
      <c r="M853" s="13" t="str">
        <f>$M$8</f>
        <v>BASE</v>
      </c>
      <c r="N853" s="8"/>
      <c r="O853" s="13" t="str">
        <f>$O$8</f>
        <v>SUPPLEMENTAL</v>
      </c>
      <c r="P853" s="8"/>
      <c r="Q853" s="13" t="str">
        <f>$Q$8</f>
        <v>BUDGET</v>
      </c>
    </row>
    <row r="854" spans="1:34" ht="11.85" customHeight="1" x14ac:dyDescent="0.2"/>
    <row r="855" spans="1:34" ht="11.85" customHeight="1" x14ac:dyDescent="0.2">
      <c r="A855" s="14" t="s">
        <v>248</v>
      </c>
    </row>
    <row r="856" spans="1:34" ht="11.85" customHeight="1" x14ac:dyDescent="0.2">
      <c r="A856" s="3" t="s">
        <v>474</v>
      </c>
      <c r="C856" s="2">
        <v>31330.26</v>
      </c>
      <c r="D856" s="2"/>
      <c r="E856" s="2">
        <v>41833.11</v>
      </c>
      <c r="F856" s="2"/>
      <c r="G856" s="2">
        <v>46137.31</v>
      </c>
      <c r="H856" s="2"/>
      <c r="I856" s="2">
        <v>45000</v>
      </c>
      <c r="J856" s="2"/>
      <c r="K856" s="4">
        <v>45000</v>
      </c>
      <c r="L856" s="2"/>
      <c r="M856" s="4">
        <v>45000</v>
      </c>
      <c r="N856" s="2"/>
      <c r="O856" s="4">
        <v>0</v>
      </c>
      <c r="P856" s="2"/>
      <c r="Q856" s="4">
        <f t="shared" ref="Q856:Q862" si="31">M856+O856</f>
        <v>45000</v>
      </c>
      <c r="T856" s="15"/>
    </row>
    <row r="857" spans="1:34" ht="11.85" customHeight="1" x14ac:dyDescent="0.2">
      <c r="A857" s="3" t="s">
        <v>475</v>
      </c>
      <c r="C857" s="2">
        <v>345.2</v>
      </c>
      <c r="D857" s="2"/>
      <c r="E857" s="2">
        <v>1144.52</v>
      </c>
      <c r="F857" s="2"/>
      <c r="G857" s="2">
        <v>295.5</v>
      </c>
      <c r="H857" s="2"/>
      <c r="I857" s="2">
        <v>500</v>
      </c>
      <c r="J857" s="2"/>
      <c r="K857" s="4">
        <v>500</v>
      </c>
      <c r="L857" s="2"/>
      <c r="M857" s="4">
        <v>500</v>
      </c>
      <c r="N857" s="2"/>
      <c r="O857" s="4">
        <v>0</v>
      </c>
      <c r="P857" s="2"/>
      <c r="Q857" s="4">
        <f t="shared" si="31"/>
        <v>500</v>
      </c>
      <c r="T857" s="15"/>
    </row>
    <row r="858" spans="1:34" ht="11.85" customHeight="1" x14ac:dyDescent="0.2">
      <c r="A858" s="3" t="s">
        <v>476</v>
      </c>
      <c r="C858" s="2">
        <v>0</v>
      </c>
      <c r="D858" s="2"/>
      <c r="E858" s="2">
        <v>0</v>
      </c>
      <c r="F858" s="2"/>
      <c r="G858" s="2">
        <v>0</v>
      </c>
      <c r="H858" s="2"/>
      <c r="I858" s="2">
        <v>0</v>
      </c>
      <c r="J858" s="2"/>
      <c r="K858" s="4">
        <v>0</v>
      </c>
      <c r="L858" s="2"/>
      <c r="M858" s="4">
        <v>0</v>
      </c>
      <c r="N858" s="2"/>
      <c r="O858" s="4">
        <v>0</v>
      </c>
      <c r="P858" s="2"/>
      <c r="Q858" s="4">
        <f t="shared" si="31"/>
        <v>0</v>
      </c>
      <c r="T858" s="15"/>
    </row>
    <row r="859" spans="1:34" ht="11.85" customHeight="1" x14ac:dyDescent="0.2">
      <c r="A859" s="3" t="s">
        <v>477</v>
      </c>
      <c r="C859" s="2">
        <v>0</v>
      </c>
      <c r="D859" s="2"/>
      <c r="E859" s="2">
        <v>0</v>
      </c>
      <c r="F859" s="2"/>
      <c r="G859" s="2">
        <v>0</v>
      </c>
      <c r="H859" s="2"/>
      <c r="I859" s="2">
        <v>0</v>
      </c>
      <c r="J859" s="2"/>
      <c r="K859" s="4">
        <v>0</v>
      </c>
      <c r="L859" s="2"/>
      <c r="M859" s="4">
        <v>0</v>
      </c>
      <c r="N859" s="2"/>
      <c r="O859" s="4">
        <v>0</v>
      </c>
      <c r="P859" s="2"/>
      <c r="Q859" s="4">
        <f t="shared" si="31"/>
        <v>0</v>
      </c>
      <c r="T859" s="15"/>
    </row>
    <row r="860" spans="1:34" ht="11.85" customHeight="1" x14ac:dyDescent="0.2">
      <c r="A860" s="3" t="s">
        <v>478</v>
      </c>
      <c r="C860" s="2">
        <v>1127.73</v>
      </c>
      <c r="D860" s="2"/>
      <c r="E860" s="2">
        <v>1165.22</v>
      </c>
      <c r="F860" s="2"/>
      <c r="G860" s="2">
        <v>1261.82</v>
      </c>
      <c r="H860" s="2"/>
      <c r="I860" s="2">
        <v>1308</v>
      </c>
      <c r="J860" s="2"/>
      <c r="K860" s="4">
        <v>1308</v>
      </c>
      <c r="L860" s="2"/>
      <c r="M860" s="4">
        <v>1300</v>
      </c>
      <c r="N860" s="2"/>
      <c r="O860" s="4">
        <v>0</v>
      </c>
      <c r="P860" s="2"/>
      <c r="Q860" s="4">
        <f t="shared" si="31"/>
        <v>1300</v>
      </c>
      <c r="T860" s="15"/>
    </row>
    <row r="861" spans="1:34" ht="11.85" customHeight="1" x14ac:dyDescent="0.2">
      <c r="A861" s="3" t="s">
        <v>479</v>
      </c>
      <c r="C861" s="2">
        <v>699.44</v>
      </c>
      <c r="D861" s="2"/>
      <c r="E861" s="2">
        <v>42.98</v>
      </c>
      <c r="F861" s="2"/>
      <c r="G861" s="2">
        <v>837.08</v>
      </c>
      <c r="H861" s="2"/>
      <c r="I861" s="2">
        <v>2277</v>
      </c>
      <c r="J861" s="2"/>
      <c r="K861" s="4">
        <v>2277</v>
      </c>
      <c r="L861" s="2"/>
      <c r="M861" s="4">
        <v>1863</v>
      </c>
      <c r="N861" s="2"/>
      <c r="O861" s="4">
        <v>0</v>
      </c>
      <c r="P861" s="2"/>
      <c r="Q861" s="4">
        <f t="shared" si="31"/>
        <v>1863</v>
      </c>
      <c r="T861" s="15"/>
    </row>
    <row r="862" spans="1:34" ht="11.85" customHeight="1" x14ac:dyDescent="0.2">
      <c r="A862" s="3" t="s">
        <v>480</v>
      </c>
      <c r="C862" s="16">
        <v>2423.1999999999998</v>
      </c>
      <c r="D862" s="2"/>
      <c r="E862" s="16">
        <v>3287.86</v>
      </c>
      <c r="F862" s="2"/>
      <c r="G862" s="16">
        <v>3552.17</v>
      </c>
      <c r="H862" s="2"/>
      <c r="I862" s="16">
        <v>3549</v>
      </c>
      <c r="J862" s="2"/>
      <c r="K862" s="17">
        <v>3549</v>
      </c>
      <c r="L862" s="2"/>
      <c r="M862" s="17">
        <v>3549</v>
      </c>
      <c r="N862" s="2"/>
      <c r="O862" s="17">
        <v>0</v>
      </c>
      <c r="P862" s="2"/>
      <c r="Q862" s="17">
        <f t="shared" si="31"/>
        <v>3549</v>
      </c>
      <c r="T862" s="15"/>
    </row>
    <row r="863" spans="1:34" ht="11.85" customHeight="1" x14ac:dyDescent="0.2">
      <c r="A863" s="3" t="s">
        <v>259</v>
      </c>
      <c r="C863" s="2">
        <f>SUM(C856:C862)</f>
        <v>35925.83</v>
      </c>
      <c r="D863" s="2"/>
      <c r="E863" s="2">
        <f>SUM(E856:E862)</f>
        <v>47473.69</v>
      </c>
      <c r="F863" s="2"/>
      <c r="G863" s="2">
        <f>SUM(G856:G862)</f>
        <v>52083.88</v>
      </c>
      <c r="H863" s="2"/>
      <c r="I863" s="2">
        <f>SUM(I856:I862)</f>
        <v>52634</v>
      </c>
      <c r="J863" s="2"/>
      <c r="K863" s="4">
        <f>SUM(K856:K862)</f>
        <v>52634</v>
      </c>
      <c r="L863" s="2"/>
      <c r="M863" s="4">
        <f>SUM(M856:M862)</f>
        <v>52212</v>
      </c>
      <c r="N863" s="2"/>
      <c r="O863" s="4">
        <f>SUM(O856:O862)</f>
        <v>0</v>
      </c>
      <c r="P863" s="2"/>
      <c r="Q863" s="4">
        <f>SUM(Q856:Q862)</f>
        <v>52212</v>
      </c>
      <c r="R863" s="2"/>
      <c r="U863" s="2"/>
    </row>
    <row r="864" spans="1:34" s="3" customFormat="1" ht="11.85" customHeight="1" x14ac:dyDescent="0.2">
      <c r="C864" s="2"/>
      <c r="D864" s="2"/>
      <c r="E864" s="2"/>
      <c r="F864" s="2"/>
      <c r="G864" s="2"/>
      <c r="H864" s="2"/>
      <c r="I864" s="2"/>
      <c r="J864" s="2"/>
      <c r="K864" s="4"/>
      <c r="L864" s="2"/>
      <c r="M864" s="4"/>
      <c r="N864" s="2"/>
      <c r="O864" s="4"/>
      <c r="P864" s="2"/>
      <c r="Q864" s="4"/>
      <c r="S864" s="4"/>
      <c r="T864" s="7"/>
      <c r="AH864" s="5"/>
    </row>
    <row r="865" spans="1:34" s="3" customFormat="1" ht="11.85" customHeight="1" x14ac:dyDescent="0.2">
      <c r="A865" s="14" t="s">
        <v>260</v>
      </c>
      <c r="C865" s="2"/>
      <c r="D865" s="2"/>
      <c r="E865" s="2"/>
      <c r="F865" s="2"/>
      <c r="G865" s="2"/>
      <c r="H865" s="2"/>
      <c r="I865" s="2"/>
      <c r="J865" s="2"/>
      <c r="K865" s="4"/>
      <c r="L865" s="2"/>
      <c r="M865" s="4"/>
      <c r="N865" s="2"/>
      <c r="O865" s="4"/>
      <c r="P865" s="2"/>
      <c r="Q865" s="4"/>
      <c r="S865" s="4"/>
      <c r="T865" s="7"/>
      <c r="AH865" s="5"/>
    </row>
    <row r="866" spans="1:34" s="3" customFormat="1" ht="11.85" customHeight="1" x14ac:dyDescent="0.2">
      <c r="A866" s="3" t="s">
        <v>481</v>
      </c>
      <c r="C866" s="2">
        <v>0</v>
      </c>
      <c r="D866" s="2"/>
      <c r="E866" s="2">
        <v>0</v>
      </c>
      <c r="F866" s="2"/>
      <c r="G866" s="2">
        <v>0</v>
      </c>
      <c r="H866" s="2"/>
      <c r="I866" s="2">
        <v>0</v>
      </c>
      <c r="J866" s="2"/>
      <c r="K866" s="4">
        <v>0</v>
      </c>
      <c r="L866" s="2"/>
      <c r="M866" s="4">
        <v>0</v>
      </c>
      <c r="N866" s="2"/>
      <c r="O866" s="4">
        <v>0</v>
      </c>
      <c r="P866" s="2"/>
      <c r="Q866" s="4">
        <f t="shared" ref="Q866:Q871" si="32">M866+O866</f>
        <v>0</v>
      </c>
      <c r="S866" s="4"/>
      <c r="T866" s="15"/>
      <c r="AH866" s="5"/>
    </row>
    <row r="867" spans="1:34" s="3" customFormat="1" ht="11.85" customHeight="1" x14ac:dyDescent="0.2">
      <c r="A867" s="3" t="s">
        <v>482</v>
      </c>
      <c r="C867" s="2">
        <v>18659.91</v>
      </c>
      <c r="D867" s="2"/>
      <c r="E867" s="2">
        <v>24045.040000000001</v>
      </c>
      <c r="F867" s="2"/>
      <c r="G867" s="2">
        <v>23872.22</v>
      </c>
      <c r="H867" s="2"/>
      <c r="I867" s="2">
        <v>24000</v>
      </c>
      <c r="J867" s="2"/>
      <c r="K867" s="4">
        <v>24000</v>
      </c>
      <c r="L867" s="2"/>
      <c r="M867" s="4">
        <v>24000</v>
      </c>
      <c r="N867" s="2"/>
      <c r="O867" s="4">
        <v>0</v>
      </c>
      <c r="P867" s="2"/>
      <c r="Q867" s="4">
        <f t="shared" si="32"/>
        <v>24000</v>
      </c>
      <c r="S867" s="4"/>
      <c r="T867" s="15"/>
      <c r="AH867" s="5"/>
    </row>
    <row r="868" spans="1:34" s="3" customFormat="1" ht="11.85" customHeight="1" x14ac:dyDescent="0.2">
      <c r="A868" s="3" t="s">
        <v>483</v>
      </c>
      <c r="C868" s="2">
        <v>0</v>
      </c>
      <c r="D868" s="2"/>
      <c r="E868" s="2">
        <v>0</v>
      </c>
      <c r="F868" s="2"/>
      <c r="G868" s="2">
        <v>0</v>
      </c>
      <c r="H868" s="2"/>
      <c r="I868" s="2">
        <v>0</v>
      </c>
      <c r="J868" s="2"/>
      <c r="K868" s="4">
        <v>0</v>
      </c>
      <c r="L868" s="2"/>
      <c r="M868" s="4">
        <v>0</v>
      </c>
      <c r="N868" s="2"/>
      <c r="O868" s="4">
        <v>0</v>
      </c>
      <c r="P868" s="2"/>
      <c r="Q868" s="4">
        <f t="shared" si="32"/>
        <v>0</v>
      </c>
      <c r="S868" s="4"/>
      <c r="T868" s="15"/>
      <c r="AH868" s="5"/>
    </row>
    <row r="869" spans="1:34" s="3" customFormat="1" ht="11.85" customHeight="1" x14ac:dyDescent="0.2">
      <c r="A869" s="3" t="s">
        <v>484</v>
      </c>
      <c r="C869" s="2">
        <v>0</v>
      </c>
      <c r="D869" s="2"/>
      <c r="E869" s="2">
        <v>0</v>
      </c>
      <c r="F869" s="2"/>
      <c r="G869" s="2">
        <v>0</v>
      </c>
      <c r="H869" s="2"/>
      <c r="I869" s="2">
        <v>0</v>
      </c>
      <c r="J869" s="2"/>
      <c r="K869" s="4">
        <v>0</v>
      </c>
      <c r="L869" s="2"/>
      <c r="M869" s="4">
        <v>0</v>
      </c>
      <c r="N869" s="2"/>
      <c r="O869" s="4">
        <v>0</v>
      </c>
      <c r="P869" s="2"/>
      <c r="Q869" s="4">
        <f t="shared" si="32"/>
        <v>0</v>
      </c>
      <c r="S869" s="4"/>
      <c r="T869" s="15"/>
      <c r="AH869" s="5"/>
    </row>
    <row r="870" spans="1:34" s="3" customFormat="1" ht="11.85" customHeight="1" x14ac:dyDescent="0.2">
      <c r="A870" s="3" t="s">
        <v>485</v>
      </c>
      <c r="C870" s="2">
        <v>55</v>
      </c>
      <c r="D870" s="2"/>
      <c r="E870" s="2">
        <v>0</v>
      </c>
      <c r="F870" s="2"/>
      <c r="G870" s="2">
        <v>0</v>
      </c>
      <c r="H870" s="2"/>
      <c r="I870" s="2">
        <v>275</v>
      </c>
      <c r="J870" s="2"/>
      <c r="K870" s="4">
        <v>275</v>
      </c>
      <c r="L870" s="2"/>
      <c r="M870" s="4">
        <v>300</v>
      </c>
      <c r="N870" s="2"/>
      <c r="O870" s="4">
        <v>0</v>
      </c>
      <c r="P870" s="2"/>
      <c r="Q870" s="4">
        <f t="shared" si="32"/>
        <v>300</v>
      </c>
      <c r="S870" s="4"/>
      <c r="T870" s="15"/>
      <c r="AH870" s="5"/>
    </row>
    <row r="871" spans="1:34" s="3" customFormat="1" ht="11.85" customHeight="1" x14ac:dyDescent="0.2">
      <c r="A871" s="3" t="s">
        <v>486</v>
      </c>
      <c r="C871" s="16">
        <v>0</v>
      </c>
      <c r="D871" s="2"/>
      <c r="E871" s="16">
        <v>0</v>
      </c>
      <c r="F871" s="2"/>
      <c r="G871" s="16">
        <v>0</v>
      </c>
      <c r="H871" s="2"/>
      <c r="I871" s="16">
        <v>0</v>
      </c>
      <c r="J871" s="2"/>
      <c r="K871" s="17">
        <v>0</v>
      </c>
      <c r="L871" s="2"/>
      <c r="M871" s="17">
        <v>0</v>
      </c>
      <c r="N871" s="2"/>
      <c r="O871" s="17">
        <v>0</v>
      </c>
      <c r="P871" s="2"/>
      <c r="Q871" s="17">
        <f t="shared" si="32"/>
        <v>0</v>
      </c>
      <c r="S871" s="4"/>
      <c r="T871" s="15"/>
      <c r="AH871" s="5"/>
    </row>
    <row r="872" spans="1:34" s="3" customFormat="1" ht="11.85" customHeight="1" x14ac:dyDescent="0.2">
      <c r="A872" s="3" t="s">
        <v>277</v>
      </c>
      <c r="C872" s="2">
        <f>SUM(C866:C871)</f>
        <v>18714.91</v>
      </c>
      <c r="D872" s="2"/>
      <c r="E872" s="2">
        <f>SUM(E866:E871)</f>
        <v>24045.040000000001</v>
      </c>
      <c r="F872" s="2"/>
      <c r="G872" s="2">
        <f>SUM(G866:G871)</f>
        <v>23872.22</v>
      </c>
      <c r="H872" s="2"/>
      <c r="I872" s="2">
        <f>SUM(I866:I871)</f>
        <v>24275</v>
      </c>
      <c r="J872" s="2"/>
      <c r="K872" s="4">
        <f>SUM(K866:K871)</f>
        <v>24275</v>
      </c>
      <c r="L872" s="2"/>
      <c r="M872" s="4">
        <f>SUM(M866:M871)</f>
        <v>24300</v>
      </c>
      <c r="N872" s="2"/>
      <c r="O872" s="4">
        <f>SUM(O866:O871)</f>
        <v>0</v>
      </c>
      <c r="P872" s="2"/>
      <c r="Q872" s="4">
        <f>SUM(Q866:Q871)</f>
        <v>24300</v>
      </c>
      <c r="S872" s="4"/>
      <c r="T872" s="15"/>
      <c r="AH872" s="5"/>
    </row>
    <row r="873" spans="1:34" s="3" customFormat="1" ht="11.85" customHeight="1" x14ac:dyDescent="0.2">
      <c r="C873" s="2"/>
      <c r="E873" s="2"/>
      <c r="G873" s="2"/>
      <c r="I873" s="2"/>
      <c r="K873" s="4"/>
      <c r="M873" s="4"/>
      <c r="O873" s="4"/>
      <c r="Q873" s="4"/>
      <c r="S873" s="4"/>
      <c r="T873" s="15"/>
      <c r="AH873" s="5"/>
    </row>
    <row r="874" spans="1:34" s="3" customFormat="1" ht="11.85" customHeight="1" x14ac:dyDescent="0.2">
      <c r="A874" s="14" t="s">
        <v>278</v>
      </c>
      <c r="C874" s="2"/>
      <c r="E874" s="2"/>
      <c r="G874" s="2"/>
      <c r="I874" s="2"/>
      <c r="K874" s="4"/>
      <c r="M874" s="4"/>
      <c r="O874" s="4"/>
      <c r="Q874" s="4"/>
      <c r="S874" s="4"/>
      <c r="T874" s="15"/>
      <c r="AH874" s="5"/>
    </row>
    <row r="875" spans="1:34" s="3" customFormat="1" ht="11.85" customHeight="1" x14ac:dyDescent="0.2">
      <c r="A875" s="3" t="s">
        <v>487</v>
      </c>
      <c r="C875" s="2">
        <v>1935</v>
      </c>
      <c r="D875" s="2"/>
      <c r="E875" s="2">
        <v>2330.9</v>
      </c>
      <c r="F875" s="2"/>
      <c r="G875" s="2">
        <v>166.51</v>
      </c>
      <c r="H875" s="2"/>
      <c r="I875" s="2">
        <v>500</v>
      </c>
      <c r="J875" s="2"/>
      <c r="K875" s="4">
        <v>500</v>
      </c>
      <c r="L875" s="2"/>
      <c r="M875" s="4">
        <v>500</v>
      </c>
      <c r="N875" s="2"/>
      <c r="O875" s="4">
        <v>0</v>
      </c>
      <c r="P875" s="2"/>
      <c r="Q875" s="4">
        <f t="shared" ref="Q875:Q888" si="33">M875+O875</f>
        <v>500</v>
      </c>
      <c r="S875" s="4"/>
      <c r="T875" s="15"/>
      <c r="AH875" s="5"/>
    </row>
    <row r="876" spans="1:34" s="3" customFormat="1" ht="11.85" customHeight="1" x14ac:dyDescent="0.2">
      <c r="A876" s="3" t="s">
        <v>488</v>
      </c>
      <c r="C876" s="2">
        <v>12.4</v>
      </c>
      <c r="D876" s="2"/>
      <c r="E876" s="2">
        <v>1387.88</v>
      </c>
      <c r="F876" s="2"/>
      <c r="G876" s="2">
        <v>2775</v>
      </c>
      <c r="H876" s="2"/>
      <c r="I876" s="2">
        <v>5500</v>
      </c>
      <c r="J876" s="2"/>
      <c r="K876" s="4">
        <v>5500</v>
      </c>
      <c r="L876" s="2"/>
      <c r="M876" s="4">
        <v>4000</v>
      </c>
      <c r="N876" s="2"/>
      <c r="O876" s="4">
        <v>0</v>
      </c>
      <c r="P876" s="2"/>
      <c r="Q876" s="4">
        <f t="shared" si="33"/>
        <v>4000</v>
      </c>
      <c r="S876" s="4"/>
      <c r="T876" s="15"/>
      <c r="AH876" s="5"/>
    </row>
    <row r="877" spans="1:34" s="3" customFormat="1" ht="11.85" customHeight="1" x14ac:dyDescent="0.2">
      <c r="A877" s="3" t="s">
        <v>489</v>
      </c>
      <c r="C877" s="2">
        <v>2904.38</v>
      </c>
      <c r="D877" s="2"/>
      <c r="E877" s="2">
        <v>1753.01</v>
      </c>
      <c r="F877" s="2"/>
      <c r="G877" s="2">
        <v>1314.23</v>
      </c>
      <c r="H877" s="2"/>
      <c r="I877" s="2">
        <v>3000</v>
      </c>
      <c r="J877" s="2"/>
      <c r="K877" s="4">
        <v>3000</v>
      </c>
      <c r="L877" s="2"/>
      <c r="M877" s="4">
        <v>3000</v>
      </c>
      <c r="N877" s="2"/>
      <c r="O877" s="4">
        <v>0</v>
      </c>
      <c r="P877" s="2"/>
      <c r="Q877" s="4">
        <f t="shared" si="33"/>
        <v>3000</v>
      </c>
      <c r="S877" s="4"/>
      <c r="T877" s="15"/>
      <c r="AH877" s="5"/>
    </row>
    <row r="878" spans="1:34" s="3" customFormat="1" ht="11.85" customHeight="1" x14ac:dyDescent="0.2">
      <c r="A878" s="3" t="s">
        <v>490</v>
      </c>
      <c r="C878" s="2">
        <v>0</v>
      </c>
      <c r="D878" s="2"/>
      <c r="E878" s="2">
        <v>0</v>
      </c>
      <c r="F878" s="2"/>
      <c r="G878" s="2">
        <v>0</v>
      </c>
      <c r="H878" s="2"/>
      <c r="I878" s="2">
        <v>0</v>
      </c>
      <c r="J878" s="2"/>
      <c r="K878" s="4">
        <v>0</v>
      </c>
      <c r="L878" s="2"/>
      <c r="M878" s="4">
        <v>0</v>
      </c>
      <c r="N878" s="2"/>
      <c r="O878" s="4">
        <v>0</v>
      </c>
      <c r="P878" s="2"/>
      <c r="Q878" s="4">
        <f t="shared" si="33"/>
        <v>0</v>
      </c>
      <c r="S878" s="4"/>
      <c r="T878" s="15"/>
      <c r="AH878" s="5"/>
    </row>
    <row r="879" spans="1:34" s="3" customFormat="1" ht="11.85" customHeight="1" x14ac:dyDescent="0.2">
      <c r="A879" s="3" t="s">
        <v>491</v>
      </c>
      <c r="C879" s="2">
        <v>23.86</v>
      </c>
      <c r="D879" s="2"/>
      <c r="E879" s="2">
        <v>0</v>
      </c>
      <c r="F879" s="2"/>
      <c r="G879" s="2">
        <v>0</v>
      </c>
      <c r="H879" s="2"/>
      <c r="I879" s="2">
        <v>0</v>
      </c>
      <c r="J879" s="2"/>
      <c r="K879" s="4">
        <v>0</v>
      </c>
      <c r="L879" s="2"/>
      <c r="M879" s="4">
        <v>0</v>
      </c>
      <c r="N879" s="2"/>
      <c r="O879" s="4">
        <v>100000</v>
      </c>
      <c r="P879" s="2"/>
      <c r="Q879" s="4">
        <f t="shared" si="33"/>
        <v>100000</v>
      </c>
      <c r="S879" s="4"/>
      <c r="T879" s="15"/>
      <c r="AH879" s="5"/>
    </row>
    <row r="880" spans="1:34" ht="11.85" customHeight="1" x14ac:dyDescent="0.2">
      <c r="A880" s="3" t="s">
        <v>492</v>
      </c>
      <c r="C880" s="2">
        <v>0</v>
      </c>
      <c r="D880" s="2"/>
      <c r="E880" s="2">
        <v>0</v>
      </c>
      <c r="F880" s="2"/>
      <c r="G880" s="2">
        <v>0</v>
      </c>
      <c r="H880" s="2"/>
      <c r="I880" s="2">
        <v>0</v>
      </c>
      <c r="J880" s="2"/>
      <c r="K880" s="4">
        <v>0</v>
      </c>
      <c r="L880" s="2"/>
      <c r="M880" s="4">
        <v>0</v>
      </c>
      <c r="N880" s="2"/>
      <c r="O880" s="4">
        <v>0</v>
      </c>
      <c r="P880" s="2"/>
      <c r="Q880" s="4">
        <f t="shared" si="33"/>
        <v>0</v>
      </c>
      <c r="T880" s="15"/>
    </row>
    <row r="881" spans="1:34" ht="11.85" customHeight="1" x14ac:dyDescent="0.2">
      <c r="A881" s="3" t="s">
        <v>493</v>
      </c>
      <c r="C881" s="2">
        <v>2522.35</v>
      </c>
      <c r="D881" s="2"/>
      <c r="E881" s="2">
        <v>3033.89</v>
      </c>
      <c r="F881" s="2"/>
      <c r="G881" s="2">
        <v>2981.16</v>
      </c>
      <c r="H881" s="2"/>
      <c r="I881" s="2">
        <v>4113</v>
      </c>
      <c r="J881" s="2"/>
      <c r="K881" s="4">
        <v>4113</v>
      </c>
      <c r="L881" s="2"/>
      <c r="M881" s="4">
        <v>4200</v>
      </c>
      <c r="N881" s="2"/>
      <c r="O881" s="4">
        <v>0</v>
      </c>
      <c r="P881" s="2"/>
      <c r="Q881" s="4">
        <f t="shared" si="33"/>
        <v>4200</v>
      </c>
      <c r="T881" s="15"/>
    </row>
    <row r="882" spans="1:34" ht="11.85" customHeight="1" x14ac:dyDescent="0.2">
      <c r="A882" s="3" t="s">
        <v>494</v>
      </c>
      <c r="C882" s="2">
        <v>1355.19</v>
      </c>
      <c r="D882" s="2"/>
      <c r="E882" s="2">
        <v>633.5</v>
      </c>
      <c r="F882" s="2"/>
      <c r="G882" s="2">
        <v>517.12</v>
      </c>
      <c r="H882" s="2"/>
      <c r="I882" s="2">
        <v>1560</v>
      </c>
      <c r="J882" s="2"/>
      <c r="K882" s="4">
        <v>1560</v>
      </c>
      <c r="L882" s="2"/>
      <c r="M882" s="4">
        <v>1600</v>
      </c>
      <c r="N882" s="2"/>
      <c r="O882" s="4">
        <v>0</v>
      </c>
      <c r="P882" s="2"/>
      <c r="Q882" s="4">
        <f t="shared" si="33"/>
        <v>1600</v>
      </c>
      <c r="T882" s="15"/>
    </row>
    <row r="883" spans="1:34" ht="11.85" customHeight="1" x14ac:dyDescent="0.2">
      <c r="A883" s="3" t="s">
        <v>495</v>
      </c>
      <c r="C883" s="2">
        <v>1180</v>
      </c>
      <c r="D883" s="2"/>
      <c r="E883" s="2">
        <v>1443</v>
      </c>
      <c r="F883" s="2"/>
      <c r="G883" s="2">
        <v>2826</v>
      </c>
      <c r="H883" s="2"/>
      <c r="I883" s="2">
        <v>1800</v>
      </c>
      <c r="J883" s="2"/>
      <c r="K883" s="4">
        <v>1800</v>
      </c>
      <c r="L883" s="2"/>
      <c r="M883" s="4">
        <v>1800</v>
      </c>
      <c r="N883" s="2"/>
      <c r="O883" s="4">
        <v>0</v>
      </c>
      <c r="P883" s="2"/>
      <c r="Q883" s="4">
        <f t="shared" si="33"/>
        <v>1800</v>
      </c>
      <c r="T883" s="15"/>
    </row>
    <row r="884" spans="1:34" ht="11.85" customHeight="1" x14ac:dyDescent="0.2">
      <c r="A884" s="3" t="s">
        <v>496</v>
      </c>
      <c r="C884" s="2">
        <v>0</v>
      </c>
      <c r="D884" s="2"/>
      <c r="E884" s="2">
        <v>0</v>
      </c>
      <c r="F884" s="2"/>
      <c r="G884" s="2">
        <v>0</v>
      </c>
      <c r="H884" s="2"/>
      <c r="I884" s="2">
        <v>0</v>
      </c>
      <c r="J884" s="2"/>
      <c r="K884" s="4">
        <v>0</v>
      </c>
      <c r="L884" s="2"/>
      <c r="M884" s="4">
        <v>0</v>
      </c>
      <c r="N884" s="2"/>
      <c r="O884" s="4">
        <v>0</v>
      </c>
      <c r="P884" s="2"/>
      <c r="Q884" s="4">
        <f t="shared" si="33"/>
        <v>0</v>
      </c>
      <c r="T884" s="15"/>
    </row>
    <row r="885" spans="1:34" ht="11.85" customHeight="1" x14ac:dyDescent="0.2">
      <c r="A885" s="3" t="s">
        <v>497</v>
      </c>
      <c r="C885" s="2">
        <v>3109.04</v>
      </c>
      <c r="D885" s="2"/>
      <c r="E885" s="2">
        <v>3362.21</v>
      </c>
      <c r="F885" s="2"/>
      <c r="G885" s="2">
        <v>6248.39</v>
      </c>
      <c r="H885" s="2"/>
      <c r="I885" s="2">
        <v>4500</v>
      </c>
      <c r="J885" s="2"/>
      <c r="K885" s="4">
        <v>4500</v>
      </c>
      <c r="L885" s="2"/>
      <c r="M885" s="4">
        <v>4500</v>
      </c>
      <c r="N885" s="2"/>
      <c r="O885" s="4">
        <v>0</v>
      </c>
      <c r="P885" s="2"/>
      <c r="Q885" s="4">
        <f t="shared" si="33"/>
        <v>4500</v>
      </c>
      <c r="T885" s="15"/>
    </row>
    <row r="886" spans="1:34" ht="11.85" customHeight="1" x14ac:dyDescent="0.2">
      <c r="A886" s="3" t="s">
        <v>498</v>
      </c>
      <c r="C886" s="2">
        <v>0</v>
      </c>
      <c r="D886" s="2"/>
      <c r="E886" s="2">
        <v>611.69000000000005</v>
      </c>
      <c r="F886" s="2"/>
      <c r="G886" s="2">
        <v>0</v>
      </c>
      <c r="H886" s="2"/>
      <c r="I886" s="2">
        <v>1300</v>
      </c>
      <c r="J886" s="2"/>
      <c r="K886" s="4">
        <v>1300</v>
      </c>
      <c r="L886" s="2"/>
      <c r="M886" s="4">
        <v>1300</v>
      </c>
      <c r="N886" s="2"/>
      <c r="O886" s="4">
        <v>0</v>
      </c>
      <c r="P886" s="2"/>
      <c r="Q886" s="4">
        <f t="shared" si="33"/>
        <v>1300</v>
      </c>
      <c r="T886" s="15"/>
    </row>
    <row r="887" spans="1:34" ht="11.85" customHeight="1" x14ac:dyDescent="0.2">
      <c r="A887" s="3" t="s">
        <v>499</v>
      </c>
      <c r="C887" s="2">
        <v>3231.93</v>
      </c>
      <c r="D887" s="2"/>
      <c r="E887" s="2">
        <v>3117.92</v>
      </c>
      <c r="F887" s="2"/>
      <c r="G887" s="2">
        <v>3661.95</v>
      </c>
      <c r="H887" s="2"/>
      <c r="I887" s="2">
        <v>3500</v>
      </c>
      <c r="J887" s="2"/>
      <c r="K887" s="4">
        <v>3500</v>
      </c>
      <c r="L887" s="2"/>
      <c r="M887" s="4">
        <v>3500</v>
      </c>
      <c r="N887" s="2"/>
      <c r="O887" s="4">
        <v>0</v>
      </c>
      <c r="P887" s="2"/>
      <c r="Q887" s="4">
        <f t="shared" si="33"/>
        <v>3500</v>
      </c>
      <c r="T887" s="15"/>
    </row>
    <row r="888" spans="1:34" ht="11.85" customHeight="1" x14ac:dyDescent="0.2">
      <c r="A888" s="3" t="s">
        <v>500</v>
      </c>
      <c r="C888" s="16">
        <v>0</v>
      </c>
      <c r="D888" s="2"/>
      <c r="E888" s="16">
        <v>0</v>
      </c>
      <c r="F888" s="2"/>
      <c r="G888" s="16">
        <v>0</v>
      </c>
      <c r="H888" s="2"/>
      <c r="I888" s="16">
        <v>0</v>
      </c>
      <c r="J888" s="2"/>
      <c r="K888" s="17">
        <v>0</v>
      </c>
      <c r="L888" s="2"/>
      <c r="M888" s="17">
        <v>0</v>
      </c>
      <c r="N888" s="2"/>
      <c r="O888" s="17">
        <v>0</v>
      </c>
      <c r="P888" s="2"/>
      <c r="Q888" s="17">
        <f t="shared" si="33"/>
        <v>0</v>
      </c>
      <c r="T888" s="15"/>
    </row>
    <row r="889" spans="1:34" ht="11.85" customHeight="1" x14ac:dyDescent="0.2">
      <c r="A889" s="3" t="s">
        <v>300</v>
      </c>
      <c r="C889" s="2">
        <f>SUM(C875:C888)</f>
        <v>16274.150000000001</v>
      </c>
      <c r="D889" s="2"/>
      <c r="E889" s="2">
        <f>SUM(E875:E888)</f>
        <v>17674</v>
      </c>
      <c r="F889" s="2"/>
      <c r="G889" s="2">
        <f>SUM(G875:G888)</f>
        <v>20490.36</v>
      </c>
      <c r="H889" s="2"/>
      <c r="I889" s="2">
        <f>SUM(I875:I888)</f>
        <v>25773</v>
      </c>
      <c r="J889" s="2"/>
      <c r="K889" s="4">
        <f>SUM(K875:K888)</f>
        <v>25773</v>
      </c>
      <c r="L889" s="2"/>
      <c r="M889" s="4">
        <f>SUM(M875:M888)</f>
        <v>24400</v>
      </c>
      <c r="N889" s="2"/>
      <c r="O889" s="4">
        <f>SUM(O875:O888)</f>
        <v>100000</v>
      </c>
      <c r="P889" s="2"/>
      <c r="Q889" s="4">
        <f>SUM(Q875:Q888)</f>
        <v>124400</v>
      </c>
      <c r="U889" s="2"/>
    </row>
    <row r="890" spans="1:34" ht="11.85" customHeight="1" x14ac:dyDescent="0.2">
      <c r="D890" s="2"/>
      <c r="F890" s="2"/>
      <c r="H890" s="2"/>
      <c r="J890" s="2"/>
      <c r="L890" s="2"/>
      <c r="N890" s="2"/>
      <c r="P890" s="2"/>
    </row>
    <row r="891" spans="1:34" ht="11.85" customHeight="1" x14ac:dyDescent="0.2">
      <c r="A891" s="3" t="s">
        <v>501</v>
      </c>
      <c r="C891" s="20">
        <v>0</v>
      </c>
      <c r="D891" s="2"/>
      <c r="E891" s="20">
        <v>0</v>
      </c>
      <c r="F891" s="2"/>
      <c r="G891" s="20">
        <v>0</v>
      </c>
      <c r="H891" s="2"/>
      <c r="I891" s="20">
        <v>0</v>
      </c>
      <c r="J891" s="2"/>
      <c r="K891" s="21">
        <v>0</v>
      </c>
      <c r="L891" s="2"/>
      <c r="M891" s="21">
        <v>0</v>
      </c>
      <c r="N891" s="2"/>
      <c r="O891" s="21">
        <v>0</v>
      </c>
      <c r="P891" s="2"/>
      <c r="Q891" s="21">
        <f>M891+O891</f>
        <v>0</v>
      </c>
      <c r="T891" s="15"/>
    </row>
    <row r="892" spans="1:34" ht="11.85" customHeight="1" x14ac:dyDescent="0.2">
      <c r="A892" s="3" t="s">
        <v>502</v>
      </c>
      <c r="C892" s="16">
        <v>0</v>
      </c>
      <c r="D892" s="2"/>
      <c r="E892" s="16">
        <v>0</v>
      </c>
      <c r="F892" s="2"/>
      <c r="G892" s="16">
        <v>10970</v>
      </c>
      <c r="H892" s="2"/>
      <c r="I892" s="16">
        <v>0</v>
      </c>
      <c r="J892" s="2"/>
      <c r="K892" s="17">
        <v>0</v>
      </c>
      <c r="L892" s="2"/>
      <c r="M892" s="17">
        <v>0</v>
      </c>
      <c r="N892" s="2"/>
      <c r="O892" s="17">
        <v>0</v>
      </c>
      <c r="P892" s="2"/>
      <c r="Q892" s="17">
        <f>M892+O892</f>
        <v>0</v>
      </c>
      <c r="T892" s="15"/>
    </row>
    <row r="893" spans="1:34" ht="11.85" customHeight="1" x14ac:dyDescent="0.2">
      <c r="A893" s="3" t="s">
        <v>303</v>
      </c>
      <c r="C893" s="2">
        <f>SUM(C891:C892)</f>
        <v>0</v>
      </c>
      <c r="D893" s="2"/>
      <c r="E893" s="2">
        <f>SUM(E891:E892)</f>
        <v>0</v>
      </c>
      <c r="F893" s="2"/>
      <c r="G893" s="2">
        <f>SUM(G891:G892)</f>
        <v>10970</v>
      </c>
      <c r="H893" s="2"/>
      <c r="I893" s="2">
        <f>SUM(I891:I892)</f>
        <v>0</v>
      </c>
      <c r="J893" s="2"/>
      <c r="K893" s="4">
        <f>SUM(K891:K892)</f>
        <v>0</v>
      </c>
      <c r="L893" s="2"/>
      <c r="M893" s="4">
        <f>SUM(M891:M892)</f>
        <v>0</v>
      </c>
      <c r="N893" s="2"/>
      <c r="O893" s="4">
        <f>SUM(O891:O892)</f>
        <v>0</v>
      </c>
      <c r="P893" s="2"/>
      <c r="Q893" s="4">
        <f>SUM(Q891:Q892)</f>
        <v>0</v>
      </c>
    </row>
    <row r="894" spans="1:34" ht="11.85" customHeight="1" x14ac:dyDescent="0.2">
      <c r="D894" s="2"/>
      <c r="F894" s="2"/>
      <c r="H894" s="2"/>
      <c r="J894" s="2"/>
      <c r="L894" s="2"/>
      <c r="N894" s="2"/>
      <c r="P894" s="2"/>
    </row>
    <row r="895" spans="1:34" ht="11.85" customHeight="1" x14ac:dyDescent="0.2">
      <c r="A895" s="3" t="s">
        <v>503</v>
      </c>
      <c r="C895" s="2">
        <f>C863+C872+C889+C893</f>
        <v>70914.890000000014</v>
      </c>
      <c r="D895" s="2"/>
      <c r="E895" s="2">
        <f>E863+E872+E889+E893</f>
        <v>89192.73000000001</v>
      </c>
      <c r="F895" s="2"/>
      <c r="G895" s="2">
        <f>G863+G872+G889+G893</f>
        <v>107416.46</v>
      </c>
      <c r="H895" s="2"/>
      <c r="I895" s="2">
        <f>I863+I872+I889+I893</f>
        <v>102682</v>
      </c>
      <c r="J895" s="2"/>
      <c r="K895" s="4">
        <f>K863+K872+K889+K893</f>
        <v>102682</v>
      </c>
      <c r="L895" s="2"/>
      <c r="M895" s="4">
        <f>M863+M872+M889+M893</f>
        <v>100912</v>
      </c>
      <c r="N895" s="2"/>
      <c r="O895" s="4">
        <f>O863+O872+O889+O893</f>
        <v>100000</v>
      </c>
      <c r="P895" s="2"/>
      <c r="Q895" s="4">
        <f>Q863+Q872+Q889+Q893</f>
        <v>200912</v>
      </c>
      <c r="R895" s="2"/>
      <c r="T895" s="15"/>
      <c r="U895" s="2"/>
    </row>
    <row r="896" spans="1:34" s="4" customFormat="1" ht="11.85" customHeight="1" x14ac:dyDescent="0.2">
      <c r="A896" s="3"/>
      <c r="B896" s="3"/>
      <c r="C896" s="2"/>
      <c r="D896" s="2"/>
      <c r="E896" s="2"/>
      <c r="F896" s="2"/>
      <c r="G896" s="2"/>
      <c r="H896" s="2"/>
      <c r="I896" s="2"/>
      <c r="J896" s="2"/>
      <c r="L896" s="2"/>
      <c r="N896" s="2"/>
      <c r="P896" s="2"/>
      <c r="R896" s="3"/>
      <c r="T896" s="7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5"/>
    </row>
    <row r="897" spans="1:34" s="4" customFormat="1" ht="11.85" customHeight="1" x14ac:dyDescent="0.2">
      <c r="A897" s="3"/>
      <c r="B897" s="3"/>
      <c r="C897" s="2"/>
      <c r="D897" s="2"/>
      <c r="E897" s="2"/>
      <c r="F897" s="2"/>
      <c r="G897" s="2"/>
      <c r="H897" s="2"/>
      <c r="I897" s="2"/>
      <c r="J897" s="2"/>
      <c r="L897" s="2"/>
      <c r="N897" s="2"/>
      <c r="P897" s="2"/>
      <c r="R897" s="3"/>
      <c r="T897" s="7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5"/>
    </row>
    <row r="898" spans="1:34" s="4" customFormat="1" ht="11.85" customHeight="1" x14ac:dyDescent="0.2">
      <c r="A898" s="3"/>
      <c r="B898" s="3"/>
      <c r="C898" s="2"/>
      <c r="D898" s="2"/>
      <c r="E898" s="2"/>
      <c r="F898" s="2"/>
      <c r="G898" s="2"/>
      <c r="H898" s="2"/>
      <c r="I898" s="2"/>
      <c r="J898" s="2"/>
      <c r="L898" s="2"/>
      <c r="N898" s="2"/>
      <c r="P898" s="2"/>
      <c r="R898" s="3"/>
      <c r="T898" s="7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5"/>
    </row>
    <row r="899" spans="1:34" s="4" customFormat="1" ht="11.85" customHeight="1" x14ac:dyDescent="0.2">
      <c r="A899" s="3"/>
      <c r="B899" s="3"/>
      <c r="C899" s="2"/>
      <c r="D899" s="2"/>
      <c r="E899" s="2"/>
      <c r="F899" s="2"/>
      <c r="G899" s="2"/>
      <c r="H899" s="2"/>
      <c r="I899" s="2"/>
      <c r="J899" s="2"/>
      <c r="L899" s="2"/>
      <c r="N899" s="2"/>
      <c r="P899" s="2"/>
      <c r="R899" s="3"/>
      <c r="T899" s="7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5"/>
    </row>
    <row r="900" spans="1:34" s="4" customFormat="1" ht="11.85" customHeight="1" x14ac:dyDescent="0.2">
      <c r="A900" s="3"/>
      <c r="B900" s="3"/>
      <c r="C900" s="2"/>
      <c r="D900" s="2"/>
      <c r="E900" s="2"/>
      <c r="F900" s="2"/>
      <c r="G900" s="2"/>
      <c r="H900" s="2"/>
      <c r="I900" s="2"/>
      <c r="J900" s="2"/>
      <c r="L900" s="2"/>
      <c r="N900" s="2"/>
      <c r="P900" s="2"/>
      <c r="R900" s="3"/>
      <c r="T900" s="7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5"/>
    </row>
    <row r="901" spans="1:34" s="4" customFormat="1" ht="11.85" customHeight="1" x14ac:dyDescent="0.2">
      <c r="A901" s="3"/>
      <c r="B901" s="3"/>
      <c r="C901" s="2"/>
      <c r="D901" s="2"/>
      <c r="E901" s="2"/>
      <c r="F901" s="2"/>
      <c r="G901" s="2"/>
      <c r="H901" s="2"/>
      <c r="I901" s="2"/>
      <c r="J901" s="2"/>
      <c r="L901" s="2"/>
      <c r="N901" s="2"/>
      <c r="P901" s="2"/>
      <c r="R901" s="3"/>
      <c r="T901" s="7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5"/>
    </row>
    <row r="902" spans="1:34" s="4" customFormat="1" ht="11.85" customHeight="1" x14ac:dyDescent="0.2">
      <c r="A902" s="3"/>
      <c r="B902" s="3"/>
      <c r="C902" s="2"/>
      <c r="D902" s="2"/>
      <c r="E902" s="2"/>
      <c r="F902" s="2"/>
      <c r="G902" s="2"/>
      <c r="H902" s="2"/>
      <c r="I902" s="2"/>
      <c r="J902" s="2"/>
      <c r="L902" s="2"/>
      <c r="N902" s="2"/>
      <c r="P902" s="2"/>
      <c r="R902" s="3"/>
      <c r="T902" s="7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5"/>
    </row>
    <row r="903" spans="1:34" s="4" customFormat="1" ht="11.85" customHeight="1" x14ac:dyDescent="0.2">
      <c r="A903" s="3"/>
      <c r="B903" s="3"/>
      <c r="C903" s="2"/>
      <c r="D903" s="2"/>
      <c r="E903" s="2"/>
      <c r="F903" s="2"/>
      <c r="G903" s="2"/>
      <c r="H903" s="2"/>
      <c r="I903" s="2"/>
      <c r="J903" s="2"/>
      <c r="L903" s="2"/>
      <c r="N903" s="2"/>
      <c r="P903" s="2"/>
      <c r="R903" s="3"/>
      <c r="T903" s="7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5"/>
    </row>
    <row r="904" spans="1:34" s="4" customFormat="1" ht="11.85" customHeight="1" x14ac:dyDescent="0.2">
      <c r="A904" s="3"/>
      <c r="B904" s="3"/>
      <c r="C904" s="2"/>
      <c r="D904" s="2"/>
      <c r="E904" s="2"/>
      <c r="F904" s="2"/>
      <c r="G904" s="2"/>
      <c r="H904" s="2"/>
      <c r="I904" s="2"/>
      <c r="J904" s="2"/>
      <c r="L904" s="2"/>
      <c r="N904" s="2"/>
      <c r="P904" s="2"/>
      <c r="R904" s="3"/>
      <c r="T904" s="7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5"/>
    </row>
    <row r="905" spans="1:34" s="4" customFormat="1" ht="11.85" customHeight="1" x14ac:dyDescent="0.2">
      <c r="A905" s="3"/>
      <c r="B905" s="3"/>
      <c r="C905" s="2"/>
      <c r="D905" s="2"/>
      <c r="E905" s="2"/>
      <c r="F905" s="2"/>
      <c r="G905" s="2"/>
      <c r="H905" s="2"/>
      <c r="I905" s="2"/>
      <c r="J905" s="2"/>
      <c r="L905" s="2"/>
      <c r="N905" s="2"/>
      <c r="P905" s="2"/>
      <c r="R905" s="3"/>
      <c r="T905" s="7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5"/>
    </row>
    <row r="906" spans="1:34" s="4" customFormat="1" ht="11.85" customHeight="1" x14ac:dyDescent="0.2">
      <c r="A906" s="3"/>
      <c r="B906" s="3"/>
      <c r="C906" s="2"/>
      <c r="D906" s="2"/>
      <c r="E906" s="2"/>
      <c r="F906" s="2"/>
      <c r="G906" s="2"/>
      <c r="H906" s="2"/>
      <c r="I906" s="2"/>
      <c r="J906" s="2"/>
      <c r="L906" s="2"/>
      <c r="N906" s="2"/>
      <c r="P906" s="2"/>
      <c r="R906" s="3"/>
      <c r="T906" s="7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5"/>
    </row>
    <row r="907" spans="1:34" s="4" customFormat="1" ht="11.85" customHeight="1" x14ac:dyDescent="0.2">
      <c r="A907" s="3"/>
      <c r="B907" s="3"/>
      <c r="C907" s="2"/>
      <c r="D907" s="2"/>
      <c r="E907" s="2"/>
      <c r="F907" s="2"/>
      <c r="G907" s="2"/>
      <c r="H907" s="2"/>
      <c r="I907" s="2"/>
      <c r="J907" s="2"/>
      <c r="L907" s="2"/>
      <c r="N907" s="2"/>
      <c r="P907" s="2"/>
      <c r="R907" s="3"/>
      <c r="T907" s="7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5"/>
    </row>
    <row r="908" spans="1:34" s="4" customFormat="1" ht="11.85" customHeight="1" x14ac:dyDescent="0.2">
      <c r="A908" s="1"/>
      <c r="B908" s="1"/>
      <c r="C908" s="2"/>
      <c r="D908" s="3"/>
      <c r="E908" s="2" t="str">
        <f>$E$1</f>
        <v>CITY OF BRADY</v>
      </c>
      <c r="F908" s="3"/>
      <c r="G908" s="2"/>
      <c r="H908" s="3"/>
      <c r="I908" s="2"/>
      <c r="J908" s="3"/>
      <c r="L908" s="3"/>
      <c r="N908" s="3"/>
      <c r="P908" s="3"/>
      <c r="R908" s="3"/>
      <c r="T908" s="7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5"/>
    </row>
    <row r="909" spans="1:34" s="4" customFormat="1" ht="11.85" customHeight="1" x14ac:dyDescent="0.2">
      <c r="A909" s="3"/>
      <c r="B909" s="3"/>
      <c r="C909" s="2"/>
      <c r="D909" s="3"/>
      <c r="E909" s="2" t="str">
        <f>$E$2</f>
        <v>BUDGET REPORT</v>
      </c>
      <c r="F909" s="3"/>
      <c r="G909" s="2"/>
      <c r="H909" s="3"/>
      <c r="I909" s="2"/>
      <c r="J909" s="3"/>
      <c r="L909" s="3"/>
      <c r="N909" s="3"/>
      <c r="P909" s="3"/>
      <c r="R909" s="3"/>
      <c r="T909" s="7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5"/>
    </row>
    <row r="910" spans="1:34" s="4" customFormat="1" ht="11.85" customHeight="1" x14ac:dyDescent="0.2">
      <c r="A910" s="3"/>
      <c r="B910" s="3"/>
      <c r="C910" s="2"/>
      <c r="D910" s="3"/>
      <c r="E910" s="2" t="str">
        <f>$E$3</f>
        <v>FISCAL YEAR 2017 - 2018</v>
      </c>
      <c r="F910" s="3"/>
      <c r="G910" s="2"/>
      <c r="H910" s="3"/>
      <c r="I910" s="2"/>
      <c r="J910" s="3"/>
      <c r="L910" s="3"/>
      <c r="N910" s="3"/>
      <c r="P910" s="3"/>
      <c r="R910" s="3"/>
      <c r="T910" s="7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5"/>
    </row>
    <row r="911" spans="1:34" s="4" customFormat="1" ht="11.85" customHeight="1" x14ac:dyDescent="0.2">
      <c r="A911" s="3" t="s">
        <v>3</v>
      </c>
      <c r="B911" s="3"/>
      <c r="C911" s="2"/>
      <c r="D911" s="3"/>
      <c r="E911" s="2"/>
      <c r="F911" s="3"/>
      <c r="G911" s="2"/>
      <c r="H911" s="3"/>
      <c r="I911" s="2"/>
      <c r="J911" s="3"/>
      <c r="L911" s="3"/>
      <c r="N911" s="3"/>
      <c r="P911" s="3"/>
      <c r="R911" s="3"/>
      <c r="T911" s="7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5"/>
    </row>
    <row r="912" spans="1:34" ht="11.85" customHeight="1" x14ac:dyDescent="0.2">
      <c r="A912" s="3" t="s">
        <v>504</v>
      </c>
    </row>
    <row r="913" spans="1:34" ht="11.85" customHeight="1" x14ac:dyDescent="0.2">
      <c r="I913" s="49" t="str">
        <f>$I$6</f>
        <v>(----- 2016-2017 ------)</v>
      </c>
      <c r="J913" s="49"/>
      <c r="K913" s="49"/>
      <c r="L913" s="8"/>
      <c r="M913" s="49" t="str">
        <f>$M$6</f>
        <v>2017-2018</v>
      </c>
      <c r="N913" s="49"/>
      <c r="O913" s="49"/>
      <c r="P913" s="49"/>
      <c r="Q913" s="49"/>
    </row>
    <row r="914" spans="1:34" ht="11.85" customHeight="1" x14ac:dyDescent="0.2">
      <c r="C914" s="9" t="str">
        <f>$C$7</f>
        <v>2013-2014</v>
      </c>
      <c r="D914" s="8"/>
      <c r="E914" s="9" t="str">
        <f>$E$7</f>
        <v>2014-2015</v>
      </c>
      <c r="F914" s="8"/>
      <c r="G914" s="9" t="str">
        <f>$G$7</f>
        <v>2015-2016</v>
      </c>
      <c r="H914" s="8"/>
      <c r="I914" s="9" t="s">
        <v>9</v>
      </c>
      <c r="J914" s="8"/>
      <c r="K914" s="10" t="str">
        <f>+$K$7</f>
        <v>PROJECTED</v>
      </c>
      <c r="L914" s="8"/>
      <c r="M914" s="10" t="str">
        <f>$M$7</f>
        <v>2017-2018</v>
      </c>
      <c r="N914" s="8"/>
      <c r="O914" s="10" t="str">
        <f>$O$7</f>
        <v>2017-2018</v>
      </c>
      <c r="P914" s="8"/>
      <c r="Q914" s="10" t="str">
        <f>$Q$7</f>
        <v>APPROVED</v>
      </c>
    </row>
    <row r="915" spans="1:34" ht="11.85" customHeight="1" x14ac:dyDescent="0.2">
      <c r="A915" s="11" t="s">
        <v>247</v>
      </c>
      <c r="C915" s="12" t="s">
        <v>12</v>
      </c>
      <c r="D915" s="8"/>
      <c r="E915" s="12" t="s">
        <v>12</v>
      </c>
      <c r="F915" s="8"/>
      <c r="G915" s="12" t="s">
        <v>12</v>
      </c>
      <c r="H915" s="8"/>
      <c r="I915" s="12" t="s">
        <v>13</v>
      </c>
      <c r="J915" s="8"/>
      <c r="K915" s="13" t="s">
        <v>13</v>
      </c>
      <c r="L915" s="8"/>
      <c r="M915" s="13" t="str">
        <f>$M$8</f>
        <v>BASE</v>
      </c>
      <c r="N915" s="8"/>
      <c r="O915" s="13" t="str">
        <f>$O$8</f>
        <v>SUPPLEMENTAL</v>
      </c>
      <c r="P915" s="8"/>
      <c r="Q915" s="13" t="str">
        <f>$Q$8</f>
        <v>BUDGET</v>
      </c>
    </row>
    <row r="916" spans="1:34" ht="11.85" customHeight="1" x14ac:dyDescent="0.2"/>
    <row r="917" spans="1:34" ht="11.85" customHeight="1" x14ac:dyDescent="0.2">
      <c r="A917" s="14" t="s">
        <v>248</v>
      </c>
    </row>
    <row r="918" spans="1:34" ht="11.85" customHeight="1" x14ac:dyDescent="0.2">
      <c r="A918" s="3" t="s">
        <v>505</v>
      </c>
      <c r="C918" s="2">
        <v>449241.57</v>
      </c>
      <c r="D918" s="2"/>
      <c r="E918" s="2">
        <v>448380.21</v>
      </c>
      <c r="F918" s="2"/>
      <c r="G918" s="2">
        <v>441916.34</v>
      </c>
      <c r="H918" s="2"/>
      <c r="I918" s="2">
        <v>126422</v>
      </c>
      <c r="J918" s="2"/>
      <c r="K918" s="4">
        <v>126422</v>
      </c>
      <c r="L918" s="2"/>
      <c r="M918" s="4">
        <v>128890</v>
      </c>
      <c r="N918" s="2"/>
      <c r="O918" s="4">
        <v>0</v>
      </c>
      <c r="P918" s="2"/>
      <c r="Q918" s="4">
        <f t="shared" ref="Q918:Q926" si="34">M918+O918</f>
        <v>128890</v>
      </c>
      <c r="T918" s="15"/>
    </row>
    <row r="919" spans="1:34" ht="11.85" customHeight="1" x14ac:dyDescent="0.2">
      <c r="A919" s="3" t="s">
        <v>506</v>
      </c>
      <c r="C919" s="2">
        <v>18385.650000000001</v>
      </c>
      <c r="D919" s="2"/>
      <c r="E919" s="2">
        <v>10184.290000000001</v>
      </c>
      <c r="F919" s="2"/>
      <c r="G919" s="2">
        <v>28141.08</v>
      </c>
      <c r="H919" s="2"/>
      <c r="I919" s="2">
        <v>3446</v>
      </c>
      <c r="J919" s="2"/>
      <c r="K919" s="4">
        <v>3446</v>
      </c>
      <c r="L919" s="2"/>
      <c r="M919" s="4">
        <v>3500</v>
      </c>
      <c r="N919" s="2"/>
      <c r="O919" s="4">
        <v>0</v>
      </c>
      <c r="P919" s="2"/>
      <c r="Q919" s="4">
        <f t="shared" si="34"/>
        <v>3500</v>
      </c>
      <c r="T919" s="15"/>
    </row>
    <row r="920" spans="1:34" ht="11.85" customHeight="1" x14ac:dyDescent="0.2">
      <c r="A920" s="3" t="s">
        <v>507</v>
      </c>
      <c r="C920" s="2">
        <v>0</v>
      </c>
      <c r="D920" s="2"/>
      <c r="E920" s="2">
        <v>5625</v>
      </c>
      <c r="F920" s="2"/>
      <c r="G920" s="2">
        <v>8719.4</v>
      </c>
      <c r="H920" s="2"/>
      <c r="I920" s="2">
        <v>1800</v>
      </c>
      <c r="J920" s="2"/>
      <c r="K920" s="4">
        <v>1800</v>
      </c>
      <c r="L920" s="2"/>
      <c r="M920" s="4">
        <v>0</v>
      </c>
      <c r="N920" s="2"/>
      <c r="O920" s="4">
        <v>0</v>
      </c>
      <c r="P920" s="2"/>
      <c r="Q920" s="4">
        <f t="shared" si="34"/>
        <v>0</v>
      </c>
      <c r="T920" s="15"/>
    </row>
    <row r="921" spans="1:34" ht="11.85" customHeight="1" x14ac:dyDescent="0.2">
      <c r="A921" s="3" t="s">
        <v>508</v>
      </c>
      <c r="C921" s="2">
        <v>162.5</v>
      </c>
      <c r="D921" s="2"/>
      <c r="E921" s="2">
        <v>0</v>
      </c>
      <c r="F921" s="2"/>
      <c r="G921" s="2">
        <v>0</v>
      </c>
      <c r="H921" s="2"/>
      <c r="I921" s="2">
        <v>0</v>
      </c>
      <c r="J921" s="2"/>
      <c r="K921" s="4">
        <v>0</v>
      </c>
      <c r="L921" s="2"/>
      <c r="M921" s="4">
        <v>0</v>
      </c>
      <c r="N921" s="2"/>
      <c r="O921" s="4">
        <v>0</v>
      </c>
      <c r="P921" s="2"/>
      <c r="Q921" s="4">
        <f t="shared" si="34"/>
        <v>0</v>
      </c>
      <c r="T921" s="15"/>
    </row>
    <row r="922" spans="1:34" ht="11.85" customHeight="1" x14ac:dyDescent="0.2">
      <c r="A922" s="3" t="s">
        <v>509</v>
      </c>
      <c r="C922" s="2">
        <v>61344.44</v>
      </c>
      <c r="D922" s="2"/>
      <c r="E922" s="2">
        <v>66887.22</v>
      </c>
      <c r="F922" s="2"/>
      <c r="G922" s="2">
        <v>81061.53</v>
      </c>
      <c r="H922" s="2"/>
      <c r="I922" s="2">
        <v>19690</v>
      </c>
      <c r="J922" s="2"/>
      <c r="K922" s="4">
        <v>19690</v>
      </c>
      <c r="L922" s="2"/>
      <c r="M922" s="4">
        <v>22830</v>
      </c>
      <c r="N922" s="2"/>
      <c r="O922" s="4">
        <v>0</v>
      </c>
      <c r="P922" s="2"/>
      <c r="Q922" s="4">
        <f t="shared" si="34"/>
        <v>22830</v>
      </c>
      <c r="T922" s="15"/>
    </row>
    <row r="923" spans="1:34" ht="11.85" customHeight="1" x14ac:dyDescent="0.2">
      <c r="A923" s="3" t="s">
        <v>510</v>
      </c>
      <c r="C923" s="2">
        <v>44690.879999999997</v>
      </c>
      <c r="D923" s="2"/>
      <c r="E923" s="2">
        <v>43770.6</v>
      </c>
      <c r="F923" s="2"/>
      <c r="G923" s="2">
        <v>46192.87</v>
      </c>
      <c r="H923" s="2"/>
      <c r="I923" s="2">
        <v>12785</v>
      </c>
      <c r="J923" s="2"/>
      <c r="K923" s="4">
        <v>12785</v>
      </c>
      <c r="L923" s="2"/>
      <c r="M923" s="4">
        <v>12764</v>
      </c>
      <c r="N923" s="2"/>
      <c r="O923" s="4">
        <v>0</v>
      </c>
      <c r="P923" s="2"/>
      <c r="Q923" s="4">
        <f t="shared" si="34"/>
        <v>12764</v>
      </c>
      <c r="T923" s="15"/>
    </row>
    <row r="924" spans="1:34" ht="11.85" customHeight="1" x14ac:dyDescent="0.2">
      <c r="A924" s="3" t="s">
        <v>511</v>
      </c>
      <c r="C924" s="2">
        <v>12233</v>
      </c>
      <c r="D924" s="2"/>
      <c r="E924" s="2">
        <v>12642.02</v>
      </c>
      <c r="F924" s="2"/>
      <c r="G924" s="2">
        <v>10288.48</v>
      </c>
      <c r="H924" s="2"/>
      <c r="I924" s="2">
        <v>3071</v>
      </c>
      <c r="J924" s="2"/>
      <c r="K924" s="4">
        <v>3071</v>
      </c>
      <c r="L924" s="2"/>
      <c r="M924" s="4">
        <v>1187</v>
      </c>
      <c r="N924" s="2"/>
      <c r="O924" s="4">
        <v>0</v>
      </c>
      <c r="P924" s="2"/>
      <c r="Q924" s="4">
        <f t="shared" si="34"/>
        <v>1187</v>
      </c>
      <c r="T924" s="15"/>
    </row>
    <row r="925" spans="1:34" ht="11.85" customHeight="1" x14ac:dyDescent="0.2">
      <c r="A925" s="3" t="s">
        <v>512</v>
      </c>
      <c r="C925" s="2">
        <v>2734.55</v>
      </c>
      <c r="D925" s="2"/>
      <c r="E925" s="2">
        <v>408.71</v>
      </c>
      <c r="F925" s="2"/>
      <c r="G925" s="2">
        <v>2091.2800000000002</v>
      </c>
      <c r="H925" s="2"/>
      <c r="I925" s="2">
        <v>396</v>
      </c>
      <c r="J925" s="2"/>
      <c r="K925" s="4">
        <v>396</v>
      </c>
      <c r="L925" s="2"/>
      <c r="M925" s="4">
        <v>324</v>
      </c>
      <c r="N925" s="2"/>
      <c r="O925" s="4">
        <v>0</v>
      </c>
      <c r="P925" s="2"/>
      <c r="Q925" s="4">
        <f t="shared" si="34"/>
        <v>324</v>
      </c>
      <c r="T925" s="15"/>
    </row>
    <row r="926" spans="1:34" ht="11.85" customHeight="1" x14ac:dyDescent="0.2">
      <c r="A926" s="3" t="s">
        <v>513</v>
      </c>
      <c r="C926" s="16">
        <v>35679.22</v>
      </c>
      <c r="D926" s="2"/>
      <c r="E926" s="16">
        <v>35420.82</v>
      </c>
      <c r="F926" s="2"/>
      <c r="G926" s="16">
        <v>36540.58</v>
      </c>
      <c r="H926" s="2"/>
      <c r="I926" s="16">
        <v>10130</v>
      </c>
      <c r="J926" s="2"/>
      <c r="K926" s="17">
        <v>10130</v>
      </c>
      <c r="L926" s="2"/>
      <c r="M926" s="17">
        <v>11177</v>
      </c>
      <c r="N926" s="2"/>
      <c r="O926" s="17">
        <v>0</v>
      </c>
      <c r="P926" s="2"/>
      <c r="Q926" s="17">
        <f t="shared" si="34"/>
        <v>11177</v>
      </c>
      <c r="T926" s="15"/>
    </row>
    <row r="927" spans="1:34" ht="11.85" customHeight="1" x14ac:dyDescent="0.2">
      <c r="A927" s="3" t="s">
        <v>259</v>
      </c>
      <c r="C927" s="2">
        <f>SUM(C918:C926)</f>
        <v>624471.81000000006</v>
      </c>
      <c r="D927" s="2"/>
      <c r="E927" s="2">
        <f>SUM(E918:E926)</f>
        <v>623318.86999999988</v>
      </c>
      <c r="F927" s="2"/>
      <c r="G927" s="2">
        <f>SUM(G918:G926)</f>
        <v>654951.56000000006</v>
      </c>
      <c r="H927" s="2"/>
      <c r="I927" s="2">
        <f>SUM(I918:I926)</f>
        <v>177740</v>
      </c>
      <c r="J927" s="2"/>
      <c r="K927" s="4">
        <f>SUM(K918:K926)</f>
        <v>177740</v>
      </c>
      <c r="L927" s="2"/>
      <c r="M927" s="4">
        <f>SUM(M918:M926)</f>
        <v>180672</v>
      </c>
      <c r="N927" s="2"/>
      <c r="O927" s="4">
        <f>SUM(O918:O926)</f>
        <v>0</v>
      </c>
      <c r="P927" s="2"/>
      <c r="Q927" s="4">
        <f>SUM(Q918:Q926)</f>
        <v>180672</v>
      </c>
      <c r="R927" s="2"/>
      <c r="U927" s="2"/>
    </row>
    <row r="928" spans="1:34" s="3" customFormat="1" ht="11.85" customHeight="1" x14ac:dyDescent="0.2">
      <c r="C928" s="2"/>
      <c r="D928" s="2"/>
      <c r="E928" s="2"/>
      <c r="F928" s="2"/>
      <c r="G928" s="2"/>
      <c r="H928" s="2"/>
      <c r="I928" s="2"/>
      <c r="J928" s="2"/>
      <c r="K928" s="4"/>
      <c r="L928" s="2"/>
      <c r="M928" s="4"/>
      <c r="N928" s="2"/>
      <c r="O928" s="4"/>
      <c r="P928" s="2"/>
      <c r="Q928" s="4"/>
      <c r="S928" s="4"/>
      <c r="T928" s="7"/>
      <c r="AH928" s="5"/>
    </row>
    <row r="929" spans="1:34" s="3" customFormat="1" ht="11.85" customHeight="1" x14ac:dyDescent="0.2">
      <c r="A929" s="14" t="s">
        <v>260</v>
      </c>
      <c r="C929" s="2"/>
      <c r="D929" s="2"/>
      <c r="E929" s="2"/>
      <c r="F929" s="2"/>
      <c r="G929" s="2"/>
      <c r="H929" s="2"/>
      <c r="I929" s="2"/>
      <c r="J929" s="2"/>
      <c r="K929" s="4"/>
      <c r="L929" s="2"/>
      <c r="M929" s="4"/>
      <c r="N929" s="2"/>
      <c r="O929" s="4"/>
      <c r="P929" s="2"/>
      <c r="Q929" s="4"/>
      <c r="S929" s="4"/>
      <c r="T929" s="7"/>
      <c r="AH929" s="5"/>
    </row>
    <row r="930" spans="1:34" s="3" customFormat="1" ht="11.85" customHeight="1" x14ac:dyDescent="0.2">
      <c r="A930" s="3" t="s">
        <v>514</v>
      </c>
      <c r="C930" s="2">
        <v>1020</v>
      </c>
      <c r="D930" s="2"/>
      <c r="E930" s="2">
        <v>1958</v>
      </c>
      <c r="F930" s="2"/>
      <c r="G930" s="2">
        <v>324.33999999999997</v>
      </c>
      <c r="H930" s="2"/>
      <c r="I930" s="2">
        <v>2000</v>
      </c>
      <c r="J930" s="2"/>
      <c r="K930" s="4">
        <v>2000</v>
      </c>
      <c r="L930" s="2"/>
      <c r="M930" s="4">
        <v>2000</v>
      </c>
      <c r="N930" s="2"/>
      <c r="O930" s="4">
        <v>0</v>
      </c>
      <c r="P930" s="2"/>
      <c r="Q930" s="4">
        <f t="shared" ref="Q930:Q945" si="35">M930+O930</f>
        <v>2000</v>
      </c>
      <c r="S930" s="4"/>
      <c r="T930" s="15"/>
      <c r="AH930" s="5"/>
    </row>
    <row r="931" spans="1:34" s="3" customFormat="1" ht="11.85" customHeight="1" x14ac:dyDescent="0.2">
      <c r="A931" s="3" t="s">
        <v>515</v>
      </c>
      <c r="C931" s="2">
        <v>10721.71</v>
      </c>
      <c r="D931" s="2"/>
      <c r="E931" s="2">
        <v>10383.1</v>
      </c>
      <c r="F931" s="2"/>
      <c r="G931" s="2">
        <v>8784.11</v>
      </c>
      <c r="H931" s="2"/>
      <c r="I931" s="2">
        <v>10900</v>
      </c>
      <c r="J931" s="2"/>
      <c r="K931" s="4">
        <v>10900</v>
      </c>
      <c r="L931" s="2"/>
      <c r="M931" s="4">
        <v>10900</v>
      </c>
      <c r="N931" s="2"/>
      <c r="O931" s="4">
        <v>0</v>
      </c>
      <c r="P931" s="2"/>
      <c r="Q931" s="4">
        <f t="shared" si="35"/>
        <v>10900</v>
      </c>
      <c r="S931" s="4"/>
      <c r="T931" s="15"/>
      <c r="AH931" s="5"/>
    </row>
    <row r="932" spans="1:34" s="3" customFormat="1" ht="11.85" customHeight="1" x14ac:dyDescent="0.2">
      <c r="A932" s="3" t="s">
        <v>516</v>
      </c>
      <c r="C932" s="2">
        <v>0</v>
      </c>
      <c r="D932" s="2"/>
      <c r="E932" s="2">
        <v>0</v>
      </c>
      <c r="F932" s="2"/>
      <c r="G932" s="2">
        <v>18598.29</v>
      </c>
      <c r="H932" s="2"/>
      <c r="I932" s="2">
        <v>0</v>
      </c>
      <c r="J932" s="2"/>
      <c r="K932" s="4">
        <v>0</v>
      </c>
      <c r="L932" s="2"/>
      <c r="M932" s="4">
        <v>0</v>
      </c>
      <c r="N932" s="2"/>
      <c r="O932" s="4">
        <v>0</v>
      </c>
      <c r="P932" s="2"/>
      <c r="Q932" s="4">
        <f t="shared" si="35"/>
        <v>0</v>
      </c>
      <c r="S932" s="4"/>
      <c r="T932" s="15"/>
      <c r="AH932" s="5"/>
    </row>
    <row r="933" spans="1:34" s="3" customFormat="1" ht="11.85" customHeight="1" x14ac:dyDescent="0.2">
      <c r="A933" s="3" t="s">
        <v>517</v>
      </c>
      <c r="C933" s="2">
        <v>0</v>
      </c>
      <c r="D933" s="2"/>
      <c r="E933" s="2">
        <v>0</v>
      </c>
      <c r="F933" s="2"/>
      <c r="G933" s="2">
        <v>0</v>
      </c>
      <c r="H933" s="2"/>
      <c r="I933" s="2">
        <v>0</v>
      </c>
      <c r="J933" s="2"/>
      <c r="K933" s="4">
        <v>0</v>
      </c>
      <c r="L933" s="2"/>
      <c r="M933" s="4">
        <v>0</v>
      </c>
      <c r="N933" s="2"/>
      <c r="O933" s="4">
        <v>0</v>
      </c>
      <c r="P933" s="2"/>
      <c r="Q933" s="4">
        <f t="shared" si="35"/>
        <v>0</v>
      </c>
      <c r="S933" s="4"/>
      <c r="T933" s="15"/>
      <c r="AH933" s="5"/>
    </row>
    <row r="934" spans="1:34" s="3" customFormat="1" ht="11.85" customHeight="1" x14ac:dyDescent="0.2">
      <c r="A934" s="3" t="s">
        <v>518</v>
      </c>
      <c r="C934" s="2">
        <v>12945.16</v>
      </c>
      <c r="D934" s="2"/>
      <c r="E934" s="2">
        <v>14400.99</v>
      </c>
      <c r="F934" s="2"/>
      <c r="G934" s="2">
        <v>16677.48</v>
      </c>
      <c r="H934" s="2"/>
      <c r="I934" s="2">
        <v>15700</v>
      </c>
      <c r="J934" s="2"/>
      <c r="K934" s="4">
        <v>17100</v>
      </c>
      <c r="L934" s="2"/>
      <c r="M934" s="4">
        <v>18250</v>
      </c>
      <c r="N934" s="2"/>
      <c r="O934" s="4">
        <v>0</v>
      </c>
      <c r="P934" s="2"/>
      <c r="Q934" s="4">
        <f t="shared" si="35"/>
        <v>18250</v>
      </c>
      <c r="S934" s="4"/>
      <c r="T934" s="15"/>
      <c r="AH934" s="5"/>
    </row>
    <row r="935" spans="1:34" s="3" customFormat="1" ht="11.85" customHeight="1" x14ac:dyDescent="0.2">
      <c r="A935" s="3" t="s">
        <v>519</v>
      </c>
      <c r="C935" s="2">
        <v>399.88</v>
      </c>
      <c r="D935" s="2"/>
      <c r="E935" s="2">
        <v>45.5</v>
      </c>
      <c r="F935" s="2"/>
      <c r="G935" s="2">
        <v>470.45</v>
      </c>
      <c r="H935" s="2"/>
      <c r="I935" s="2">
        <v>500</v>
      </c>
      <c r="J935" s="2"/>
      <c r="K935" s="4">
        <v>500</v>
      </c>
      <c r="L935" s="2"/>
      <c r="M935" s="4">
        <v>250</v>
      </c>
      <c r="N935" s="2"/>
      <c r="O935" s="4">
        <v>0</v>
      </c>
      <c r="P935" s="2"/>
      <c r="Q935" s="4">
        <f t="shared" si="35"/>
        <v>250</v>
      </c>
      <c r="S935" s="4"/>
      <c r="T935" s="15"/>
      <c r="AH935" s="5"/>
    </row>
    <row r="936" spans="1:34" s="3" customFormat="1" ht="11.85" customHeight="1" x14ac:dyDescent="0.2">
      <c r="A936" s="3" t="s">
        <v>520</v>
      </c>
      <c r="C936" s="2">
        <v>48</v>
      </c>
      <c r="D936" s="2"/>
      <c r="E936" s="2">
        <v>0</v>
      </c>
      <c r="F936" s="2"/>
      <c r="G936" s="2">
        <v>0</v>
      </c>
      <c r="H936" s="2"/>
      <c r="I936" s="2">
        <v>0</v>
      </c>
      <c r="J936" s="2"/>
      <c r="K936" s="4">
        <v>0</v>
      </c>
      <c r="L936" s="2"/>
      <c r="M936" s="4">
        <v>750</v>
      </c>
      <c r="N936" s="2"/>
      <c r="O936" s="4">
        <v>0</v>
      </c>
      <c r="P936" s="2"/>
      <c r="Q936" s="4">
        <f t="shared" si="35"/>
        <v>750</v>
      </c>
      <c r="S936" s="4"/>
      <c r="T936" s="15"/>
      <c r="AH936" s="5"/>
    </row>
    <row r="937" spans="1:34" s="3" customFormat="1" ht="11.85" customHeight="1" x14ac:dyDescent="0.2">
      <c r="A937" s="3" t="s">
        <v>521</v>
      </c>
      <c r="C937" s="2">
        <v>0</v>
      </c>
      <c r="D937" s="2"/>
      <c r="E937" s="2">
        <v>0</v>
      </c>
      <c r="F937" s="2"/>
      <c r="G937" s="2">
        <v>0</v>
      </c>
      <c r="H937" s="2"/>
      <c r="I937" s="2">
        <v>0</v>
      </c>
      <c r="J937" s="2"/>
      <c r="K937" s="4">
        <v>0</v>
      </c>
      <c r="L937" s="2"/>
      <c r="M937" s="4">
        <v>0</v>
      </c>
      <c r="N937" s="2"/>
      <c r="O937" s="4">
        <v>0</v>
      </c>
      <c r="P937" s="2"/>
      <c r="Q937" s="4">
        <f t="shared" si="35"/>
        <v>0</v>
      </c>
      <c r="S937" s="4"/>
      <c r="T937" s="15"/>
      <c r="AH937" s="5"/>
    </row>
    <row r="938" spans="1:34" s="3" customFormat="1" ht="11.85" customHeight="1" x14ac:dyDescent="0.2">
      <c r="A938" s="3" t="s">
        <v>522</v>
      </c>
      <c r="C938" s="2">
        <v>2861.29</v>
      </c>
      <c r="D938" s="2"/>
      <c r="E938" s="2">
        <v>2381</v>
      </c>
      <c r="F938" s="2"/>
      <c r="G938" s="2">
        <v>2212.34</v>
      </c>
      <c r="H938" s="2"/>
      <c r="I938" s="2">
        <v>3200</v>
      </c>
      <c r="J938" s="2"/>
      <c r="K938" s="4">
        <v>3200</v>
      </c>
      <c r="L938" s="2"/>
      <c r="M938" s="4">
        <v>3200</v>
      </c>
      <c r="N938" s="2"/>
      <c r="O938" s="4">
        <v>0</v>
      </c>
      <c r="P938" s="2"/>
      <c r="Q938" s="4">
        <f t="shared" si="35"/>
        <v>3200</v>
      </c>
      <c r="S938" s="4"/>
      <c r="T938" s="15"/>
      <c r="AH938" s="5"/>
    </row>
    <row r="939" spans="1:34" s="3" customFormat="1" ht="11.85" customHeight="1" x14ac:dyDescent="0.2">
      <c r="A939" s="3" t="s">
        <v>523</v>
      </c>
      <c r="C939" s="2">
        <v>3800</v>
      </c>
      <c r="D939" s="2"/>
      <c r="E939" s="2">
        <v>3550</v>
      </c>
      <c r="F939" s="2"/>
      <c r="G939" s="2">
        <v>3550</v>
      </c>
      <c r="H939" s="2"/>
      <c r="I939" s="2">
        <v>4000</v>
      </c>
      <c r="J939" s="2"/>
      <c r="K939" s="4">
        <v>5000</v>
      </c>
      <c r="L939" s="2"/>
      <c r="M939" s="4">
        <v>4900</v>
      </c>
      <c r="N939" s="2"/>
      <c r="O939" s="4">
        <v>0</v>
      </c>
      <c r="P939" s="2"/>
      <c r="Q939" s="4">
        <f t="shared" si="35"/>
        <v>4900</v>
      </c>
      <c r="S939" s="4"/>
      <c r="T939" s="15"/>
      <c r="AH939" s="5"/>
    </row>
    <row r="940" spans="1:34" s="3" customFormat="1" ht="11.85" customHeight="1" x14ac:dyDescent="0.2">
      <c r="A940" s="3" t="s">
        <v>524</v>
      </c>
      <c r="C940" s="2">
        <v>0</v>
      </c>
      <c r="D940" s="2"/>
      <c r="E940" s="2">
        <v>190.21</v>
      </c>
      <c r="F940" s="2"/>
      <c r="G940" s="2">
        <v>502.33</v>
      </c>
      <c r="H940" s="2"/>
      <c r="I940" s="2">
        <v>500</v>
      </c>
      <c r="J940" s="2"/>
      <c r="K940" s="4">
        <v>900</v>
      </c>
      <c r="L940" s="2"/>
      <c r="M940" s="4">
        <v>1000</v>
      </c>
      <c r="N940" s="2"/>
      <c r="O940" s="4">
        <v>0</v>
      </c>
      <c r="P940" s="2"/>
      <c r="Q940" s="4">
        <f t="shared" si="35"/>
        <v>1000</v>
      </c>
      <c r="S940" s="4"/>
      <c r="T940" s="15"/>
      <c r="AH940" s="5"/>
    </row>
    <row r="941" spans="1:34" s="3" customFormat="1" ht="11.85" customHeight="1" x14ac:dyDescent="0.2">
      <c r="A941" s="3" t="s">
        <v>525</v>
      </c>
      <c r="C941" s="2">
        <v>27399.96</v>
      </c>
      <c r="D941" s="2"/>
      <c r="E941" s="2">
        <v>27399.96</v>
      </c>
      <c r="F941" s="2"/>
      <c r="G941" s="2">
        <v>27399.96</v>
      </c>
      <c r="H941" s="2"/>
      <c r="I941" s="2">
        <v>20400</v>
      </c>
      <c r="J941" s="2"/>
      <c r="K941" s="4">
        <v>20400</v>
      </c>
      <c r="L941" s="2"/>
      <c r="M941" s="4">
        <v>12000</v>
      </c>
      <c r="N941" s="2"/>
      <c r="O941" s="4">
        <v>0</v>
      </c>
      <c r="P941" s="2"/>
      <c r="Q941" s="4">
        <f t="shared" si="35"/>
        <v>12000</v>
      </c>
      <c r="S941" s="4"/>
      <c r="T941" s="15"/>
      <c r="AH941" s="5"/>
    </row>
    <row r="942" spans="1:34" s="3" customFormat="1" ht="11.85" customHeight="1" x14ac:dyDescent="0.2">
      <c r="A942" s="3" t="s">
        <v>526</v>
      </c>
      <c r="C942" s="2">
        <v>11000.04</v>
      </c>
      <c r="D942" s="2"/>
      <c r="E942" s="2">
        <v>8660.0400000000009</v>
      </c>
      <c r="F942" s="2"/>
      <c r="G942" s="2">
        <v>8352</v>
      </c>
      <c r="H942" s="2"/>
      <c r="I942" s="2">
        <v>12200</v>
      </c>
      <c r="J942" s="2"/>
      <c r="K942" s="4">
        <v>12200</v>
      </c>
      <c r="L942" s="2"/>
      <c r="M942" s="4">
        <v>12200</v>
      </c>
      <c r="N942" s="2"/>
      <c r="O942" s="4">
        <v>0</v>
      </c>
      <c r="P942" s="2"/>
      <c r="Q942" s="4">
        <f t="shared" si="35"/>
        <v>12200</v>
      </c>
      <c r="S942" s="4"/>
      <c r="T942" s="15"/>
      <c r="AH942" s="5"/>
    </row>
    <row r="943" spans="1:34" s="3" customFormat="1" ht="11.85" customHeight="1" x14ac:dyDescent="0.2">
      <c r="A943" s="3" t="s">
        <v>527</v>
      </c>
      <c r="C943" s="2">
        <v>1331.5</v>
      </c>
      <c r="D943" s="2"/>
      <c r="E943" s="2">
        <v>1391.5</v>
      </c>
      <c r="F943" s="2"/>
      <c r="G943" s="2">
        <v>1863.5</v>
      </c>
      <c r="H943" s="2"/>
      <c r="I943" s="2">
        <v>2000</v>
      </c>
      <c r="J943" s="2"/>
      <c r="K943" s="4">
        <v>2000</v>
      </c>
      <c r="L943" s="2"/>
      <c r="M943" s="4">
        <v>2400</v>
      </c>
      <c r="N943" s="2"/>
      <c r="O943" s="4">
        <v>0</v>
      </c>
      <c r="P943" s="2"/>
      <c r="Q943" s="4">
        <f t="shared" si="35"/>
        <v>2400</v>
      </c>
      <c r="S943" s="4"/>
      <c r="T943" s="15"/>
      <c r="AH943" s="5"/>
    </row>
    <row r="944" spans="1:34" s="3" customFormat="1" ht="11.85" customHeight="1" x14ac:dyDescent="0.2">
      <c r="A944" s="3" t="s">
        <v>528</v>
      </c>
      <c r="C944" s="2">
        <v>95</v>
      </c>
      <c r="D944" s="2"/>
      <c r="E944" s="2">
        <v>592.5</v>
      </c>
      <c r="F944" s="2"/>
      <c r="G944" s="2">
        <v>97.5</v>
      </c>
      <c r="H944" s="2"/>
      <c r="I944" s="2">
        <v>600</v>
      </c>
      <c r="J944" s="2"/>
      <c r="K944" s="4">
        <v>600</v>
      </c>
      <c r="L944" s="2"/>
      <c r="M944" s="4">
        <v>3000</v>
      </c>
      <c r="N944" s="2"/>
      <c r="O944" s="4">
        <v>0</v>
      </c>
      <c r="P944" s="2"/>
      <c r="Q944" s="4">
        <f t="shared" si="35"/>
        <v>3000</v>
      </c>
      <c r="S944" s="4"/>
      <c r="T944" s="15"/>
      <c r="AH944" s="5"/>
    </row>
    <row r="945" spans="1:34" s="3" customFormat="1" ht="11.85" customHeight="1" x14ac:dyDescent="0.2">
      <c r="A945" s="3" t="s">
        <v>529</v>
      </c>
      <c r="C945" s="16">
        <v>0</v>
      </c>
      <c r="D945" s="2"/>
      <c r="E945" s="16">
        <v>0</v>
      </c>
      <c r="F945" s="2"/>
      <c r="G945" s="16">
        <v>0</v>
      </c>
      <c r="H945" s="2"/>
      <c r="I945" s="16">
        <v>0</v>
      </c>
      <c r="J945" s="2"/>
      <c r="K945" s="17">
        <v>0</v>
      </c>
      <c r="L945" s="2"/>
      <c r="M945" s="17">
        <v>900</v>
      </c>
      <c r="N945" s="2"/>
      <c r="O945" s="17">
        <v>0</v>
      </c>
      <c r="P945" s="2"/>
      <c r="Q945" s="17">
        <f t="shared" si="35"/>
        <v>900</v>
      </c>
      <c r="S945" s="4"/>
      <c r="T945" s="15"/>
      <c r="AH945" s="5"/>
    </row>
    <row r="946" spans="1:34" s="3" customFormat="1" ht="11.85" customHeight="1" x14ac:dyDescent="0.2">
      <c r="A946" s="3" t="s">
        <v>277</v>
      </c>
      <c r="C946" s="2">
        <f>SUM(C930:C945)</f>
        <v>71622.540000000008</v>
      </c>
      <c r="D946" s="2"/>
      <c r="E946" s="2">
        <f>SUM(E930:E945)</f>
        <v>70952.800000000003</v>
      </c>
      <c r="F946" s="2"/>
      <c r="G946" s="2">
        <f>SUM(G930:G945)</f>
        <v>88832.299999999988</v>
      </c>
      <c r="H946" s="2"/>
      <c r="I946" s="2">
        <f>SUM(I930:I945)</f>
        <v>72000</v>
      </c>
      <c r="J946" s="2"/>
      <c r="K946" s="4">
        <f>SUM(K930:K945)</f>
        <v>74800</v>
      </c>
      <c r="L946" s="2"/>
      <c r="M946" s="4">
        <f>SUM(M930:M945)</f>
        <v>71750</v>
      </c>
      <c r="N946" s="2"/>
      <c r="O946" s="4">
        <f>SUM(O930:O945)</f>
        <v>0</v>
      </c>
      <c r="P946" s="2"/>
      <c r="Q946" s="4">
        <f>SUM(Q930:Q945)</f>
        <v>71750</v>
      </c>
      <c r="S946" s="4"/>
      <c r="T946" s="7"/>
      <c r="AH946" s="5"/>
    </row>
    <row r="947" spans="1:34" s="3" customFormat="1" ht="11.85" customHeight="1" x14ac:dyDescent="0.2">
      <c r="C947" s="2"/>
      <c r="E947" s="2"/>
      <c r="G947" s="2"/>
      <c r="I947" s="2"/>
      <c r="K947" s="4"/>
      <c r="M947" s="4"/>
      <c r="O947" s="4"/>
      <c r="Q947" s="4"/>
      <c r="S947" s="4"/>
      <c r="T947" s="7"/>
      <c r="AH947" s="5"/>
    </row>
    <row r="948" spans="1:34" s="3" customFormat="1" ht="11.85" customHeight="1" x14ac:dyDescent="0.2">
      <c r="A948" s="14" t="s">
        <v>278</v>
      </c>
      <c r="C948" s="2"/>
      <c r="E948" s="2"/>
      <c r="G948" s="2"/>
      <c r="I948" s="2"/>
      <c r="K948" s="4"/>
      <c r="M948" s="4"/>
      <c r="O948" s="4"/>
      <c r="Q948" s="4"/>
      <c r="S948" s="4"/>
      <c r="T948" s="7"/>
      <c r="AH948" s="5"/>
    </row>
    <row r="949" spans="1:34" s="3" customFormat="1" ht="11.85" customHeight="1" x14ac:dyDescent="0.2">
      <c r="A949" s="3" t="s">
        <v>530</v>
      </c>
      <c r="C949" s="2">
        <v>2559.6799999999998</v>
      </c>
      <c r="D949" s="2"/>
      <c r="E949" s="2">
        <v>901.33</v>
      </c>
      <c r="F949" s="2"/>
      <c r="G949" s="2">
        <v>810.06</v>
      </c>
      <c r="H949" s="2"/>
      <c r="I949" s="2">
        <v>2300</v>
      </c>
      <c r="J949" s="2"/>
      <c r="K949" s="4">
        <v>7300</v>
      </c>
      <c r="L949" s="2"/>
      <c r="M949" s="4">
        <v>1000</v>
      </c>
      <c r="N949" s="2"/>
      <c r="O949" s="4">
        <v>0</v>
      </c>
      <c r="P949" s="2"/>
      <c r="Q949" s="4">
        <f t="shared" ref="Q949:Q965" si="36">M949+O949</f>
        <v>1000</v>
      </c>
      <c r="S949" s="4"/>
      <c r="T949" s="15"/>
      <c r="AH949" s="5"/>
    </row>
    <row r="950" spans="1:34" s="3" customFormat="1" ht="11.85" customHeight="1" x14ac:dyDescent="0.2">
      <c r="A950" s="3" t="s">
        <v>531</v>
      </c>
      <c r="C950" s="2">
        <v>2181.92</v>
      </c>
      <c r="D950" s="2"/>
      <c r="E950" s="2">
        <v>1901.98</v>
      </c>
      <c r="F950" s="2"/>
      <c r="G950" s="2">
        <v>3824.76</v>
      </c>
      <c r="H950" s="2"/>
      <c r="I950" s="2">
        <v>6500</v>
      </c>
      <c r="J950" s="2"/>
      <c r="K950" s="4">
        <v>6500</v>
      </c>
      <c r="L950" s="2"/>
      <c r="M950" s="4">
        <v>7000</v>
      </c>
      <c r="N950" s="2"/>
      <c r="O950" s="4">
        <v>0</v>
      </c>
      <c r="P950" s="2"/>
      <c r="Q950" s="4">
        <f t="shared" si="36"/>
        <v>7000</v>
      </c>
      <c r="S950" s="4"/>
      <c r="T950" s="15"/>
      <c r="AH950" s="5"/>
    </row>
    <row r="951" spans="1:34" s="3" customFormat="1" ht="11.85" customHeight="1" x14ac:dyDescent="0.2">
      <c r="A951" s="3" t="s">
        <v>532</v>
      </c>
      <c r="C951" s="2">
        <v>3083.71</v>
      </c>
      <c r="D951" s="2"/>
      <c r="E951" s="2">
        <v>4323.26</v>
      </c>
      <c r="F951" s="2"/>
      <c r="G951" s="2">
        <v>4822.51</v>
      </c>
      <c r="H951" s="2"/>
      <c r="I951" s="2">
        <v>5000</v>
      </c>
      <c r="J951" s="2"/>
      <c r="K951" s="4">
        <v>5000</v>
      </c>
      <c r="L951" s="2"/>
      <c r="M951" s="4">
        <v>5800</v>
      </c>
      <c r="N951" s="2"/>
      <c r="O951" s="4">
        <v>0</v>
      </c>
      <c r="P951" s="2"/>
      <c r="Q951" s="4">
        <f t="shared" si="36"/>
        <v>5800</v>
      </c>
      <c r="S951" s="4"/>
      <c r="T951" s="15"/>
      <c r="AH951" s="5"/>
    </row>
    <row r="952" spans="1:34" s="3" customFormat="1" ht="11.85" customHeight="1" x14ac:dyDescent="0.2">
      <c r="A952" s="3" t="s">
        <v>533</v>
      </c>
      <c r="C952" s="2">
        <v>15017.5</v>
      </c>
      <c r="D952" s="2"/>
      <c r="E952" s="2">
        <v>8377.1</v>
      </c>
      <c r="F952" s="2"/>
      <c r="G952" s="2">
        <v>5462.09</v>
      </c>
      <c r="H952" s="2"/>
      <c r="I952" s="2">
        <v>18000</v>
      </c>
      <c r="J952" s="2"/>
      <c r="K952" s="4">
        <v>12500</v>
      </c>
      <c r="L952" s="2"/>
      <c r="M952" s="4">
        <v>8600</v>
      </c>
      <c r="N952" s="2"/>
      <c r="O952" s="4">
        <v>0</v>
      </c>
      <c r="P952" s="2"/>
      <c r="Q952" s="4">
        <f t="shared" si="36"/>
        <v>8600</v>
      </c>
      <c r="S952" s="4"/>
      <c r="T952" s="15"/>
      <c r="AH952" s="5"/>
    </row>
    <row r="953" spans="1:34" s="3" customFormat="1" ht="11.85" customHeight="1" x14ac:dyDescent="0.2">
      <c r="A953" s="3" t="s">
        <v>534</v>
      </c>
      <c r="C953" s="2">
        <v>16423.46</v>
      </c>
      <c r="D953" s="2"/>
      <c r="E953" s="2">
        <v>9873.6299999999992</v>
      </c>
      <c r="F953" s="2"/>
      <c r="G953" s="2">
        <v>8661.52</v>
      </c>
      <c r="H953" s="2"/>
      <c r="I953" s="2">
        <v>18000</v>
      </c>
      <c r="J953" s="2"/>
      <c r="K953" s="4">
        <v>6000</v>
      </c>
      <c r="L953" s="2"/>
      <c r="M953" s="4">
        <v>10000</v>
      </c>
      <c r="N953" s="2"/>
      <c r="O953" s="4">
        <v>0</v>
      </c>
      <c r="P953" s="2"/>
      <c r="Q953" s="4">
        <f t="shared" si="36"/>
        <v>10000</v>
      </c>
      <c r="S953" s="4"/>
      <c r="T953" s="15"/>
      <c r="AH953" s="5"/>
    </row>
    <row r="954" spans="1:34" s="3" customFormat="1" ht="11.85" customHeight="1" x14ac:dyDescent="0.2">
      <c r="A954" s="3" t="s">
        <v>535</v>
      </c>
      <c r="C954" s="2">
        <v>7302.97</v>
      </c>
      <c r="D954" s="2"/>
      <c r="E954" s="2">
        <v>2790.8</v>
      </c>
      <c r="F954" s="2"/>
      <c r="G954" s="2">
        <v>10208.379999999999</v>
      </c>
      <c r="H954" s="2"/>
      <c r="I954" s="2">
        <v>5000</v>
      </c>
      <c r="J954" s="2"/>
      <c r="K954" s="4">
        <v>2500</v>
      </c>
      <c r="L954" s="2"/>
      <c r="M954" s="4">
        <v>5000</v>
      </c>
      <c r="N954" s="2"/>
      <c r="O954" s="4">
        <v>0</v>
      </c>
      <c r="P954" s="2"/>
      <c r="Q954" s="4">
        <f t="shared" si="36"/>
        <v>5000</v>
      </c>
      <c r="S954" s="4"/>
      <c r="T954" s="15"/>
      <c r="AH954" s="5"/>
    </row>
    <row r="955" spans="1:34" s="3" customFormat="1" ht="11.85" customHeight="1" x14ac:dyDescent="0.2">
      <c r="A955" s="3" t="s">
        <v>536</v>
      </c>
      <c r="C955" s="2">
        <v>2176.13</v>
      </c>
      <c r="D955" s="2"/>
      <c r="E955" s="2">
        <v>808.14</v>
      </c>
      <c r="F955" s="2"/>
      <c r="G955" s="2">
        <v>2047.59</v>
      </c>
      <c r="H955" s="2"/>
      <c r="I955" s="2">
        <v>4000</v>
      </c>
      <c r="J955" s="2"/>
      <c r="K955" s="4">
        <v>4000</v>
      </c>
      <c r="L955" s="2"/>
      <c r="M955" s="4">
        <v>4900</v>
      </c>
      <c r="N955" s="2"/>
      <c r="O955" s="4">
        <v>0</v>
      </c>
      <c r="P955" s="2"/>
      <c r="Q955" s="4">
        <f t="shared" si="36"/>
        <v>4900</v>
      </c>
      <c r="S955" s="4"/>
      <c r="T955" s="15"/>
      <c r="AH955" s="5"/>
    </row>
    <row r="956" spans="1:34" s="3" customFormat="1" ht="11.85" customHeight="1" x14ac:dyDescent="0.2">
      <c r="A956" s="3" t="s">
        <v>537</v>
      </c>
      <c r="C956" s="2">
        <v>0</v>
      </c>
      <c r="D956" s="2"/>
      <c r="E956" s="2">
        <v>549.33000000000004</v>
      </c>
      <c r="F956" s="2"/>
      <c r="G956" s="2">
        <v>0</v>
      </c>
      <c r="H956" s="2"/>
      <c r="I956" s="2">
        <v>1000</v>
      </c>
      <c r="J956" s="2"/>
      <c r="K956" s="4">
        <v>1000</v>
      </c>
      <c r="L956" s="2"/>
      <c r="M956" s="4">
        <v>1000</v>
      </c>
      <c r="N956" s="2"/>
      <c r="O956" s="4">
        <v>0</v>
      </c>
      <c r="P956" s="2"/>
      <c r="Q956" s="4">
        <f t="shared" si="36"/>
        <v>1000</v>
      </c>
      <c r="S956" s="4"/>
      <c r="T956" s="15"/>
      <c r="AH956" s="5"/>
    </row>
    <row r="957" spans="1:34" s="3" customFormat="1" ht="11.85" customHeight="1" x14ac:dyDescent="0.2">
      <c r="A957" s="3" t="s">
        <v>538</v>
      </c>
      <c r="C957" s="2">
        <v>1928.15</v>
      </c>
      <c r="D957" s="2"/>
      <c r="E957" s="2">
        <v>3417.04</v>
      </c>
      <c r="F957" s="2"/>
      <c r="G957" s="2">
        <v>1662.36</v>
      </c>
      <c r="H957" s="2"/>
      <c r="I957" s="2">
        <v>4500</v>
      </c>
      <c r="J957" s="2"/>
      <c r="K957" s="4">
        <v>4500</v>
      </c>
      <c r="L957" s="2"/>
      <c r="M957" s="4">
        <v>3000</v>
      </c>
      <c r="N957" s="2"/>
      <c r="O957" s="4">
        <v>0</v>
      </c>
      <c r="P957" s="2"/>
      <c r="Q957" s="4">
        <f t="shared" si="36"/>
        <v>3000</v>
      </c>
      <c r="S957" s="4"/>
      <c r="T957" s="15"/>
      <c r="AH957" s="5"/>
    </row>
    <row r="958" spans="1:34" s="3" customFormat="1" ht="11.85" hidden="1" customHeight="1" x14ac:dyDescent="0.2">
      <c r="A958" s="3" t="s">
        <v>539</v>
      </c>
      <c r="C958" s="2">
        <v>0</v>
      </c>
      <c r="D958" s="2"/>
      <c r="E958" s="2">
        <v>0</v>
      </c>
      <c r="F958" s="2"/>
      <c r="G958" s="2">
        <v>0</v>
      </c>
      <c r="H958" s="2"/>
      <c r="I958" s="2">
        <v>0</v>
      </c>
      <c r="J958" s="2"/>
      <c r="K958" s="4">
        <v>0</v>
      </c>
      <c r="L958" s="2"/>
      <c r="M958" s="4">
        <v>0</v>
      </c>
      <c r="N958" s="2"/>
      <c r="O958" s="4">
        <v>0</v>
      </c>
      <c r="P958" s="2"/>
      <c r="Q958" s="4">
        <f t="shared" si="36"/>
        <v>0</v>
      </c>
      <c r="S958" s="4"/>
      <c r="T958" s="15"/>
      <c r="AH958" s="5"/>
    </row>
    <row r="959" spans="1:34" s="3" customFormat="1" ht="11.85" customHeight="1" x14ac:dyDescent="0.2">
      <c r="A959" s="3" t="s">
        <v>540</v>
      </c>
      <c r="C959" s="2">
        <v>90</v>
      </c>
      <c r="D959" s="2"/>
      <c r="E959" s="2">
        <v>0</v>
      </c>
      <c r="F959" s="2"/>
      <c r="G959" s="2">
        <v>308.5</v>
      </c>
      <c r="H959" s="2"/>
      <c r="I959" s="2">
        <v>500</v>
      </c>
      <c r="J959" s="2"/>
      <c r="K959" s="4">
        <v>500</v>
      </c>
      <c r="L959" s="2"/>
      <c r="M959" s="4">
        <v>500</v>
      </c>
      <c r="N959" s="2"/>
      <c r="O959" s="4">
        <v>0</v>
      </c>
      <c r="P959" s="2"/>
      <c r="Q959" s="4">
        <f t="shared" si="36"/>
        <v>500</v>
      </c>
      <c r="S959" s="4"/>
      <c r="T959" s="15"/>
      <c r="AH959" s="5"/>
    </row>
    <row r="960" spans="1:34" s="3" customFormat="1" ht="11.85" customHeight="1" x14ac:dyDescent="0.2">
      <c r="A960" s="3" t="s">
        <v>541</v>
      </c>
      <c r="C960" s="2">
        <v>5181.84</v>
      </c>
      <c r="D960" s="2"/>
      <c r="E960" s="2">
        <v>4522.2299999999996</v>
      </c>
      <c r="F960" s="2"/>
      <c r="G960" s="2">
        <v>3260.96</v>
      </c>
      <c r="H960" s="2"/>
      <c r="I960" s="2">
        <v>4200</v>
      </c>
      <c r="J960" s="2"/>
      <c r="K960" s="4">
        <v>4200</v>
      </c>
      <c r="L960" s="2"/>
      <c r="M960" s="4">
        <v>4000</v>
      </c>
      <c r="N960" s="2"/>
      <c r="O960" s="4">
        <v>0</v>
      </c>
      <c r="P960" s="2"/>
      <c r="Q960" s="4">
        <f t="shared" si="36"/>
        <v>4000</v>
      </c>
      <c r="S960" s="4"/>
      <c r="T960" s="15"/>
      <c r="AH960" s="5"/>
    </row>
    <row r="961" spans="1:34" s="3" customFormat="1" ht="11.85" customHeight="1" x14ac:dyDescent="0.2">
      <c r="A961" s="3" t="s">
        <v>542</v>
      </c>
      <c r="C961" s="2">
        <v>926</v>
      </c>
      <c r="D961" s="2"/>
      <c r="E961" s="2">
        <v>980</v>
      </c>
      <c r="F961" s="2"/>
      <c r="G961" s="2">
        <v>957</v>
      </c>
      <c r="H961" s="2"/>
      <c r="I961" s="2">
        <v>1000</v>
      </c>
      <c r="J961" s="2"/>
      <c r="K961" s="4">
        <v>1000</v>
      </c>
      <c r="L961" s="2"/>
      <c r="M961" s="4">
        <v>1000</v>
      </c>
      <c r="N961" s="2"/>
      <c r="O961" s="4">
        <v>0</v>
      </c>
      <c r="P961" s="2"/>
      <c r="Q961" s="4">
        <f t="shared" si="36"/>
        <v>1000</v>
      </c>
      <c r="S961" s="4"/>
      <c r="T961" s="15"/>
      <c r="AH961" s="5"/>
    </row>
    <row r="962" spans="1:34" s="3" customFormat="1" ht="11.85" hidden="1" customHeight="1" x14ac:dyDescent="0.2">
      <c r="A962" s="3" t="s">
        <v>543</v>
      </c>
      <c r="C962" s="2">
        <v>0</v>
      </c>
      <c r="D962" s="2"/>
      <c r="E962" s="2">
        <v>0</v>
      </c>
      <c r="F962" s="2"/>
      <c r="G962" s="2">
        <v>0</v>
      </c>
      <c r="H962" s="2"/>
      <c r="I962" s="2">
        <v>0</v>
      </c>
      <c r="J962" s="2"/>
      <c r="K962" s="4">
        <v>0</v>
      </c>
      <c r="L962" s="2"/>
      <c r="M962" s="4">
        <v>0</v>
      </c>
      <c r="N962" s="2"/>
      <c r="O962" s="4">
        <v>0</v>
      </c>
      <c r="P962" s="2"/>
      <c r="Q962" s="4">
        <f t="shared" si="36"/>
        <v>0</v>
      </c>
      <c r="S962" s="4"/>
      <c r="T962" s="15"/>
      <c r="AH962" s="5"/>
    </row>
    <row r="963" spans="1:34" s="3" customFormat="1" ht="11.85" customHeight="1" x14ac:dyDescent="0.2">
      <c r="A963" s="3" t="s">
        <v>544</v>
      </c>
      <c r="C963" s="2">
        <v>1011.53</v>
      </c>
      <c r="D963" s="2"/>
      <c r="E963" s="2">
        <v>743.8</v>
      </c>
      <c r="F963" s="2"/>
      <c r="G963" s="2">
        <v>0</v>
      </c>
      <c r="H963" s="2"/>
      <c r="I963" s="2">
        <v>1000</v>
      </c>
      <c r="J963" s="2"/>
      <c r="K963" s="4">
        <v>1000</v>
      </c>
      <c r="L963" s="2"/>
      <c r="M963" s="4">
        <v>1400</v>
      </c>
      <c r="N963" s="2"/>
      <c r="O963" s="4">
        <v>0</v>
      </c>
      <c r="P963" s="2"/>
      <c r="Q963" s="4">
        <f t="shared" si="36"/>
        <v>1400</v>
      </c>
      <c r="S963" s="4"/>
      <c r="T963" s="15"/>
      <c r="AH963" s="5"/>
    </row>
    <row r="964" spans="1:34" s="3" customFormat="1" ht="11.85" customHeight="1" x14ac:dyDescent="0.2">
      <c r="A964" s="3" t="s">
        <v>545</v>
      </c>
      <c r="C964" s="2">
        <v>10893.35</v>
      </c>
      <c r="D964" s="2"/>
      <c r="E964" s="2">
        <v>8651</v>
      </c>
      <c r="F964" s="2"/>
      <c r="G964" s="2">
        <v>11710.94</v>
      </c>
      <c r="H964" s="2"/>
      <c r="I964" s="2">
        <v>13100</v>
      </c>
      <c r="J964" s="2"/>
      <c r="K964" s="4">
        <v>13100</v>
      </c>
      <c r="L964" s="2"/>
      <c r="M964" s="4">
        <v>14000</v>
      </c>
      <c r="N964" s="2"/>
      <c r="O964" s="4">
        <v>0</v>
      </c>
      <c r="P964" s="2"/>
      <c r="Q964" s="4">
        <f t="shared" si="36"/>
        <v>14000</v>
      </c>
      <c r="S964" s="4"/>
      <c r="T964" s="15"/>
      <c r="AH964" s="5"/>
    </row>
    <row r="965" spans="1:34" s="3" customFormat="1" ht="11.85" customHeight="1" x14ac:dyDescent="0.2">
      <c r="A965" s="3" t="s">
        <v>546</v>
      </c>
      <c r="C965" s="2">
        <v>0</v>
      </c>
      <c r="D965" s="2"/>
      <c r="E965" s="2">
        <v>1745.2</v>
      </c>
      <c r="F965" s="2"/>
      <c r="G965" s="2">
        <v>1747.54</v>
      </c>
      <c r="H965" s="2"/>
      <c r="I965" s="2">
        <v>2500</v>
      </c>
      <c r="J965" s="2"/>
      <c r="K965" s="4">
        <v>2500</v>
      </c>
      <c r="L965" s="2"/>
      <c r="M965" s="4">
        <v>2500</v>
      </c>
      <c r="N965" s="2"/>
      <c r="O965" s="4">
        <v>0</v>
      </c>
      <c r="P965" s="2"/>
      <c r="Q965" s="4">
        <f t="shared" si="36"/>
        <v>2500</v>
      </c>
      <c r="S965" s="4"/>
      <c r="T965" s="15"/>
      <c r="AH965" s="5"/>
    </row>
    <row r="966" spans="1:34" s="3" customFormat="1" ht="11.85" customHeight="1" x14ac:dyDescent="0.2">
      <c r="C966" s="2"/>
      <c r="E966" s="2"/>
      <c r="G966" s="2"/>
      <c r="I966" s="2"/>
      <c r="K966" s="4"/>
      <c r="M966" s="4"/>
      <c r="O966" s="4"/>
      <c r="Q966" s="4"/>
      <c r="S966" s="4"/>
      <c r="T966" s="7"/>
      <c r="AH966" s="5"/>
    </row>
    <row r="967" spans="1:34" s="3" customFormat="1" ht="11.85" customHeight="1" x14ac:dyDescent="0.2">
      <c r="C967" s="2"/>
      <c r="E967" s="2"/>
      <c r="G967" s="2"/>
      <c r="I967" s="2"/>
      <c r="K967" s="4"/>
      <c r="M967" s="4"/>
      <c r="O967" s="4"/>
      <c r="Q967" s="4"/>
      <c r="S967" s="4"/>
      <c r="T967" s="7"/>
      <c r="AH967" s="5"/>
    </row>
    <row r="968" spans="1:34" s="3" customFormat="1" ht="11.85" customHeight="1" x14ac:dyDescent="0.2">
      <c r="C968" s="2"/>
      <c r="E968" s="2"/>
      <c r="G968" s="2"/>
      <c r="I968" s="2"/>
      <c r="K968" s="4"/>
      <c r="M968" s="4"/>
      <c r="O968" s="4"/>
      <c r="Q968" s="4"/>
      <c r="S968" s="4"/>
      <c r="T968" s="7"/>
      <c r="AH968" s="5"/>
    </row>
    <row r="969" spans="1:34" s="3" customFormat="1" ht="11.85" customHeight="1" x14ac:dyDescent="0.2">
      <c r="C969" s="2"/>
      <c r="E969" s="2"/>
      <c r="G969" s="2"/>
      <c r="I969" s="2"/>
      <c r="K969" s="4"/>
      <c r="M969" s="4"/>
      <c r="O969" s="4"/>
      <c r="Q969" s="4"/>
      <c r="S969" s="4"/>
      <c r="T969" s="7"/>
      <c r="V969" s="2"/>
      <c r="AH969" s="5"/>
    </row>
    <row r="970" spans="1:34" s="3" customFormat="1" ht="11.85" customHeight="1" x14ac:dyDescent="0.2">
      <c r="C970" s="2"/>
      <c r="E970" s="2"/>
      <c r="G970" s="2"/>
      <c r="I970" s="2"/>
      <c r="K970" s="4"/>
      <c r="M970" s="4"/>
      <c r="O970" s="4"/>
      <c r="Q970" s="4"/>
      <c r="S970" s="4"/>
      <c r="T970" s="7"/>
      <c r="AH970" s="5"/>
    </row>
    <row r="971" spans="1:34" s="3" customFormat="1" ht="10.5" customHeight="1" x14ac:dyDescent="0.2">
      <c r="C971" s="2"/>
      <c r="E971" s="2"/>
      <c r="G971" s="2"/>
      <c r="I971" s="2"/>
      <c r="K971" s="4"/>
      <c r="M971" s="4"/>
      <c r="O971" s="4"/>
      <c r="Q971" s="4"/>
      <c r="S971" s="4"/>
      <c r="T971" s="7"/>
      <c r="AH971" s="5"/>
    </row>
    <row r="972" spans="1:34" s="3" customFormat="1" ht="11.85" customHeight="1" x14ac:dyDescent="0.2">
      <c r="C972" s="2"/>
      <c r="E972" s="2"/>
      <c r="G972" s="2"/>
      <c r="I972" s="2"/>
      <c r="K972" s="4"/>
      <c r="M972" s="4"/>
      <c r="O972" s="4"/>
      <c r="Q972" s="4"/>
      <c r="S972" s="4"/>
      <c r="T972" s="7"/>
      <c r="AH972" s="5"/>
    </row>
    <row r="973" spans="1:34" s="3" customFormat="1" ht="11.85" customHeight="1" x14ac:dyDescent="0.2">
      <c r="A973" s="1"/>
      <c r="B973" s="1"/>
      <c r="C973" s="2"/>
      <c r="E973" s="2" t="str">
        <f>$E$1</f>
        <v>CITY OF BRADY</v>
      </c>
      <c r="G973" s="2"/>
      <c r="I973" s="2"/>
      <c r="K973" s="4"/>
      <c r="M973" s="4"/>
      <c r="O973" s="4"/>
      <c r="Q973" s="4"/>
      <c r="S973" s="4"/>
      <c r="T973" s="7"/>
      <c r="AH973" s="5"/>
    </row>
    <row r="974" spans="1:34" s="3" customFormat="1" ht="11.85" customHeight="1" x14ac:dyDescent="0.2">
      <c r="C974" s="2"/>
      <c r="E974" s="2" t="str">
        <f>$E$2</f>
        <v>BUDGET REPORT</v>
      </c>
      <c r="G974" s="2"/>
      <c r="I974" s="2"/>
      <c r="K974" s="4"/>
      <c r="M974" s="4"/>
      <c r="O974" s="4"/>
      <c r="Q974" s="4"/>
      <c r="S974" s="4"/>
      <c r="T974" s="7"/>
      <c r="AH974" s="5"/>
    </row>
    <row r="975" spans="1:34" s="3" customFormat="1" ht="11.85" customHeight="1" x14ac:dyDescent="0.2">
      <c r="C975" s="2"/>
      <c r="E975" s="2" t="str">
        <f>$E$3</f>
        <v>FISCAL YEAR 2017 - 2018</v>
      </c>
      <c r="G975" s="2"/>
      <c r="I975" s="2"/>
      <c r="K975" s="4"/>
      <c r="M975" s="4"/>
      <c r="O975" s="4"/>
      <c r="Q975" s="4"/>
      <c r="S975" s="4"/>
      <c r="T975" s="7"/>
      <c r="AH975" s="5"/>
    </row>
    <row r="976" spans="1:34" s="3" customFormat="1" ht="11.85" customHeight="1" x14ac:dyDescent="0.2">
      <c r="A976" s="3" t="s">
        <v>3</v>
      </c>
      <c r="C976" s="2"/>
      <c r="E976" s="2"/>
      <c r="G976" s="2"/>
      <c r="I976" s="2"/>
      <c r="K976" s="4"/>
      <c r="M976" s="4"/>
      <c r="O976" s="4"/>
      <c r="Q976" s="4"/>
      <c r="S976" s="4"/>
      <c r="T976" s="7"/>
      <c r="AH976" s="5"/>
    </row>
    <row r="977" spans="1:34" s="3" customFormat="1" ht="11.85" customHeight="1" x14ac:dyDescent="0.2">
      <c r="A977" s="3" t="s">
        <v>504</v>
      </c>
      <c r="C977" s="2"/>
      <c r="E977" s="2"/>
      <c r="G977" s="2"/>
      <c r="I977" s="2"/>
      <c r="K977" s="4"/>
      <c r="M977" s="4"/>
      <c r="O977" s="4"/>
      <c r="Q977" s="4"/>
      <c r="S977" s="4"/>
      <c r="T977" s="7"/>
      <c r="AH977" s="5"/>
    </row>
    <row r="978" spans="1:34" s="3" customFormat="1" ht="11.85" customHeight="1" x14ac:dyDescent="0.2">
      <c r="C978" s="2"/>
      <c r="E978" s="2"/>
      <c r="G978" s="2"/>
      <c r="I978" s="49" t="str">
        <f>$I$6</f>
        <v>(----- 2016-2017 ------)</v>
      </c>
      <c r="J978" s="49"/>
      <c r="K978" s="49"/>
      <c r="L978" s="8"/>
      <c r="M978" s="49" t="str">
        <f>$M$6</f>
        <v>2017-2018</v>
      </c>
      <c r="N978" s="49"/>
      <c r="O978" s="49"/>
      <c r="P978" s="49"/>
      <c r="Q978" s="49"/>
      <c r="S978" s="4"/>
      <c r="T978" s="7"/>
      <c r="AH978" s="5"/>
    </row>
    <row r="979" spans="1:34" s="3" customFormat="1" ht="11.85" customHeight="1" x14ac:dyDescent="0.2">
      <c r="C979" s="9" t="str">
        <f>$C$7</f>
        <v>2013-2014</v>
      </c>
      <c r="D979" s="8"/>
      <c r="E979" s="9" t="str">
        <f>$E$7</f>
        <v>2014-2015</v>
      </c>
      <c r="F979" s="8"/>
      <c r="G979" s="9" t="str">
        <f>$G$7</f>
        <v>2015-2016</v>
      </c>
      <c r="H979" s="8"/>
      <c r="I979" s="9" t="s">
        <v>9</v>
      </c>
      <c r="J979" s="8"/>
      <c r="K979" s="10" t="str">
        <f>+$K$7</f>
        <v>PROJECTED</v>
      </c>
      <c r="L979" s="8"/>
      <c r="M979" s="10" t="str">
        <f>$M$7</f>
        <v>2017-2018</v>
      </c>
      <c r="N979" s="8"/>
      <c r="O979" s="10" t="str">
        <f>$O$7</f>
        <v>2017-2018</v>
      </c>
      <c r="P979" s="8"/>
      <c r="Q979" s="10" t="str">
        <f>$Q$7</f>
        <v>APPROVED</v>
      </c>
      <c r="S979" s="4"/>
      <c r="T979" s="7"/>
      <c r="AH979" s="5"/>
    </row>
    <row r="980" spans="1:34" s="3" customFormat="1" ht="11.85" customHeight="1" x14ac:dyDescent="0.2">
      <c r="A980" s="11" t="s">
        <v>247</v>
      </c>
      <c r="C980" s="12" t="s">
        <v>12</v>
      </c>
      <c r="D980" s="8"/>
      <c r="E980" s="12" t="s">
        <v>12</v>
      </c>
      <c r="F980" s="8"/>
      <c r="G980" s="12" t="s">
        <v>12</v>
      </c>
      <c r="H980" s="8"/>
      <c r="I980" s="12" t="s">
        <v>13</v>
      </c>
      <c r="J980" s="8"/>
      <c r="K980" s="13" t="s">
        <v>13</v>
      </c>
      <c r="L980" s="8"/>
      <c r="M980" s="13" t="str">
        <f>$M$8</f>
        <v>BASE</v>
      </c>
      <c r="N980" s="8"/>
      <c r="O980" s="13" t="str">
        <f>$O$8</f>
        <v>SUPPLEMENTAL</v>
      </c>
      <c r="P980" s="8"/>
      <c r="Q980" s="13" t="str">
        <f>$Q$8</f>
        <v>BUDGET</v>
      </c>
      <c r="S980" s="4"/>
      <c r="T980" s="7"/>
      <c r="AH980" s="5"/>
    </row>
    <row r="981" spans="1:34" s="3" customFormat="1" ht="11.85" customHeight="1" x14ac:dyDescent="0.2">
      <c r="C981" s="2"/>
      <c r="E981" s="2"/>
      <c r="G981" s="2"/>
      <c r="I981" s="2"/>
      <c r="K981" s="4"/>
      <c r="M981" s="4"/>
      <c r="O981" s="4"/>
      <c r="Q981" s="4"/>
      <c r="S981" s="4"/>
      <c r="T981" s="7"/>
      <c r="AH981" s="5"/>
    </row>
    <row r="982" spans="1:34" s="3" customFormat="1" ht="11.85" customHeight="1" x14ac:dyDescent="0.2">
      <c r="A982" s="3" t="s">
        <v>547</v>
      </c>
      <c r="C982" s="2">
        <v>0</v>
      </c>
      <c r="D982" s="2"/>
      <c r="E982" s="2">
        <v>0</v>
      </c>
      <c r="F982" s="2"/>
      <c r="G982" s="2">
        <v>0</v>
      </c>
      <c r="H982" s="2"/>
      <c r="I982" s="2">
        <v>0</v>
      </c>
      <c r="J982" s="2"/>
      <c r="K982" s="4">
        <v>0</v>
      </c>
      <c r="L982" s="2"/>
      <c r="M982" s="4">
        <v>0</v>
      </c>
      <c r="N982" s="2"/>
      <c r="O982" s="4">
        <v>0</v>
      </c>
      <c r="P982" s="2"/>
      <c r="Q982" s="4">
        <f>M982+O982</f>
        <v>0</v>
      </c>
      <c r="S982" s="4"/>
      <c r="T982" s="15"/>
      <c r="AH982" s="5"/>
    </row>
    <row r="983" spans="1:34" s="3" customFormat="1" ht="11.85" customHeight="1" x14ac:dyDescent="0.2">
      <c r="A983" s="3" t="s">
        <v>548</v>
      </c>
      <c r="C983" s="2">
        <v>0</v>
      </c>
      <c r="D983" s="2"/>
      <c r="E983" s="2">
        <v>0</v>
      </c>
      <c r="F983" s="2"/>
      <c r="G983" s="2">
        <v>0</v>
      </c>
      <c r="H983" s="2"/>
      <c r="I983" s="2">
        <v>4455</v>
      </c>
      <c r="J983" s="2"/>
      <c r="K983" s="4">
        <v>5665</v>
      </c>
      <c r="L983" s="2"/>
      <c r="M983" s="4">
        <v>8400</v>
      </c>
      <c r="N983" s="2"/>
      <c r="O983" s="4">
        <v>0</v>
      </c>
      <c r="P983" s="2"/>
      <c r="Q983" s="4">
        <f>M983+O983</f>
        <v>8400</v>
      </c>
      <c r="S983" s="4"/>
      <c r="T983" s="15"/>
      <c r="AH983" s="5"/>
    </row>
    <row r="984" spans="1:34" s="3" customFormat="1" ht="11.85" customHeight="1" x14ac:dyDescent="0.2">
      <c r="A984" s="3" t="s">
        <v>549</v>
      </c>
      <c r="C984" s="16">
        <v>0</v>
      </c>
      <c r="D984" s="2"/>
      <c r="E984" s="16">
        <v>0</v>
      </c>
      <c r="F984" s="2"/>
      <c r="G984" s="16">
        <v>0</v>
      </c>
      <c r="H984" s="2"/>
      <c r="I984" s="16">
        <v>17820</v>
      </c>
      <c r="J984" s="2"/>
      <c r="K984" s="17">
        <v>15210</v>
      </c>
      <c r="L984" s="2"/>
      <c r="M984" s="17">
        <v>21600</v>
      </c>
      <c r="N984" s="2"/>
      <c r="O984" s="17">
        <v>0</v>
      </c>
      <c r="P984" s="2"/>
      <c r="Q984" s="17">
        <f>M984+O984</f>
        <v>21600</v>
      </c>
      <c r="S984" s="4"/>
      <c r="T984" s="15"/>
      <c r="AH984" s="5"/>
    </row>
    <row r="985" spans="1:34" s="3" customFormat="1" ht="11.85" customHeight="1" x14ac:dyDescent="0.2">
      <c r="A985" s="3" t="s">
        <v>300</v>
      </c>
      <c r="C985" s="2">
        <f>SUM(C949:C984)</f>
        <v>68776.240000000005</v>
      </c>
      <c r="D985" s="2"/>
      <c r="E985" s="2">
        <f>SUM(E949:E984)</f>
        <v>49584.84</v>
      </c>
      <c r="F985" s="2"/>
      <c r="G985" s="2">
        <f>SUM(G949:G984)</f>
        <v>55484.21</v>
      </c>
      <c r="H985" s="2"/>
      <c r="I985" s="2">
        <f>SUM(I949:I984)</f>
        <v>108875</v>
      </c>
      <c r="J985" s="2"/>
      <c r="K985" s="4">
        <f>SUM(K949:K984)</f>
        <v>92475</v>
      </c>
      <c r="L985" s="2"/>
      <c r="M985" s="4">
        <f>SUM(M949:M984)</f>
        <v>99700</v>
      </c>
      <c r="N985" s="2"/>
      <c r="O985" s="4">
        <f>SUM(O949:O984)</f>
        <v>0</v>
      </c>
      <c r="P985" s="2"/>
      <c r="Q985" s="4">
        <f>SUM(Q949:Q984)</f>
        <v>99700</v>
      </c>
      <c r="S985" s="4"/>
      <c r="T985" s="7"/>
      <c r="AH985" s="5"/>
    </row>
    <row r="986" spans="1:34" s="3" customFormat="1" ht="11.85" customHeight="1" x14ac:dyDescent="0.2">
      <c r="C986" s="2"/>
      <c r="D986" s="2"/>
      <c r="E986" s="2"/>
      <c r="F986" s="2"/>
      <c r="G986" s="2"/>
      <c r="H986" s="2"/>
      <c r="I986" s="2"/>
      <c r="J986" s="2"/>
      <c r="K986" s="4"/>
      <c r="L986" s="2"/>
      <c r="M986" s="4"/>
      <c r="N986" s="2"/>
      <c r="O986" s="4"/>
      <c r="P986" s="2"/>
      <c r="Q986" s="4"/>
      <c r="S986" s="4"/>
      <c r="T986" s="7"/>
      <c r="AH986" s="5"/>
    </row>
    <row r="987" spans="1:34" s="3" customFormat="1" ht="11.85" customHeight="1" x14ac:dyDescent="0.2">
      <c r="A987" s="3" t="s">
        <v>550</v>
      </c>
      <c r="C987" s="20">
        <v>0</v>
      </c>
      <c r="D987" s="2"/>
      <c r="E987" s="20">
        <v>0</v>
      </c>
      <c r="F987" s="2"/>
      <c r="G987" s="20">
        <v>0</v>
      </c>
      <c r="H987" s="2"/>
      <c r="I987" s="20">
        <v>0</v>
      </c>
      <c r="J987" s="2"/>
      <c r="K987" s="21">
        <v>0</v>
      </c>
      <c r="L987" s="2"/>
      <c r="M987" s="21">
        <v>0</v>
      </c>
      <c r="N987" s="2"/>
      <c r="O987" s="21">
        <v>0</v>
      </c>
      <c r="P987" s="2"/>
      <c r="Q987" s="21">
        <f>M987+O987</f>
        <v>0</v>
      </c>
      <c r="R987" s="26"/>
      <c r="S987" s="21"/>
      <c r="T987" s="15"/>
      <c r="AH987" s="5"/>
    </row>
    <row r="988" spans="1:34" s="3" customFormat="1" ht="11.85" customHeight="1" x14ac:dyDescent="0.2">
      <c r="A988" s="3" t="s">
        <v>551</v>
      </c>
      <c r="C988" s="16">
        <v>0</v>
      </c>
      <c r="D988" s="2"/>
      <c r="E988" s="16">
        <v>5075.5</v>
      </c>
      <c r="F988" s="2"/>
      <c r="G988" s="16">
        <v>0</v>
      </c>
      <c r="H988" s="2"/>
      <c r="I988" s="16">
        <v>350000</v>
      </c>
      <c r="J988" s="2"/>
      <c r="K988" s="17">
        <v>289558</v>
      </c>
      <c r="L988" s="2"/>
      <c r="M988" s="17">
        <v>0</v>
      </c>
      <c r="N988" s="2"/>
      <c r="O988" s="17">
        <v>0</v>
      </c>
      <c r="P988" s="2"/>
      <c r="Q988" s="17">
        <f>M988+O988</f>
        <v>0</v>
      </c>
      <c r="S988" s="4"/>
      <c r="T988" s="15"/>
      <c r="AH988" s="5"/>
    </row>
    <row r="989" spans="1:34" s="3" customFormat="1" ht="11.85" customHeight="1" x14ac:dyDescent="0.2">
      <c r="A989" s="3" t="s">
        <v>303</v>
      </c>
      <c r="C989" s="2">
        <f>SUM(C987:C988)</f>
        <v>0</v>
      </c>
      <c r="D989" s="2"/>
      <c r="E989" s="2">
        <f>SUM(E987:E988)</f>
        <v>5075.5</v>
      </c>
      <c r="F989" s="2"/>
      <c r="G989" s="2">
        <f>SUM(G987:G988)</f>
        <v>0</v>
      </c>
      <c r="H989" s="2"/>
      <c r="I989" s="2">
        <f>SUM(I987:I988)</f>
        <v>350000</v>
      </c>
      <c r="J989" s="2"/>
      <c r="K989" s="4">
        <f>SUM(K987:K988)</f>
        <v>289558</v>
      </c>
      <c r="L989" s="2"/>
      <c r="M989" s="4">
        <f>SUM(M987:M988)</f>
        <v>0</v>
      </c>
      <c r="N989" s="2"/>
      <c r="O989" s="4">
        <f>SUM(O987:O988)</f>
        <v>0</v>
      </c>
      <c r="P989" s="2"/>
      <c r="Q989" s="4">
        <f>SUM(Q987:Q988)</f>
        <v>0</v>
      </c>
      <c r="S989" s="4"/>
      <c r="T989" s="7"/>
      <c r="AH989" s="5"/>
    </row>
    <row r="990" spans="1:34" s="3" customFormat="1" ht="11.85" customHeight="1" x14ac:dyDescent="0.2">
      <c r="C990" s="2"/>
      <c r="E990" s="2"/>
      <c r="G990" s="2"/>
      <c r="I990" s="2"/>
      <c r="K990" s="4"/>
      <c r="M990" s="4"/>
      <c r="O990" s="4"/>
      <c r="Q990" s="4"/>
      <c r="S990" s="4"/>
      <c r="T990" s="7"/>
      <c r="AH990" s="5"/>
    </row>
    <row r="991" spans="1:34" s="3" customFormat="1" ht="11.85" customHeight="1" x14ac:dyDescent="0.2">
      <c r="A991" s="3" t="s">
        <v>552</v>
      </c>
      <c r="C991" s="2">
        <f>C927+C946+C985+C989</f>
        <v>764870.59000000008</v>
      </c>
      <c r="D991" s="2"/>
      <c r="E991" s="2">
        <f>E927+E946+E985+E989</f>
        <v>748932.00999999989</v>
      </c>
      <c r="F991" s="2"/>
      <c r="G991" s="2">
        <f>G927+G946+G985+G989</f>
        <v>799268.07000000007</v>
      </c>
      <c r="H991" s="2"/>
      <c r="I991" s="2">
        <f>I927+I946+I985+I989</f>
        <v>708615</v>
      </c>
      <c r="J991" s="2"/>
      <c r="K991" s="4">
        <f>K927+K946+K985+K989</f>
        <v>634573</v>
      </c>
      <c r="L991" s="2"/>
      <c r="M991" s="4">
        <f>M927+M946+M985+M989</f>
        <v>352122</v>
      </c>
      <c r="N991" s="2"/>
      <c r="O991" s="4">
        <f>O927+O946+O985+O989</f>
        <v>0</v>
      </c>
      <c r="P991" s="2"/>
      <c r="Q991" s="4">
        <f>Q927+Q946+Q985+Q989</f>
        <v>352122</v>
      </c>
      <c r="R991" s="2"/>
      <c r="S991" s="4"/>
      <c r="T991" s="15"/>
      <c r="AH991" s="5"/>
    </row>
    <row r="992" spans="1:34" s="4" customFormat="1" ht="11.85" customHeight="1" x14ac:dyDescent="0.2">
      <c r="A992" s="3"/>
      <c r="B992" s="3"/>
      <c r="C992" s="2"/>
      <c r="D992" s="2"/>
      <c r="E992" s="2"/>
      <c r="F992" s="2"/>
      <c r="G992" s="2"/>
      <c r="H992" s="2"/>
      <c r="I992" s="2"/>
      <c r="J992" s="2"/>
      <c r="L992" s="2"/>
      <c r="N992" s="2"/>
      <c r="P992" s="2"/>
      <c r="R992" s="3"/>
      <c r="T992" s="7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5"/>
    </row>
    <row r="993" spans="1:34" s="4" customFormat="1" ht="11.85" customHeight="1" x14ac:dyDescent="0.2">
      <c r="A993" s="3"/>
      <c r="B993" s="3"/>
      <c r="C993" s="2"/>
      <c r="D993" s="2"/>
      <c r="E993" s="2"/>
      <c r="F993" s="2"/>
      <c r="G993" s="2"/>
      <c r="H993" s="2"/>
      <c r="I993" s="2"/>
      <c r="J993" s="2"/>
      <c r="L993" s="2"/>
      <c r="N993" s="2"/>
      <c r="P993" s="2"/>
      <c r="R993" s="3"/>
      <c r="T993" s="7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5"/>
    </row>
    <row r="994" spans="1:34" s="4" customFormat="1" ht="11.85" customHeight="1" x14ac:dyDescent="0.2">
      <c r="A994" s="3"/>
      <c r="B994" s="3"/>
      <c r="C994" s="2"/>
      <c r="D994" s="2"/>
      <c r="E994" s="2"/>
      <c r="F994" s="2"/>
      <c r="G994" s="2"/>
      <c r="H994" s="2"/>
      <c r="I994" s="2"/>
      <c r="J994" s="2"/>
      <c r="L994" s="2"/>
      <c r="N994" s="2"/>
      <c r="P994" s="2"/>
      <c r="R994" s="3"/>
      <c r="T994" s="7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5"/>
    </row>
    <row r="995" spans="1:34" s="4" customFormat="1" ht="11.85" customHeight="1" x14ac:dyDescent="0.2">
      <c r="A995" s="3"/>
      <c r="B995" s="3"/>
      <c r="C995" s="2"/>
      <c r="D995" s="2"/>
      <c r="E995" s="2"/>
      <c r="F995" s="2"/>
      <c r="G995" s="2"/>
      <c r="H995" s="2"/>
      <c r="I995" s="2"/>
      <c r="J995" s="2"/>
      <c r="L995" s="2"/>
      <c r="N995" s="2"/>
      <c r="P995" s="2"/>
      <c r="R995" s="3"/>
      <c r="T995" s="7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5"/>
    </row>
    <row r="996" spans="1:34" s="4" customFormat="1" ht="11.85" customHeight="1" x14ac:dyDescent="0.2">
      <c r="A996" s="3"/>
      <c r="B996" s="3"/>
      <c r="C996" s="2"/>
      <c r="D996" s="2"/>
      <c r="E996" s="2"/>
      <c r="F996" s="2"/>
      <c r="G996" s="2"/>
      <c r="H996" s="2"/>
      <c r="I996" s="2"/>
      <c r="J996" s="2"/>
      <c r="L996" s="2"/>
      <c r="N996" s="2"/>
      <c r="P996" s="2"/>
      <c r="R996" s="3"/>
      <c r="T996" s="7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5"/>
    </row>
    <row r="997" spans="1:34" s="4" customFormat="1" ht="11.85" customHeight="1" x14ac:dyDescent="0.2">
      <c r="A997" s="3"/>
      <c r="B997" s="3"/>
      <c r="C997" s="2"/>
      <c r="D997" s="2"/>
      <c r="E997" s="2"/>
      <c r="F997" s="2"/>
      <c r="G997" s="2"/>
      <c r="H997" s="2"/>
      <c r="I997" s="2"/>
      <c r="J997" s="2"/>
      <c r="L997" s="2"/>
      <c r="N997" s="2"/>
      <c r="P997" s="2"/>
      <c r="R997" s="3"/>
      <c r="T997" s="7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5"/>
    </row>
    <row r="998" spans="1:34" s="4" customFormat="1" ht="11.85" customHeight="1" x14ac:dyDescent="0.2">
      <c r="A998" s="3"/>
      <c r="B998" s="3"/>
      <c r="C998" s="2"/>
      <c r="D998" s="2"/>
      <c r="E998" s="2"/>
      <c r="F998" s="2"/>
      <c r="G998" s="2"/>
      <c r="H998" s="2"/>
      <c r="I998" s="2"/>
      <c r="J998" s="2"/>
      <c r="L998" s="2"/>
      <c r="N998" s="2"/>
      <c r="P998" s="2"/>
      <c r="R998" s="3"/>
      <c r="T998" s="7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5"/>
    </row>
    <row r="999" spans="1:34" s="4" customFormat="1" ht="11.85" customHeight="1" x14ac:dyDescent="0.2">
      <c r="A999" s="3"/>
      <c r="B999" s="3"/>
      <c r="C999" s="2"/>
      <c r="D999" s="2"/>
      <c r="E999" s="2"/>
      <c r="F999" s="2"/>
      <c r="G999" s="2"/>
      <c r="H999" s="2"/>
      <c r="I999" s="2"/>
      <c r="J999" s="2"/>
      <c r="L999" s="2"/>
      <c r="N999" s="2"/>
      <c r="P999" s="2"/>
      <c r="R999" s="3"/>
      <c r="T999" s="7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5"/>
    </row>
    <row r="1000" spans="1:34" s="4" customFormat="1" ht="11.85" customHeight="1" x14ac:dyDescent="0.2">
      <c r="A1000" s="3"/>
      <c r="B1000" s="3"/>
      <c r="C1000" s="2"/>
      <c r="D1000" s="3"/>
      <c r="E1000" s="2"/>
      <c r="F1000" s="3"/>
      <c r="G1000" s="2"/>
      <c r="H1000" s="3"/>
      <c r="I1000" s="2"/>
      <c r="J1000" s="3"/>
      <c r="L1000" s="3"/>
      <c r="N1000" s="3"/>
      <c r="P1000" s="3"/>
      <c r="R1000" s="3"/>
      <c r="T1000" s="7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5"/>
    </row>
    <row r="1001" spans="1:34" s="4" customFormat="1" ht="11.85" customHeight="1" x14ac:dyDescent="0.2">
      <c r="A1001" s="3"/>
      <c r="B1001" s="3"/>
      <c r="C1001" s="2"/>
      <c r="D1001" s="3"/>
      <c r="E1001" s="2"/>
      <c r="F1001" s="3"/>
      <c r="G1001" s="2"/>
      <c r="H1001" s="3"/>
      <c r="I1001" s="2"/>
      <c r="J1001" s="3"/>
      <c r="L1001" s="3"/>
      <c r="N1001" s="3"/>
      <c r="P1001" s="3"/>
      <c r="R1001" s="3"/>
      <c r="T1001" s="7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5"/>
    </row>
    <row r="1002" spans="1:34" s="4" customFormat="1" ht="11.85" customHeight="1" x14ac:dyDescent="0.2">
      <c r="A1002" s="3"/>
      <c r="B1002" s="3"/>
      <c r="C1002" s="2"/>
      <c r="D1002" s="3"/>
      <c r="E1002" s="2"/>
      <c r="F1002" s="3"/>
      <c r="G1002" s="2"/>
      <c r="H1002" s="3"/>
      <c r="I1002" s="2"/>
      <c r="J1002" s="3"/>
      <c r="L1002" s="3"/>
      <c r="N1002" s="3"/>
      <c r="P1002" s="3"/>
      <c r="R1002" s="3"/>
      <c r="T1002" s="7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5"/>
    </row>
    <row r="1003" spans="1:34" s="4" customFormat="1" ht="11.85" customHeight="1" x14ac:dyDescent="0.2">
      <c r="A1003" s="3"/>
      <c r="B1003" s="3"/>
      <c r="C1003" s="2"/>
      <c r="D1003" s="3"/>
      <c r="E1003" s="2"/>
      <c r="F1003" s="3"/>
      <c r="G1003" s="2"/>
      <c r="H1003" s="3"/>
      <c r="I1003" s="2"/>
      <c r="J1003" s="3"/>
      <c r="L1003" s="3"/>
      <c r="N1003" s="3"/>
      <c r="P1003" s="3"/>
      <c r="R1003" s="3"/>
      <c r="T1003" s="7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5"/>
    </row>
    <row r="1004" spans="1:34" s="4" customFormat="1" ht="11.85" customHeight="1" x14ac:dyDescent="0.2">
      <c r="A1004" s="3"/>
      <c r="B1004" s="3"/>
      <c r="C1004" s="2"/>
      <c r="D1004" s="3"/>
      <c r="E1004" s="2"/>
      <c r="F1004" s="3"/>
      <c r="G1004" s="2"/>
      <c r="H1004" s="3"/>
      <c r="I1004" s="2"/>
      <c r="J1004" s="3"/>
      <c r="L1004" s="3"/>
      <c r="N1004" s="3"/>
      <c r="P1004" s="3"/>
      <c r="R1004" s="3"/>
      <c r="T1004" s="7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5"/>
    </row>
    <row r="1005" spans="1:34" s="4" customFormat="1" ht="11.85" customHeight="1" x14ac:dyDescent="0.2">
      <c r="A1005" s="3"/>
      <c r="B1005" s="3"/>
      <c r="C1005" s="2"/>
      <c r="D1005" s="3"/>
      <c r="E1005" s="2"/>
      <c r="F1005" s="3"/>
      <c r="G1005" s="2"/>
      <c r="H1005" s="3"/>
      <c r="I1005" s="2"/>
      <c r="J1005" s="3"/>
      <c r="L1005" s="3"/>
      <c r="N1005" s="3"/>
      <c r="P1005" s="3"/>
      <c r="R1005" s="3"/>
      <c r="T1005" s="7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5"/>
    </row>
    <row r="1006" spans="1:34" s="4" customFormat="1" ht="11.85" customHeight="1" x14ac:dyDescent="0.2">
      <c r="A1006" s="3"/>
      <c r="B1006" s="3"/>
      <c r="C1006" s="2"/>
      <c r="D1006" s="3"/>
      <c r="E1006" s="2"/>
      <c r="F1006" s="3"/>
      <c r="G1006" s="2"/>
      <c r="H1006" s="3"/>
      <c r="I1006" s="2"/>
      <c r="J1006" s="3"/>
      <c r="L1006" s="3"/>
      <c r="N1006" s="3"/>
      <c r="P1006" s="3"/>
      <c r="R1006" s="3"/>
      <c r="T1006" s="7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5"/>
    </row>
    <row r="1007" spans="1:34" s="4" customFormat="1" ht="11.85" customHeight="1" x14ac:dyDescent="0.2">
      <c r="A1007" s="3"/>
      <c r="B1007" s="3"/>
      <c r="C1007" s="2"/>
      <c r="D1007" s="3"/>
      <c r="E1007" s="2"/>
      <c r="F1007" s="3"/>
      <c r="G1007" s="2"/>
      <c r="H1007" s="3"/>
      <c r="I1007" s="2"/>
      <c r="J1007" s="3"/>
      <c r="L1007" s="3"/>
      <c r="N1007" s="3"/>
      <c r="P1007" s="3"/>
      <c r="R1007" s="3"/>
      <c r="T1007" s="7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5"/>
    </row>
    <row r="1008" spans="1:34" ht="11.85" customHeight="1" x14ac:dyDescent="0.2"/>
    <row r="1009" spans="3:34" ht="11.85" customHeight="1" x14ac:dyDescent="0.2"/>
    <row r="1010" spans="3:34" ht="11.85" customHeight="1" x14ac:dyDescent="0.2"/>
    <row r="1011" spans="3:34" ht="11.85" customHeight="1" x14ac:dyDescent="0.2"/>
    <row r="1012" spans="3:34" ht="11.85" customHeight="1" x14ac:dyDescent="0.2"/>
    <row r="1013" spans="3:34" ht="11.85" customHeight="1" x14ac:dyDescent="0.2"/>
    <row r="1014" spans="3:34" ht="11.85" customHeight="1" x14ac:dyDescent="0.2"/>
    <row r="1015" spans="3:34" ht="11.85" customHeight="1" x14ac:dyDescent="0.2"/>
    <row r="1016" spans="3:34" ht="11.85" customHeight="1" x14ac:dyDescent="0.2"/>
    <row r="1017" spans="3:34" ht="11.85" customHeight="1" x14ac:dyDescent="0.2"/>
    <row r="1018" spans="3:34" ht="11.85" customHeight="1" x14ac:dyDescent="0.2"/>
    <row r="1019" spans="3:34" ht="11.85" customHeight="1" x14ac:dyDescent="0.2"/>
    <row r="1020" spans="3:34" ht="11.85" customHeight="1" x14ac:dyDescent="0.2"/>
    <row r="1021" spans="3:34" ht="11.85" customHeight="1" x14ac:dyDescent="0.2"/>
    <row r="1022" spans="3:34" ht="11.85" customHeight="1" x14ac:dyDescent="0.2"/>
    <row r="1023" spans="3:34" ht="11.85" customHeight="1" x14ac:dyDescent="0.2"/>
    <row r="1024" spans="3:34" s="3" customFormat="1" ht="11.85" customHeight="1" x14ac:dyDescent="0.2">
      <c r="C1024" s="2"/>
      <c r="E1024" s="2"/>
      <c r="G1024" s="2"/>
      <c r="I1024" s="2"/>
      <c r="K1024" s="4"/>
      <c r="M1024" s="4"/>
      <c r="O1024" s="4"/>
      <c r="Q1024" s="4"/>
      <c r="S1024" s="4"/>
      <c r="T1024" s="7"/>
      <c r="AH1024" s="5"/>
    </row>
    <row r="1025" spans="1:34" s="3" customFormat="1" ht="11.85" customHeight="1" x14ac:dyDescent="0.2">
      <c r="C1025" s="2"/>
      <c r="E1025" s="2"/>
      <c r="G1025" s="2"/>
      <c r="I1025" s="2"/>
      <c r="K1025" s="4"/>
      <c r="M1025" s="4"/>
      <c r="O1025" s="4"/>
      <c r="Q1025" s="4"/>
      <c r="S1025" s="4"/>
      <c r="T1025" s="7"/>
      <c r="AH1025" s="5"/>
    </row>
    <row r="1026" spans="1:34" s="3" customFormat="1" ht="11.85" customHeight="1" x14ac:dyDescent="0.2">
      <c r="C1026" s="2"/>
      <c r="E1026" s="2"/>
      <c r="G1026" s="2"/>
      <c r="I1026" s="2"/>
      <c r="K1026" s="4"/>
      <c r="M1026" s="4"/>
      <c r="O1026" s="4"/>
      <c r="Q1026" s="4"/>
      <c r="S1026" s="4"/>
      <c r="T1026" s="7"/>
      <c r="AH1026" s="5"/>
    </row>
    <row r="1027" spans="1:34" s="3" customFormat="1" ht="11.85" customHeight="1" x14ac:dyDescent="0.2">
      <c r="C1027" s="2"/>
      <c r="E1027" s="2"/>
      <c r="G1027" s="2"/>
      <c r="I1027" s="2"/>
      <c r="K1027" s="4"/>
      <c r="M1027" s="4"/>
      <c r="O1027" s="4"/>
      <c r="Q1027" s="4"/>
      <c r="S1027" s="4"/>
      <c r="T1027" s="7"/>
      <c r="AH1027" s="5"/>
    </row>
    <row r="1028" spans="1:34" s="3" customFormat="1" ht="11.85" customHeight="1" x14ac:dyDescent="0.2">
      <c r="C1028" s="2"/>
      <c r="E1028" s="2"/>
      <c r="G1028" s="2"/>
      <c r="I1028" s="2"/>
      <c r="K1028" s="4"/>
      <c r="M1028" s="4"/>
      <c r="O1028" s="4"/>
      <c r="Q1028" s="4"/>
      <c r="S1028" s="4"/>
      <c r="T1028" s="7"/>
      <c r="AH1028" s="5"/>
    </row>
    <row r="1029" spans="1:34" s="3" customFormat="1" ht="11.85" customHeight="1" x14ac:dyDescent="0.2">
      <c r="C1029" s="2"/>
      <c r="E1029" s="2"/>
      <c r="G1029" s="2"/>
      <c r="I1029" s="2"/>
      <c r="K1029" s="4"/>
      <c r="M1029" s="4"/>
      <c r="O1029" s="4"/>
      <c r="Q1029" s="4"/>
      <c r="S1029" s="4"/>
      <c r="T1029" s="7"/>
      <c r="AH1029" s="5"/>
    </row>
    <row r="1030" spans="1:34" s="3" customFormat="1" ht="11.85" customHeight="1" x14ac:dyDescent="0.2">
      <c r="C1030" s="2"/>
      <c r="E1030" s="2"/>
      <c r="G1030" s="2"/>
      <c r="I1030" s="2"/>
      <c r="K1030" s="4"/>
      <c r="M1030" s="4"/>
      <c r="O1030" s="4"/>
      <c r="Q1030" s="4"/>
      <c r="S1030" s="4"/>
      <c r="T1030" s="7"/>
      <c r="AH1030" s="5"/>
    </row>
    <row r="1031" spans="1:34" s="3" customFormat="1" ht="11.85" customHeight="1" x14ac:dyDescent="0.2">
      <c r="C1031" s="2"/>
      <c r="E1031" s="2"/>
      <c r="G1031" s="2"/>
      <c r="I1031" s="2"/>
      <c r="K1031" s="4"/>
      <c r="M1031" s="4"/>
      <c r="O1031" s="4"/>
      <c r="Q1031" s="4"/>
      <c r="S1031" s="4"/>
      <c r="T1031" s="7"/>
      <c r="AH1031" s="5"/>
    </row>
    <row r="1032" spans="1:34" s="3" customFormat="1" ht="11.85" customHeight="1" x14ac:dyDescent="0.2">
      <c r="C1032" s="2"/>
      <c r="E1032" s="2"/>
      <c r="G1032" s="2"/>
      <c r="I1032" s="2"/>
      <c r="K1032" s="4"/>
      <c r="M1032" s="4"/>
      <c r="O1032" s="4"/>
      <c r="Q1032" s="4"/>
      <c r="S1032" s="4"/>
      <c r="T1032" s="7"/>
      <c r="AH1032" s="5"/>
    </row>
    <row r="1033" spans="1:34" s="3" customFormat="1" ht="11.85" customHeight="1" x14ac:dyDescent="0.2">
      <c r="C1033" s="2"/>
      <c r="E1033" s="2"/>
      <c r="G1033" s="2"/>
      <c r="I1033" s="2"/>
      <c r="K1033" s="4"/>
      <c r="M1033" s="4"/>
      <c r="O1033" s="4"/>
      <c r="Q1033" s="4"/>
      <c r="S1033" s="4"/>
      <c r="T1033" s="7"/>
      <c r="AH1033" s="5"/>
    </row>
    <row r="1034" spans="1:34" s="3" customFormat="1" ht="11.85" customHeight="1" x14ac:dyDescent="0.2">
      <c r="C1034" s="2"/>
      <c r="E1034" s="2"/>
      <c r="G1034" s="2"/>
      <c r="I1034" s="2"/>
      <c r="K1034" s="4"/>
      <c r="M1034" s="4"/>
      <c r="O1034" s="4"/>
      <c r="Q1034" s="4"/>
      <c r="S1034" s="4"/>
      <c r="T1034" s="7"/>
      <c r="AH1034" s="5"/>
    </row>
    <row r="1035" spans="1:34" s="3" customFormat="1" ht="11.85" customHeight="1" x14ac:dyDescent="0.2">
      <c r="C1035" s="2"/>
      <c r="E1035" s="2"/>
      <c r="G1035" s="2"/>
      <c r="I1035" s="2"/>
      <c r="K1035" s="4"/>
      <c r="M1035" s="4"/>
      <c r="O1035" s="4"/>
      <c r="Q1035" s="4"/>
      <c r="S1035" s="4"/>
      <c r="T1035" s="7"/>
      <c r="AH1035" s="5"/>
    </row>
    <row r="1036" spans="1:34" s="3" customFormat="1" ht="11.85" customHeight="1" x14ac:dyDescent="0.2">
      <c r="A1036" s="1"/>
      <c r="B1036" s="1"/>
      <c r="C1036" s="2"/>
      <c r="E1036" s="2" t="str">
        <f>$E$1</f>
        <v>CITY OF BRADY</v>
      </c>
      <c r="G1036" s="2"/>
      <c r="I1036" s="2"/>
      <c r="K1036" s="4"/>
      <c r="M1036" s="4"/>
      <c r="O1036" s="4"/>
      <c r="Q1036" s="4"/>
      <c r="S1036" s="4"/>
      <c r="T1036" s="7"/>
      <c r="AH1036" s="5"/>
    </row>
    <row r="1037" spans="1:34" s="3" customFormat="1" ht="11.85" customHeight="1" x14ac:dyDescent="0.2">
      <c r="C1037" s="2"/>
      <c r="E1037" s="2" t="str">
        <f>$E$2</f>
        <v>BUDGET REPORT</v>
      </c>
      <c r="G1037" s="2"/>
      <c r="I1037" s="2"/>
      <c r="K1037" s="4"/>
      <c r="M1037" s="4"/>
      <c r="O1037" s="4"/>
      <c r="Q1037" s="4"/>
      <c r="S1037" s="4"/>
      <c r="T1037" s="7"/>
      <c r="AH1037" s="5"/>
    </row>
    <row r="1038" spans="1:34" s="3" customFormat="1" ht="11.85" customHeight="1" x14ac:dyDescent="0.2">
      <c r="C1038" s="2"/>
      <c r="E1038" s="2" t="str">
        <f>$E$3</f>
        <v>FISCAL YEAR 2017 - 2018</v>
      </c>
      <c r="G1038" s="2"/>
      <c r="I1038" s="2"/>
      <c r="K1038" s="4"/>
      <c r="M1038" s="4"/>
      <c r="O1038" s="4"/>
      <c r="Q1038" s="4"/>
      <c r="S1038" s="4"/>
      <c r="T1038" s="7"/>
      <c r="AH1038" s="5"/>
    </row>
    <row r="1039" spans="1:34" s="3" customFormat="1" ht="11.85" customHeight="1" x14ac:dyDescent="0.2">
      <c r="A1039" s="3" t="s">
        <v>3</v>
      </c>
      <c r="C1039" s="2"/>
      <c r="E1039" s="2"/>
      <c r="G1039" s="2"/>
      <c r="I1039" s="2"/>
      <c r="K1039" s="4"/>
      <c r="M1039" s="4"/>
      <c r="O1039" s="4"/>
      <c r="Q1039" s="4"/>
      <c r="S1039" s="4"/>
      <c r="T1039" s="7"/>
      <c r="AH1039" s="5"/>
    </row>
    <row r="1040" spans="1:34" ht="11.85" customHeight="1" x14ac:dyDescent="0.2">
      <c r="A1040" s="3" t="s">
        <v>553</v>
      </c>
    </row>
    <row r="1041" spans="1:34" ht="11.85" customHeight="1" x14ac:dyDescent="0.2">
      <c r="I1041" s="49" t="str">
        <f>$I$6</f>
        <v>(----- 2016-2017 ------)</v>
      </c>
      <c r="J1041" s="49"/>
      <c r="K1041" s="49"/>
      <c r="L1041" s="8"/>
      <c r="M1041" s="49" t="str">
        <f>$M$6</f>
        <v>2017-2018</v>
      </c>
      <c r="N1041" s="49"/>
      <c r="O1041" s="49"/>
      <c r="P1041" s="49"/>
      <c r="Q1041" s="49"/>
    </row>
    <row r="1042" spans="1:34" ht="11.85" customHeight="1" x14ac:dyDescent="0.2">
      <c r="C1042" s="9" t="str">
        <f>$C$7</f>
        <v>2013-2014</v>
      </c>
      <c r="D1042" s="8"/>
      <c r="E1042" s="9" t="str">
        <f>$E$7</f>
        <v>2014-2015</v>
      </c>
      <c r="F1042" s="8"/>
      <c r="G1042" s="9" t="str">
        <f>$G$7</f>
        <v>2015-2016</v>
      </c>
      <c r="H1042" s="8"/>
      <c r="I1042" s="9" t="s">
        <v>9</v>
      </c>
      <c r="J1042" s="8"/>
      <c r="K1042" s="10" t="str">
        <f>+$K$7</f>
        <v>PROJECTED</v>
      </c>
      <c r="L1042" s="8"/>
      <c r="M1042" s="10" t="str">
        <f>$M$7</f>
        <v>2017-2018</v>
      </c>
      <c r="N1042" s="8"/>
      <c r="O1042" s="10" t="str">
        <f>$O$7</f>
        <v>2017-2018</v>
      </c>
      <c r="P1042" s="8"/>
      <c r="Q1042" s="10" t="str">
        <f>$Q$7</f>
        <v>APPROVED</v>
      </c>
    </row>
    <row r="1043" spans="1:34" ht="11.85" customHeight="1" x14ac:dyDescent="0.2">
      <c r="A1043" s="11" t="s">
        <v>247</v>
      </c>
      <c r="C1043" s="12" t="s">
        <v>12</v>
      </c>
      <c r="D1043" s="8"/>
      <c r="E1043" s="12" t="s">
        <v>12</v>
      </c>
      <c r="F1043" s="8"/>
      <c r="G1043" s="12" t="s">
        <v>12</v>
      </c>
      <c r="H1043" s="8"/>
      <c r="I1043" s="12" t="s">
        <v>13</v>
      </c>
      <c r="J1043" s="8"/>
      <c r="K1043" s="13" t="s">
        <v>13</v>
      </c>
      <c r="L1043" s="8"/>
      <c r="M1043" s="13" t="str">
        <f>$M$8</f>
        <v>BASE</v>
      </c>
      <c r="N1043" s="8"/>
      <c r="O1043" s="13" t="str">
        <f>$O$8</f>
        <v>SUPPLEMENTAL</v>
      </c>
      <c r="P1043" s="8"/>
      <c r="Q1043" s="13" t="str">
        <f>$Q$8</f>
        <v>BUDGET</v>
      </c>
    </row>
    <row r="1044" spans="1:34" ht="11.85" customHeight="1" x14ac:dyDescent="0.2"/>
    <row r="1045" spans="1:34" ht="11.85" customHeight="1" x14ac:dyDescent="0.2">
      <c r="A1045" s="14" t="s">
        <v>248</v>
      </c>
    </row>
    <row r="1046" spans="1:34" ht="11.85" customHeight="1" x14ac:dyDescent="0.2">
      <c r="A1046" s="3" t="s">
        <v>554</v>
      </c>
      <c r="C1046" s="2">
        <v>373394.35</v>
      </c>
      <c r="D1046" s="2"/>
      <c r="E1046" s="2">
        <v>359593.12</v>
      </c>
      <c r="F1046" s="2"/>
      <c r="G1046" s="2">
        <v>378504.1</v>
      </c>
      <c r="H1046" s="2"/>
      <c r="I1046" s="2">
        <v>502538</v>
      </c>
      <c r="J1046" s="2"/>
      <c r="K1046" s="4">
        <v>475895</v>
      </c>
      <c r="L1046" s="2"/>
      <c r="M1046" s="4">
        <v>475182.39</v>
      </c>
      <c r="N1046" s="2"/>
      <c r="O1046" s="4">
        <f>3850+7764</f>
        <v>11614</v>
      </c>
      <c r="P1046" s="2"/>
      <c r="Q1046" s="4">
        <f t="shared" ref="Q1046:Q1054" si="37">M1046+O1046</f>
        <v>486796.39</v>
      </c>
      <c r="T1046" s="15"/>
    </row>
    <row r="1047" spans="1:34" ht="11.85" customHeight="1" x14ac:dyDescent="0.2">
      <c r="A1047" s="3" t="s">
        <v>555</v>
      </c>
      <c r="C1047" s="2">
        <v>33222.839999999997</v>
      </c>
      <c r="D1047" s="2"/>
      <c r="E1047" s="2">
        <v>37109.96</v>
      </c>
      <c r="F1047" s="2"/>
      <c r="G1047" s="2">
        <v>25455.02</v>
      </c>
      <c r="H1047" s="2"/>
      <c r="I1047" s="2">
        <v>35000</v>
      </c>
      <c r="J1047" s="2"/>
      <c r="K1047" s="4">
        <v>20000</v>
      </c>
      <c r="L1047" s="2"/>
      <c r="M1047" s="4">
        <v>25000</v>
      </c>
      <c r="N1047" s="2"/>
      <c r="O1047" s="4">
        <v>0</v>
      </c>
      <c r="P1047" s="2"/>
      <c r="Q1047" s="4">
        <f t="shared" si="37"/>
        <v>25000</v>
      </c>
      <c r="T1047" s="15"/>
    </row>
    <row r="1048" spans="1:34" ht="11.85" customHeight="1" x14ac:dyDescent="0.2">
      <c r="A1048" s="3" t="s">
        <v>556</v>
      </c>
      <c r="C1048" s="2">
        <v>450</v>
      </c>
      <c r="D1048" s="2"/>
      <c r="E1048" s="2">
        <v>9400</v>
      </c>
      <c r="F1048" s="2"/>
      <c r="G1048" s="2">
        <v>6725</v>
      </c>
      <c r="H1048" s="2"/>
      <c r="I1048" s="2">
        <v>6900</v>
      </c>
      <c r="J1048" s="2"/>
      <c r="K1048" s="4">
        <v>6900</v>
      </c>
      <c r="L1048" s="2"/>
      <c r="M1048" s="4">
        <v>8700</v>
      </c>
      <c r="N1048" s="2"/>
      <c r="O1048" s="4">
        <v>0</v>
      </c>
      <c r="P1048" s="2"/>
      <c r="Q1048" s="4">
        <f t="shared" si="37"/>
        <v>8700</v>
      </c>
      <c r="T1048" s="15"/>
    </row>
    <row r="1049" spans="1:34" ht="11.85" customHeight="1" x14ac:dyDescent="0.2">
      <c r="A1049" s="3" t="s">
        <v>557</v>
      </c>
      <c r="C1049" s="2">
        <v>3660</v>
      </c>
      <c r="D1049" s="2"/>
      <c r="E1049" s="2">
        <v>3370</v>
      </c>
      <c r="F1049" s="2"/>
      <c r="G1049" s="2">
        <v>3330</v>
      </c>
      <c r="H1049" s="2"/>
      <c r="I1049" s="2">
        <v>3640</v>
      </c>
      <c r="J1049" s="2"/>
      <c r="K1049" s="4">
        <v>3640</v>
      </c>
      <c r="L1049" s="2"/>
      <c r="M1049" s="4">
        <v>3640</v>
      </c>
      <c r="N1049" s="2"/>
      <c r="O1049" s="4">
        <v>0</v>
      </c>
      <c r="P1049" s="2"/>
      <c r="Q1049" s="4">
        <f t="shared" si="37"/>
        <v>3640</v>
      </c>
      <c r="T1049" s="15"/>
    </row>
    <row r="1050" spans="1:34" ht="11.85" customHeight="1" x14ac:dyDescent="0.2">
      <c r="A1050" s="3" t="s">
        <v>558</v>
      </c>
      <c r="C1050" s="2">
        <v>63355.28</v>
      </c>
      <c r="D1050" s="2"/>
      <c r="E1050" s="2">
        <v>71782.52</v>
      </c>
      <c r="F1050" s="2"/>
      <c r="G1050" s="2">
        <v>84595.91</v>
      </c>
      <c r="H1050" s="2"/>
      <c r="I1050" s="2">
        <v>118138</v>
      </c>
      <c r="J1050" s="2"/>
      <c r="K1050" s="4">
        <v>118138</v>
      </c>
      <c r="L1050" s="2"/>
      <c r="M1050" s="4">
        <v>125566</v>
      </c>
      <c r="N1050" s="2"/>
      <c r="O1050" s="4">
        <v>0</v>
      </c>
      <c r="P1050" s="2"/>
      <c r="Q1050" s="4">
        <f t="shared" si="37"/>
        <v>125566</v>
      </c>
      <c r="T1050" s="15"/>
    </row>
    <row r="1051" spans="1:34" ht="11.85" customHeight="1" x14ac:dyDescent="0.2">
      <c r="A1051" s="3" t="s">
        <v>559</v>
      </c>
      <c r="C1051" s="2">
        <v>45161.77</v>
      </c>
      <c r="D1051" s="2"/>
      <c r="E1051" s="2">
        <v>44244.81</v>
      </c>
      <c r="F1051" s="2"/>
      <c r="G1051" s="2">
        <v>43084.57</v>
      </c>
      <c r="H1051" s="2"/>
      <c r="I1051" s="2">
        <v>57612</v>
      </c>
      <c r="J1051" s="2"/>
      <c r="K1051" s="4">
        <v>57612</v>
      </c>
      <c r="L1051" s="2"/>
      <c r="M1051" s="4">
        <v>53982</v>
      </c>
      <c r="N1051" s="2"/>
      <c r="O1051" s="4">
        <f>425+855</f>
        <v>1280</v>
      </c>
      <c r="P1051" s="2"/>
      <c r="Q1051" s="4">
        <f t="shared" si="37"/>
        <v>55262</v>
      </c>
      <c r="T1051" s="15"/>
    </row>
    <row r="1052" spans="1:34" ht="11.85" customHeight="1" x14ac:dyDescent="0.2">
      <c r="A1052" s="3" t="s">
        <v>560</v>
      </c>
      <c r="C1052" s="2">
        <v>11651.19</v>
      </c>
      <c r="D1052" s="2"/>
      <c r="E1052" s="2">
        <v>10487.05</v>
      </c>
      <c r="F1052" s="2"/>
      <c r="G1052" s="2">
        <v>9584.23</v>
      </c>
      <c r="H1052" s="2"/>
      <c r="I1052" s="2">
        <v>12866</v>
      </c>
      <c r="J1052" s="2"/>
      <c r="K1052" s="4">
        <v>12866</v>
      </c>
      <c r="L1052" s="2"/>
      <c r="M1052" s="4">
        <v>10270</v>
      </c>
      <c r="N1052" s="2"/>
      <c r="O1052" s="4">
        <v>50</v>
      </c>
      <c r="P1052" s="2"/>
      <c r="Q1052" s="4">
        <f t="shared" si="37"/>
        <v>10320</v>
      </c>
      <c r="T1052" s="15"/>
    </row>
    <row r="1053" spans="1:34" ht="11.85" customHeight="1" x14ac:dyDescent="0.2">
      <c r="A1053" s="3" t="s">
        <v>561</v>
      </c>
      <c r="C1053" s="2">
        <v>2410.62</v>
      </c>
      <c r="D1053" s="2"/>
      <c r="E1053" s="2">
        <v>189.77</v>
      </c>
      <c r="F1053" s="2"/>
      <c r="G1053" s="2">
        <v>1845.2</v>
      </c>
      <c r="H1053" s="2"/>
      <c r="I1053" s="2">
        <v>1188</v>
      </c>
      <c r="J1053" s="2"/>
      <c r="K1053" s="4">
        <v>1188</v>
      </c>
      <c r="L1053" s="2"/>
      <c r="M1053" s="4">
        <v>972</v>
      </c>
      <c r="N1053" s="2"/>
      <c r="O1053" s="4">
        <v>0</v>
      </c>
      <c r="P1053" s="2"/>
      <c r="Q1053" s="4">
        <f t="shared" si="37"/>
        <v>972</v>
      </c>
      <c r="T1053" s="15"/>
    </row>
    <row r="1054" spans="1:34" ht="11.85" customHeight="1" x14ac:dyDescent="0.2">
      <c r="A1054" s="3" t="s">
        <v>562</v>
      </c>
      <c r="C1054" s="16">
        <v>30732.83</v>
      </c>
      <c r="D1054" s="2"/>
      <c r="E1054" s="16">
        <v>30338.63</v>
      </c>
      <c r="F1054" s="2"/>
      <c r="G1054" s="16">
        <v>31022.54</v>
      </c>
      <c r="H1054" s="2"/>
      <c r="I1054" s="16">
        <v>41927</v>
      </c>
      <c r="J1054" s="2"/>
      <c r="K1054" s="17">
        <v>41927</v>
      </c>
      <c r="L1054" s="2"/>
      <c r="M1054" s="17">
        <v>39014</v>
      </c>
      <c r="N1054" s="2"/>
      <c r="O1054" s="17">
        <f>305+610</f>
        <v>915</v>
      </c>
      <c r="P1054" s="2"/>
      <c r="Q1054" s="17">
        <f t="shared" si="37"/>
        <v>39929</v>
      </c>
      <c r="T1054" s="15"/>
    </row>
    <row r="1055" spans="1:34" ht="11.85" customHeight="1" x14ac:dyDescent="0.2">
      <c r="A1055" s="3" t="s">
        <v>259</v>
      </c>
      <c r="C1055" s="2">
        <f>SUM(C1046:C1054)</f>
        <v>564038.87999999989</v>
      </c>
      <c r="D1055" s="2"/>
      <c r="E1055" s="2">
        <f>SUM(E1046:E1054)</f>
        <v>566515.8600000001</v>
      </c>
      <c r="F1055" s="2"/>
      <c r="G1055" s="2">
        <f>SUM(G1046:G1054)</f>
        <v>584146.56999999995</v>
      </c>
      <c r="H1055" s="2"/>
      <c r="I1055" s="2">
        <f>SUM(I1046:I1054)</f>
        <v>779809</v>
      </c>
      <c r="J1055" s="2"/>
      <c r="K1055" s="4">
        <f>SUM(K1046:K1054)</f>
        <v>738166</v>
      </c>
      <c r="L1055" s="2"/>
      <c r="M1055" s="4">
        <f>SUM(M1046:M1054)</f>
        <v>742326.39</v>
      </c>
      <c r="N1055" s="2"/>
      <c r="O1055" s="4">
        <f>SUM(O1046:O1054)</f>
        <v>13859</v>
      </c>
      <c r="P1055" s="2"/>
      <c r="Q1055" s="4">
        <f>SUM(Q1046:Q1054)</f>
        <v>756185.39</v>
      </c>
      <c r="R1055" s="2"/>
      <c r="U1055" s="2"/>
      <c r="AG1055" s="4"/>
    </row>
    <row r="1056" spans="1:34" s="3" customFormat="1" ht="11.85" customHeight="1" x14ac:dyDescent="0.2">
      <c r="C1056" s="2"/>
      <c r="D1056" s="2"/>
      <c r="E1056" s="2"/>
      <c r="F1056" s="2"/>
      <c r="G1056" s="2"/>
      <c r="H1056" s="2"/>
      <c r="I1056" s="2"/>
      <c r="J1056" s="2"/>
      <c r="K1056" s="4"/>
      <c r="L1056" s="2"/>
      <c r="M1056" s="4"/>
      <c r="N1056" s="2"/>
      <c r="O1056" s="4"/>
      <c r="P1056" s="2"/>
      <c r="Q1056" s="4"/>
      <c r="S1056" s="4"/>
      <c r="T1056" s="7"/>
      <c r="AH1056" s="5"/>
    </row>
    <row r="1057" spans="1:34" s="3" customFormat="1" ht="11.85" customHeight="1" x14ac:dyDescent="0.2">
      <c r="A1057" s="14" t="s">
        <v>260</v>
      </c>
      <c r="C1057" s="2"/>
      <c r="D1057" s="2"/>
      <c r="E1057" s="2"/>
      <c r="F1057" s="2"/>
      <c r="G1057" s="2"/>
      <c r="H1057" s="2"/>
      <c r="I1057" s="2"/>
      <c r="J1057" s="2"/>
      <c r="K1057" s="4"/>
      <c r="L1057" s="2"/>
      <c r="M1057" s="4"/>
      <c r="N1057" s="2"/>
      <c r="O1057" s="4"/>
      <c r="P1057" s="2"/>
      <c r="Q1057" s="4"/>
      <c r="S1057" s="4"/>
      <c r="T1057" s="7"/>
      <c r="AH1057" s="5"/>
    </row>
    <row r="1058" spans="1:34" s="3" customFormat="1" ht="11.85" customHeight="1" x14ac:dyDescent="0.2">
      <c r="A1058" s="3" t="s">
        <v>563</v>
      </c>
      <c r="C1058" s="2">
        <v>120</v>
      </c>
      <c r="D1058" s="2"/>
      <c r="E1058" s="2">
        <v>0</v>
      </c>
      <c r="F1058" s="2"/>
      <c r="G1058" s="2">
        <v>0</v>
      </c>
      <c r="H1058" s="2"/>
      <c r="I1058" s="2">
        <v>750</v>
      </c>
      <c r="J1058" s="2"/>
      <c r="K1058" s="4">
        <v>750</v>
      </c>
      <c r="L1058" s="2"/>
      <c r="M1058" s="4">
        <v>750</v>
      </c>
      <c r="N1058" s="2"/>
      <c r="O1058" s="4">
        <v>0</v>
      </c>
      <c r="P1058" s="2"/>
      <c r="Q1058" s="4">
        <f t="shared" ref="Q1058:Q1071" si="38">M1058+O1058</f>
        <v>750</v>
      </c>
      <c r="S1058" s="4"/>
      <c r="T1058" s="15"/>
      <c r="AH1058" s="5"/>
    </row>
    <row r="1059" spans="1:34" s="3" customFormat="1" ht="11.85" customHeight="1" x14ac:dyDescent="0.2">
      <c r="A1059" s="3" t="s">
        <v>564</v>
      </c>
      <c r="C1059" s="2">
        <v>16782.759999999998</v>
      </c>
      <c r="D1059" s="2"/>
      <c r="E1059" s="2">
        <v>15932.66</v>
      </c>
      <c r="F1059" s="2"/>
      <c r="G1059" s="2">
        <v>14697.12</v>
      </c>
      <c r="H1059" s="2"/>
      <c r="I1059" s="2">
        <v>15000</v>
      </c>
      <c r="J1059" s="2"/>
      <c r="K1059" s="4">
        <v>15000</v>
      </c>
      <c r="L1059" s="2"/>
      <c r="M1059" s="4">
        <v>15000</v>
      </c>
      <c r="N1059" s="2"/>
      <c r="O1059" s="4">
        <v>0</v>
      </c>
      <c r="P1059" s="2"/>
      <c r="Q1059" s="4">
        <f t="shared" si="38"/>
        <v>15000</v>
      </c>
      <c r="S1059" s="4"/>
      <c r="T1059" s="15"/>
      <c r="AH1059" s="5"/>
    </row>
    <row r="1060" spans="1:34" s="3" customFormat="1" ht="11.85" customHeight="1" x14ac:dyDescent="0.2">
      <c r="A1060" s="3" t="s">
        <v>565</v>
      </c>
      <c r="C1060" s="2">
        <v>1409</v>
      </c>
      <c r="D1060" s="2"/>
      <c r="E1060" s="2">
        <v>571</v>
      </c>
      <c r="F1060" s="2"/>
      <c r="G1060" s="2">
        <v>317</v>
      </c>
      <c r="H1060" s="2"/>
      <c r="I1060" s="2">
        <v>2500</v>
      </c>
      <c r="J1060" s="2"/>
      <c r="K1060" s="4">
        <v>3500</v>
      </c>
      <c r="L1060" s="2"/>
      <c r="M1060" s="4">
        <v>2500</v>
      </c>
      <c r="N1060" s="2"/>
      <c r="O1060" s="4">
        <v>0</v>
      </c>
      <c r="P1060" s="2"/>
      <c r="Q1060" s="4">
        <f t="shared" si="38"/>
        <v>2500</v>
      </c>
      <c r="S1060" s="4"/>
      <c r="T1060" s="15"/>
      <c r="AH1060" s="5"/>
    </row>
    <row r="1061" spans="1:34" s="3" customFormat="1" ht="11.85" customHeight="1" x14ac:dyDescent="0.2">
      <c r="A1061" s="3" t="s">
        <v>566</v>
      </c>
      <c r="C1061" s="2">
        <v>0</v>
      </c>
      <c r="D1061" s="2"/>
      <c r="E1061" s="2">
        <v>0</v>
      </c>
      <c r="F1061" s="2"/>
      <c r="G1061" s="2">
        <v>0</v>
      </c>
      <c r="H1061" s="2"/>
      <c r="I1061" s="2">
        <v>0</v>
      </c>
      <c r="J1061" s="2"/>
      <c r="K1061" s="4">
        <v>0</v>
      </c>
      <c r="L1061" s="2"/>
      <c r="M1061" s="4">
        <v>0</v>
      </c>
      <c r="N1061" s="2"/>
      <c r="O1061" s="4">
        <v>0</v>
      </c>
      <c r="P1061" s="2"/>
      <c r="Q1061" s="4">
        <f t="shared" si="38"/>
        <v>0</v>
      </c>
      <c r="S1061" s="4"/>
      <c r="T1061" s="15"/>
      <c r="AH1061" s="5"/>
    </row>
    <row r="1062" spans="1:34" s="3" customFormat="1" ht="11.85" customHeight="1" x14ac:dyDescent="0.2">
      <c r="A1062" s="3" t="s">
        <v>567</v>
      </c>
      <c r="C1062" s="2">
        <v>9228.91</v>
      </c>
      <c r="D1062" s="2"/>
      <c r="E1062" s="2">
        <v>10266.780000000001</v>
      </c>
      <c r="F1062" s="2"/>
      <c r="G1062" s="2">
        <v>11176.82</v>
      </c>
      <c r="H1062" s="2"/>
      <c r="I1062" s="2">
        <v>16300</v>
      </c>
      <c r="J1062" s="2"/>
      <c r="K1062" s="4">
        <v>16300</v>
      </c>
      <c r="L1062" s="2"/>
      <c r="M1062" s="4">
        <v>17450</v>
      </c>
      <c r="N1062" s="2"/>
      <c r="O1062" s="4">
        <v>0</v>
      </c>
      <c r="P1062" s="2"/>
      <c r="Q1062" s="4">
        <f t="shared" si="38"/>
        <v>17450</v>
      </c>
      <c r="S1062" s="4"/>
      <c r="T1062" s="15"/>
      <c r="AH1062" s="5"/>
    </row>
    <row r="1063" spans="1:34" s="3" customFormat="1" ht="11.85" customHeight="1" x14ac:dyDescent="0.2">
      <c r="A1063" s="3" t="s">
        <v>568</v>
      </c>
      <c r="C1063" s="2">
        <v>768</v>
      </c>
      <c r="D1063" s="2"/>
      <c r="E1063" s="2">
        <v>648.96</v>
      </c>
      <c r="F1063" s="2"/>
      <c r="G1063" s="2">
        <v>797.56</v>
      </c>
      <c r="H1063" s="2"/>
      <c r="I1063" s="2">
        <v>575</v>
      </c>
      <c r="J1063" s="2"/>
      <c r="K1063" s="4">
        <v>575</v>
      </c>
      <c r="L1063" s="2"/>
      <c r="M1063" s="4">
        <v>720</v>
      </c>
      <c r="N1063" s="2"/>
      <c r="O1063" s="4">
        <v>0</v>
      </c>
      <c r="P1063" s="2"/>
      <c r="Q1063" s="4">
        <f t="shared" si="38"/>
        <v>720</v>
      </c>
      <c r="S1063" s="4"/>
      <c r="T1063" s="15"/>
      <c r="AH1063" s="5"/>
    </row>
    <row r="1064" spans="1:34" s="3" customFormat="1" ht="11.85" customHeight="1" x14ac:dyDescent="0.2">
      <c r="A1064" s="3" t="s">
        <v>569</v>
      </c>
      <c r="C1064" s="2">
        <v>0</v>
      </c>
      <c r="D1064" s="2"/>
      <c r="E1064" s="2">
        <v>0</v>
      </c>
      <c r="F1064" s="2"/>
      <c r="G1064" s="2">
        <v>0</v>
      </c>
      <c r="H1064" s="2"/>
      <c r="I1064" s="2">
        <v>0</v>
      </c>
      <c r="J1064" s="2"/>
      <c r="K1064" s="4">
        <v>0</v>
      </c>
      <c r="L1064" s="2"/>
      <c r="M1064" s="4">
        <v>0</v>
      </c>
      <c r="N1064" s="2"/>
      <c r="O1064" s="4">
        <v>0</v>
      </c>
      <c r="P1064" s="2"/>
      <c r="Q1064" s="4">
        <f t="shared" si="38"/>
        <v>0</v>
      </c>
      <c r="S1064" s="4"/>
      <c r="T1064" s="15"/>
      <c r="AH1064" s="5"/>
    </row>
    <row r="1065" spans="1:34" s="3" customFormat="1" ht="11.85" customHeight="1" x14ac:dyDescent="0.2">
      <c r="A1065" s="3" t="s">
        <v>570</v>
      </c>
      <c r="C1065" s="2">
        <v>4285.7700000000004</v>
      </c>
      <c r="D1065" s="2"/>
      <c r="E1065" s="2">
        <v>5263.95</v>
      </c>
      <c r="F1065" s="2"/>
      <c r="G1065" s="2">
        <v>3864.53</v>
      </c>
      <c r="H1065" s="2"/>
      <c r="I1065" s="2">
        <v>4000</v>
      </c>
      <c r="J1065" s="2"/>
      <c r="K1065" s="4">
        <v>4000</v>
      </c>
      <c r="L1065" s="2"/>
      <c r="M1065" s="4">
        <v>4000</v>
      </c>
      <c r="N1065" s="2"/>
      <c r="O1065" s="4">
        <v>0</v>
      </c>
      <c r="P1065" s="2"/>
      <c r="Q1065" s="4">
        <f t="shared" si="38"/>
        <v>4000</v>
      </c>
      <c r="S1065" s="4"/>
      <c r="T1065" s="15"/>
      <c r="AH1065" s="5"/>
    </row>
    <row r="1066" spans="1:34" s="3" customFormat="1" ht="11.85" customHeight="1" x14ac:dyDescent="0.2">
      <c r="A1066" s="3" t="s">
        <v>571</v>
      </c>
      <c r="C1066" s="2">
        <v>0</v>
      </c>
      <c r="D1066" s="2"/>
      <c r="E1066" s="2">
        <v>0</v>
      </c>
      <c r="F1066" s="2"/>
      <c r="G1066" s="2">
        <v>0</v>
      </c>
      <c r="H1066" s="2"/>
      <c r="I1066" s="2">
        <v>0</v>
      </c>
      <c r="J1066" s="2"/>
      <c r="K1066" s="4">
        <v>0</v>
      </c>
      <c r="L1066" s="2"/>
      <c r="M1066" s="4">
        <v>0</v>
      </c>
      <c r="N1066" s="2"/>
      <c r="O1066" s="4">
        <v>0</v>
      </c>
      <c r="P1066" s="2"/>
      <c r="Q1066" s="4">
        <f t="shared" si="38"/>
        <v>0</v>
      </c>
      <c r="S1066" s="4"/>
      <c r="T1066" s="15"/>
      <c r="AH1066" s="5"/>
    </row>
    <row r="1067" spans="1:34" s="3" customFormat="1" ht="11.85" customHeight="1" x14ac:dyDescent="0.2">
      <c r="A1067" s="3" t="s">
        <v>572</v>
      </c>
      <c r="C1067" s="2">
        <v>0</v>
      </c>
      <c r="D1067" s="2"/>
      <c r="E1067" s="2">
        <v>836.72</v>
      </c>
      <c r="F1067" s="2"/>
      <c r="G1067" s="2">
        <v>1382.84</v>
      </c>
      <c r="H1067" s="2"/>
      <c r="I1067" s="2">
        <v>1500</v>
      </c>
      <c r="J1067" s="2"/>
      <c r="K1067" s="4">
        <v>1500</v>
      </c>
      <c r="L1067" s="2"/>
      <c r="M1067" s="4">
        <v>1500</v>
      </c>
      <c r="N1067" s="2"/>
      <c r="O1067" s="4">
        <v>0</v>
      </c>
      <c r="P1067" s="2"/>
      <c r="Q1067" s="4">
        <f t="shared" si="38"/>
        <v>1500</v>
      </c>
      <c r="S1067" s="4"/>
      <c r="T1067" s="15"/>
      <c r="AH1067" s="5"/>
    </row>
    <row r="1068" spans="1:34" s="3" customFormat="1" ht="11.85" customHeight="1" x14ac:dyDescent="0.2">
      <c r="A1068" s="3" t="s">
        <v>573</v>
      </c>
      <c r="C1068" s="2">
        <v>1260</v>
      </c>
      <c r="D1068" s="2"/>
      <c r="E1068" s="2">
        <v>880</v>
      </c>
      <c r="F1068" s="2"/>
      <c r="G1068" s="2">
        <v>480</v>
      </c>
      <c r="H1068" s="2"/>
      <c r="I1068" s="2">
        <v>2400</v>
      </c>
      <c r="J1068" s="2"/>
      <c r="K1068" s="4">
        <v>2400</v>
      </c>
      <c r="L1068" s="2"/>
      <c r="M1068" s="4">
        <v>2400</v>
      </c>
      <c r="N1068" s="2"/>
      <c r="O1068" s="4">
        <v>0</v>
      </c>
      <c r="P1068" s="2"/>
      <c r="Q1068" s="4">
        <f t="shared" si="38"/>
        <v>2400</v>
      </c>
      <c r="S1068" s="4"/>
      <c r="T1068" s="15"/>
      <c r="AH1068" s="5"/>
    </row>
    <row r="1069" spans="1:34" s="3" customFormat="1" ht="11.85" hidden="1" customHeight="1" x14ac:dyDescent="0.2">
      <c r="A1069" s="3" t="s">
        <v>574</v>
      </c>
      <c r="C1069" s="2">
        <v>0</v>
      </c>
      <c r="D1069" s="2"/>
      <c r="E1069" s="2">
        <v>0</v>
      </c>
      <c r="F1069" s="2"/>
      <c r="G1069" s="2">
        <v>0</v>
      </c>
      <c r="H1069" s="2"/>
      <c r="I1069" s="2">
        <v>0</v>
      </c>
      <c r="J1069" s="2"/>
      <c r="K1069" s="4">
        <v>0</v>
      </c>
      <c r="L1069" s="2"/>
      <c r="M1069" s="4">
        <v>0</v>
      </c>
      <c r="N1069" s="2"/>
      <c r="O1069" s="4">
        <v>0</v>
      </c>
      <c r="P1069" s="2"/>
      <c r="Q1069" s="4">
        <f t="shared" si="38"/>
        <v>0</v>
      </c>
      <c r="S1069" s="4"/>
      <c r="T1069" s="15"/>
      <c r="AH1069" s="5"/>
    </row>
    <row r="1070" spans="1:34" s="3" customFormat="1" ht="11.85" customHeight="1" x14ac:dyDescent="0.2">
      <c r="A1070" s="3" t="s">
        <v>575</v>
      </c>
      <c r="C1070" s="2">
        <v>7421.81</v>
      </c>
      <c r="D1070" s="2"/>
      <c r="E1070" s="2">
        <v>7692.36</v>
      </c>
      <c r="F1070" s="2"/>
      <c r="G1070" s="2">
        <v>9417.08</v>
      </c>
      <c r="H1070" s="2"/>
      <c r="I1070" s="2">
        <v>8300</v>
      </c>
      <c r="J1070" s="2"/>
      <c r="K1070" s="4">
        <v>15800</v>
      </c>
      <c r="L1070" s="2"/>
      <c r="M1070" s="4">
        <v>8300</v>
      </c>
      <c r="N1070" s="2"/>
      <c r="O1070" s="4">
        <v>0</v>
      </c>
      <c r="P1070" s="2"/>
      <c r="Q1070" s="4">
        <f t="shared" si="38"/>
        <v>8300</v>
      </c>
      <c r="S1070" s="4"/>
      <c r="T1070" s="15"/>
      <c r="AH1070" s="5"/>
    </row>
    <row r="1071" spans="1:34" s="3" customFormat="1" ht="11.85" customHeight="1" x14ac:dyDescent="0.2">
      <c r="A1071" s="3" t="s">
        <v>576</v>
      </c>
      <c r="C1071" s="16">
        <v>6537.64</v>
      </c>
      <c r="D1071" s="2"/>
      <c r="E1071" s="16">
        <v>1451.93</v>
      </c>
      <c r="F1071" s="2"/>
      <c r="G1071" s="16">
        <v>2783.64</v>
      </c>
      <c r="H1071" s="2"/>
      <c r="I1071" s="16">
        <v>5500</v>
      </c>
      <c r="J1071" s="2"/>
      <c r="K1071" s="17">
        <v>5500</v>
      </c>
      <c r="L1071" s="2"/>
      <c r="M1071" s="17">
        <v>5000</v>
      </c>
      <c r="N1071" s="2"/>
      <c r="O1071" s="17">
        <v>0</v>
      </c>
      <c r="P1071" s="2"/>
      <c r="Q1071" s="17">
        <f t="shared" si="38"/>
        <v>5000</v>
      </c>
      <c r="S1071" s="4"/>
      <c r="T1071" s="15"/>
      <c r="AH1071" s="5"/>
    </row>
    <row r="1072" spans="1:34" s="3" customFormat="1" ht="11.85" customHeight="1" x14ac:dyDescent="0.2">
      <c r="A1072" s="3" t="s">
        <v>277</v>
      </c>
      <c r="C1072" s="2">
        <f>SUM(C1058:C1071)</f>
        <v>47813.89</v>
      </c>
      <c r="D1072" s="2"/>
      <c r="E1072" s="2">
        <f>SUM(E1058:E1071)</f>
        <v>43544.36</v>
      </c>
      <c r="F1072" s="2"/>
      <c r="G1072" s="2">
        <f>SUM(G1058:G1071)</f>
        <v>44916.590000000004</v>
      </c>
      <c r="H1072" s="2"/>
      <c r="I1072" s="2">
        <f>SUM(I1058:I1071)</f>
        <v>56825</v>
      </c>
      <c r="J1072" s="2"/>
      <c r="K1072" s="4">
        <f>SUM(K1058:K1071)</f>
        <v>65325</v>
      </c>
      <c r="L1072" s="2"/>
      <c r="M1072" s="4">
        <f>SUM(M1058:M1071)</f>
        <v>57620</v>
      </c>
      <c r="N1072" s="2"/>
      <c r="O1072" s="4">
        <f>SUM(O1058:O1071)</f>
        <v>0</v>
      </c>
      <c r="P1072" s="2"/>
      <c r="Q1072" s="4">
        <f>SUM(Q1058:Q1071)</f>
        <v>57620</v>
      </c>
      <c r="S1072" s="4"/>
      <c r="T1072" s="7"/>
      <c r="AH1072" s="5"/>
    </row>
    <row r="1073" spans="1:34" s="3" customFormat="1" ht="11.85" customHeight="1" x14ac:dyDescent="0.2">
      <c r="C1073" s="2"/>
      <c r="E1073" s="2"/>
      <c r="G1073" s="2"/>
      <c r="I1073" s="2"/>
      <c r="K1073" s="4"/>
      <c r="M1073" s="4"/>
      <c r="O1073" s="4"/>
      <c r="Q1073" s="4"/>
      <c r="S1073" s="4"/>
      <c r="T1073" s="7"/>
      <c r="AH1073" s="5"/>
    </row>
    <row r="1074" spans="1:34" s="3" customFormat="1" ht="11.85" customHeight="1" x14ac:dyDescent="0.2">
      <c r="A1074" s="14" t="s">
        <v>278</v>
      </c>
      <c r="C1074" s="2"/>
      <c r="D1074" s="2"/>
      <c r="E1074" s="2"/>
      <c r="F1074" s="2"/>
      <c r="G1074" s="2"/>
      <c r="H1074" s="2"/>
      <c r="I1074" s="2"/>
      <c r="J1074" s="2"/>
      <c r="K1074" s="4"/>
      <c r="L1074" s="2"/>
      <c r="M1074" s="4"/>
      <c r="N1074" s="2"/>
      <c r="O1074" s="4"/>
      <c r="P1074" s="2"/>
      <c r="Q1074" s="4"/>
      <c r="S1074" s="4"/>
      <c r="T1074" s="7"/>
      <c r="AH1074" s="5"/>
    </row>
    <row r="1075" spans="1:34" s="3" customFormat="1" ht="11.85" customHeight="1" x14ac:dyDescent="0.2">
      <c r="A1075" s="3" t="s">
        <v>577</v>
      </c>
      <c r="C1075" s="2">
        <v>1258.04</v>
      </c>
      <c r="D1075" s="2"/>
      <c r="E1075" s="2">
        <v>6403.01</v>
      </c>
      <c r="F1075" s="2"/>
      <c r="G1075" s="2">
        <v>1320.46</v>
      </c>
      <c r="H1075" s="2"/>
      <c r="I1075" s="2">
        <v>1250</v>
      </c>
      <c r="J1075" s="2"/>
      <c r="K1075" s="4">
        <v>1250</v>
      </c>
      <c r="L1075" s="2"/>
      <c r="M1075" s="4">
        <v>1250</v>
      </c>
      <c r="N1075" s="2"/>
      <c r="O1075" s="4">
        <v>0</v>
      </c>
      <c r="P1075" s="2"/>
      <c r="Q1075" s="4">
        <f t="shared" ref="Q1075:Q1094" si="39">M1075+O1075</f>
        <v>1250</v>
      </c>
      <c r="S1075" s="4"/>
      <c r="T1075" s="15"/>
      <c r="AH1075" s="5"/>
    </row>
    <row r="1076" spans="1:34" s="3" customFormat="1" ht="11.85" customHeight="1" x14ac:dyDescent="0.2">
      <c r="A1076" s="3" t="s">
        <v>578</v>
      </c>
      <c r="C1076" s="2">
        <v>5281.92</v>
      </c>
      <c r="D1076" s="2"/>
      <c r="E1076" s="2">
        <v>9443.85</v>
      </c>
      <c r="F1076" s="2"/>
      <c r="G1076" s="2">
        <v>6942.46</v>
      </c>
      <c r="H1076" s="2"/>
      <c r="I1076" s="2">
        <v>10245</v>
      </c>
      <c r="J1076" s="2"/>
      <c r="K1076" s="4">
        <v>10245</v>
      </c>
      <c r="L1076" s="2"/>
      <c r="M1076" s="4">
        <v>10245</v>
      </c>
      <c r="N1076" s="2"/>
      <c r="O1076" s="4">
        <v>0</v>
      </c>
      <c r="P1076" s="2"/>
      <c r="Q1076" s="4">
        <f t="shared" si="39"/>
        <v>10245</v>
      </c>
      <c r="S1076" s="4"/>
      <c r="T1076" s="15"/>
      <c r="AH1076" s="5"/>
    </row>
    <row r="1077" spans="1:34" s="3" customFormat="1" ht="11.85" customHeight="1" x14ac:dyDescent="0.2">
      <c r="A1077" s="3" t="s">
        <v>579</v>
      </c>
      <c r="C1077" s="2">
        <v>12110.25</v>
      </c>
      <c r="D1077" s="2"/>
      <c r="E1077" s="2">
        <v>9049.68</v>
      </c>
      <c r="F1077" s="2"/>
      <c r="G1077" s="2">
        <v>10138.290000000001</v>
      </c>
      <c r="H1077" s="2"/>
      <c r="I1077" s="2">
        <v>11350</v>
      </c>
      <c r="J1077" s="2"/>
      <c r="K1077" s="4">
        <v>11350</v>
      </c>
      <c r="L1077" s="2"/>
      <c r="M1077" s="4">
        <v>11350</v>
      </c>
      <c r="N1077" s="2"/>
      <c r="O1077" s="4">
        <v>0</v>
      </c>
      <c r="P1077" s="2"/>
      <c r="Q1077" s="4">
        <f t="shared" si="39"/>
        <v>11350</v>
      </c>
      <c r="S1077" s="4"/>
      <c r="T1077" s="15"/>
      <c r="AH1077" s="5"/>
    </row>
    <row r="1078" spans="1:34" s="3" customFormat="1" ht="11.85" customHeight="1" x14ac:dyDescent="0.2">
      <c r="A1078" s="3" t="s">
        <v>580</v>
      </c>
      <c r="C1078" s="2">
        <v>23598.67</v>
      </c>
      <c r="D1078" s="2"/>
      <c r="E1078" s="2">
        <v>18645.54</v>
      </c>
      <c r="F1078" s="2"/>
      <c r="G1078" s="2">
        <v>17171.72</v>
      </c>
      <c r="H1078" s="2"/>
      <c r="I1078" s="2">
        <v>31000</v>
      </c>
      <c r="J1078" s="2"/>
      <c r="K1078" s="4">
        <v>31000</v>
      </c>
      <c r="L1078" s="2"/>
      <c r="M1078" s="4">
        <v>31000</v>
      </c>
      <c r="N1078" s="2"/>
      <c r="O1078" s="4">
        <v>0</v>
      </c>
      <c r="P1078" s="2"/>
      <c r="Q1078" s="4">
        <f t="shared" si="39"/>
        <v>31000</v>
      </c>
      <c r="S1078" s="4"/>
      <c r="T1078" s="15"/>
      <c r="AH1078" s="5"/>
    </row>
    <row r="1079" spans="1:34" s="3" customFormat="1" ht="11.85" customHeight="1" x14ac:dyDescent="0.2">
      <c r="A1079" s="3" t="s">
        <v>581</v>
      </c>
      <c r="C1079" s="2">
        <v>9441.7999999999993</v>
      </c>
      <c r="D1079" s="2"/>
      <c r="E1079" s="2">
        <v>11189.22</v>
      </c>
      <c r="F1079" s="2"/>
      <c r="G1079" s="2">
        <v>23303.759999999998</v>
      </c>
      <c r="H1079" s="2"/>
      <c r="I1079" s="2">
        <v>15000</v>
      </c>
      <c r="J1079" s="2"/>
      <c r="K1079" s="4">
        <v>15000</v>
      </c>
      <c r="L1079" s="2"/>
      <c r="M1079" s="4">
        <v>15000</v>
      </c>
      <c r="N1079" s="2"/>
      <c r="O1079" s="4">
        <v>0</v>
      </c>
      <c r="P1079" s="2"/>
      <c r="Q1079" s="4">
        <f t="shared" si="39"/>
        <v>15000</v>
      </c>
      <c r="S1079" s="4"/>
      <c r="T1079" s="15"/>
      <c r="AH1079" s="5"/>
    </row>
    <row r="1080" spans="1:34" s="3" customFormat="1" ht="11.85" customHeight="1" x14ac:dyDescent="0.2">
      <c r="A1080" s="3" t="s">
        <v>582</v>
      </c>
      <c r="C1080" s="2">
        <v>1727.65</v>
      </c>
      <c r="D1080" s="2"/>
      <c r="E1080" s="2">
        <v>571</v>
      </c>
      <c r="F1080" s="2"/>
      <c r="G1080" s="2">
        <v>1716.1</v>
      </c>
      <c r="H1080" s="2"/>
      <c r="I1080" s="2">
        <v>3000</v>
      </c>
      <c r="J1080" s="2"/>
      <c r="K1080" s="4">
        <v>500</v>
      </c>
      <c r="L1080" s="2"/>
      <c r="M1080" s="4">
        <v>500</v>
      </c>
      <c r="N1080" s="2"/>
      <c r="O1080" s="4">
        <v>0</v>
      </c>
      <c r="P1080" s="2"/>
      <c r="Q1080" s="4">
        <f t="shared" si="39"/>
        <v>500</v>
      </c>
      <c r="S1080" s="4"/>
      <c r="T1080" s="15"/>
      <c r="AH1080" s="5"/>
    </row>
    <row r="1081" spans="1:34" s="3" customFormat="1" ht="11.85" customHeight="1" x14ac:dyDescent="0.2">
      <c r="A1081" s="3" t="s">
        <v>583</v>
      </c>
      <c r="C1081" s="2">
        <v>2521.2800000000002</v>
      </c>
      <c r="D1081" s="2"/>
      <c r="E1081" s="2">
        <v>7391.77</v>
      </c>
      <c r="F1081" s="2"/>
      <c r="G1081" s="2">
        <v>725</v>
      </c>
      <c r="H1081" s="2"/>
      <c r="I1081" s="2">
        <v>2500</v>
      </c>
      <c r="J1081" s="2"/>
      <c r="K1081" s="4">
        <v>2500</v>
      </c>
      <c r="L1081" s="2"/>
      <c r="M1081" s="4">
        <v>2500</v>
      </c>
      <c r="N1081" s="2"/>
      <c r="O1081" s="4">
        <v>0</v>
      </c>
      <c r="P1081" s="2"/>
      <c r="Q1081" s="4">
        <f t="shared" si="39"/>
        <v>2500</v>
      </c>
      <c r="S1081" s="4"/>
      <c r="T1081" s="15"/>
      <c r="AH1081" s="5"/>
    </row>
    <row r="1082" spans="1:34" s="3" customFormat="1" ht="11.85" customHeight="1" x14ac:dyDescent="0.2">
      <c r="A1082" s="3" t="s">
        <v>584</v>
      </c>
      <c r="C1082" s="2">
        <v>0</v>
      </c>
      <c r="D1082" s="2"/>
      <c r="E1082" s="2">
        <v>0</v>
      </c>
      <c r="F1082" s="2"/>
      <c r="G1082" s="2">
        <v>0</v>
      </c>
      <c r="H1082" s="2"/>
      <c r="I1082" s="2">
        <v>250</v>
      </c>
      <c r="J1082" s="2"/>
      <c r="K1082" s="4">
        <v>250</v>
      </c>
      <c r="L1082" s="2"/>
      <c r="M1082" s="4">
        <v>250</v>
      </c>
      <c r="N1082" s="2"/>
      <c r="O1082" s="4">
        <v>0</v>
      </c>
      <c r="P1082" s="2"/>
      <c r="Q1082" s="4">
        <f t="shared" si="39"/>
        <v>250</v>
      </c>
      <c r="S1082" s="4"/>
      <c r="T1082" s="15"/>
      <c r="AH1082" s="5"/>
    </row>
    <row r="1083" spans="1:34" s="3" customFormat="1" ht="11.85" customHeight="1" x14ac:dyDescent="0.2">
      <c r="A1083" s="3" t="s">
        <v>585</v>
      </c>
      <c r="C1083" s="2">
        <v>2207.9899999999998</v>
      </c>
      <c r="D1083" s="2"/>
      <c r="E1083" s="2">
        <v>6731.36</v>
      </c>
      <c r="F1083" s="2"/>
      <c r="G1083" s="2">
        <v>1756.38</v>
      </c>
      <c r="H1083" s="2"/>
      <c r="I1083" s="2">
        <v>3000</v>
      </c>
      <c r="J1083" s="2"/>
      <c r="K1083" s="4">
        <v>42496</v>
      </c>
      <c r="L1083" s="2"/>
      <c r="M1083" s="4">
        <v>3000</v>
      </c>
      <c r="N1083" s="2"/>
      <c r="O1083" s="4">
        <v>0</v>
      </c>
      <c r="P1083" s="2"/>
      <c r="Q1083" s="4">
        <f t="shared" si="39"/>
        <v>3000</v>
      </c>
      <c r="S1083" s="4"/>
      <c r="T1083" s="15"/>
      <c r="AH1083" s="5"/>
    </row>
    <row r="1084" spans="1:34" s="3" customFormat="1" ht="11.85" customHeight="1" x14ac:dyDescent="0.2">
      <c r="A1084" s="3" t="s">
        <v>586</v>
      </c>
      <c r="C1084" s="2">
        <v>135.13999999999999</v>
      </c>
      <c r="D1084" s="2"/>
      <c r="E1084" s="2">
        <v>0</v>
      </c>
      <c r="F1084" s="2"/>
      <c r="G1084" s="2">
        <v>295.60000000000002</v>
      </c>
      <c r="H1084" s="2"/>
      <c r="I1084" s="2">
        <v>500</v>
      </c>
      <c r="J1084" s="2"/>
      <c r="K1084" s="4">
        <v>500</v>
      </c>
      <c r="L1084" s="2"/>
      <c r="M1084" s="4">
        <v>500</v>
      </c>
      <c r="N1084" s="2"/>
      <c r="O1084" s="4">
        <v>0</v>
      </c>
      <c r="P1084" s="2"/>
      <c r="Q1084" s="4">
        <f t="shared" si="39"/>
        <v>500</v>
      </c>
      <c r="S1084" s="4"/>
      <c r="T1084" s="15"/>
      <c r="AH1084" s="5"/>
    </row>
    <row r="1085" spans="1:34" s="3" customFormat="1" ht="11.85" customHeight="1" x14ac:dyDescent="0.2">
      <c r="A1085" s="3" t="s">
        <v>587</v>
      </c>
      <c r="C1085" s="2">
        <v>16875.240000000002</v>
      </c>
      <c r="D1085" s="2"/>
      <c r="E1085" s="2">
        <v>17665.580000000002</v>
      </c>
      <c r="F1085" s="2"/>
      <c r="G1085" s="2">
        <v>11899.77</v>
      </c>
      <c r="H1085" s="2"/>
      <c r="I1085" s="2">
        <v>12000</v>
      </c>
      <c r="J1085" s="2"/>
      <c r="K1085" s="4">
        <v>12000</v>
      </c>
      <c r="L1085" s="2"/>
      <c r="M1085" s="4">
        <v>12000</v>
      </c>
      <c r="N1085" s="2"/>
      <c r="O1085" s="4">
        <v>0</v>
      </c>
      <c r="P1085" s="2"/>
      <c r="Q1085" s="4">
        <f t="shared" si="39"/>
        <v>12000</v>
      </c>
      <c r="S1085" s="4"/>
      <c r="T1085" s="15"/>
      <c r="AH1085" s="5"/>
    </row>
    <row r="1086" spans="1:34" s="3" customFormat="1" ht="11.85" customHeight="1" x14ac:dyDescent="0.2">
      <c r="A1086" s="3" t="s">
        <v>588</v>
      </c>
      <c r="C1086" s="2">
        <v>691</v>
      </c>
      <c r="D1086" s="2"/>
      <c r="E1086" s="2">
        <v>751</v>
      </c>
      <c r="F1086" s="2"/>
      <c r="G1086" s="2">
        <v>1137</v>
      </c>
      <c r="H1086" s="2"/>
      <c r="I1086" s="2">
        <v>1035</v>
      </c>
      <c r="J1086" s="2"/>
      <c r="K1086" s="4">
        <v>1035</v>
      </c>
      <c r="L1086" s="2"/>
      <c r="M1086" s="4">
        <v>1035</v>
      </c>
      <c r="N1086" s="2"/>
      <c r="O1086" s="4">
        <v>0</v>
      </c>
      <c r="P1086" s="2"/>
      <c r="Q1086" s="4">
        <f t="shared" si="39"/>
        <v>1035</v>
      </c>
      <c r="S1086" s="4"/>
      <c r="T1086" s="15"/>
      <c r="AH1086" s="5"/>
    </row>
    <row r="1087" spans="1:34" s="3" customFormat="1" ht="11.85" hidden="1" customHeight="1" x14ac:dyDescent="0.2">
      <c r="A1087" s="3" t="s">
        <v>589</v>
      </c>
      <c r="C1087" s="2">
        <v>0</v>
      </c>
      <c r="D1087" s="2"/>
      <c r="E1087" s="2">
        <v>0</v>
      </c>
      <c r="F1087" s="2"/>
      <c r="G1087" s="2">
        <v>0</v>
      </c>
      <c r="H1087" s="2"/>
      <c r="I1087" s="2">
        <v>0</v>
      </c>
      <c r="J1087" s="2"/>
      <c r="K1087" s="4">
        <v>0</v>
      </c>
      <c r="L1087" s="2"/>
      <c r="M1087" s="4">
        <v>0</v>
      </c>
      <c r="N1087" s="2"/>
      <c r="O1087" s="4">
        <v>0</v>
      </c>
      <c r="P1087" s="2"/>
      <c r="Q1087" s="4">
        <f t="shared" si="39"/>
        <v>0</v>
      </c>
      <c r="S1087" s="4"/>
      <c r="T1087" s="15"/>
      <c r="AH1087" s="5"/>
    </row>
    <row r="1088" spans="1:34" ht="11.85" customHeight="1" x14ac:dyDescent="0.2">
      <c r="A1088" s="3" t="s">
        <v>590</v>
      </c>
      <c r="C1088" s="2">
        <v>6892.02</v>
      </c>
      <c r="D1088" s="2"/>
      <c r="E1088" s="2">
        <v>8996.33</v>
      </c>
      <c r="F1088" s="2"/>
      <c r="G1088" s="2">
        <v>4829.01</v>
      </c>
      <c r="H1088" s="2"/>
      <c r="I1088" s="2">
        <v>11500</v>
      </c>
      <c r="J1088" s="2"/>
      <c r="K1088" s="4">
        <v>11500</v>
      </c>
      <c r="L1088" s="2"/>
      <c r="M1088" s="4">
        <v>11500</v>
      </c>
      <c r="N1088" s="2"/>
      <c r="O1088" s="4">
        <v>0</v>
      </c>
      <c r="P1088" s="2"/>
      <c r="Q1088" s="4">
        <f t="shared" si="39"/>
        <v>11500</v>
      </c>
      <c r="T1088" s="15"/>
    </row>
    <row r="1089" spans="1:21" ht="11.85" customHeight="1" x14ac:dyDescent="0.2">
      <c r="A1089" s="3" t="s">
        <v>591</v>
      </c>
      <c r="C1089" s="2">
        <v>966.99</v>
      </c>
      <c r="D1089" s="2"/>
      <c r="E1089" s="2">
        <v>1404.3</v>
      </c>
      <c r="F1089" s="2"/>
      <c r="G1089" s="2">
        <v>753.7</v>
      </c>
      <c r="H1089" s="2"/>
      <c r="I1089" s="2">
        <v>2000</v>
      </c>
      <c r="J1089" s="2"/>
      <c r="K1089" s="4">
        <v>2000</v>
      </c>
      <c r="L1089" s="2"/>
      <c r="M1089" s="4">
        <v>2000</v>
      </c>
      <c r="N1089" s="2"/>
      <c r="O1089" s="4">
        <v>0</v>
      </c>
      <c r="P1089" s="2"/>
      <c r="Q1089" s="4">
        <f t="shared" si="39"/>
        <v>2000</v>
      </c>
      <c r="T1089" s="15"/>
    </row>
    <row r="1090" spans="1:21" ht="11.85" customHeight="1" x14ac:dyDescent="0.2">
      <c r="A1090" s="3" t="s">
        <v>592</v>
      </c>
      <c r="C1090" s="2">
        <v>175</v>
      </c>
      <c r="D1090" s="2"/>
      <c r="E1090" s="2">
        <v>1270</v>
      </c>
      <c r="F1090" s="2"/>
      <c r="G1090" s="2">
        <v>0</v>
      </c>
      <c r="H1090" s="2"/>
      <c r="I1090" s="2">
        <v>2000</v>
      </c>
      <c r="J1090" s="2"/>
      <c r="K1090" s="4">
        <v>2000</v>
      </c>
      <c r="L1090" s="2"/>
      <c r="M1090" s="4">
        <v>2000</v>
      </c>
      <c r="N1090" s="2"/>
      <c r="O1090" s="4">
        <v>0</v>
      </c>
      <c r="P1090" s="2"/>
      <c r="Q1090" s="4">
        <f t="shared" si="39"/>
        <v>2000</v>
      </c>
      <c r="T1090" s="15"/>
    </row>
    <row r="1091" spans="1:21" ht="11.85" customHeight="1" x14ac:dyDescent="0.2">
      <c r="A1091" s="3" t="s">
        <v>593</v>
      </c>
      <c r="C1091" s="2">
        <v>0</v>
      </c>
      <c r="D1091" s="2"/>
      <c r="E1091" s="2">
        <v>0</v>
      </c>
      <c r="F1091" s="2"/>
      <c r="G1091" s="2">
        <v>5419.72</v>
      </c>
      <c r="H1091" s="2"/>
      <c r="I1091" s="2">
        <v>3000</v>
      </c>
      <c r="J1091" s="2"/>
      <c r="K1091" s="4">
        <v>3000</v>
      </c>
      <c r="L1091" s="2"/>
      <c r="M1091" s="4">
        <v>3000</v>
      </c>
      <c r="N1091" s="2"/>
      <c r="O1091" s="4">
        <v>0</v>
      </c>
      <c r="P1091" s="2"/>
      <c r="Q1091" s="4">
        <f t="shared" si="39"/>
        <v>3000</v>
      </c>
      <c r="T1091" s="15"/>
    </row>
    <row r="1092" spans="1:21" ht="11.85" customHeight="1" x14ac:dyDescent="0.2">
      <c r="A1092" s="3" t="s">
        <v>594</v>
      </c>
      <c r="C1092" s="2">
        <v>0</v>
      </c>
      <c r="D1092" s="2"/>
      <c r="E1092" s="2">
        <v>0</v>
      </c>
      <c r="F1092" s="2"/>
      <c r="G1092" s="2">
        <v>0</v>
      </c>
      <c r="H1092" s="2"/>
      <c r="I1092" s="2">
        <v>0</v>
      </c>
      <c r="J1092" s="2"/>
      <c r="K1092" s="4">
        <v>0</v>
      </c>
      <c r="L1092" s="2"/>
      <c r="M1092" s="4">
        <v>0</v>
      </c>
      <c r="N1092" s="2"/>
      <c r="O1092" s="4">
        <v>0</v>
      </c>
      <c r="P1092" s="2"/>
      <c r="Q1092" s="4">
        <f t="shared" si="39"/>
        <v>0</v>
      </c>
      <c r="T1092" s="15"/>
    </row>
    <row r="1093" spans="1:21" ht="11.85" customHeight="1" x14ac:dyDescent="0.2">
      <c r="A1093" s="3" t="s">
        <v>595</v>
      </c>
      <c r="C1093" s="2">
        <v>0</v>
      </c>
      <c r="D1093" s="2"/>
      <c r="E1093" s="2">
        <v>0</v>
      </c>
      <c r="F1093" s="2"/>
      <c r="G1093" s="2">
        <v>6</v>
      </c>
      <c r="H1093" s="2"/>
      <c r="I1093" s="2">
        <v>0</v>
      </c>
      <c r="J1093" s="2"/>
      <c r="K1093" s="4">
        <v>0</v>
      </c>
      <c r="L1093" s="2"/>
      <c r="M1093" s="4">
        <v>0</v>
      </c>
      <c r="N1093" s="2"/>
      <c r="O1093" s="4">
        <v>0</v>
      </c>
      <c r="P1093" s="2"/>
      <c r="Q1093" s="4">
        <f t="shared" si="39"/>
        <v>0</v>
      </c>
      <c r="T1093" s="15"/>
    </row>
    <row r="1094" spans="1:21" ht="11.85" customHeight="1" x14ac:dyDescent="0.2">
      <c r="A1094" s="3" t="s">
        <v>596</v>
      </c>
      <c r="C1094" s="2">
        <v>1797.96</v>
      </c>
      <c r="D1094" s="2"/>
      <c r="E1094" s="2">
        <v>790.46</v>
      </c>
      <c r="F1094" s="2"/>
      <c r="G1094" s="2">
        <v>3352.92</v>
      </c>
      <c r="H1094" s="2"/>
      <c r="I1094" s="2">
        <v>7834</v>
      </c>
      <c r="J1094" s="2"/>
      <c r="K1094" s="4">
        <v>7834</v>
      </c>
      <c r="L1094" s="2"/>
      <c r="M1094" s="4">
        <v>5500</v>
      </c>
      <c r="N1094" s="2"/>
      <c r="O1094" s="4">
        <v>6000</v>
      </c>
      <c r="P1094" s="2"/>
      <c r="Q1094" s="4">
        <f t="shared" si="39"/>
        <v>11500</v>
      </c>
      <c r="T1094" s="15"/>
    </row>
    <row r="1095" spans="1:21" ht="11.85" customHeight="1" x14ac:dyDescent="0.2">
      <c r="A1095" s="3" t="s">
        <v>597</v>
      </c>
      <c r="C1095" s="16">
        <v>62774.99</v>
      </c>
      <c r="D1095" s="2"/>
      <c r="E1095" s="16">
        <v>8969.2099999999991</v>
      </c>
      <c r="F1095" s="2"/>
      <c r="G1095" s="16">
        <v>23501.040000000001</v>
      </c>
      <c r="H1095" s="2"/>
      <c r="I1095" s="16">
        <v>59540</v>
      </c>
      <c r="J1095" s="2"/>
      <c r="K1095" s="17">
        <v>59540</v>
      </c>
      <c r="L1095" s="2"/>
      <c r="M1095" s="17">
        <v>61900</v>
      </c>
      <c r="N1095" s="2"/>
      <c r="O1095" s="17">
        <v>14000</v>
      </c>
      <c r="P1095" s="2"/>
      <c r="Q1095" s="17">
        <f>M1095+O1095</f>
        <v>75900</v>
      </c>
      <c r="T1095" s="15"/>
    </row>
    <row r="1096" spans="1:21" ht="11.85" customHeight="1" x14ac:dyDescent="0.2">
      <c r="A1096" s="3" t="s">
        <v>300</v>
      </c>
      <c r="C1096" s="2">
        <f>SUM(C1075:C1079)+SUM(C1080:C1095)</f>
        <v>148455.94</v>
      </c>
      <c r="D1096" s="2"/>
      <c r="E1096" s="2">
        <f>SUM(E1075:E1079)+SUM(E1080:E1095)</f>
        <v>109272.31000000001</v>
      </c>
      <c r="F1096" s="2"/>
      <c r="G1096" s="2">
        <f>SUM(G1075:G1079)+SUM(G1080:G1095)</f>
        <v>114268.93000000001</v>
      </c>
      <c r="H1096" s="2"/>
      <c r="I1096" s="2">
        <f>SUM(I1075:I1079)+SUM(I1080:I1095)</f>
        <v>177004</v>
      </c>
      <c r="J1096" s="2"/>
      <c r="K1096" s="4">
        <f>SUM(K1075:K1079)+SUM(K1080:K1095)</f>
        <v>214000</v>
      </c>
      <c r="L1096" s="2"/>
      <c r="M1096" s="4">
        <f>SUM(M1075:M1079)+SUM(M1080:M1095)</f>
        <v>174530</v>
      </c>
      <c r="N1096" s="2"/>
      <c r="O1096" s="4">
        <f>SUM(O1075:O1079)+SUM(O1080:O1095)</f>
        <v>20000</v>
      </c>
      <c r="P1096" s="2"/>
      <c r="Q1096" s="4">
        <f>SUM(Q1075:Q1095)</f>
        <v>194530</v>
      </c>
      <c r="R1096" s="2"/>
      <c r="U1096" s="2"/>
    </row>
    <row r="1097" spans="1:21" ht="11.85" customHeight="1" x14ac:dyDescent="0.2">
      <c r="D1097" s="2"/>
      <c r="F1097" s="2"/>
      <c r="H1097" s="2"/>
      <c r="J1097" s="2"/>
      <c r="L1097" s="2"/>
      <c r="N1097" s="2"/>
      <c r="P1097" s="2"/>
    </row>
    <row r="1098" spans="1:21" ht="11.85" customHeight="1" x14ac:dyDescent="0.2">
      <c r="D1098" s="2"/>
      <c r="F1098" s="2"/>
      <c r="H1098" s="2"/>
      <c r="J1098" s="2"/>
      <c r="L1098" s="2"/>
      <c r="N1098" s="2"/>
      <c r="P1098" s="2"/>
    </row>
    <row r="1099" spans="1:21" ht="11.85" customHeight="1" x14ac:dyDescent="0.2">
      <c r="D1099" s="2"/>
      <c r="F1099" s="2"/>
      <c r="H1099" s="2"/>
      <c r="J1099" s="2"/>
      <c r="L1099" s="2"/>
      <c r="N1099" s="2"/>
      <c r="P1099" s="2"/>
    </row>
    <row r="1100" spans="1:21" ht="11.85" customHeight="1" x14ac:dyDescent="0.2">
      <c r="A1100" s="1"/>
      <c r="B1100" s="1"/>
      <c r="E1100" s="2" t="str">
        <f>$E$1</f>
        <v>CITY OF BRADY</v>
      </c>
    </row>
    <row r="1101" spans="1:21" ht="11.85" customHeight="1" x14ac:dyDescent="0.2">
      <c r="E1101" s="2" t="str">
        <f>$E$2</f>
        <v>BUDGET REPORT</v>
      </c>
    </row>
    <row r="1102" spans="1:21" ht="11.85" customHeight="1" x14ac:dyDescent="0.2">
      <c r="E1102" s="2" t="str">
        <f>$E$3</f>
        <v>FISCAL YEAR 2017 - 2018</v>
      </c>
    </row>
    <row r="1103" spans="1:21" ht="11.85" customHeight="1" x14ac:dyDescent="0.2">
      <c r="A1103" s="3" t="s">
        <v>3</v>
      </c>
    </row>
    <row r="1104" spans="1:21" ht="11.85" customHeight="1" x14ac:dyDescent="0.2">
      <c r="A1104" s="3" t="s">
        <v>553</v>
      </c>
    </row>
    <row r="1105" spans="1:21" ht="11.85" customHeight="1" x14ac:dyDescent="0.2">
      <c r="I1105" s="49" t="str">
        <f>$I$6</f>
        <v>(----- 2016-2017 ------)</v>
      </c>
      <c r="J1105" s="49"/>
      <c r="K1105" s="49"/>
      <c r="L1105" s="8"/>
      <c r="M1105" s="49" t="str">
        <f>$M$6</f>
        <v>2017-2018</v>
      </c>
      <c r="N1105" s="49"/>
      <c r="O1105" s="49"/>
      <c r="P1105" s="49"/>
      <c r="Q1105" s="49"/>
    </row>
    <row r="1106" spans="1:21" ht="11.85" customHeight="1" x14ac:dyDescent="0.2">
      <c r="C1106" s="9" t="str">
        <f>$C$7</f>
        <v>2013-2014</v>
      </c>
      <c r="D1106" s="8"/>
      <c r="E1106" s="9" t="str">
        <f>$E$7</f>
        <v>2014-2015</v>
      </c>
      <c r="F1106" s="8"/>
      <c r="G1106" s="9" t="str">
        <f>$G$7</f>
        <v>2015-2016</v>
      </c>
      <c r="H1106" s="8"/>
      <c r="I1106" s="9" t="s">
        <v>9</v>
      </c>
      <c r="J1106" s="8"/>
      <c r="K1106" s="10" t="str">
        <f>+$K$7</f>
        <v>PROJECTED</v>
      </c>
      <c r="L1106" s="8"/>
      <c r="M1106" s="10" t="str">
        <f>$M$7</f>
        <v>2017-2018</v>
      </c>
      <c r="N1106" s="8"/>
      <c r="O1106" s="10" t="str">
        <f>$O$7</f>
        <v>2017-2018</v>
      </c>
      <c r="P1106" s="8"/>
      <c r="Q1106" s="10" t="str">
        <f>$Q$7</f>
        <v>APPROVED</v>
      </c>
    </row>
    <row r="1107" spans="1:21" ht="11.85" customHeight="1" x14ac:dyDescent="0.2">
      <c r="A1107" s="11" t="s">
        <v>247</v>
      </c>
      <c r="C1107" s="12" t="s">
        <v>12</v>
      </c>
      <c r="D1107" s="8"/>
      <c r="E1107" s="12" t="s">
        <v>12</v>
      </c>
      <c r="F1107" s="8"/>
      <c r="G1107" s="12" t="s">
        <v>12</v>
      </c>
      <c r="H1107" s="8"/>
      <c r="I1107" s="12" t="s">
        <v>13</v>
      </c>
      <c r="J1107" s="8"/>
      <c r="K1107" s="13" t="s">
        <v>13</v>
      </c>
      <c r="L1107" s="8"/>
      <c r="M1107" s="13" t="str">
        <f>$M$8</f>
        <v>BASE</v>
      </c>
      <c r="N1107" s="8"/>
      <c r="O1107" s="13" t="str">
        <f>$O$8</f>
        <v>SUPPLEMENTAL</v>
      </c>
      <c r="P1107" s="8"/>
      <c r="Q1107" s="13" t="str">
        <f>$Q$8</f>
        <v>BUDGET</v>
      </c>
    </row>
    <row r="1108" spans="1:21" ht="11.85" customHeight="1" x14ac:dyDescent="0.2">
      <c r="D1108" s="2"/>
      <c r="F1108" s="2"/>
      <c r="H1108" s="2"/>
      <c r="J1108" s="2"/>
      <c r="L1108" s="2"/>
      <c r="N1108" s="2"/>
      <c r="P1108" s="2"/>
    </row>
    <row r="1109" spans="1:21" ht="11.85" customHeight="1" x14ac:dyDescent="0.2">
      <c r="A1109" s="3" t="s">
        <v>598</v>
      </c>
      <c r="C1109" s="20">
        <v>0</v>
      </c>
      <c r="D1109" s="2"/>
      <c r="E1109" s="20">
        <v>109573.43</v>
      </c>
      <c r="F1109" s="2"/>
      <c r="G1109" s="20">
        <v>0</v>
      </c>
      <c r="H1109" s="2"/>
      <c r="I1109" s="20">
        <v>0</v>
      </c>
      <c r="J1109" s="2"/>
      <c r="K1109" s="21">
        <v>0</v>
      </c>
      <c r="L1109" s="2"/>
      <c r="M1109" s="21">
        <v>0</v>
      </c>
      <c r="N1109" s="2"/>
      <c r="O1109" s="21">
        <v>0</v>
      </c>
      <c r="P1109" s="2"/>
      <c r="Q1109" s="21">
        <f>M1109+O1109</f>
        <v>0</v>
      </c>
      <c r="T1109" s="15"/>
    </row>
    <row r="1110" spans="1:21" ht="11.85" customHeight="1" x14ac:dyDescent="0.2">
      <c r="A1110" s="3" t="s">
        <v>599</v>
      </c>
      <c r="C1110" s="16">
        <v>0</v>
      </c>
      <c r="D1110" s="2"/>
      <c r="E1110" s="16">
        <v>46235</v>
      </c>
      <c r="F1110" s="2"/>
      <c r="G1110" s="16">
        <v>128370</v>
      </c>
      <c r="H1110" s="2"/>
      <c r="I1110" s="16">
        <v>0</v>
      </c>
      <c r="J1110" s="2"/>
      <c r="K1110" s="17">
        <v>0</v>
      </c>
      <c r="L1110" s="2"/>
      <c r="M1110" s="17">
        <v>0</v>
      </c>
      <c r="N1110" s="2"/>
      <c r="O1110" s="17">
        <v>80000</v>
      </c>
      <c r="P1110" s="2"/>
      <c r="Q1110" s="17">
        <f>M1110+O1110</f>
        <v>80000</v>
      </c>
      <c r="T1110" s="15"/>
    </row>
    <row r="1111" spans="1:21" ht="11.85" customHeight="1" x14ac:dyDescent="0.2">
      <c r="A1111" s="3" t="s">
        <v>303</v>
      </c>
      <c r="C1111" s="2">
        <f>SUM(C1109:C1110)</f>
        <v>0</v>
      </c>
      <c r="D1111" s="2"/>
      <c r="E1111" s="2">
        <f>SUM(E1109:E1110)</f>
        <v>155808.43</v>
      </c>
      <c r="F1111" s="2"/>
      <c r="G1111" s="2">
        <f>SUM(G1109:G1110)</f>
        <v>128370</v>
      </c>
      <c r="H1111" s="2"/>
      <c r="I1111" s="2">
        <f>SUM(I1109:I1110)</f>
        <v>0</v>
      </c>
      <c r="J1111" s="2"/>
      <c r="K1111" s="4">
        <f>SUM(K1109:K1110)</f>
        <v>0</v>
      </c>
      <c r="L1111" s="2"/>
      <c r="M1111" s="4">
        <f>SUM(M1109:M1110)</f>
        <v>0</v>
      </c>
      <c r="N1111" s="2"/>
      <c r="O1111" s="4">
        <f>SUM(O1109:O1110)</f>
        <v>80000</v>
      </c>
      <c r="P1111" s="2"/>
      <c r="Q1111" s="4">
        <f>SUM(Q1109:Q1110)</f>
        <v>80000</v>
      </c>
    </row>
    <row r="1112" spans="1:21" ht="11.85" customHeight="1" x14ac:dyDescent="0.2">
      <c r="D1112" s="2"/>
      <c r="F1112" s="2"/>
      <c r="H1112" s="2"/>
      <c r="J1112" s="2"/>
      <c r="L1112" s="2"/>
      <c r="N1112" s="2"/>
      <c r="P1112" s="2"/>
    </row>
    <row r="1113" spans="1:21" ht="11.85" customHeight="1" x14ac:dyDescent="0.2">
      <c r="A1113" s="3" t="s">
        <v>600</v>
      </c>
      <c r="C1113" s="2">
        <f>C1055+C1072+C1096+C1111</f>
        <v>760308.71</v>
      </c>
      <c r="D1113" s="2"/>
      <c r="E1113" s="2">
        <f>E1055+E1072+E1096+E1111</f>
        <v>875140.9600000002</v>
      </c>
      <c r="F1113" s="2"/>
      <c r="G1113" s="2">
        <f>G1055+G1072+G1096+G1111</f>
        <v>871702.09</v>
      </c>
      <c r="H1113" s="2"/>
      <c r="I1113" s="2">
        <f>I1055+I1072+I1096+I1111</f>
        <v>1013638</v>
      </c>
      <c r="J1113" s="2"/>
      <c r="K1113" s="4">
        <f>K1055+K1072+K1096+K1111</f>
        <v>1017491</v>
      </c>
      <c r="L1113" s="2"/>
      <c r="M1113" s="4">
        <f>M1055+M1072+M1096+M1111</f>
        <v>974476.39</v>
      </c>
      <c r="N1113" s="2"/>
      <c r="O1113" s="4">
        <f>O1055+O1072+O1096+O1111</f>
        <v>113859</v>
      </c>
      <c r="P1113" s="2"/>
      <c r="Q1113" s="4">
        <f>Q1055+Q1072+Q1096+Q1111</f>
        <v>1088335.3900000001</v>
      </c>
      <c r="R1113" s="2"/>
      <c r="T1113" s="15"/>
      <c r="U1113" s="2"/>
    </row>
    <row r="1114" spans="1:21" ht="11.85" customHeight="1" x14ac:dyDescent="0.2"/>
    <row r="1115" spans="1:21" ht="11.85" customHeight="1" x14ac:dyDescent="0.2"/>
    <row r="1116" spans="1:21" ht="11.85" customHeight="1" x14ac:dyDescent="0.2"/>
    <row r="1117" spans="1:21" ht="11.85" customHeight="1" x14ac:dyDescent="0.2"/>
    <row r="1118" spans="1:21" ht="11.85" customHeight="1" x14ac:dyDescent="0.2"/>
    <row r="1119" spans="1:21" ht="11.85" customHeight="1" x14ac:dyDescent="0.2"/>
    <row r="1120" spans="1:21" ht="11.85" customHeight="1" x14ac:dyDescent="0.2"/>
    <row r="1121" ht="11.85" customHeight="1" x14ac:dyDescent="0.2"/>
    <row r="1122" ht="11.85" customHeight="1" x14ac:dyDescent="0.2"/>
    <row r="1123" ht="11.85" customHeight="1" x14ac:dyDescent="0.2"/>
    <row r="1124" ht="11.85" customHeight="1" x14ac:dyDescent="0.2"/>
    <row r="1125" ht="11.85" customHeight="1" x14ac:dyDescent="0.2"/>
    <row r="1126" ht="11.85" customHeight="1" x14ac:dyDescent="0.2"/>
    <row r="1127" ht="11.85" customHeight="1" x14ac:dyDescent="0.2"/>
    <row r="1128" ht="11.85" customHeight="1" x14ac:dyDescent="0.2"/>
    <row r="1129" ht="11.85" customHeight="1" x14ac:dyDescent="0.2"/>
    <row r="1130" ht="11.85" customHeight="1" x14ac:dyDescent="0.2"/>
    <row r="1131" ht="11.85" customHeight="1" x14ac:dyDescent="0.2"/>
    <row r="1132" ht="11.85" customHeight="1" x14ac:dyDescent="0.2"/>
    <row r="1133" ht="11.85" customHeight="1" x14ac:dyDescent="0.2"/>
    <row r="1134" ht="11.85" customHeight="1" x14ac:dyDescent="0.2"/>
    <row r="1135" ht="11.85" customHeight="1" x14ac:dyDescent="0.2"/>
    <row r="1136" ht="11.85" customHeight="1" x14ac:dyDescent="0.2"/>
    <row r="1137" spans="3:34" ht="11.85" customHeight="1" x14ac:dyDescent="0.2"/>
    <row r="1138" spans="3:34" ht="11.85" customHeight="1" x14ac:dyDescent="0.2"/>
    <row r="1139" spans="3:34" ht="11.85" customHeight="1" x14ac:dyDescent="0.2"/>
    <row r="1140" spans="3:34" ht="11.85" customHeight="1" x14ac:dyDescent="0.2"/>
    <row r="1141" spans="3:34" ht="11.85" customHeight="1" x14ac:dyDescent="0.2"/>
    <row r="1142" spans="3:34" ht="11.85" customHeight="1" x14ac:dyDescent="0.2"/>
    <row r="1143" spans="3:34" ht="11.85" customHeight="1" x14ac:dyDescent="0.2"/>
    <row r="1144" spans="3:34" ht="11.85" customHeight="1" x14ac:dyDescent="0.2"/>
    <row r="1145" spans="3:34" ht="11.85" customHeight="1" x14ac:dyDescent="0.2"/>
    <row r="1146" spans="3:34" ht="11.85" customHeight="1" x14ac:dyDescent="0.2"/>
    <row r="1147" spans="3:34" ht="11.85" customHeight="1" x14ac:dyDescent="0.2"/>
    <row r="1148" spans="3:34" ht="11.85" customHeight="1" x14ac:dyDescent="0.2"/>
    <row r="1149" spans="3:34" ht="11.85" customHeight="1" x14ac:dyDescent="0.2"/>
    <row r="1150" spans="3:34" ht="11.85" customHeight="1" x14ac:dyDescent="0.2"/>
    <row r="1151" spans="3:34" ht="11.85" customHeight="1" x14ac:dyDescent="0.2"/>
    <row r="1152" spans="3:34" s="3" customFormat="1" ht="11.85" customHeight="1" x14ac:dyDescent="0.2">
      <c r="C1152" s="2"/>
      <c r="E1152" s="2"/>
      <c r="G1152" s="2"/>
      <c r="I1152" s="2"/>
      <c r="K1152" s="4"/>
      <c r="M1152" s="4"/>
      <c r="O1152" s="4"/>
      <c r="Q1152" s="4"/>
      <c r="S1152" s="4"/>
      <c r="T1152" s="7"/>
      <c r="AH1152" s="5"/>
    </row>
    <row r="1153" spans="1:34" s="3" customFormat="1" ht="11.85" customHeight="1" x14ac:dyDescent="0.2">
      <c r="C1153" s="2"/>
      <c r="E1153" s="2"/>
      <c r="G1153" s="2"/>
      <c r="I1153" s="2"/>
      <c r="K1153" s="4"/>
      <c r="M1153" s="4"/>
      <c r="O1153" s="4"/>
      <c r="Q1153" s="4"/>
      <c r="S1153" s="4"/>
      <c r="T1153" s="7"/>
      <c r="AH1153" s="5"/>
    </row>
    <row r="1154" spans="1:34" s="3" customFormat="1" ht="11.85" customHeight="1" x14ac:dyDescent="0.2">
      <c r="C1154" s="2"/>
      <c r="E1154" s="2"/>
      <c r="G1154" s="2"/>
      <c r="I1154" s="2"/>
      <c r="K1154" s="4"/>
      <c r="M1154" s="4"/>
      <c r="O1154" s="4"/>
      <c r="Q1154" s="4"/>
      <c r="S1154" s="4"/>
      <c r="T1154" s="7"/>
      <c r="AH1154" s="5"/>
    </row>
    <row r="1155" spans="1:34" s="3" customFormat="1" ht="11.85" customHeight="1" x14ac:dyDescent="0.2">
      <c r="C1155" s="2"/>
      <c r="E1155" s="2"/>
      <c r="G1155" s="2"/>
      <c r="I1155" s="2"/>
      <c r="K1155" s="4"/>
      <c r="M1155" s="4"/>
      <c r="O1155" s="4"/>
      <c r="Q1155" s="4"/>
      <c r="S1155" s="4"/>
      <c r="T1155" s="7"/>
      <c r="AH1155" s="5"/>
    </row>
    <row r="1156" spans="1:34" s="3" customFormat="1" ht="11.85" customHeight="1" x14ac:dyDescent="0.2">
      <c r="C1156" s="2"/>
      <c r="E1156" s="2"/>
      <c r="G1156" s="2"/>
      <c r="I1156" s="2"/>
      <c r="K1156" s="4"/>
      <c r="M1156" s="4"/>
      <c r="O1156" s="4"/>
      <c r="Q1156" s="4"/>
      <c r="S1156" s="4"/>
      <c r="T1156" s="7"/>
      <c r="AH1156" s="5"/>
    </row>
    <row r="1157" spans="1:34" s="3" customFormat="1" ht="11.85" customHeight="1" x14ac:dyDescent="0.2">
      <c r="C1157" s="2"/>
      <c r="E1157" s="2"/>
      <c r="G1157" s="2"/>
      <c r="I1157" s="2"/>
      <c r="K1157" s="4"/>
      <c r="M1157" s="4"/>
      <c r="O1157" s="4"/>
      <c r="Q1157" s="4"/>
      <c r="S1157" s="4"/>
      <c r="T1157" s="7"/>
      <c r="AH1157" s="5"/>
    </row>
    <row r="1158" spans="1:34" s="3" customFormat="1" ht="11.85" customHeight="1" x14ac:dyDescent="0.2">
      <c r="C1158" s="2"/>
      <c r="E1158" s="2"/>
      <c r="G1158" s="2"/>
      <c r="I1158" s="2"/>
      <c r="K1158" s="4"/>
      <c r="M1158" s="4"/>
      <c r="O1158" s="4"/>
      <c r="Q1158" s="4"/>
      <c r="S1158" s="4"/>
      <c r="T1158" s="7"/>
      <c r="AH1158" s="5"/>
    </row>
    <row r="1159" spans="1:34" s="3" customFormat="1" ht="11.85" customHeight="1" x14ac:dyDescent="0.2">
      <c r="C1159" s="2"/>
      <c r="E1159" s="2"/>
      <c r="G1159" s="2"/>
      <c r="I1159" s="2"/>
      <c r="K1159" s="4"/>
      <c r="M1159" s="4"/>
      <c r="O1159" s="4"/>
      <c r="Q1159" s="4"/>
      <c r="S1159" s="4"/>
      <c r="T1159" s="7"/>
      <c r="AH1159" s="5"/>
    </row>
    <row r="1160" spans="1:34" s="3" customFormat="1" ht="11.85" customHeight="1" x14ac:dyDescent="0.2">
      <c r="C1160" s="2"/>
      <c r="E1160" s="2"/>
      <c r="G1160" s="2"/>
      <c r="I1160" s="2"/>
      <c r="K1160" s="4"/>
      <c r="M1160" s="4"/>
      <c r="O1160" s="4"/>
      <c r="Q1160" s="4"/>
      <c r="S1160" s="4"/>
      <c r="T1160" s="7"/>
      <c r="AH1160" s="5"/>
    </row>
    <row r="1161" spans="1:34" s="3" customFormat="1" ht="11.85" customHeight="1" x14ac:dyDescent="0.2">
      <c r="C1161" s="2"/>
      <c r="E1161" s="2"/>
      <c r="G1161" s="2"/>
      <c r="I1161" s="2"/>
      <c r="K1161" s="4"/>
      <c r="M1161" s="4"/>
      <c r="O1161" s="4"/>
      <c r="Q1161" s="4"/>
      <c r="S1161" s="4"/>
      <c r="T1161" s="7"/>
      <c r="AH1161" s="5"/>
    </row>
    <row r="1162" spans="1:34" s="3" customFormat="1" ht="11.85" customHeight="1" x14ac:dyDescent="0.2">
      <c r="C1162" s="2"/>
      <c r="E1162" s="2"/>
      <c r="G1162" s="2"/>
      <c r="I1162" s="2"/>
      <c r="K1162" s="4"/>
      <c r="M1162" s="4"/>
      <c r="O1162" s="4"/>
      <c r="Q1162" s="4"/>
      <c r="S1162" s="4"/>
      <c r="T1162" s="7"/>
      <c r="AH1162" s="5"/>
    </row>
    <row r="1163" spans="1:34" s="3" customFormat="1" ht="11.85" customHeight="1" x14ac:dyDescent="0.2">
      <c r="A1163" s="1"/>
      <c r="B1163" s="1"/>
      <c r="C1163" s="2"/>
      <c r="E1163" s="2" t="str">
        <f>$E$1</f>
        <v>CITY OF BRADY</v>
      </c>
      <c r="G1163" s="2"/>
      <c r="I1163" s="2"/>
      <c r="K1163" s="4"/>
      <c r="M1163" s="4"/>
      <c r="O1163" s="4"/>
      <c r="Q1163" s="4"/>
      <c r="S1163" s="4"/>
      <c r="T1163" s="7"/>
      <c r="AH1163" s="5"/>
    </row>
    <row r="1164" spans="1:34" s="3" customFormat="1" ht="11.85" customHeight="1" x14ac:dyDescent="0.2">
      <c r="C1164" s="2"/>
      <c r="E1164" s="2" t="str">
        <f>$E$2</f>
        <v>BUDGET REPORT</v>
      </c>
      <c r="G1164" s="2"/>
      <c r="I1164" s="2"/>
      <c r="K1164" s="4"/>
      <c r="M1164" s="4"/>
      <c r="O1164" s="4"/>
      <c r="Q1164" s="4"/>
      <c r="S1164" s="4"/>
      <c r="T1164" s="7"/>
      <c r="AH1164" s="5"/>
    </row>
    <row r="1165" spans="1:34" s="3" customFormat="1" ht="11.85" customHeight="1" x14ac:dyDescent="0.2">
      <c r="C1165" s="2"/>
      <c r="E1165" s="2" t="str">
        <f>$E$3</f>
        <v>FISCAL YEAR 2017 - 2018</v>
      </c>
      <c r="G1165" s="2"/>
      <c r="I1165" s="2"/>
      <c r="K1165" s="4"/>
      <c r="M1165" s="4"/>
      <c r="O1165" s="4"/>
      <c r="Q1165" s="4"/>
      <c r="S1165" s="4"/>
      <c r="T1165" s="7"/>
      <c r="AH1165" s="5"/>
    </row>
    <row r="1166" spans="1:34" s="3" customFormat="1" ht="11.85" customHeight="1" x14ac:dyDescent="0.2">
      <c r="A1166" s="3" t="s">
        <v>3</v>
      </c>
      <c r="C1166" s="2"/>
      <c r="E1166" s="2"/>
      <c r="G1166" s="2"/>
      <c r="I1166" s="2"/>
      <c r="K1166" s="4"/>
      <c r="M1166" s="4"/>
      <c r="O1166" s="4"/>
      <c r="Q1166" s="4"/>
      <c r="S1166" s="4"/>
      <c r="T1166" s="7"/>
      <c r="AH1166" s="5"/>
    </row>
    <row r="1167" spans="1:34" s="3" customFormat="1" ht="11.85" customHeight="1" x14ac:dyDescent="0.2">
      <c r="A1167" s="3" t="s">
        <v>601</v>
      </c>
      <c r="C1167" s="2"/>
      <c r="E1167" s="2"/>
      <c r="G1167" s="2"/>
      <c r="I1167" s="2"/>
      <c r="K1167" s="4"/>
      <c r="M1167" s="4"/>
      <c r="O1167" s="4"/>
      <c r="Q1167" s="4"/>
      <c r="S1167" s="4"/>
      <c r="T1167" s="7"/>
      <c r="AH1167" s="5"/>
    </row>
    <row r="1168" spans="1:34" ht="11.85" customHeight="1" x14ac:dyDescent="0.2">
      <c r="I1168" s="49" t="str">
        <f>$I$6</f>
        <v>(----- 2016-2017 ------)</v>
      </c>
      <c r="J1168" s="49"/>
      <c r="K1168" s="49"/>
      <c r="L1168" s="8"/>
      <c r="M1168" s="49" t="str">
        <f>$M$6</f>
        <v>2017-2018</v>
      </c>
      <c r="N1168" s="49"/>
      <c r="O1168" s="49"/>
      <c r="P1168" s="49"/>
      <c r="Q1168" s="49"/>
    </row>
    <row r="1169" spans="1:34" ht="11.85" customHeight="1" x14ac:dyDescent="0.2">
      <c r="C1169" s="9" t="str">
        <f>$C$7</f>
        <v>2013-2014</v>
      </c>
      <c r="D1169" s="8"/>
      <c r="E1169" s="9" t="str">
        <f>$E$7</f>
        <v>2014-2015</v>
      </c>
      <c r="F1169" s="8"/>
      <c r="G1169" s="9" t="str">
        <f>$G$7</f>
        <v>2015-2016</v>
      </c>
      <c r="H1169" s="8"/>
      <c r="I1169" s="9" t="s">
        <v>9</v>
      </c>
      <c r="J1169" s="8"/>
      <c r="K1169" s="10" t="str">
        <f>+$K$7</f>
        <v>PROJECTED</v>
      </c>
      <c r="L1169" s="8"/>
      <c r="M1169" s="10" t="str">
        <f>$M$7</f>
        <v>2017-2018</v>
      </c>
      <c r="N1169" s="8"/>
      <c r="O1169" s="10" t="str">
        <f>$O$7</f>
        <v>2017-2018</v>
      </c>
      <c r="P1169" s="8"/>
      <c r="Q1169" s="10" t="str">
        <f>$Q$7</f>
        <v>APPROVED</v>
      </c>
    </row>
    <row r="1170" spans="1:34" ht="11.85" customHeight="1" x14ac:dyDescent="0.2">
      <c r="A1170" s="11" t="s">
        <v>247</v>
      </c>
      <c r="C1170" s="12" t="s">
        <v>12</v>
      </c>
      <c r="D1170" s="8"/>
      <c r="E1170" s="12" t="s">
        <v>12</v>
      </c>
      <c r="F1170" s="8"/>
      <c r="G1170" s="12" t="s">
        <v>12</v>
      </c>
      <c r="H1170" s="8"/>
      <c r="I1170" s="12" t="s">
        <v>13</v>
      </c>
      <c r="J1170" s="8"/>
      <c r="K1170" s="13" t="s">
        <v>13</v>
      </c>
      <c r="L1170" s="8"/>
      <c r="M1170" s="13" t="str">
        <f>$M$8</f>
        <v>BASE</v>
      </c>
      <c r="N1170" s="8"/>
      <c r="O1170" s="13" t="str">
        <f>$O$8</f>
        <v>SUPPLEMENTAL</v>
      </c>
      <c r="P1170" s="8"/>
      <c r="Q1170" s="13" t="str">
        <f>$Q$8</f>
        <v>BUDGET</v>
      </c>
    </row>
    <row r="1171" spans="1:34" ht="11.85" customHeight="1" x14ac:dyDescent="0.2"/>
    <row r="1172" spans="1:34" ht="11.85" customHeight="1" x14ac:dyDescent="0.2">
      <c r="A1172" s="14" t="s">
        <v>248</v>
      </c>
    </row>
    <row r="1173" spans="1:34" ht="11.85" customHeight="1" x14ac:dyDescent="0.2">
      <c r="A1173" s="3" t="s">
        <v>602</v>
      </c>
      <c r="C1173" s="2">
        <v>12029.92</v>
      </c>
      <c r="D1173" s="2"/>
      <c r="E1173" s="2">
        <v>11669.28</v>
      </c>
      <c r="F1173" s="2"/>
      <c r="G1173" s="2">
        <v>0</v>
      </c>
      <c r="H1173" s="2"/>
      <c r="I1173" s="2">
        <v>12640</v>
      </c>
      <c r="J1173" s="2"/>
      <c r="K1173" s="4">
        <v>12640</v>
      </c>
      <c r="L1173" s="2"/>
      <c r="M1173" s="4">
        <v>12640</v>
      </c>
      <c r="N1173" s="2"/>
      <c r="O1173" s="4">
        <v>0</v>
      </c>
      <c r="P1173" s="2"/>
      <c r="Q1173" s="4">
        <f t="shared" ref="Q1173:Q1179" si="40">M1173+O1173</f>
        <v>12640</v>
      </c>
      <c r="T1173" s="15"/>
    </row>
    <row r="1174" spans="1:34" ht="11.85" customHeight="1" x14ac:dyDescent="0.2">
      <c r="A1174" s="3" t="s">
        <v>603</v>
      </c>
      <c r="C1174" s="2">
        <v>0</v>
      </c>
      <c r="D1174" s="2"/>
      <c r="E1174" s="2">
        <v>0</v>
      </c>
      <c r="F1174" s="2"/>
      <c r="G1174" s="2">
        <v>0</v>
      </c>
      <c r="H1174" s="2"/>
      <c r="I1174" s="2">
        <v>0</v>
      </c>
      <c r="J1174" s="2"/>
      <c r="K1174" s="4">
        <v>0</v>
      </c>
      <c r="L1174" s="2"/>
      <c r="M1174" s="4">
        <v>0</v>
      </c>
      <c r="N1174" s="2"/>
      <c r="O1174" s="4">
        <v>0</v>
      </c>
      <c r="P1174" s="2"/>
      <c r="Q1174" s="4">
        <f t="shared" si="40"/>
        <v>0</v>
      </c>
      <c r="T1174" s="15"/>
    </row>
    <row r="1175" spans="1:34" ht="11.85" customHeight="1" x14ac:dyDescent="0.2">
      <c r="A1175" s="3" t="s">
        <v>604</v>
      </c>
      <c r="C1175" s="2">
        <v>0</v>
      </c>
      <c r="D1175" s="2"/>
      <c r="E1175" s="2">
        <v>0</v>
      </c>
      <c r="F1175" s="2"/>
      <c r="G1175" s="2">
        <v>0</v>
      </c>
      <c r="H1175" s="2"/>
      <c r="I1175" s="2">
        <v>0</v>
      </c>
      <c r="J1175" s="2"/>
      <c r="K1175" s="4">
        <v>0</v>
      </c>
      <c r="L1175" s="2"/>
      <c r="M1175" s="4">
        <v>0</v>
      </c>
      <c r="N1175" s="2"/>
      <c r="O1175" s="4">
        <v>0</v>
      </c>
      <c r="P1175" s="2"/>
      <c r="Q1175" s="4">
        <f t="shared" si="40"/>
        <v>0</v>
      </c>
      <c r="T1175" s="15"/>
    </row>
    <row r="1176" spans="1:34" ht="11.85" customHeight="1" x14ac:dyDescent="0.2">
      <c r="A1176" s="3" t="s">
        <v>605</v>
      </c>
      <c r="C1176" s="2">
        <v>0</v>
      </c>
      <c r="D1176" s="2"/>
      <c r="E1176" s="2">
        <v>0</v>
      </c>
      <c r="F1176" s="2"/>
      <c r="G1176" s="2">
        <v>0</v>
      </c>
      <c r="H1176" s="2"/>
      <c r="I1176" s="2">
        <v>0</v>
      </c>
      <c r="J1176" s="2"/>
      <c r="K1176" s="4">
        <v>0</v>
      </c>
      <c r="L1176" s="2"/>
      <c r="M1176" s="4">
        <v>0</v>
      </c>
      <c r="N1176" s="2"/>
      <c r="O1176" s="4">
        <v>0</v>
      </c>
      <c r="P1176" s="2"/>
      <c r="Q1176" s="4">
        <f t="shared" si="40"/>
        <v>0</v>
      </c>
      <c r="T1176" s="15"/>
    </row>
    <row r="1177" spans="1:34" ht="11.85" customHeight="1" x14ac:dyDescent="0.2">
      <c r="A1177" s="3" t="s">
        <v>606</v>
      </c>
      <c r="C1177" s="2">
        <v>20.09</v>
      </c>
      <c r="D1177" s="2"/>
      <c r="E1177" s="2">
        <v>0</v>
      </c>
      <c r="F1177" s="2"/>
      <c r="G1177" s="2">
        <v>0</v>
      </c>
      <c r="H1177" s="2"/>
      <c r="I1177" s="2">
        <v>55</v>
      </c>
      <c r="J1177" s="2"/>
      <c r="K1177" s="4">
        <v>55</v>
      </c>
      <c r="L1177" s="2"/>
      <c r="M1177" s="4">
        <v>50</v>
      </c>
      <c r="N1177" s="2"/>
      <c r="O1177" s="4">
        <v>0</v>
      </c>
      <c r="P1177" s="2"/>
      <c r="Q1177" s="4">
        <f t="shared" si="40"/>
        <v>50</v>
      </c>
      <c r="T1177" s="15"/>
    </row>
    <row r="1178" spans="1:34" ht="11.85" customHeight="1" x14ac:dyDescent="0.2">
      <c r="A1178" s="3" t="s">
        <v>607</v>
      </c>
      <c r="C1178" s="2">
        <v>189.33</v>
      </c>
      <c r="D1178" s="2"/>
      <c r="E1178" s="2">
        <v>28.86</v>
      </c>
      <c r="F1178" s="2"/>
      <c r="G1178" s="2">
        <v>0</v>
      </c>
      <c r="H1178" s="2"/>
      <c r="I1178" s="2">
        <v>99</v>
      </c>
      <c r="J1178" s="2"/>
      <c r="K1178" s="4">
        <v>99</v>
      </c>
      <c r="L1178" s="2"/>
      <c r="M1178" s="4">
        <v>81</v>
      </c>
      <c r="N1178" s="2"/>
      <c r="O1178" s="4">
        <v>0</v>
      </c>
      <c r="P1178" s="2"/>
      <c r="Q1178" s="4">
        <f t="shared" si="40"/>
        <v>81</v>
      </c>
      <c r="T1178" s="15"/>
    </row>
    <row r="1179" spans="1:34" ht="11.85" customHeight="1" x14ac:dyDescent="0.2">
      <c r="A1179" s="3" t="s">
        <v>608</v>
      </c>
      <c r="C1179" s="16">
        <v>920.29</v>
      </c>
      <c r="D1179" s="2"/>
      <c r="E1179" s="16">
        <v>892.71</v>
      </c>
      <c r="F1179" s="2"/>
      <c r="G1179" s="16">
        <v>0</v>
      </c>
      <c r="H1179" s="2"/>
      <c r="I1179" s="16">
        <v>986</v>
      </c>
      <c r="J1179" s="2"/>
      <c r="K1179" s="17">
        <v>986</v>
      </c>
      <c r="L1179" s="2"/>
      <c r="M1179" s="17">
        <v>986</v>
      </c>
      <c r="N1179" s="2"/>
      <c r="O1179" s="17">
        <v>0</v>
      </c>
      <c r="P1179" s="2"/>
      <c r="Q1179" s="17">
        <f t="shared" si="40"/>
        <v>986</v>
      </c>
      <c r="T1179" s="15"/>
    </row>
    <row r="1180" spans="1:34" ht="11.85" customHeight="1" x14ac:dyDescent="0.2">
      <c r="A1180" s="3" t="s">
        <v>259</v>
      </c>
      <c r="C1180" s="2">
        <f>SUM(C1173:C1179)</f>
        <v>13159.630000000001</v>
      </c>
      <c r="D1180" s="2"/>
      <c r="E1180" s="2">
        <f>SUM(E1173:E1179)</f>
        <v>12590.850000000002</v>
      </c>
      <c r="F1180" s="2"/>
      <c r="G1180" s="2">
        <f>SUM(G1173:G1179)</f>
        <v>0</v>
      </c>
      <c r="H1180" s="2"/>
      <c r="I1180" s="2">
        <f>SUM(I1173:I1179)</f>
        <v>13780</v>
      </c>
      <c r="J1180" s="2"/>
      <c r="K1180" s="4">
        <f>SUM(K1173:K1179)</f>
        <v>13780</v>
      </c>
      <c r="L1180" s="2"/>
      <c r="M1180" s="4">
        <f>SUM(M1173:M1179)</f>
        <v>13757</v>
      </c>
      <c r="N1180" s="2"/>
      <c r="O1180" s="4">
        <f>SUM(O1173:O1179)</f>
        <v>0</v>
      </c>
      <c r="P1180" s="2"/>
      <c r="Q1180" s="4">
        <f>SUM(Q1173:Q1179)</f>
        <v>13757</v>
      </c>
      <c r="R1180" s="2"/>
      <c r="U1180" s="2"/>
    </row>
    <row r="1181" spans="1:34" ht="11.85" customHeight="1" x14ac:dyDescent="0.2">
      <c r="D1181" s="2"/>
      <c r="F1181" s="2"/>
      <c r="H1181" s="2"/>
      <c r="J1181" s="2"/>
      <c r="L1181" s="2"/>
      <c r="N1181" s="2"/>
      <c r="P1181" s="2"/>
    </row>
    <row r="1182" spans="1:34" ht="11.85" customHeight="1" x14ac:dyDescent="0.2">
      <c r="A1182" s="14" t="s">
        <v>260</v>
      </c>
      <c r="D1182" s="2"/>
      <c r="F1182" s="2"/>
      <c r="H1182" s="2"/>
      <c r="J1182" s="2"/>
      <c r="L1182" s="2"/>
      <c r="N1182" s="2"/>
      <c r="P1182" s="2"/>
    </row>
    <row r="1183" spans="1:34" ht="11.85" customHeight="1" x14ac:dyDescent="0.2">
      <c r="A1183" s="3" t="s">
        <v>609</v>
      </c>
      <c r="C1183" s="2">
        <v>1000</v>
      </c>
      <c r="D1183" s="2"/>
      <c r="E1183" s="2">
        <v>0</v>
      </c>
      <c r="F1183" s="2"/>
      <c r="G1183" s="2">
        <v>0</v>
      </c>
      <c r="H1183" s="2"/>
      <c r="I1183" s="2">
        <v>0</v>
      </c>
      <c r="J1183" s="2"/>
      <c r="K1183" s="4">
        <v>0</v>
      </c>
      <c r="L1183" s="2"/>
      <c r="M1183" s="4">
        <v>0</v>
      </c>
      <c r="N1183" s="2"/>
      <c r="O1183" s="4">
        <v>0</v>
      </c>
      <c r="P1183" s="2"/>
      <c r="Q1183" s="4">
        <f t="shared" ref="Q1183:Q1192" si="41">M1183+O1183</f>
        <v>0</v>
      </c>
      <c r="T1183" s="15"/>
    </row>
    <row r="1184" spans="1:34" s="3" customFormat="1" ht="11.85" customHeight="1" x14ac:dyDescent="0.2">
      <c r="A1184" s="3" t="s">
        <v>610</v>
      </c>
      <c r="C1184" s="2">
        <v>650.71</v>
      </c>
      <c r="D1184" s="2"/>
      <c r="E1184" s="2">
        <v>654.98</v>
      </c>
      <c r="F1184" s="2"/>
      <c r="G1184" s="2">
        <v>678.23</v>
      </c>
      <c r="H1184" s="2"/>
      <c r="I1184" s="2">
        <v>650</v>
      </c>
      <c r="J1184" s="2"/>
      <c r="K1184" s="4">
        <v>650</v>
      </c>
      <c r="L1184" s="2"/>
      <c r="M1184" s="4">
        <v>650</v>
      </c>
      <c r="N1184" s="2"/>
      <c r="O1184" s="4">
        <v>0</v>
      </c>
      <c r="P1184" s="2"/>
      <c r="Q1184" s="4">
        <f t="shared" si="41"/>
        <v>650</v>
      </c>
      <c r="S1184" s="4"/>
      <c r="T1184" s="15"/>
      <c r="AH1184" s="5"/>
    </row>
    <row r="1185" spans="1:34" s="3" customFormat="1" ht="11.85" customHeight="1" x14ac:dyDescent="0.2">
      <c r="A1185" s="3" t="s">
        <v>611</v>
      </c>
      <c r="C1185" s="2">
        <v>0</v>
      </c>
      <c r="D1185" s="2"/>
      <c r="E1185" s="2">
        <v>0</v>
      </c>
      <c r="F1185" s="2"/>
      <c r="G1185" s="2">
        <v>0</v>
      </c>
      <c r="H1185" s="2"/>
      <c r="I1185" s="2">
        <v>0</v>
      </c>
      <c r="J1185" s="2"/>
      <c r="K1185" s="4">
        <v>0</v>
      </c>
      <c r="L1185" s="2"/>
      <c r="M1185" s="4">
        <v>0</v>
      </c>
      <c r="N1185" s="2"/>
      <c r="O1185" s="4">
        <v>0</v>
      </c>
      <c r="P1185" s="2"/>
      <c r="Q1185" s="4">
        <f t="shared" si="41"/>
        <v>0</v>
      </c>
      <c r="S1185" s="4"/>
      <c r="T1185" s="15"/>
      <c r="AH1185" s="5"/>
    </row>
    <row r="1186" spans="1:34" s="3" customFormat="1" ht="11.85" customHeight="1" x14ac:dyDescent="0.2">
      <c r="A1186" s="3" t="s">
        <v>612</v>
      </c>
      <c r="C1186" s="2">
        <v>0</v>
      </c>
      <c r="D1186" s="2"/>
      <c r="E1186" s="2">
        <v>0</v>
      </c>
      <c r="F1186" s="2"/>
      <c r="G1186" s="2">
        <v>0</v>
      </c>
      <c r="H1186" s="2"/>
      <c r="I1186" s="2">
        <v>0</v>
      </c>
      <c r="J1186" s="2"/>
      <c r="K1186" s="4">
        <v>0</v>
      </c>
      <c r="L1186" s="2"/>
      <c r="M1186" s="4">
        <v>0</v>
      </c>
      <c r="N1186" s="2"/>
      <c r="O1186" s="4">
        <v>0</v>
      </c>
      <c r="P1186" s="2"/>
      <c r="Q1186" s="4">
        <f t="shared" si="41"/>
        <v>0</v>
      </c>
      <c r="S1186" s="4"/>
      <c r="T1186" s="15"/>
      <c r="AH1186" s="5"/>
    </row>
    <row r="1187" spans="1:34" s="3" customFormat="1" ht="11.85" customHeight="1" x14ac:dyDescent="0.2">
      <c r="A1187" s="3" t="s">
        <v>613</v>
      </c>
      <c r="C1187" s="2">
        <v>0</v>
      </c>
      <c r="D1187" s="2"/>
      <c r="E1187" s="2">
        <v>0</v>
      </c>
      <c r="F1187" s="2"/>
      <c r="G1187" s="2">
        <v>0</v>
      </c>
      <c r="H1187" s="2"/>
      <c r="I1187" s="2">
        <v>0</v>
      </c>
      <c r="J1187" s="2"/>
      <c r="K1187" s="4">
        <v>0</v>
      </c>
      <c r="L1187" s="2"/>
      <c r="M1187" s="4">
        <v>0</v>
      </c>
      <c r="N1187" s="2"/>
      <c r="O1187" s="4">
        <v>0</v>
      </c>
      <c r="P1187" s="2"/>
      <c r="Q1187" s="4">
        <f t="shared" si="41"/>
        <v>0</v>
      </c>
      <c r="S1187" s="4"/>
      <c r="T1187" s="15"/>
      <c r="AH1187" s="5"/>
    </row>
    <row r="1188" spans="1:34" s="3" customFormat="1" ht="11.85" customHeight="1" x14ac:dyDescent="0.2">
      <c r="A1188" s="3" t="s">
        <v>614</v>
      </c>
      <c r="C1188" s="2">
        <v>0</v>
      </c>
      <c r="D1188" s="2"/>
      <c r="E1188" s="2">
        <v>0</v>
      </c>
      <c r="F1188" s="2"/>
      <c r="G1188" s="2">
        <v>0</v>
      </c>
      <c r="H1188" s="2"/>
      <c r="I1188" s="2">
        <v>0</v>
      </c>
      <c r="J1188" s="2"/>
      <c r="K1188" s="4">
        <v>0</v>
      </c>
      <c r="L1188" s="2"/>
      <c r="M1188" s="4">
        <v>0</v>
      </c>
      <c r="N1188" s="2"/>
      <c r="O1188" s="4">
        <v>0</v>
      </c>
      <c r="P1188" s="2"/>
      <c r="Q1188" s="4">
        <f t="shared" si="41"/>
        <v>0</v>
      </c>
      <c r="S1188" s="4"/>
      <c r="T1188" s="15"/>
      <c r="AH1188" s="5"/>
    </row>
    <row r="1189" spans="1:34" s="3" customFormat="1" ht="11.85" customHeight="1" x14ac:dyDescent="0.2">
      <c r="A1189" s="3" t="s">
        <v>615</v>
      </c>
      <c r="C1189" s="2">
        <v>0</v>
      </c>
      <c r="D1189" s="2"/>
      <c r="E1189" s="2">
        <v>0</v>
      </c>
      <c r="F1189" s="2"/>
      <c r="G1189" s="2">
        <v>0</v>
      </c>
      <c r="H1189" s="2"/>
      <c r="I1189" s="2">
        <v>0</v>
      </c>
      <c r="J1189" s="2"/>
      <c r="K1189" s="4">
        <v>0</v>
      </c>
      <c r="L1189" s="2"/>
      <c r="M1189" s="4">
        <v>0</v>
      </c>
      <c r="N1189" s="2"/>
      <c r="O1189" s="4">
        <v>0</v>
      </c>
      <c r="P1189" s="2"/>
      <c r="Q1189" s="4">
        <f t="shared" si="41"/>
        <v>0</v>
      </c>
      <c r="S1189" s="4"/>
      <c r="T1189" s="15"/>
      <c r="AH1189" s="5"/>
    </row>
    <row r="1190" spans="1:34" s="3" customFormat="1" ht="11.85" customHeight="1" x14ac:dyDescent="0.2">
      <c r="A1190" s="3" t="s">
        <v>616</v>
      </c>
      <c r="C1190" s="2">
        <v>99.97</v>
      </c>
      <c r="D1190" s="2"/>
      <c r="E1190" s="2">
        <v>0</v>
      </c>
      <c r="F1190" s="2"/>
      <c r="G1190" s="2">
        <v>0</v>
      </c>
      <c r="H1190" s="2"/>
      <c r="I1190" s="2">
        <v>500</v>
      </c>
      <c r="J1190" s="2"/>
      <c r="K1190" s="4">
        <v>500</v>
      </c>
      <c r="L1190" s="2"/>
      <c r="M1190" s="4">
        <v>500</v>
      </c>
      <c r="N1190" s="2"/>
      <c r="O1190" s="4">
        <v>0</v>
      </c>
      <c r="P1190" s="2"/>
      <c r="Q1190" s="4">
        <f t="shared" si="41"/>
        <v>500</v>
      </c>
      <c r="S1190" s="4"/>
      <c r="T1190" s="15"/>
      <c r="AH1190" s="5"/>
    </row>
    <row r="1191" spans="1:34" s="3" customFormat="1" ht="11.85" customHeight="1" x14ac:dyDescent="0.2">
      <c r="A1191" s="3" t="s">
        <v>617</v>
      </c>
      <c r="C1191" s="20">
        <v>85.89</v>
      </c>
      <c r="D1191" s="20"/>
      <c r="E1191" s="20">
        <v>0</v>
      </c>
      <c r="F1191" s="20"/>
      <c r="G1191" s="20">
        <v>0</v>
      </c>
      <c r="H1191" s="20"/>
      <c r="I1191" s="20">
        <v>1500</v>
      </c>
      <c r="J1191" s="20"/>
      <c r="K1191" s="21">
        <v>1500</v>
      </c>
      <c r="L1191" s="20"/>
      <c r="M1191" s="21">
        <v>1500</v>
      </c>
      <c r="N1191" s="20"/>
      <c r="O1191" s="21">
        <v>0</v>
      </c>
      <c r="P1191" s="20"/>
      <c r="Q1191" s="4">
        <f t="shared" si="41"/>
        <v>1500</v>
      </c>
      <c r="S1191" s="4"/>
      <c r="T1191" s="15"/>
      <c r="AH1191" s="5"/>
    </row>
    <row r="1192" spans="1:34" s="3" customFormat="1" ht="11.85" customHeight="1" x14ac:dyDescent="0.2">
      <c r="A1192" s="3" t="s">
        <v>618</v>
      </c>
      <c r="C1192" s="16">
        <v>49</v>
      </c>
      <c r="D1192" s="2"/>
      <c r="E1192" s="16">
        <v>1000</v>
      </c>
      <c r="F1192" s="2"/>
      <c r="G1192" s="16">
        <v>0</v>
      </c>
      <c r="H1192" s="2"/>
      <c r="I1192" s="16">
        <v>1000</v>
      </c>
      <c r="J1192" s="2"/>
      <c r="K1192" s="17">
        <v>2000</v>
      </c>
      <c r="L1192" s="2"/>
      <c r="M1192" s="17">
        <v>1000</v>
      </c>
      <c r="N1192" s="2"/>
      <c r="O1192" s="17">
        <v>0</v>
      </c>
      <c r="P1192" s="2"/>
      <c r="Q1192" s="17">
        <f t="shared" si="41"/>
        <v>1000</v>
      </c>
      <c r="S1192" s="4"/>
      <c r="T1192" s="15"/>
      <c r="AH1192" s="5"/>
    </row>
    <row r="1193" spans="1:34" s="3" customFormat="1" ht="11.85" customHeight="1" x14ac:dyDescent="0.2">
      <c r="A1193" s="3" t="s">
        <v>277</v>
      </c>
      <c r="C1193" s="2">
        <f>SUM(C1183:C1192)</f>
        <v>1885.5700000000002</v>
      </c>
      <c r="D1193" s="2"/>
      <c r="E1193" s="2">
        <f>SUM(E1183:E1192)</f>
        <v>1654.98</v>
      </c>
      <c r="F1193" s="2"/>
      <c r="G1193" s="2">
        <f>SUM(G1183:G1192)</f>
        <v>678.23</v>
      </c>
      <c r="H1193" s="2"/>
      <c r="I1193" s="2">
        <f>SUM(I1183:I1192)</f>
        <v>3650</v>
      </c>
      <c r="J1193" s="2"/>
      <c r="K1193" s="4">
        <f>SUM(K1183:K1192)</f>
        <v>4650</v>
      </c>
      <c r="L1193" s="2"/>
      <c r="M1193" s="4">
        <f>SUM(M1183:M1192)</f>
        <v>3650</v>
      </c>
      <c r="N1193" s="2"/>
      <c r="O1193" s="4">
        <f>SUM(O1183:O1192)</f>
        <v>0</v>
      </c>
      <c r="P1193" s="2"/>
      <c r="Q1193" s="4">
        <f>SUM(Q1183:Q1192)</f>
        <v>3650</v>
      </c>
      <c r="S1193" s="4"/>
      <c r="T1193" s="7"/>
      <c r="AH1193" s="5"/>
    </row>
    <row r="1194" spans="1:34" s="3" customFormat="1" ht="11.85" customHeight="1" x14ac:dyDescent="0.2">
      <c r="C1194" s="2"/>
      <c r="E1194" s="2"/>
      <c r="G1194" s="2"/>
      <c r="I1194" s="2"/>
      <c r="K1194" s="4"/>
      <c r="M1194" s="4"/>
      <c r="O1194" s="4"/>
      <c r="Q1194" s="4"/>
      <c r="S1194" s="4"/>
      <c r="T1194" s="7"/>
      <c r="AH1194" s="5"/>
    </row>
    <row r="1195" spans="1:34" s="3" customFormat="1" ht="11.85" customHeight="1" x14ac:dyDescent="0.2">
      <c r="A1195" s="14" t="s">
        <v>278</v>
      </c>
      <c r="C1195" s="2"/>
      <c r="E1195" s="2"/>
      <c r="G1195" s="2"/>
      <c r="I1195" s="2"/>
      <c r="K1195" s="4"/>
      <c r="M1195" s="4"/>
      <c r="O1195" s="4"/>
      <c r="Q1195" s="4"/>
      <c r="S1195" s="4"/>
      <c r="T1195" s="7"/>
      <c r="AH1195" s="5"/>
    </row>
    <row r="1196" spans="1:34" s="3" customFormat="1" ht="11.85" customHeight="1" x14ac:dyDescent="0.2">
      <c r="A1196" s="3" t="s">
        <v>619</v>
      </c>
      <c r="B1196" s="2"/>
      <c r="C1196" s="2">
        <v>21.29</v>
      </c>
      <c r="D1196" s="2"/>
      <c r="E1196" s="2">
        <v>49.87</v>
      </c>
      <c r="F1196" s="2"/>
      <c r="G1196" s="2">
        <v>0</v>
      </c>
      <c r="H1196" s="2"/>
      <c r="I1196" s="2">
        <v>100</v>
      </c>
      <c r="J1196" s="2"/>
      <c r="K1196" s="4">
        <v>100</v>
      </c>
      <c r="L1196" s="2"/>
      <c r="M1196" s="4">
        <v>100</v>
      </c>
      <c r="N1196" s="2"/>
      <c r="O1196" s="4">
        <v>0</v>
      </c>
      <c r="P1196" s="2"/>
      <c r="Q1196" s="4">
        <f t="shared" ref="Q1196:Q1206" si="42">M1196+O1196</f>
        <v>100</v>
      </c>
      <c r="S1196" s="4"/>
      <c r="T1196" s="15"/>
      <c r="AH1196" s="5"/>
    </row>
    <row r="1197" spans="1:34" s="3" customFormat="1" ht="11.85" customHeight="1" x14ac:dyDescent="0.2">
      <c r="A1197" s="3" t="s">
        <v>620</v>
      </c>
      <c r="B1197" s="2"/>
      <c r="C1197" s="2">
        <v>0</v>
      </c>
      <c r="D1197" s="2"/>
      <c r="E1197" s="2">
        <v>931.35</v>
      </c>
      <c r="F1197" s="2"/>
      <c r="G1197" s="2">
        <v>0</v>
      </c>
      <c r="H1197" s="2"/>
      <c r="I1197" s="2">
        <v>2000</v>
      </c>
      <c r="J1197" s="2"/>
      <c r="K1197" s="4">
        <v>1000</v>
      </c>
      <c r="L1197" s="2"/>
      <c r="M1197" s="4">
        <v>1200</v>
      </c>
      <c r="N1197" s="2"/>
      <c r="O1197" s="4">
        <v>0</v>
      </c>
      <c r="P1197" s="2"/>
      <c r="Q1197" s="4">
        <f t="shared" si="42"/>
        <v>1200</v>
      </c>
      <c r="S1197" s="4"/>
      <c r="T1197" s="15"/>
      <c r="AH1197" s="5"/>
    </row>
    <row r="1198" spans="1:34" s="3" customFormat="1" ht="11.85" customHeight="1" x14ac:dyDescent="0.2">
      <c r="A1198" s="3" t="s">
        <v>621</v>
      </c>
      <c r="B1198" s="2"/>
      <c r="C1198" s="2">
        <v>46</v>
      </c>
      <c r="D1198" s="2"/>
      <c r="E1198" s="2">
        <v>135.16999999999999</v>
      </c>
      <c r="F1198" s="2"/>
      <c r="G1198" s="2">
        <v>333.29</v>
      </c>
      <c r="H1198" s="2"/>
      <c r="I1198" s="2">
        <v>500</v>
      </c>
      <c r="J1198" s="2"/>
      <c r="K1198" s="4">
        <v>500</v>
      </c>
      <c r="L1198" s="2"/>
      <c r="M1198" s="4">
        <v>5000</v>
      </c>
      <c r="N1198" s="2"/>
      <c r="O1198" s="4">
        <v>0</v>
      </c>
      <c r="P1198" s="2"/>
      <c r="Q1198" s="4">
        <f t="shared" si="42"/>
        <v>5000</v>
      </c>
      <c r="S1198" s="4"/>
      <c r="T1198" s="15"/>
      <c r="AH1198" s="5"/>
    </row>
    <row r="1199" spans="1:34" s="3" customFormat="1" ht="11.85" customHeight="1" x14ac:dyDescent="0.2">
      <c r="A1199" s="3" t="s">
        <v>622</v>
      </c>
      <c r="B1199" s="2"/>
      <c r="C1199" s="2">
        <v>0</v>
      </c>
      <c r="D1199" s="2"/>
      <c r="E1199" s="2">
        <v>0</v>
      </c>
      <c r="F1199" s="2"/>
      <c r="G1199" s="2">
        <v>0</v>
      </c>
      <c r="H1199" s="2"/>
      <c r="I1199" s="2">
        <v>0</v>
      </c>
      <c r="J1199" s="2"/>
      <c r="K1199" s="4">
        <v>0</v>
      </c>
      <c r="L1199" s="2"/>
      <c r="M1199" s="4">
        <v>0</v>
      </c>
      <c r="N1199" s="2"/>
      <c r="O1199" s="4">
        <v>0</v>
      </c>
      <c r="P1199" s="2"/>
      <c r="Q1199" s="4">
        <f t="shared" si="42"/>
        <v>0</v>
      </c>
      <c r="S1199" s="4"/>
      <c r="T1199" s="15"/>
      <c r="AH1199" s="5"/>
    </row>
    <row r="1200" spans="1:34" s="3" customFormat="1" ht="11.85" customHeight="1" x14ac:dyDescent="0.2">
      <c r="A1200" s="3" t="s">
        <v>623</v>
      </c>
      <c r="B1200" s="2"/>
      <c r="C1200" s="2">
        <v>0</v>
      </c>
      <c r="D1200" s="2"/>
      <c r="E1200" s="2">
        <v>0</v>
      </c>
      <c r="F1200" s="2"/>
      <c r="G1200" s="2">
        <v>0</v>
      </c>
      <c r="H1200" s="2"/>
      <c r="I1200" s="2">
        <v>0</v>
      </c>
      <c r="J1200" s="2"/>
      <c r="K1200" s="4">
        <v>0</v>
      </c>
      <c r="L1200" s="2"/>
      <c r="M1200" s="4">
        <v>0</v>
      </c>
      <c r="N1200" s="2"/>
      <c r="O1200" s="4">
        <v>0</v>
      </c>
      <c r="P1200" s="2"/>
      <c r="Q1200" s="4">
        <f t="shared" si="42"/>
        <v>0</v>
      </c>
      <c r="S1200" s="4"/>
      <c r="T1200" s="15"/>
      <c r="AH1200" s="5"/>
    </row>
    <row r="1201" spans="1:34" s="3" customFormat="1" ht="11.85" customHeight="1" x14ac:dyDescent="0.2">
      <c r="A1201" s="3" t="s">
        <v>624</v>
      </c>
      <c r="B1201" s="2"/>
      <c r="C1201" s="2">
        <v>0</v>
      </c>
      <c r="D1201" s="2"/>
      <c r="E1201" s="2">
        <v>0</v>
      </c>
      <c r="F1201" s="2"/>
      <c r="G1201" s="2">
        <v>0</v>
      </c>
      <c r="H1201" s="2"/>
      <c r="I1201" s="2">
        <v>200</v>
      </c>
      <c r="J1201" s="2"/>
      <c r="K1201" s="4">
        <v>200</v>
      </c>
      <c r="L1201" s="2"/>
      <c r="M1201" s="4">
        <v>200</v>
      </c>
      <c r="N1201" s="2"/>
      <c r="O1201" s="4">
        <v>0</v>
      </c>
      <c r="P1201" s="2"/>
      <c r="Q1201" s="4">
        <f t="shared" si="42"/>
        <v>200</v>
      </c>
      <c r="S1201" s="4"/>
      <c r="T1201" s="15"/>
      <c r="AH1201" s="5"/>
    </row>
    <row r="1202" spans="1:34" s="3" customFormat="1" ht="11.85" customHeight="1" x14ac:dyDescent="0.2">
      <c r="A1202" s="3" t="s">
        <v>625</v>
      </c>
      <c r="B1202" s="2"/>
      <c r="C1202" s="2">
        <v>0</v>
      </c>
      <c r="D1202" s="2"/>
      <c r="E1202" s="2">
        <v>0</v>
      </c>
      <c r="F1202" s="2"/>
      <c r="G1202" s="2">
        <v>0</v>
      </c>
      <c r="H1202" s="2"/>
      <c r="I1202" s="2">
        <v>0</v>
      </c>
      <c r="J1202" s="2"/>
      <c r="K1202" s="4">
        <v>0</v>
      </c>
      <c r="L1202" s="2"/>
      <c r="M1202" s="4">
        <v>0</v>
      </c>
      <c r="N1202" s="2"/>
      <c r="O1202" s="4">
        <v>0</v>
      </c>
      <c r="P1202" s="2"/>
      <c r="Q1202" s="4">
        <f t="shared" si="42"/>
        <v>0</v>
      </c>
      <c r="S1202" s="4"/>
      <c r="T1202" s="15"/>
      <c r="AH1202" s="5"/>
    </row>
    <row r="1203" spans="1:34" s="3" customFormat="1" ht="11.85" customHeight="1" x14ac:dyDescent="0.2">
      <c r="A1203" s="3" t="s">
        <v>626</v>
      </c>
      <c r="B1203" s="2"/>
      <c r="C1203" s="2">
        <v>0</v>
      </c>
      <c r="D1203" s="2"/>
      <c r="E1203" s="2">
        <v>0</v>
      </c>
      <c r="F1203" s="2"/>
      <c r="G1203" s="2">
        <v>0</v>
      </c>
      <c r="H1203" s="2"/>
      <c r="I1203" s="2">
        <v>55</v>
      </c>
      <c r="J1203" s="2"/>
      <c r="K1203" s="4">
        <v>55</v>
      </c>
      <c r="L1203" s="2"/>
      <c r="M1203" s="4">
        <v>55</v>
      </c>
      <c r="N1203" s="2"/>
      <c r="O1203" s="4">
        <v>0</v>
      </c>
      <c r="P1203" s="2"/>
      <c r="Q1203" s="4">
        <f t="shared" si="42"/>
        <v>55</v>
      </c>
      <c r="S1203" s="4"/>
      <c r="T1203" s="15"/>
      <c r="AH1203" s="5"/>
    </row>
    <row r="1204" spans="1:34" s="3" customFormat="1" ht="11.85" customHeight="1" x14ac:dyDescent="0.2">
      <c r="A1204" s="3" t="s">
        <v>627</v>
      </c>
      <c r="B1204" s="2"/>
      <c r="C1204" s="2">
        <v>0</v>
      </c>
      <c r="D1204" s="2"/>
      <c r="E1204" s="2">
        <v>0</v>
      </c>
      <c r="F1204" s="2"/>
      <c r="G1204" s="2">
        <v>0</v>
      </c>
      <c r="H1204" s="2"/>
      <c r="I1204" s="2">
        <v>0</v>
      </c>
      <c r="J1204" s="2"/>
      <c r="K1204" s="4">
        <v>0</v>
      </c>
      <c r="L1204" s="2"/>
      <c r="M1204" s="4">
        <v>0</v>
      </c>
      <c r="N1204" s="2"/>
      <c r="O1204" s="4">
        <v>0</v>
      </c>
      <c r="P1204" s="2"/>
      <c r="Q1204" s="4">
        <f t="shared" si="42"/>
        <v>0</v>
      </c>
      <c r="S1204" s="4"/>
      <c r="T1204" s="15"/>
      <c r="AH1204" s="5"/>
    </row>
    <row r="1205" spans="1:34" s="3" customFormat="1" ht="11.85" customHeight="1" x14ac:dyDescent="0.2">
      <c r="A1205" s="3" t="s">
        <v>628</v>
      </c>
      <c r="B1205" s="2"/>
      <c r="C1205" s="2">
        <v>0</v>
      </c>
      <c r="D1205" s="2"/>
      <c r="E1205" s="2">
        <v>0</v>
      </c>
      <c r="F1205" s="2"/>
      <c r="G1205" s="2">
        <v>1507.51</v>
      </c>
      <c r="H1205" s="2"/>
      <c r="I1205" s="2">
        <v>0</v>
      </c>
      <c r="J1205" s="2"/>
      <c r="K1205" s="4">
        <v>0</v>
      </c>
      <c r="L1205" s="2"/>
      <c r="M1205" s="4">
        <v>0</v>
      </c>
      <c r="N1205" s="2"/>
      <c r="O1205" s="4">
        <v>0</v>
      </c>
      <c r="P1205" s="2"/>
      <c r="Q1205" s="4">
        <f t="shared" si="42"/>
        <v>0</v>
      </c>
      <c r="S1205" s="4"/>
      <c r="T1205" s="15"/>
      <c r="AH1205" s="5"/>
    </row>
    <row r="1206" spans="1:34" s="3" customFormat="1" ht="11.85" customHeight="1" x14ac:dyDescent="0.2">
      <c r="A1206" s="3" t="s">
        <v>629</v>
      </c>
      <c r="B1206" s="2"/>
      <c r="C1206" s="16">
        <v>0</v>
      </c>
      <c r="D1206" s="2"/>
      <c r="E1206" s="16">
        <v>0</v>
      </c>
      <c r="F1206" s="2"/>
      <c r="G1206" s="16">
        <v>0</v>
      </c>
      <c r="H1206" s="2"/>
      <c r="I1206" s="16">
        <v>0</v>
      </c>
      <c r="J1206" s="2"/>
      <c r="K1206" s="17">
        <v>0</v>
      </c>
      <c r="L1206" s="2"/>
      <c r="M1206" s="17">
        <v>0</v>
      </c>
      <c r="N1206" s="2"/>
      <c r="O1206" s="17">
        <v>0</v>
      </c>
      <c r="P1206" s="2"/>
      <c r="Q1206" s="17">
        <f t="shared" si="42"/>
        <v>0</v>
      </c>
      <c r="S1206" s="4"/>
      <c r="T1206" s="15"/>
      <c r="AH1206" s="5"/>
    </row>
    <row r="1207" spans="1:34" s="3" customFormat="1" ht="11.85" customHeight="1" x14ac:dyDescent="0.2">
      <c r="A1207" s="3" t="s">
        <v>300</v>
      </c>
      <c r="B1207" s="2"/>
      <c r="C1207" s="2">
        <f>SUM(C1196:C1206)</f>
        <v>67.289999999999992</v>
      </c>
      <c r="D1207" s="2"/>
      <c r="E1207" s="2">
        <f>SUM(E1196:E1206)</f>
        <v>1116.3900000000001</v>
      </c>
      <c r="F1207" s="2"/>
      <c r="G1207" s="2">
        <f>SUM(G1196:G1206)</f>
        <v>1840.8</v>
      </c>
      <c r="H1207" s="2"/>
      <c r="I1207" s="2">
        <f>SUM(I1196:I1206)</f>
        <v>2855</v>
      </c>
      <c r="J1207" s="2"/>
      <c r="K1207" s="4">
        <f>SUM(K1196:K1206)</f>
        <v>1855</v>
      </c>
      <c r="L1207" s="2"/>
      <c r="M1207" s="4">
        <f>SUM(M1196:M1206)</f>
        <v>6555</v>
      </c>
      <c r="N1207" s="2"/>
      <c r="O1207" s="4">
        <f>SUM(O1196:O1206)</f>
        <v>0</v>
      </c>
      <c r="P1207" s="2"/>
      <c r="Q1207" s="4">
        <f>SUM(Q1196:Q1206)</f>
        <v>6555</v>
      </c>
      <c r="S1207" s="4"/>
      <c r="T1207" s="7"/>
      <c r="AH1207" s="5"/>
    </row>
    <row r="1208" spans="1:34" s="3" customFormat="1" ht="11.45" customHeight="1" x14ac:dyDescent="0.2">
      <c r="B1208" s="2"/>
      <c r="C1208" s="2"/>
      <c r="D1208" s="2"/>
      <c r="E1208" s="2"/>
      <c r="F1208" s="2"/>
      <c r="G1208" s="2"/>
      <c r="H1208" s="2"/>
      <c r="I1208" s="2"/>
      <c r="J1208" s="2"/>
      <c r="K1208" s="4"/>
      <c r="L1208" s="2"/>
      <c r="M1208" s="4"/>
      <c r="N1208" s="2"/>
      <c r="O1208" s="4"/>
      <c r="P1208" s="2"/>
      <c r="Q1208" s="4"/>
      <c r="S1208" s="4"/>
      <c r="T1208" s="7"/>
      <c r="AH1208" s="5"/>
    </row>
    <row r="1209" spans="1:34" s="3" customFormat="1" ht="11.25" customHeight="1" x14ac:dyDescent="0.2">
      <c r="A1209" s="3" t="s">
        <v>630</v>
      </c>
      <c r="B1209" s="2"/>
      <c r="C1209" s="20">
        <v>0</v>
      </c>
      <c r="D1209" s="2"/>
      <c r="E1209" s="20">
        <v>0</v>
      </c>
      <c r="F1209" s="2"/>
      <c r="G1209" s="20">
        <v>0</v>
      </c>
      <c r="H1209" s="2"/>
      <c r="I1209" s="20">
        <v>0</v>
      </c>
      <c r="J1209" s="2"/>
      <c r="K1209" s="21">
        <v>0</v>
      </c>
      <c r="L1209" s="2"/>
      <c r="M1209" s="21">
        <v>0</v>
      </c>
      <c r="N1209" s="2"/>
      <c r="O1209" s="21">
        <v>0</v>
      </c>
      <c r="P1209" s="2"/>
      <c r="Q1209" s="21">
        <f>M1209+O1209</f>
        <v>0</v>
      </c>
      <c r="S1209" s="4"/>
      <c r="T1209" s="15"/>
      <c r="AH1209" s="5"/>
    </row>
    <row r="1210" spans="1:34" s="3" customFormat="1" ht="11.25" customHeight="1" x14ac:dyDescent="0.2">
      <c r="A1210" s="3" t="s">
        <v>631</v>
      </c>
      <c r="B1210" s="2"/>
      <c r="C1210" s="16">
        <v>0</v>
      </c>
      <c r="D1210" s="2"/>
      <c r="E1210" s="16">
        <v>0</v>
      </c>
      <c r="F1210" s="2"/>
      <c r="G1210" s="16">
        <v>0</v>
      </c>
      <c r="H1210" s="2"/>
      <c r="I1210" s="16">
        <v>0</v>
      </c>
      <c r="J1210" s="2"/>
      <c r="K1210" s="17">
        <v>0</v>
      </c>
      <c r="L1210" s="2"/>
      <c r="M1210" s="17">
        <v>0</v>
      </c>
      <c r="N1210" s="2"/>
      <c r="O1210" s="17">
        <v>0</v>
      </c>
      <c r="P1210" s="2"/>
      <c r="Q1210" s="17">
        <f>M1210+O1210</f>
        <v>0</v>
      </c>
      <c r="S1210" s="4"/>
      <c r="T1210" s="15"/>
      <c r="AH1210" s="5"/>
    </row>
    <row r="1211" spans="1:34" s="3" customFormat="1" ht="11.85" customHeight="1" x14ac:dyDescent="0.2">
      <c r="A1211" s="3" t="s">
        <v>303</v>
      </c>
      <c r="B1211" s="2"/>
      <c r="C1211" s="2">
        <f>SUM(C1209:C1210)</f>
        <v>0</v>
      </c>
      <c r="D1211" s="2"/>
      <c r="E1211" s="2">
        <f>SUM(E1209:E1210)</f>
        <v>0</v>
      </c>
      <c r="F1211" s="2"/>
      <c r="G1211" s="2">
        <f>SUM(G1209:G1210)</f>
        <v>0</v>
      </c>
      <c r="H1211" s="2"/>
      <c r="I1211" s="2">
        <f>SUM(I1209:I1210)</f>
        <v>0</v>
      </c>
      <c r="J1211" s="2"/>
      <c r="K1211" s="4">
        <f>SUM(K1209:K1210)</f>
        <v>0</v>
      </c>
      <c r="L1211" s="2"/>
      <c r="M1211" s="4">
        <f>SUM(M1209:M1210)</f>
        <v>0</v>
      </c>
      <c r="N1211" s="2"/>
      <c r="O1211" s="4">
        <f>SUM(O1209:O1210)</f>
        <v>0</v>
      </c>
      <c r="P1211" s="2"/>
      <c r="Q1211" s="4">
        <f>SUM(Q1209:Q1210)</f>
        <v>0</v>
      </c>
      <c r="S1211" s="4"/>
      <c r="T1211" s="7"/>
      <c r="AH1211" s="5"/>
    </row>
    <row r="1212" spans="1:34" s="3" customFormat="1" ht="11.85" customHeight="1" x14ac:dyDescent="0.2">
      <c r="B1212" s="2"/>
      <c r="C1212" s="2"/>
      <c r="D1212" s="2"/>
      <c r="E1212" s="2"/>
      <c r="F1212" s="2"/>
      <c r="G1212" s="2"/>
      <c r="H1212" s="2"/>
      <c r="I1212" s="2"/>
      <c r="J1212" s="2"/>
      <c r="K1212" s="4"/>
      <c r="L1212" s="2"/>
      <c r="M1212" s="4"/>
      <c r="N1212" s="2"/>
      <c r="O1212" s="4"/>
      <c r="P1212" s="2"/>
      <c r="Q1212" s="4"/>
      <c r="S1212" s="4"/>
      <c r="T1212" s="7"/>
      <c r="AH1212" s="5"/>
    </row>
    <row r="1213" spans="1:34" s="3" customFormat="1" ht="11.85" customHeight="1" x14ac:dyDescent="0.2">
      <c r="A1213" s="3" t="s">
        <v>632</v>
      </c>
      <c r="B1213" s="2"/>
      <c r="C1213" s="2">
        <f>C1180+C1193+C1207+C1211</f>
        <v>15112.490000000002</v>
      </c>
      <c r="D1213" s="2"/>
      <c r="E1213" s="2">
        <f>E1180+E1193+E1207+E1211</f>
        <v>15362.220000000001</v>
      </c>
      <c r="F1213" s="2"/>
      <c r="G1213" s="2">
        <f>G1180+G1193+G1207+G1211</f>
        <v>2519.0299999999997</v>
      </c>
      <c r="H1213" s="2"/>
      <c r="I1213" s="2">
        <f>I1180+I1193+I1207+I1211</f>
        <v>20285</v>
      </c>
      <c r="J1213" s="2"/>
      <c r="K1213" s="4">
        <f>K1180+K1193+K1207+K1211</f>
        <v>20285</v>
      </c>
      <c r="L1213" s="2"/>
      <c r="M1213" s="4">
        <f>M1180+M1193+M1207+M1211</f>
        <v>23962</v>
      </c>
      <c r="N1213" s="2"/>
      <c r="O1213" s="4">
        <f>O1180+O1193+O1207+O1211</f>
        <v>0</v>
      </c>
      <c r="P1213" s="2"/>
      <c r="Q1213" s="4">
        <f>Q1180+Q1193+Q1207+Q1211</f>
        <v>23962</v>
      </c>
      <c r="S1213" s="4"/>
      <c r="T1213" s="15"/>
      <c r="AH1213" s="5"/>
    </row>
    <row r="1214" spans="1:34" s="3" customFormat="1" ht="11.85" customHeight="1" x14ac:dyDescent="0.2">
      <c r="B1214" s="2"/>
      <c r="C1214" s="2"/>
      <c r="D1214" s="2"/>
      <c r="E1214" s="2"/>
      <c r="F1214" s="2"/>
      <c r="G1214" s="2"/>
      <c r="H1214" s="2"/>
      <c r="I1214" s="2"/>
      <c r="J1214" s="2"/>
      <c r="K1214" s="4"/>
      <c r="L1214" s="2"/>
      <c r="M1214" s="4"/>
      <c r="N1214" s="2"/>
      <c r="O1214" s="4"/>
      <c r="P1214" s="2"/>
      <c r="Q1214" s="4"/>
      <c r="S1214" s="4"/>
      <c r="T1214" s="7"/>
      <c r="AH1214" s="5"/>
    </row>
    <row r="1215" spans="1:34" s="3" customFormat="1" ht="11.85" customHeight="1" x14ac:dyDescent="0.2">
      <c r="B1215" s="2"/>
      <c r="C1215" s="2"/>
      <c r="D1215" s="2"/>
      <c r="E1215" s="2"/>
      <c r="F1215" s="2"/>
      <c r="G1215" s="2"/>
      <c r="H1215" s="2"/>
      <c r="I1215" s="2"/>
      <c r="J1215" s="2"/>
      <c r="K1215" s="4"/>
      <c r="L1215" s="2"/>
      <c r="M1215" s="4"/>
      <c r="N1215" s="2"/>
      <c r="O1215" s="4"/>
      <c r="P1215" s="2"/>
      <c r="Q1215" s="4"/>
      <c r="S1215" s="4"/>
      <c r="T1215" s="7"/>
      <c r="AH1215" s="5"/>
    </row>
    <row r="1216" spans="1:34" s="4" customFormat="1" ht="11.85" customHeight="1" x14ac:dyDescent="0.2">
      <c r="A1216" s="3"/>
      <c r="B1216" s="2"/>
      <c r="C1216" s="2"/>
      <c r="D1216" s="2"/>
      <c r="E1216" s="2"/>
      <c r="F1216" s="2"/>
      <c r="G1216" s="2"/>
      <c r="H1216" s="2"/>
      <c r="I1216" s="2"/>
      <c r="J1216" s="2"/>
      <c r="L1216" s="2"/>
      <c r="N1216" s="2"/>
      <c r="P1216" s="2"/>
      <c r="R1216" s="3"/>
      <c r="T1216" s="7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5"/>
    </row>
    <row r="1217" spans="1:34" s="4" customFormat="1" ht="11.85" customHeight="1" x14ac:dyDescent="0.2">
      <c r="A1217" s="3"/>
      <c r="B1217" s="2"/>
      <c r="C1217" s="2"/>
      <c r="D1217" s="2"/>
      <c r="E1217" s="2"/>
      <c r="F1217" s="2"/>
      <c r="G1217" s="2"/>
      <c r="H1217" s="2"/>
      <c r="I1217" s="2"/>
      <c r="J1217" s="2"/>
      <c r="L1217" s="2"/>
      <c r="N1217" s="2"/>
      <c r="P1217" s="2"/>
      <c r="R1217" s="3"/>
      <c r="T1217" s="7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5"/>
    </row>
    <row r="1218" spans="1:34" s="4" customFormat="1" ht="11.85" customHeight="1" x14ac:dyDescent="0.2">
      <c r="A1218" s="3"/>
      <c r="B1218" s="2"/>
      <c r="C1218" s="2"/>
      <c r="D1218" s="2"/>
      <c r="E1218" s="2"/>
      <c r="F1218" s="2"/>
      <c r="G1218" s="2"/>
      <c r="H1218" s="2"/>
      <c r="I1218" s="2"/>
      <c r="J1218" s="2"/>
      <c r="L1218" s="2"/>
      <c r="N1218" s="2"/>
      <c r="P1218" s="2"/>
      <c r="R1218" s="3"/>
      <c r="T1218" s="7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5"/>
    </row>
    <row r="1219" spans="1:34" s="4" customFormat="1" ht="11.85" customHeight="1" x14ac:dyDescent="0.2">
      <c r="A1219" s="3"/>
      <c r="B1219" s="2"/>
      <c r="C1219" s="2"/>
      <c r="D1219" s="2"/>
      <c r="E1219" s="2"/>
      <c r="F1219" s="2"/>
      <c r="G1219" s="2"/>
      <c r="H1219" s="2"/>
      <c r="I1219" s="2"/>
      <c r="J1219" s="2"/>
      <c r="L1219" s="2"/>
      <c r="N1219" s="2"/>
      <c r="P1219" s="2"/>
      <c r="R1219" s="3"/>
      <c r="T1219" s="7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5"/>
    </row>
    <row r="1220" spans="1:34" s="4" customFormat="1" ht="11.85" customHeight="1" x14ac:dyDescent="0.2">
      <c r="A1220" s="3"/>
      <c r="B1220" s="2"/>
      <c r="C1220" s="2"/>
      <c r="D1220" s="2"/>
      <c r="E1220" s="2"/>
      <c r="F1220" s="2"/>
      <c r="G1220" s="2"/>
      <c r="H1220" s="2"/>
      <c r="I1220" s="2"/>
      <c r="J1220" s="2"/>
      <c r="L1220" s="2"/>
      <c r="N1220" s="2"/>
      <c r="P1220" s="2"/>
      <c r="R1220" s="3"/>
      <c r="T1220" s="7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5"/>
    </row>
    <row r="1221" spans="1:34" s="4" customFormat="1" ht="11.85" customHeight="1" x14ac:dyDescent="0.2">
      <c r="A1221" s="3"/>
      <c r="B1221" s="2"/>
      <c r="C1221" s="2"/>
      <c r="D1221" s="2"/>
      <c r="E1221" s="2"/>
      <c r="F1221" s="2"/>
      <c r="G1221" s="2"/>
      <c r="H1221" s="2"/>
      <c r="I1221" s="2"/>
      <c r="J1221" s="2"/>
      <c r="L1221" s="2"/>
      <c r="N1221" s="2"/>
      <c r="P1221" s="2"/>
      <c r="R1221" s="3"/>
      <c r="T1221" s="7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5"/>
    </row>
    <row r="1222" spans="1:34" s="4" customFormat="1" ht="11.85" customHeight="1" x14ac:dyDescent="0.2">
      <c r="A1222" s="3"/>
      <c r="B1222" s="2"/>
      <c r="C1222" s="2"/>
      <c r="D1222" s="2"/>
      <c r="E1222" s="2"/>
      <c r="F1222" s="2"/>
      <c r="G1222" s="2"/>
      <c r="H1222" s="2"/>
      <c r="I1222" s="2"/>
      <c r="J1222" s="2"/>
      <c r="L1222" s="2"/>
      <c r="N1222" s="2"/>
      <c r="P1222" s="2"/>
      <c r="R1222" s="3"/>
      <c r="T1222" s="7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5"/>
    </row>
    <row r="1223" spans="1:34" s="4" customFormat="1" ht="11.85" customHeight="1" x14ac:dyDescent="0.2">
      <c r="A1223" s="3"/>
      <c r="B1223" s="2"/>
      <c r="C1223" s="2"/>
      <c r="D1223" s="2"/>
      <c r="E1223" s="2"/>
      <c r="F1223" s="2"/>
      <c r="G1223" s="2"/>
      <c r="H1223" s="2"/>
      <c r="I1223" s="2"/>
      <c r="J1223" s="2"/>
      <c r="L1223" s="2"/>
      <c r="N1223" s="2"/>
      <c r="P1223" s="2"/>
      <c r="R1223" s="3"/>
      <c r="T1223" s="7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5"/>
    </row>
    <row r="1224" spans="1:34" s="4" customFormat="1" ht="11.85" customHeight="1" x14ac:dyDescent="0.2">
      <c r="A1224" s="3"/>
      <c r="B1224" s="2"/>
      <c r="C1224" s="2"/>
      <c r="D1224" s="2"/>
      <c r="E1224" s="2"/>
      <c r="F1224" s="2"/>
      <c r="G1224" s="2"/>
      <c r="H1224" s="2"/>
      <c r="I1224" s="2"/>
      <c r="J1224" s="2"/>
      <c r="L1224" s="2"/>
      <c r="N1224" s="2"/>
      <c r="P1224" s="2"/>
      <c r="R1224" s="3"/>
      <c r="T1224" s="7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5"/>
    </row>
    <row r="1225" spans="1:34" s="4" customFormat="1" ht="11.85" customHeight="1" x14ac:dyDescent="0.2">
      <c r="A1225" s="3"/>
      <c r="B1225" s="2"/>
      <c r="C1225" s="2"/>
      <c r="D1225" s="2"/>
      <c r="E1225" s="2"/>
      <c r="F1225" s="2"/>
      <c r="G1225" s="2"/>
      <c r="H1225" s="2"/>
      <c r="I1225" s="2"/>
      <c r="J1225" s="2"/>
      <c r="L1225" s="2"/>
      <c r="N1225" s="2"/>
      <c r="P1225" s="2"/>
      <c r="R1225" s="3"/>
      <c r="T1225" s="7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5"/>
    </row>
    <row r="1226" spans="1:34" s="4" customFormat="1" ht="11.85" customHeight="1" x14ac:dyDescent="0.2">
      <c r="A1226" s="3"/>
      <c r="B1226" s="2"/>
      <c r="C1226" s="2"/>
      <c r="D1226" s="2"/>
      <c r="E1226" s="2"/>
      <c r="F1226" s="2"/>
      <c r="G1226" s="2"/>
      <c r="H1226" s="2"/>
      <c r="I1226" s="2"/>
      <c r="J1226" s="2"/>
      <c r="L1226" s="2"/>
      <c r="N1226" s="2"/>
      <c r="P1226" s="2"/>
      <c r="R1226" s="3"/>
      <c r="T1226" s="7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5"/>
    </row>
    <row r="1227" spans="1:34" s="4" customFormat="1" ht="11.85" customHeight="1" x14ac:dyDescent="0.2">
      <c r="A1227" s="1"/>
      <c r="B1227" s="1"/>
      <c r="C1227" s="2"/>
      <c r="D1227" s="3"/>
      <c r="E1227" s="2" t="str">
        <f>$E$1</f>
        <v>CITY OF BRADY</v>
      </c>
      <c r="F1227" s="3"/>
      <c r="G1227" s="2"/>
      <c r="H1227" s="3"/>
      <c r="I1227" s="2"/>
      <c r="J1227" s="3"/>
      <c r="L1227" s="3"/>
      <c r="N1227" s="3"/>
      <c r="P1227" s="3"/>
      <c r="R1227" s="3"/>
      <c r="T1227" s="7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5"/>
    </row>
    <row r="1228" spans="1:34" s="4" customFormat="1" ht="11.85" customHeight="1" x14ac:dyDescent="0.2">
      <c r="A1228" s="3"/>
      <c r="B1228" s="3"/>
      <c r="C1228" s="2"/>
      <c r="D1228" s="3"/>
      <c r="E1228" s="2" t="str">
        <f>$E$2</f>
        <v>BUDGET REPORT</v>
      </c>
      <c r="F1228" s="3"/>
      <c r="G1228" s="2"/>
      <c r="H1228" s="3"/>
      <c r="I1228" s="2"/>
      <c r="J1228" s="3"/>
      <c r="L1228" s="3"/>
      <c r="N1228" s="3"/>
      <c r="P1228" s="3"/>
      <c r="R1228" s="3"/>
      <c r="T1228" s="7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5"/>
    </row>
    <row r="1229" spans="1:34" s="4" customFormat="1" ht="11.85" customHeight="1" x14ac:dyDescent="0.2">
      <c r="A1229" s="3"/>
      <c r="B1229" s="3"/>
      <c r="C1229" s="2"/>
      <c r="D1229" s="3"/>
      <c r="E1229" s="2" t="str">
        <f>$E$3</f>
        <v>FISCAL YEAR 2017 - 2018</v>
      </c>
      <c r="F1229" s="3"/>
      <c r="G1229" s="2"/>
      <c r="H1229" s="3"/>
      <c r="I1229" s="2"/>
      <c r="J1229" s="3"/>
      <c r="L1229" s="3"/>
      <c r="N1229" s="3"/>
      <c r="P1229" s="3"/>
      <c r="R1229" s="3"/>
      <c r="T1229" s="7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5"/>
    </row>
    <row r="1230" spans="1:34" s="4" customFormat="1" ht="11.85" customHeight="1" x14ac:dyDescent="0.2">
      <c r="A1230" s="3" t="s">
        <v>3</v>
      </c>
      <c r="B1230" s="3"/>
      <c r="C1230" s="2"/>
      <c r="D1230" s="3"/>
      <c r="E1230" s="2"/>
      <c r="F1230" s="3"/>
      <c r="G1230" s="2"/>
      <c r="H1230" s="3"/>
      <c r="I1230" s="2"/>
      <c r="J1230" s="3"/>
      <c r="L1230" s="3"/>
      <c r="N1230" s="3"/>
      <c r="P1230" s="3"/>
      <c r="R1230" s="3"/>
      <c r="T1230" s="7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5"/>
    </row>
    <row r="1231" spans="1:34" s="4" customFormat="1" ht="11.85" customHeight="1" x14ac:dyDescent="0.2">
      <c r="A1231" s="3" t="s">
        <v>633</v>
      </c>
      <c r="B1231" s="3"/>
      <c r="C1231" s="2"/>
      <c r="D1231" s="3"/>
      <c r="E1231" s="2"/>
      <c r="F1231" s="3"/>
      <c r="G1231" s="2"/>
      <c r="H1231" s="3"/>
      <c r="I1231" s="2"/>
      <c r="J1231" s="3"/>
      <c r="L1231" s="3"/>
      <c r="N1231" s="3"/>
      <c r="P1231" s="3"/>
      <c r="R1231" s="3"/>
      <c r="T1231" s="7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5"/>
    </row>
    <row r="1232" spans="1:34" ht="11.85" customHeight="1" x14ac:dyDescent="0.2">
      <c r="I1232" s="49" t="str">
        <f>$I$6</f>
        <v>(----- 2016-2017 ------)</v>
      </c>
      <c r="J1232" s="49"/>
      <c r="K1232" s="49"/>
      <c r="L1232" s="8"/>
      <c r="M1232" s="49" t="str">
        <f>$M$6</f>
        <v>2017-2018</v>
      </c>
      <c r="N1232" s="49"/>
      <c r="O1232" s="49"/>
      <c r="P1232" s="49"/>
      <c r="Q1232" s="49"/>
    </row>
    <row r="1233" spans="1:34" ht="11.85" customHeight="1" x14ac:dyDescent="0.2">
      <c r="C1233" s="9" t="str">
        <f>$C$7</f>
        <v>2013-2014</v>
      </c>
      <c r="D1233" s="8"/>
      <c r="E1233" s="9" t="str">
        <f>$E$7</f>
        <v>2014-2015</v>
      </c>
      <c r="F1233" s="8"/>
      <c r="G1233" s="9" t="str">
        <f>$G$7</f>
        <v>2015-2016</v>
      </c>
      <c r="H1233" s="8"/>
      <c r="I1233" s="9" t="s">
        <v>9</v>
      </c>
      <c r="J1233" s="8"/>
      <c r="K1233" s="10" t="str">
        <f>+$K$7</f>
        <v>PROJECTED</v>
      </c>
      <c r="L1233" s="8"/>
      <c r="M1233" s="10" t="str">
        <f>$M$7</f>
        <v>2017-2018</v>
      </c>
      <c r="N1233" s="8"/>
      <c r="O1233" s="10" t="str">
        <f>$O$7</f>
        <v>2017-2018</v>
      </c>
      <c r="P1233" s="8"/>
      <c r="Q1233" s="10" t="str">
        <f>$Q$7</f>
        <v>APPROVED</v>
      </c>
    </row>
    <row r="1234" spans="1:34" ht="11.85" customHeight="1" x14ac:dyDescent="0.2">
      <c r="A1234" s="11" t="s">
        <v>247</v>
      </c>
      <c r="C1234" s="12" t="s">
        <v>12</v>
      </c>
      <c r="D1234" s="8"/>
      <c r="E1234" s="12" t="s">
        <v>12</v>
      </c>
      <c r="F1234" s="8"/>
      <c r="G1234" s="12" t="s">
        <v>12</v>
      </c>
      <c r="H1234" s="8"/>
      <c r="I1234" s="12" t="s">
        <v>13</v>
      </c>
      <c r="J1234" s="8"/>
      <c r="K1234" s="13" t="s">
        <v>13</v>
      </c>
      <c r="L1234" s="8"/>
      <c r="M1234" s="13" t="str">
        <f>$M$8</f>
        <v>BASE</v>
      </c>
      <c r="N1234" s="8"/>
      <c r="O1234" s="13" t="str">
        <f>$O$8</f>
        <v>SUPPLEMENTAL</v>
      </c>
      <c r="P1234" s="8"/>
      <c r="Q1234" s="13" t="str">
        <f>$Q$8</f>
        <v>BUDGET</v>
      </c>
    </row>
    <row r="1235" spans="1:34" ht="11.85" customHeight="1" x14ac:dyDescent="0.2"/>
    <row r="1236" spans="1:34" ht="11.85" customHeight="1" x14ac:dyDescent="0.2">
      <c r="A1236" s="14" t="s">
        <v>248</v>
      </c>
    </row>
    <row r="1237" spans="1:34" ht="11.85" customHeight="1" x14ac:dyDescent="0.2">
      <c r="A1237" s="3" t="s">
        <v>634</v>
      </c>
      <c r="C1237" s="2">
        <v>130700.28</v>
      </c>
      <c r="D1237" s="2"/>
      <c r="E1237" s="2">
        <v>166087.82</v>
      </c>
      <c r="F1237" s="2"/>
      <c r="G1237" s="2">
        <v>167058.94</v>
      </c>
      <c r="H1237" s="2"/>
      <c r="I1237" s="2">
        <v>168185</v>
      </c>
      <c r="J1237" s="2"/>
      <c r="K1237" s="4">
        <v>197262</v>
      </c>
      <c r="L1237" s="2"/>
      <c r="M1237" s="4">
        <v>163313</v>
      </c>
      <c r="N1237" s="2"/>
      <c r="O1237" s="4">
        <v>15110</v>
      </c>
      <c r="P1237" s="2"/>
      <c r="Q1237" s="4">
        <f t="shared" ref="Q1237:Q1245" si="43">M1237+O1237</f>
        <v>178423</v>
      </c>
      <c r="T1237" s="15"/>
    </row>
    <row r="1238" spans="1:34" ht="11.85" customHeight="1" x14ac:dyDescent="0.2">
      <c r="A1238" s="3" t="s">
        <v>635</v>
      </c>
      <c r="C1238" s="2">
        <v>23435.89</v>
      </c>
      <c r="D1238" s="2"/>
      <c r="E1238" s="2">
        <v>14102.47</v>
      </c>
      <c r="F1238" s="2"/>
      <c r="G1238" s="2">
        <v>10599.65</v>
      </c>
      <c r="H1238" s="2"/>
      <c r="I1238" s="2">
        <v>12000</v>
      </c>
      <c r="J1238" s="2"/>
      <c r="K1238" s="4">
        <v>17500</v>
      </c>
      <c r="L1238" s="2"/>
      <c r="M1238" s="4">
        <v>12000</v>
      </c>
      <c r="N1238" s="2"/>
      <c r="O1238" s="4">
        <v>0</v>
      </c>
      <c r="P1238" s="2"/>
      <c r="Q1238" s="4">
        <f t="shared" si="43"/>
        <v>12000</v>
      </c>
      <c r="T1238" s="15"/>
    </row>
    <row r="1239" spans="1:34" ht="11.85" customHeight="1" x14ac:dyDescent="0.2">
      <c r="A1239" s="3" t="s">
        <v>636</v>
      </c>
      <c r="C1239" s="2">
        <v>0</v>
      </c>
      <c r="D1239" s="2"/>
      <c r="E1239" s="2">
        <v>2975</v>
      </c>
      <c r="F1239" s="2"/>
      <c r="G1239" s="2">
        <v>3950</v>
      </c>
      <c r="H1239" s="2"/>
      <c r="I1239" s="2">
        <v>4200</v>
      </c>
      <c r="J1239" s="2"/>
      <c r="K1239" s="4">
        <v>4200</v>
      </c>
      <c r="L1239" s="2"/>
      <c r="M1239" s="4">
        <v>3600</v>
      </c>
      <c r="N1239" s="2"/>
      <c r="O1239" s="4">
        <v>0</v>
      </c>
      <c r="P1239" s="2"/>
      <c r="Q1239" s="4">
        <f t="shared" si="43"/>
        <v>3600</v>
      </c>
      <c r="T1239" s="15"/>
    </row>
    <row r="1240" spans="1:34" ht="11.85" customHeight="1" x14ac:dyDescent="0.2">
      <c r="A1240" s="3" t="s">
        <v>637</v>
      </c>
      <c r="C1240" s="2">
        <v>3350</v>
      </c>
      <c r="D1240" s="2"/>
      <c r="E1240" s="2">
        <v>0</v>
      </c>
      <c r="F1240" s="2"/>
      <c r="G1240" s="2">
        <v>0</v>
      </c>
      <c r="H1240" s="2"/>
      <c r="I1240" s="2">
        <v>0</v>
      </c>
      <c r="J1240" s="2"/>
      <c r="K1240" s="4">
        <v>0</v>
      </c>
      <c r="L1240" s="2"/>
      <c r="M1240" s="4">
        <v>0</v>
      </c>
      <c r="N1240" s="2"/>
      <c r="O1240" s="4">
        <v>0</v>
      </c>
      <c r="P1240" s="2"/>
      <c r="Q1240" s="4">
        <f>M1240+O1240</f>
        <v>0</v>
      </c>
      <c r="T1240" s="15"/>
    </row>
    <row r="1241" spans="1:34" ht="11.85" customHeight="1" x14ac:dyDescent="0.2">
      <c r="A1241" s="3" t="s">
        <v>638</v>
      </c>
      <c r="C1241" s="2">
        <v>34694.239999999998</v>
      </c>
      <c r="D1241" s="2"/>
      <c r="E1241" s="2">
        <v>44212.26</v>
      </c>
      <c r="F1241" s="2"/>
      <c r="G1241" s="2">
        <v>54028.38</v>
      </c>
      <c r="H1241" s="2"/>
      <c r="I1241" s="2">
        <v>59069</v>
      </c>
      <c r="J1241" s="2"/>
      <c r="K1241" s="4">
        <v>56000</v>
      </c>
      <c r="L1241" s="2"/>
      <c r="M1241" s="4">
        <v>68491</v>
      </c>
      <c r="N1241" s="2"/>
      <c r="O1241" s="4">
        <v>0</v>
      </c>
      <c r="P1241" s="2"/>
      <c r="Q1241" s="4">
        <f t="shared" si="43"/>
        <v>68491</v>
      </c>
      <c r="T1241" s="15"/>
    </row>
    <row r="1242" spans="1:34" ht="11.85" customHeight="1" x14ac:dyDescent="0.2">
      <c r="A1242" s="3" t="s">
        <v>639</v>
      </c>
      <c r="C1242" s="2">
        <v>16037.69</v>
      </c>
      <c r="D1242" s="2"/>
      <c r="E1242" s="2">
        <v>18813.150000000001</v>
      </c>
      <c r="F1242" s="2"/>
      <c r="G1242" s="2">
        <v>18919.64</v>
      </c>
      <c r="H1242" s="2"/>
      <c r="I1242" s="2">
        <v>19311</v>
      </c>
      <c r="J1242" s="2"/>
      <c r="K1242" s="4">
        <v>21500</v>
      </c>
      <c r="L1242" s="2"/>
      <c r="M1242" s="4">
        <v>18921</v>
      </c>
      <c r="N1242" s="2"/>
      <c r="O1242" s="4">
        <v>1665</v>
      </c>
      <c r="P1242" s="2"/>
      <c r="Q1242" s="4">
        <f t="shared" si="43"/>
        <v>20586</v>
      </c>
      <c r="T1242" s="15"/>
    </row>
    <row r="1243" spans="1:34" ht="11.85" customHeight="1" x14ac:dyDescent="0.2">
      <c r="A1243" s="3" t="s">
        <v>640</v>
      </c>
      <c r="C1243" s="2">
        <v>58.99</v>
      </c>
      <c r="D1243" s="2"/>
      <c r="E1243" s="2">
        <v>549.88</v>
      </c>
      <c r="F1243" s="2"/>
      <c r="G1243" s="2">
        <v>463.71</v>
      </c>
      <c r="H1243" s="2"/>
      <c r="I1243" s="2">
        <v>490</v>
      </c>
      <c r="J1243" s="2"/>
      <c r="K1243" s="4">
        <v>490</v>
      </c>
      <c r="L1243" s="2"/>
      <c r="M1243" s="4">
        <v>529</v>
      </c>
      <c r="N1243" s="2"/>
      <c r="O1243" s="4">
        <v>50</v>
      </c>
      <c r="P1243" s="2"/>
      <c r="Q1243" s="4">
        <f t="shared" si="43"/>
        <v>579</v>
      </c>
      <c r="T1243" s="15"/>
    </row>
    <row r="1244" spans="1:34" ht="11.85" customHeight="1" x14ac:dyDescent="0.2">
      <c r="A1244" s="3" t="s">
        <v>641</v>
      </c>
      <c r="C1244" s="2">
        <v>1301.94</v>
      </c>
      <c r="D1244" s="2"/>
      <c r="E1244" s="2">
        <v>217.79</v>
      </c>
      <c r="F1244" s="2"/>
      <c r="G1244" s="2">
        <v>1106.46</v>
      </c>
      <c r="H1244" s="2"/>
      <c r="I1244" s="2">
        <v>594</v>
      </c>
      <c r="J1244" s="2"/>
      <c r="K1244" s="4">
        <v>594</v>
      </c>
      <c r="L1244" s="2"/>
      <c r="M1244" s="4">
        <v>486</v>
      </c>
      <c r="N1244" s="2"/>
      <c r="O1244" s="4">
        <v>0</v>
      </c>
      <c r="P1244" s="2"/>
      <c r="Q1244" s="4">
        <f t="shared" si="43"/>
        <v>486</v>
      </c>
      <c r="T1244" s="15"/>
    </row>
    <row r="1245" spans="1:34" ht="11.85" customHeight="1" x14ac:dyDescent="0.2">
      <c r="A1245" s="3" t="s">
        <v>642</v>
      </c>
      <c r="C1245" s="16">
        <v>11686.88</v>
      </c>
      <c r="D1245" s="2"/>
      <c r="E1245" s="16">
        <v>13888.52</v>
      </c>
      <c r="F1245" s="2"/>
      <c r="G1245" s="16">
        <v>13767.75</v>
      </c>
      <c r="H1245" s="2"/>
      <c r="I1245" s="16">
        <v>14054</v>
      </c>
      <c r="J1245" s="2"/>
      <c r="K1245" s="17">
        <v>16000</v>
      </c>
      <c r="L1245" s="2"/>
      <c r="M1245" s="17">
        <v>13674</v>
      </c>
      <c r="N1245" s="2"/>
      <c r="O1245" s="17">
        <v>1200</v>
      </c>
      <c r="P1245" s="2"/>
      <c r="Q1245" s="17">
        <f t="shared" si="43"/>
        <v>14874</v>
      </c>
      <c r="T1245" s="15"/>
    </row>
    <row r="1246" spans="1:34" ht="11.85" customHeight="1" x14ac:dyDescent="0.2">
      <c r="A1246" s="3" t="s">
        <v>259</v>
      </c>
      <c r="C1246" s="2">
        <f>SUM(C1237:C1245)</f>
        <v>221265.90999999997</v>
      </c>
      <c r="D1246" s="2"/>
      <c r="E1246" s="2">
        <f>SUM(E1237:E1245)</f>
        <v>260846.89</v>
      </c>
      <c r="F1246" s="2"/>
      <c r="G1246" s="2">
        <f>SUM(G1237:G1245)</f>
        <v>269894.52999999997</v>
      </c>
      <c r="H1246" s="2"/>
      <c r="I1246" s="2">
        <f>SUM(I1237:I1245)</f>
        <v>277903</v>
      </c>
      <c r="J1246" s="2"/>
      <c r="K1246" s="4">
        <f>SUM(K1237:K1245)</f>
        <v>313546</v>
      </c>
      <c r="L1246" s="2"/>
      <c r="M1246" s="4">
        <f>SUM(M1237:M1245)</f>
        <v>281014</v>
      </c>
      <c r="N1246" s="2"/>
      <c r="O1246" s="4">
        <f>SUM(O1237:O1245)</f>
        <v>18025</v>
      </c>
      <c r="P1246" s="2"/>
      <c r="Q1246" s="4">
        <f>SUM(Q1237:Q1245)</f>
        <v>299039</v>
      </c>
      <c r="R1246" s="2"/>
      <c r="U1246" s="2"/>
    </row>
    <row r="1247" spans="1:34" ht="11.85" customHeight="1" x14ac:dyDescent="0.2">
      <c r="D1247" s="2"/>
      <c r="F1247" s="2"/>
      <c r="H1247" s="2"/>
      <c r="J1247" s="2"/>
      <c r="L1247" s="2"/>
      <c r="N1247" s="2"/>
      <c r="P1247" s="2"/>
    </row>
    <row r="1248" spans="1:34" s="3" customFormat="1" ht="11.85" customHeight="1" x14ac:dyDescent="0.2">
      <c r="A1248" s="14" t="s">
        <v>260</v>
      </c>
      <c r="C1248" s="2"/>
      <c r="D1248" s="2"/>
      <c r="E1248" s="2"/>
      <c r="F1248" s="2"/>
      <c r="G1248" s="2"/>
      <c r="H1248" s="2"/>
      <c r="I1248" s="2"/>
      <c r="J1248" s="2"/>
      <c r="K1248" s="4"/>
      <c r="L1248" s="2"/>
      <c r="M1248" s="4"/>
      <c r="N1248" s="2"/>
      <c r="O1248" s="4"/>
      <c r="P1248" s="2"/>
      <c r="Q1248" s="4"/>
      <c r="S1248" s="4"/>
      <c r="T1248" s="7"/>
      <c r="AH1248" s="5"/>
    </row>
    <row r="1249" spans="1:34" s="3" customFormat="1" ht="11.85" customHeight="1" x14ac:dyDescent="0.2">
      <c r="A1249" s="3" t="s">
        <v>643</v>
      </c>
      <c r="C1249" s="2">
        <v>0</v>
      </c>
      <c r="D1249" s="2"/>
      <c r="E1249" s="2">
        <v>0</v>
      </c>
      <c r="F1249" s="2"/>
      <c r="G1249" s="2">
        <v>0</v>
      </c>
      <c r="H1249" s="2"/>
      <c r="I1249" s="2">
        <v>0</v>
      </c>
      <c r="J1249" s="2"/>
      <c r="K1249" s="4">
        <v>0</v>
      </c>
      <c r="L1249" s="2"/>
      <c r="M1249" s="4">
        <v>0</v>
      </c>
      <c r="N1249" s="2"/>
      <c r="O1249" s="4">
        <v>0</v>
      </c>
      <c r="P1249" s="2"/>
      <c r="Q1249" s="4">
        <f>M1249+O1249</f>
        <v>0</v>
      </c>
      <c r="S1249" s="4"/>
      <c r="T1249" s="15"/>
      <c r="AH1249" s="5"/>
    </row>
    <row r="1250" spans="1:34" s="3" customFormat="1" ht="11.85" customHeight="1" x14ac:dyDescent="0.2">
      <c r="A1250" s="3" t="s">
        <v>644</v>
      </c>
      <c r="C1250" s="2">
        <v>0</v>
      </c>
      <c r="D1250" s="2"/>
      <c r="E1250" s="2">
        <v>0</v>
      </c>
      <c r="F1250" s="2"/>
      <c r="G1250" s="2">
        <v>0</v>
      </c>
      <c r="H1250" s="2"/>
      <c r="I1250" s="2">
        <v>0</v>
      </c>
      <c r="J1250" s="2"/>
      <c r="K1250" s="4">
        <v>0</v>
      </c>
      <c r="L1250" s="2"/>
      <c r="M1250" s="4">
        <v>0</v>
      </c>
      <c r="N1250" s="2"/>
      <c r="O1250" s="4">
        <v>0</v>
      </c>
      <c r="P1250" s="2"/>
      <c r="Q1250" s="4">
        <f>M1250+O1250</f>
        <v>0</v>
      </c>
      <c r="S1250" s="4"/>
      <c r="T1250" s="15"/>
      <c r="AH1250" s="5"/>
    </row>
    <row r="1251" spans="1:34" s="3" customFormat="1" ht="11.85" customHeight="1" x14ac:dyDescent="0.2">
      <c r="A1251" s="3" t="s">
        <v>645</v>
      </c>
      <c r="C1251" s="2">
        <v>6143.4</v>
      </c>
      <c r="D1251" s="2"/>
      <c r="E1251" s="2">
        <v>6141.33</v>
      </c>
      <c r="F1251" s="2"/>
      <c r="G1251" s="2">
        <v>582.49</v>
      </c>
      <c r="H1251" s="2"/>
      <c r="I1251" s="2">
        <v>5000</v>
      </c>
      <c r="J1251" s="2"/>
      <c r="K1251" s="4">
        <v>5000</v>
      </c>
      <c r="L1251" s="2"/>
      <c r="M1251" s="4">
        <v>5000</v>
      </c>
      <c r="N1251" s="2"/>
      <c r="O1251" s="4">
        <v>0</v>
      </c>
      <c r="P1251" s="2"/>
      <c r="Q1251" s="4">
        <f>M1251+O1251</f>
        <v>5000</v>
      </c>
      <c r="S1251" s="4"/>
      <c r="T1251" s="15"/>
      <c r="AH1251" s="5"/>
    </row>
    <row r="1252" spans="1:34" s="3" customFormat="1" ht="11.85" customHeight="1" x14ac:dyDescent="0.2">
      <c r="A1252" s="3" t="s">
        <v>646</v>
      </c>
      <c r="C1252" s="16">
        <v>1880.54</v>
      </c>
      <c r="D1252" s="2"/>
      <c r="E1252" s="16">
        <v>249.99</v>
      </c>
      <c r="F1252" s="2"/>
      <c r="G1252" s="16">
        <v>15664.55</v>
      </c>
      <c r="H1252" s="2"/>
      <c r="I1252" s="16">
        <v>1500</v>
      </c>
      <c r="J1252" s="2"/>
      <c r="K1252" s="17">
        <v>1500</v>
      </c>
      <c r="L1252" s="2"/>
      <c r="M1252" s="17">
        <v>0</v>
      </c>
      <c r="N1252" s="2"/>
      <c r="O1252" s="17">
        <v>0</v>
      </c>
      <c r="P1252" s="2"/>
      <c r="Q1252" s="17">
        <f>M1252+O1252</f>
        <v>0</v>
      </c>
      <c r="S1252" s="4"/>
      <c r="T1252" s="15"/>
      <c r="AH1252" s="5"/>
    </row>
    <row r="1253" spans="1:34" s="3" customFormat="1" ht="11.85" customHeight="1" x14ac:dyDescent="0.2">
      <c r="A1253" s="3" t="s">
        <v>277</v>
      </c>
      <c r="C1253" s="2">
        <f>SUM(C1249:C1252)</f>
        <v>8023.94</v>
      </c>
      <c r="D1253" s="2"/>
      <c r="E1253" s="2">
        <f>SUM(E1249:E1252)</f>
        <v>6391.32</v>
      </c>
      <c r="F1253" s="2"/>
      <c r="G1253" s="2">
        <f>SUM(G1249:G1252)</f>
        <v>16247.039999999999</v>
      </c>
      <c r="H1253" s="2"/>
      <c r="I1253" s="2">
        <f>SUM(I1249:I1252)</f>
        <v>6500</v>
      </c>
      <c r="J1253" s="2"/>
      <c r="K1253" s="4">
        <f>SUM(K1249:K1252)</f>
        <v>6500</v>
      </c>
      <c r="L1253" s="2"/>
      <c r="M1253" s="4">
        <f>SUM(M1249:M1252)</f>
        <v>5000</v>
      </c>
      <c r="N1253" s="2"/>
      <c r="O1253" s="4">
        <f>SUM(O1249:O1252)</f>
        <v>0</v>
      </c>
      <c r="P1253" s="2"/>
      <c r="Q1253" s="4">
        <f>SUM(Q1249:Q1252)</f>
        <v>5000</v>
      </c>
      <c r="S1253" s="4"/>
      <c r="T1253" s="7"/>
      <c r="AH1253" s="5"/>
    </row>
    <row r="1254" spans="1:34" s="3" customFormat="1" ht="11.85" customHeight="1" x14ac:dyDescent="0.2">
      <c r="C1254" s="2"/>
      <c r="D1254" s="2"/>
      <c r="E1254" s="2"/>
      <c r="F1254" s="2"/>
      <c r="G1254" s="2"/>
      <c r="H1254" s="2"/>
      <c r="I1254" s="2"/>
      <c r="J1254" s="2"/>
      <c r="K1254" s="4"/>
      <c r="L1254" s="2"/>
      <c r="M1254" s="4"/>
      <c r="N1254" s="2"/>
      <c r="O1254" s="4"/>
      <c r="P1254" s="2"/>
      <c r="Q1254" s="4"/>
      <c r="S1254" s="4"/>
      <c r="T1254" s="7"/>
      <c r="AH1254" s="5"/>
    </row>
    <row r="1255" spans="1:34" s="3" customFormat="1" ht="11.85" customHeight="1" x14ac:dyDescent="0.2">
      <c r="A1255" s="14" t="s">
        <v>278</v>
      </c>
      <c r="C1255" s="2"/>
      <c r="D1255" s="2"/>
      <c r="E1255" s="2"/>
      <c r="F1255" s="2"/>
      <c r="G1255" s="2"/>
      <c r="H1255" s="2"/>
      <c r="I1255" s="2"/>
      <c r="J1255" s="2"/>
      <c r="K1255" s="4"/>
      <c r="L1255" s="2"/>
      <c r="M1255" s="4"/>
      <c r="N1255" s="2"/>
      <c r="O1255" s="4"/>
      <c r="P1255" s="2"/>
      <c r="Q1255" s="4"/>
      <c r="S1255" s="4"/>
      <c r="T1255" s="7"/>
      <c r="AH1255" s="5"/>
    </row>
    <row r="1256" spans="1:34" s="3" customFormat="1" ht="11.85" customHeight="1" x14ac:dyDescent="0.2">
      <c r="A1256" s="3" t="s">
        <v>647</v>
      </c>
      <c r="C1256" s="2">
        <v>993.58</v>
      </c>
      <c r="D1256" s="2"/>
      <c r="E1256" s="2">
        <v>1125.8699999999999</v>
      </c>
      <c r="F1256" s="2"/>
      <c r="G1256" s="2">
        <v>0</v>
      </c>
      <c r="H1256" s="2"/>
      <c r="I1256" s="2">
        <v>1500</v>
      </c>
      <c r="J1256" s="2"/>
      <c r="K1256" s="4">
        <v>1500</v>
      </c>
      <c r="L1256" s="2"/>
      <c r="M1256" s="4">
        <v>1500</v>
      </c>
      <c r="N1256" s="2"/>
      <c r="O1256" s="4">
        <v>0</v>
      </c>
      <c r="P1256" s="2"/>
      <c r="Q1256" s="4">
        <f t="shared" ref="Q1256:Q1263" si="44">M1256+O1256</f>
        <v>1500</v>
      </c>
      <c r="S1256" s="4"/>
      <c r="T1256" s="15"/>
      <c r="AH1256" s="5"/>
    </row>
    <row r="1257" spans="1:34" s="3" customFormat="1" ht="11.85" customHeight="1" x14ac:dyDescent="0.2">
      <c r="A1257" s="3" t="s">
        <v>648</v>
      </c>
      <c r="C1257" s="2">
        <v>1140.1300000000001</v>
      </c>
      <c r="D1257" s="2"/>
      <c r="E1257" s="2">
        <v>2687.2</v>
      </c>
      <c r="F1257" s="2"/>
      <c r="G1257" s="2">
        <v>2057.79</v>
      </c>
      <c r="H1257" s="2"/>
      <c r="I1257" s="2">
        <v>1500</v>
      </c>
      <c r="J1257" s="2"/>
      <c r="K1257" s="4">
        <v>1500</v>
      </c>
      <c r="L1257" s="2"/>
      <c r="M1257" s="4">
        <v>1500</v>
      </c>
      <c r="N1257" s="2"/>
      <c r="O1257" s="4">
        <v>0</v>
      </c>
      <c r="P1257" s="2"/>
      <c r="Q1257" s="4">
        <f t="shared" si="44"/>
        <v>1500</v>
      </c>
      <c r="S1257" s="4"/>
      <c r="T1257" s="15"/>
      <c r="AH1257" s="5"/>
    </row>
    <row r="1258" spans="1:34" s="3" customFormat="1" ht="11.85" customHeight="1" x14ac:dyDescent="0.2">
      <c r="A1258" s="3" t="s">
        <v>649</v>
      </c>
      <c r="C1258" s="2">
        <v>2550.31</v>
      </c>
      <c r="D1258" s="2"/>
      <c r="E1258" s="2">
        <v>1890.97</v>
      </c>
      <c r="F1258" s="2"/>
      <c r="G1258" s="2">
        <v>1740.53</v>
      </c>
      <c r="H1258" s="2"/>
      <c r="I1258" s="2">
        <v>3150</v>
      </c>
      <c r="J1258" s="2"/>
      <c r="K1258" s="4">
        <v>3150</v>
      </c>
      <c r="L1258" s="2"/>
      <c r="M1258" s="4">
        <v>2000</v>
      </c>
      <c r="N1258" s="2"/>
      <c r="O1258" s="4">
        <v>0</v>
      </c>
      <c r="P1258" s="2"/>
      <c r="Q1258" s="4">
        <f t="shared" si="44"/>
        <v>2000</v>
      </c>
      <c r="S1258" s="4"/>
      <c r="T1258" s="15"/>
      <c r="AH1258" s="5"/>
    </row>
    <row r="1259" spans="1:34" s="3" customFormat="1" ht="11.85" customHeight="1" x14ac:dyDescent="0.2">
      <c r="A1259" s="3" t="s">
        <v>650</v>
      </c>
      <c r="C1259" s="2">
        <v>179.99</v>
      </c>
      <c r="D1259" s="2"/>
      <c r="E1259" s="2">
        <v>1270.9000000000001</v>
      </c>
      <c r="F1259" s="2"/>
      <c r="G1259" s="2">
        <v>884.99</v>
      </c>
      <c r="H1259" s="2"/>
      <c r="I1259" s="2">
        <v>1000</v>
      </c>
      <c r="J1259" s="2"/>
      <c r="K1259" s="4">
        <v>1000</v>
      </c>
      <c r="L1259" s="2"/>
      <c r="M1259" s="4">
        <v>1000</v>
      </c>
      <c r="N1259" s="2"/>
      <c r="O1259" s="4">
        <v>0</v>
      </c>
      <c r="P1259" s="2"/>
      <c r="Q1259" s="4">
        <f t="shared" si="44"/>
        <v>1000</v>
      </c>
      <c r="S1259" s="4"/>
      <c r="T1259" s="15"/>
      <c r="AH1259" s="5"/>
    </row>
    <row r="1260" spans="1:34" s="3" customFormat="1" ht="11.85" customHeight="1" x14ac:dyDescent="0.2">
      <c r="A1260" s="3" t="s">
        <v>651</v>
      </c>
      <c r="C1260" s="2">
        <v>1104.97</v>
      </c>
      <c r="D1260" s="2"/>
      <c r="E1260" s="2">
        <v>0</v>
      </c>
      <c r="F1260" s="2"/>
      <c r="G1260" s="2">
        <v>0</v>
      </c>
      <c r="H1260" s="2"/>
      <c r="I1260" s="2">
        <v>250</v>
      </c>
      <c r="J1260" s="2"/>
      <c r="K1260" s="4">
        <v>250</v>
      </c>
      <c r="L1260" s="2"/>
      <c r="M1260" s="4">
        <v>250</v>
      </c>
      <c r="N1260" s="2"/>
      <c r="O1260" s="4">
        <v>0</v>
      </c>
      <c r="P1260" s="2"/>
      <c r="Q1260" s="4">
        <f t="shared" si="44"/>
        <v>250</v>
      </c>
      <c r="S1260" s="4"/>
      <c r="T1260" s="15"/>
      <c r="AH1260" s="5"/>
    </row>
    <row r="1261" spans="1:34" s="3" customFormat="1" ht="11.85" customHeight="1" x14ac:dyDescent="0.2">
      <c r="A1261" s="3" t="s">
        <v>652</v>
      </c>
      <c r="C1261" s="2">
        <v>0</v>
      </c>
      <c r="D1261" s="2"/>
      <c r="E1261" s="2">
        <v>0</v>
      </c>
      <c r="F1261" s="2"/>
      <c r="G1261" s="2">
        <v>225</v>
      </c>
      <c r="H1261" s="2"/>
      <c r="I1261" s="2">
        <v>360</v>
      </c>
      <c r="J1261" s="2"/>
      <c r="K1261" s="4">
        <v>360</v>
      </c>
      <c r="L1261" s="2"/>
      <c r="M1261" s="4">
        <v>300</v>
      </c>
      <c r="N1261" s="2"/>
      <c r="O1261" s="4">
        <v>0</v>
      </c>
      <c r="P1261" s="2"/>
      <c r="Q1261" s="4">
        <f t="shared" si="44"/>
        <v>300</v>
      </c>
      <c r="S1261" s="4"/>
      <c r="T1261" s="15"/>
      <c r="AH1261" s="5"/>
    </row>
    <row r="1262" spans="1:34" s="3" customFormat="1" ht="11.85" customHeight="1" x14ac:dyDescent="0.2">
      <c r="A1262" s="3" t="s">
        <v>653</v>
      </c>
      <c r="C1262" s="2">
        <v>225</v>
      </c>
      <c r="D1262" s="2"/>
      <c r="E1262" s="2">
        <v>130</v>
      </c>
      <c r="F1262" s="2"/>
      <c r="G1262" s="2">
        <v>415</v>
      </c>
      <c r="H1262" s="2"/>
      <c r="I1262" s="2">
        <v>165</v>
      </c>
      <c r="J1262" s="2"/>
      <c r="K1262" s="4">
        <v>165</v>
      </c>
      <c r="L1262" s="2"/>
      <c r="M1262" s="4">
        <v>165</v>
      </c>
      <c r="N1262" s="2"/>
      <c r="O1262" s="4">
        <v>0</v>
      </c>
      <c r="P1262" s="2"/>
      <c r="Q1262" s="4">
        <f t="shared" si="44"/>
        <v>165</v>
      </c>
      <c r="S1262" s="4"/>
      <c r="T1262" s="15"/>
      <c r="AH1262" s="5"/>
    </row>
    <row r="1263" spans="1:34" s="3" customFormat="1" ht="11.85" customHeight="1" x14ac:dyDescent="0.2">
      <c r="A1263" s="3" t="s">
        <v>654</v>
      </c>
      <c r="C1263" s="16">
        <v>418.18</v>
      </c>
      <c r="D1263" s="2"/>
      <c r="E1263" s="16">
        <v>909.9</v>
      </c>
      <c r="F1263" s="2"/>
      <c r="G1263" s="16">
        <v>149.88</v>
      </c>
      <c r="H1263" s="2"/>
      <c r="I1263" s="16">
        <v>500</v>
      </c>
      <c r="J1263" s="2"/>
      <c r="K1263" s="17">
        <v>500</v>
      </c>
      <c r="L1263" s="2"/>
      <c r="M1263" s="17">
        <v>500</v>
      </c>
      <c r="N1263" s="2"/>
      <c r="O1263" s="17">
        <v>0</v>
      </c>
      <c r="P1263" s="2"/>
      <c r="Q1263" s="17">
        <f t="shared" si="44"/>
        <v>500</v>
      </c>
      <c r="S1263" s="4"/>
      <c r="T1263" s="15"/>
      <c r="AH1263" s="5"/>
    </row>
    <row r="1264" spans="1:34" s="3" customFormat="1" ht="11.85" customHeight="1" x14ac:dyDescent="0.2">
      <c r="A1264" s="3" t="s">
        <v>300</v>
      </c>
      <c r="C1264" s="2">
        <f>SUM(C1256:C1263)</f>
        <v>6612.1600000000008</v>
      </c>
      <c r="D1264" s="2"/>
      <c r="E1264" s="2">
        <f>SUM(E1256:E1263)</f>
        <v>8014.84</v>
      </c>
      <c r="F1264" s="2"/>
      <c r="G1264" s="2">
        <f>SUM(G1256:G1263)</f>
        <v>5473.19</v>
      </c>
      <c r="H1264" s="2"/>
      <c r="I1264" s="2">
        <f>SUM(I1256:I1263)</f>
        <v>8425</v>
      </c>
      <c r="J1264" s="2"/>
      <c r="K1264" s="4">
        <f>SUM(K1256:K1263)</f>
        <v>8425</v>
      </c>
      <c r="L1264" s="2"/>
      <c r="M1264" s="4">
        <f>SUM(M1256:M1263)</f>
        <v>7215</v>
      </c>
      <c r="N1264" s="2"/>
      <c r="O1264" s="4">
        <f>SUM(O1256:O1263)</f>
        <v>0</v>
      </c>
      <c r="P1264" s="2"/>
      <c r="Q1264" s="4">
        <f>SUM(Q1256:Q1263)</f>
        <v>7215</v>
      </c>
      <c r="R1264" s="2"/>
      <c r="S1264" s="4"/>
      <c r="T1264" s="7"/>
      <c r="AH1264" s="5"/>
    </row>
    <row r="1265" spans="1:34" s="3" customFormat="1" ht="11.85" customHeight="1" x14ac:dyDescent="0.2">
      <c r="C1265" s="2"/>
      <c r="D1265" s="2"/>
      <c r="E1265" s="2"/>
      <c r="F1265" s="2"/>
      <c r="G1265" s="2"/>
      <c r="H1265" s="2"/>
      <c r="I1265" s="2"/>
      <c r="J1265" s="2"/>
      <c r="K1265" s="4"/>
      <c r="L1265" s="2"/>
      <c r="M1265" s="4"/>
      <c r="N1265" s="2"/>
      <c r="O1265" s="4"/>
      <c r="P1265" s="2"/>
      <c r="Q1265" s="4"/>
      <c r="S1265" s="4"/>
      <c r="T1265" s="7"/>
      <c r="AH1265" s="5"/>
    </row>
    <row r="1266" spans="1:34" s="3" customFormat="1" ht="11.85" customHeight="1" x14ac:dyDescent="0.2">
      <c r="A1266" s="3" t="s">
        <v>655</v>
      </c>
      <c r="C1266" s="2">
        <v>0</v>
      </c>
      <c r="D1266" s="2"/>
      <c r="E1266" s="2">
        <v>0</v>
      </c>
      <c r="F1266" s="2"/>
      <c r="G1266" s="2">
        <v>0</v>
      </c>
      <c r="H1266" s="2"/>
      <c r="I1266" s="2">
        <v>0</v>
      </c>
      <c r="J1266" s="2"/>
      <c r="K1266" s="4">
        <v>0</v>
      </c>
      <c r="L1266" s="2"/>
      <c r="M1266" s="4">
        <v>0</v>
      </c>
      <c r="N1266" s="2"/>
      <c r="O1266" s="4">
        <v>0</v>
      </c>
      <c r="P1266" s="2"/>
      <c r="Q1266" s="4">
        <f>M1266+O1266</f>
        <v>0</v>
      </c>
      <c r="S1266" s="4"/>
      <c r="T1266" s="7"/>
      <c r="AH1266" s="5"/>
    </row>
    <row r="1267" spans="1:34" s="3" customFormat="1" ht="11.85" customHeight="1" x14ac:dyDescent="0.2">
      <c r="A1267" s="3" t="s">
        <v>656</v>
      </c>
      <c r="C1267" s="16">
        <v>0</v>
      </c>
      <c r="D1267" s="2"/>
      <c r="E1267" s="16">
        <v>0</v>
      </c>
      <c r="F1267" s="2"/>
      <c r="G1267" s="16">
        <v>0</v>
      </c>
      <c r="H1267" s="2"/>
      <c r="I1267" s="16">
        <v>0</v>
      </c>
      <c r="J1267" s="2"/>
      <c r="K1267" s="17">
        <v>36247</v>
      </c>
      <c r="L1267" s="2"/>
      <c r="M1267" s="17">
        <v>0</v>
      </c>
      <c r="N1267" s="2"/>
      <c r="O1267" s="17">
        <v>0</v>
      </c>
      <c r="P1267" s="2"/>
      <c r="Q1267" s="17">
        <f>M1267+O1267</f>
        <v>0</v>
      </c>
      <c r="S1267" s="4"/>
      <c r="T1267" s="7"/>
      <c r="AH1267" s="5"/>
    </row>
    <row r="1268" spans="1:34" s="3" customFormat="1" ht="11.85" customHeight="1" x14ac:dyDescent="0.2">
      <c r="A1268" s="3" t="s">
        <v>303</v>
      </c>
      <c r="C1268" s="2">
        <f>SUM(C1266:C1267)</f>
        <v>0</v>
      </c>
      <c r="D1268" s="2"/>
      <c r="E1268" s="2">
        <f>SUM(E1266:E1267)</f>
        <v>0</v>
      </c>
      <c r="F1268" s="2"/>
      <c r="G1268" s="2">
        <f>SUM(G1266:G1267)</f>
        <v>0</v>
      </c>
      <c r="H1268" s="2"/>
      <c r="I1268" s="2">
        <f>SUM(I1266:I1267)</f>
        <v>0</v>
      </c>
      <c r="J1268" s="2"/>
      <c r="K1268" s="4">
        <f>SUM(K1266:K1267)</f>
        <v>36247</v>
      </c>
      <c r="L1268" s="2"/>
      <c r="M1268" s="4">
        <f>SUM(M1266:M1267)</f>
        <v>0</v>
      </c>
      <c r="N1268" s="2"/>
      <c r="O1268" s="4">
        <f>SUM(O1266:O1267)</f>
        <v>0</v>
      </c>
      <c r="P1268" s="2"/>
      <c r="Q1268" s="4">
        <f>SUM(Q1266:Q1267)</f>
        <v>0</v>
      </c>
      <c r="S1268" s="4"/>
      <c r="T1268" s="7"/>
      <c r="AH1268" s="5"/>
    </row>
    <row r="1269" spans="1:34" s="3" customFormat="1" ht="11.85" customHeight="1" x14ac:dyDescent="0.2">
      <c r="C1269" s="2"/>
      <c r="D1269" s="2"/>
      <c r="E1269" s="2"/>
      <c r="F1269" s="2"/>
      <c r="G1269" s="2"/>
      <c r="H1269" s="2"/>
      <c r="I1269" s="2"/>
      <c r="J1269" s="2"/>
      <c r="K1269" s="4"/>
      <c r="L1269" s="2"/>
      <c r="M1269" s="4"/>
      <c r="N1269" s="2"/>
      <c r="O1269" s="4"/>
      <c r="P1269" s="2"/>
      <c r="Q1269" s="4"/>
      <c r="S1269" s="4"/>
      <c r="T1269" s="7"/>
      <c r="AH1269" s="5"/>
    </row>
    <row r="1270" spans="1:34" s="3" customFormat="1" ht="11.85" customHeight="1" x14ac:dyDescent="0.2">
      <c r="A1270" s="3" t="s">
        <v>657</v>
      </c>
      <c r="C1270" s="2">
        <f>C1246+C1253+C1264+C1268</f>
        <v>235902.00999999998</v>
      </c>
      <c r="D1270" s="2"/>
      <c r="E1270" s="2">
        <f>E1246+E1253+E1264+E1268</f>
        <v>275253.05000000005</v>
      </c>
      <c r="F1270" s="2"/>
      <c r="G1270" s="2">
        <f>G1246+G1253+G1264+G1268</f>
        <v>291614.75999999995</v>
      </c>
      <c r="H1270" s="2"/>
      <c r="I1270" s="2">
        <f>I1246+I1253+I1264+I1268</f>
        <v>292828</v>
      </c>
      <c r="J1270" s="2"/>
      <c r="K1270" s="4">
        <f>K1246+K1253+K1264+K1268</f>
        <v>364718</v>
      </c>
      <c r="L1270" s="2"/>
      <c r="M1270" s="4">
        <f>M1246+M1253+M1264+M1268</f>
        <v>293229</v>
      </c>
      <c r="N1270" s="2"/>
      <c r="O1270" s="4">
        <f>O1246+O1253+O1264+O1268</f>
        <v>18025</v>
      </c>
      <c r="P1270" s="2"/>
      <c r="Q1270" s="4">
        <f>Q1246+Q1253+Q1264+Q1268</f>
        <v>311254</v>
      </c>
      <c r="S1270" s="4"/>
      <c r="T1270" s="15"/>
      <c r="AH1270" s="5"/>
    </row>
    <row r="1271" spans="1:34" s="3" customFormat="1" ht="11.85" customHeight="1" x14ac:dyDescent="0.2">
      <c r="C1271" s="2"/>
      <c r="E1271" s="2"/>
      <c r="G1271" s="2"/>
      <c r="I1271" s="2"/>
      <c r="K1271" s="4"/>
      <c r="M1271" s="4"/>
      <c r="O1271" s="4"/>
      <c r="Q1271" s="4"/>
      <c r="S1271" s="4"/>
      <c r="T1271" s="7"/>
      <c r="AH1271" s="5"/>
    </row>
    <row r="1272" spans="1:34" s="3" customFormat="1" ht="11.85" customHeight="1" x14ac:dyDescent="0.2">
      <c r="C1272" s="2"/>
      <c r="E1272" s="2"/>
      <c r="G1272" s="2"/>
      <c r="I1272" s="2"/>
      <c r="K1272" s="4"/>
      <c r="M1272" s="4"/>
      <c r="O1272" s="4"/>
      <c r="Q1272" s="4"/>
      <c r="S1272" s="4"/>
      <c r="T1272" s="7"/>
      <c r="AH1272" s="5"/>
    </row>
    <row r="1273" spans="1:34" s="3" customFormat="1" ht="11.85" customHeight="1" x14ac:dyDescent="0.2">
      <c r="C1273" s="2"/>
      <c r="E1273" s="2"/>
      <c r="G1273" s="2"/>
      <c r="I1273" s="2"/>
      <c r="K1273" s="4"/>
      <c r="M1273" s="4"/>
      <c r="O1273" s="4"/>
      <c r="Q1273" s="4"/>
      <c r="S1273" s="4"/>
      <c r="T1273" s="7"/>
      <c r="AH1273" s="5"/>
    </row>
    <row r="1274" spans="1:34" s="3" customFormat="1" ht="11.85" customHeight="1" x14ac:dyDescent="0.2">
      <c r="C1274" s="2"/>
      <c r="E1274" s="2"/>
      <c r="G1274" s="2"/>
      <c r="I1274" s="2"/>
      <c r="K1274" s="4"/>
      <c r="M1274" s="4"/>
      <c r="O1274" s="4"/>
      <c r="Q1274" s="4"/>
      <c r="S1274" s="4"/>
      <c r="T1274" s="7"/>
      <c r="AH1274" s="5"/>
    </row>
    <row r="1275" spans="1:34" s="3" customFormat="1" ht="11.85" customHeight="1" x14ac:dyDescent="0.2">
      <c r="C1275" s="2"/>
      <c r="E1275" s="2"/>
      <c r="G1275" s="2"/>
      <c r="I1275" s="2"/>
      <c r="K1275" s="4"/>
      <c r="M1275" s="4"/>
      <c r="O1275" s="4"/>
      <c r="Q1275" s="4"/>
      <c r="S1275" s="4"/>
      <c r="T1275" s="7"/>
      <c r="AH1275" s="5"/>
    </row>
    <row r="1276" spans="1:34" s="3" customFormat="1" ht="11.85" customHeight="1" x14ac:dyDescent="0.2">
      <c r="C1276" s="2"/>
      <c r="E1276" s="2"/>
      <c r="G1276" s="2"/>
      <c r="I1276" s="2"/>
      <c r="K1276" s="4"/>
      <c r="M1276" s="4"/>
      <c r="O1276" s="4"/>
      <c r="Q1276" s="4"/>
      <c r="S1276" s="4"/>
      <c r="T1276" s="7"/>
      <c r="AH1276" s="5"/>
    </row>
    <row r="1277" spans="1:34" s="3" customFormat="1" ht="11.85" customHeight="1" x14ac:dyDescent="0.2">
      <c r="C1277" s="2"/>
      <c r="E1277" s="2"/>
      <c r="G1277" s="2"/>
      <c r="I1277" s="2"/>
      <c r="K1277" s="4"/>
      <c r="M1277" s="4"/>
      <c r="O1277" s="4"/>
      <c r="Q1277" s="4"/>
      <c r="S1277" s="4"/>
      <c r="T1277" s="7"/>
      <c r="AH1277" s="5"/>
    </row>
    <row r="1278" spans="1:34" s="3" customFormat="1" ht="11.85" customHeight="1" x14ac:dyDescent="0.2">
      <c r="C1278" s="2"/>
      <c r="E1278" s="2"/>
      <c r="G1278" s="2"/>
      <c r="I1278" s="2"/>
      <c r="K1278" s="4"/>
      <c r="M1278" s="4"/>
      <c r="O1278" s="4"/>
      <c r="Q1278" s="4"/>
      <c r="S1278" s="4"/>
      <c r="T1278" s="7"/>
      <c r="AH1278" s="5"/>
    </row>
    <row r="1279" spans="1:34" s="3" customFormat="1" ht="11.85" customHeight="1" x14ac:dyDescent="0.2">
      <c r="C1279" s="2"/>
      <c r="E1279" s="2"/>
      <c r="G1279" s="2"/>
      <c r="I1279" s="2"/>
      <c r="K1279" s="4"/>
      <c r="M1279" s="4"/>
      <c r="O1279" s="4"/>
      <c r="Q1279" s="4"/>
      <c r="S1279" s="4"/>
      <c r="T1279" s="7"/>
      <c r="AH1279" s="5"/>
    </row>
    <row r="1280" spans="1:34" s="3" customFormat="1" ht="11.85" customHeight="1" x14ac:dyDescent="0.2">
      <c r="C1280" s="2"/>
      <c r="E1280" s="2"/>
      <c r="G1280" s="2"/>
      <c r="I1280" s="2"/>
      <c r="K1280" s="4"/>
      <c r="M1280" s="4"/>
      <c r="O1280" s="4"/>
      <c r="Q1280" s="4"/>
      <c r="S1280" s="4"/>
      <c r="T1280" s="7"/>
      <c r="AH1280" s="5"/>
    </row>
    <row r="1281" spans="1:34" s="3" customFormat="1" ht="11.85" customHeight="1" x14ac:dyDescent="0.2">
      <c r="C1281" s="2"/>
      <c r="E1281" s="2"/>
      <c r="G1281" s="2"/>
      <c r="I1281" s="2"/>
      <c r="K1281" s="4"/>
      <c r="M1281" s="4"/>
      <c r="O1281" s="4"/>
      <c r="Q1281" s="4"/>
      <c r="S1281" s="4"/>
      <c r="T1281" s="7"/>
      <c r="AH1281" s="5"/>
    </row>
    <row r="1282" spans="1:34" s="3" customFormat="1" ht="11.85" customHeight="1" x14ac:dyDescent="0.2">
      <c r="C1282" s="2"/>
      <c r="E1282" s="2"/>
      <c r="G1282" s="2"/>
      <c r="I1282" s="2"/>
      <c r="K1282" s="4"/>
      <c r="M1282" s="4"/>
      <c r="O1282" s="4"/>
      <c r="Q1282" s="4"/>
      <c r="S1282" s="4"/>
      <c r="T1282" s="7"/>
      <c r="AH1282" s="5"/>
    </row>
    <row r="1283" spans="1:34" s="3" customFormat="1" ht="11.85" customHeight="1" x14ac:dyDescent="0.2">
      <c r="C1283" s="2"/>
      <c r="E1283" s="2"/>
      <c r="G1283" s="2"/>
      <c r="I1283" s="2"/>
      <c r="K1283" s="4"/>
      <c r="M1283" s="4"/>
      <c r="O1283" s="4"/>
      <c r="Q1283" s="4"/>
      <c r="S1283" s="4"/>
      <c r="T1283" s="7"/>
      <c r="AH1283" s="5"/>
    </row>
    <row r="1284" spans="1:34" s="3" customFormat="1" ht="11.85" customHeight="1" x14ac:dyDescent="0.2">
      <c r="C1284" s="2"/>
      <c r="E1284" s="2"/>
      <c r="G1284" s="2"/>
      <c r="I1284" s="2"/>
      <c r="K1284" s="4"/>
      <c r="M1284" s="4"/>
      <c r="O1284" s="4"/>
      <c r="Q1284" s="4"/>
      <c r="S1284" s="4"/>
      <c r="T1284" s="7"/>
      <c r="AH1284" s="5"/>
    </row>
    <row r="1285" spans="1:34" s="3" customFormat="1" ht="11.85" customHeight="1" x14ac:dyDescent="0.2">
      <c r="C1285" s="2"/>
      <c r="E1285" s="2"/>
      <c r="G1285" s="2"/>
      <c r="I1285" s="2"/>
      <c r="K1285" s="4"/>
      <c r="M1285" s="4"/>
      <c r="O1285" s="4"/>
      <c r="Q1285" s="4"/>
      <c r="S1285" s="4"/>
      <c r="T1285" s="7"/>
      <c r="AH1285" s="5"/>
    </row>
    <row r="1286" spans="1:34" s="3" customFormat="1" ht="11.85" customHeight="1" x14ac:dyDescent="0.2">
      <c r="C1286" s="2"/>
      <c r="E1286" s="2"/>
      <c r="G1286" s="2"/>
      <c r="I1286" s="2"/>
      <c r="K1286" s="4"/>
      <c r="M1286" s="4"/>
      <c r="O1286" s="4"/>
      <c r="Q1286" s="4"/>
      <c r="S1286" s="4"/>
      <c r="T1286" s="7"/>
      <c r="AH1286" s="5"/>
    </row>
    <row r="1287" spans="1:34" s="3" customFormat="1" ht="11.85" customHeight="1" x14ac:dyDescent="0.2">
      <c r="C1287" s="2"/>
      <c r="E1287" s="2"/>
      <c r="G1287" s="2"/>
      <c r="I1287" s="2"/>
      <c r="K1287" s="4"/>
      <c r="M1287" s="4"/>
      <c r="O1287" s="4"/>
      <c r="Q1287" s="4"/>
      <c r="S1287" s="4"/>
      <c r="T1287" s="7"/>
      <c r="AH1287" s="5"/>
    </row>
    <row r="1288" spans="1:34" s="3" customFormat="1" ht="11.85" customHeight="1" x14ac:dyDescent="0.2">
      <c r="C1288" s="2"/>
      <c r="E1288" s="2"/>
      <c r="G1288" s="2"/>
      <c r="I1288" s="2"/>
      <c r="K1288" s="4"/>
      <c r="M1288" s="4"/>
      <c r="O1288" s="4"/>
      <c r="Q1288" s="4"/>
      <c r="S1288" s="4"/>
      <c r="T1288" s="7"/>
      <c r="AH1288" s="5"/>
    </row>
    <row r="1289" spans="1:34" s="3" customFormat="1" ht="11.85" customHeight="1" x14ac:dyDescent="0.2">
      <c r="C1289" s="2"/>
      <c r="E1289" s="2"/>
      <c r="G1289" s="2"/>
      <c r="I1289" s="2"/>
      <c r="K1289" s="4"/>
      <c r="M1289" s="4"/>
      <c r="O1289" s="4"/>
      <c r="Q1289" s="4"/>
      <c r="S1289" s="4"/>
      <c r="T1289" s="7"/>
      <c r="AH1289" s="5"/>
    </row>
    <row r="1290" spans="1:34" s="3" customFormat="1" ht="11.85" customHeight="1" x14ac:dyDescent="0.2">
      <c r="C1290" s="2"/>
      <c r="E1290" s="2"/>
      <c r="G1290" s="2"/>
      <c r="I1290" s="2"/>
      <c r="K1290" s="4"/>
      <c r="M1290" s="4"/>
      <c r="O1290" s="4"/>
      <c r="Q1290" s="4"/>
      <c r="S1290" s="4"/>
      <c r="T1290" s="7"/>
      <c r="AH1290" s="5"/>
    </row>
    <row r="1291" spans="1:34" s="3" customFormat="1" ht="11.85" customHeight="1" x14ac:dyDescent="0.2">
      <c r="C1291" s="2"/>
      <c r="E1291" s="2"/>
      <c r="G1291" s="2"/>
      <c r="I1291" s="2"/>
      <c r="K1291" s="4"/>
      <c r="M1291" s="4"/>
      <c r="O1291" s="4"/>
      <c r="Q1291" s="4"/>
      <c r="S1291" s="4"/>
      <c r="T1291" s="7"/>
      <c r="AH1291" s="5"/>
    </row>
    <row r="1292" spans="1:34" s="3" customFormat="1" ht="11.85" customHeight="1" x14ac:dyDescent="0.2">
      <c r="A1292" s="1"/>
      <c r="B1292" s="1"/>
      <c r="C1292" s="2"/>
      <c r="E1292" s="2" t="str">
        <f>$E$1</f>
        <v>CITY OF BRADY</v>
      </c>
      <c r="G1292" s="2"/>
      <c r="I1292" s="2"/>
      <c r="K1292" s="4"/>
      <c r="M1292" s="4"/>
      <c r="O1292" s="4"/>
      <c r="Q1292" s="4"/>
      <c r="S1292" s="4"/>
      <c r="T1292" s="7"/>
      <c r="AH1292" s="5"/>
    </row>
    <row r="1293" spans="1:34" s="3" customFormat="1" ht="11.85" customHeight="1" x14ac:dyDescent="0.2">
      <c r="C1293" s="2"/>
      <c r="E1293" s="2" t="str">
        <f>$E$2</f>
        <v>BUDGET REPORT</v>
      </c>
      <c r="G1293" s="2"/>
      <c r="I1293" s="2"/>
      <c r="K1293" s="4"/>
      <c r="M1293" s="4"/>
      <c r="O1293" s="4"/>
      <c r="Q1293" s="4"/>
      <c r="S1293" s="4"/>
      <c r="T1293" s="7"/>
      <c r="AH1293" s="5"/>
    </row>
    <row r="1294" spans="1:34" s="3" customFormat="1" ht="11.85" customHeight="1" x14ac:dyDescent="0.2">
      <c r="C1294" s="2"/>
      <c r="E1294" s="2" t="str">
        <f>$E$3</f>
        <v>FISCAL YEAR 2017 - 2018</v>
      </c>
      <c r="G1294" s="2"/>
      <c r="I1294" s="2"/>
      <c r="K1294" s="4"/>
      <c r="M1294" s="4"/>
      <c r="O1294" s="4"/>
      <c r="Q1294" s="4"/>
      <c r="S1294" s="4"/>
      <c r="T1294" s="7"/>
      <c r="AH1294" s="5"/>
    </row>
    <row r="1295" spans="1:34" s="3" customFormat="1" ht="11.85" customHeight="1" x14ac:dyDescent="0.2">
      <c r="A1295" s="3" t="s">
        <v>3</v>
      </c>
      <c r="C1295" s="2"/>
      <c r="E1295" s="2"/>
      <c r="G1295" s="2"/>
      <c r="I1295" s="2"/>
      <c r="K1295" s="4"/>
      <c r="M1295" s="4"/>
      <c r="O1295" s="4"/>
      <c r="Q1295" s="4"/>
      <c r="S1295" s="4"/>
      <c r="T1295" s="7"/>
      <c r="AH1295" s="5"/>
    </row>
    <row r="1296" spans="1:34" ht="11.85" customHeight="1" x14ac:dyDescent="0.2">
      <c r="A1296" s="3" t="s">
        <v>658</v>
      </c>
    </row>
    <row r="1297" spans="1:34" ht="11.85" customHeight="1" x14ac:dyDescent="0.2">
      <c r="I1297" s="49" t="str">
        <f>$I$6</f>
        <v>(----- 2016-2017 ------)</v>
      </c>
      <c r="J1297" s="49"/>
      <c r="K1297" s="49"/>
      <c r="L1297" s="8"/>
      <c r="M1297" s="49" t="str">
        <f>$M$6</f>
        <v>2017-2018</v>
      </c>
      <c r="N1297" s="49"/>
      <c r="O1297" s="49"/>
      <c r="P1297" s="49"/>
      <c r="Q1297" s="49"/>
    </row>
    <row r="1298" spans="1:34" ht="11.85" customHeight="1" x14ac:dyDescent="0.2">
      <c r="C1298" s="9" t="str">
        <f>$C$7</f>
        <v>2013-2014</v>
      </c>
      <c r="D1298" s="8"/>
      <c r="E1298" s="9" t="str">
        <f>$E$7</f>
        <v>2014-2015</v>
      </c>
      <c r="F1298" s="8"/>
      <c r="G1298" s="9" t="str">
        <f>$G$7</f>
        <v>2015-2016</v>
      </c>
      <c r="H1298" s="8"/>
      <c r="I1298" s="9" t="s">
        <v>9</v>
      </c>
      <c r="J1298" s="8"/>
      <c r="K1298" s="10" t="str">
        <f>+$K$7</f>
        <v>PROJECTED</v>
      </c>
      <c r="L1298" s="8"/>
      <c r="M1298" s="10" t="str">
        <f>$M$7</f>
        <v>2017-2018</v>
      </c>
      <c r="N1298" s="8"/>
      <c r="O1298" s="10" t="str">
        <f>$O$7</f>
        <v>2017-2018</v>
      </c>
      <c r="P1298" s="8"/>
      <c r="Q1298" s="10" t="str">
        <f>$Q$7</f>
        <v>APPROVED</v>
      </c>
    </row>
    <row r="1299" spans="1:34" ht="11.85" customHeight="1" x14ac:dyDescent="0.2">
      <c r="A1299" s="11" t="s">
        <v>247</v>
      </c>
      <c r="C1299" s="12" t="s">
        <v>12</v>
      </c>
      <c r="D1299" s="8"/>
      <c r="E1299" s="12" t="s">
        <v>12</v>
      </c>
      <c r="F1299" s="8"/>
      <c r="G1299" s="12" t="s">
        <v>12</v>
      </c>
      <c r="H1299" s="8"/>
      <c r="I1299" s="12" t="s">
        <v>13</v>
      </c>
      <c r="J1299" s="8"/>
      <c r="K1299" s="13" t="s">
        <v>13</v>
      </c>
      <c r="L1299" s="8"/>
      <c r="M1299" s="13" t="str">
        <f>$M$8</f>
        <v>BASE</v>
      </c>
      <c r="N1299" s="8"/>
      <c r="O1299" s="13" t="str">
        <f>$O$8</f>
        <v>SUPPLEMENTAL</v>
      </c>
      <c r="P1299" s="8"/>
      <c r="Q1299" s="13" t="str">
        <f>$Q$8</f>
        <v>BUDGET</v>
      </c>
    </row>
    <row r="1300" spans="1:34" ht="11.85" customHeight="1" x14ac:dyDescent="0.2"/>
    <row r="1301" spans="1:34" ht="11.85" customHeight="1" x14ac:dyDescent="0.2">
      <c r="A1301" s="14" t="s">
        <v>248</v>
      </c>
    </row>
    <row r="1302" spans="1:34" ht="11.85" customHeight="1" x14ac:dyDescent="0.2">
      <c r="A1302" s="3" t="s">
        <v>659</v>
      </c>
      <c r="C1302" s="2">
        <v>44247.6</v>
      </c>
      <c r="D1302" s="2"/>
      <c r="E1302" s="2">
        <v>76446.320000000007</v>
      </c>
      <c r="F1302" s="2"/>
      <c r="G1302" s="2">
        <v>78796.639999999999</v>
      </c>
      <c r="H1302" s="2"/>
      <c r="I1302" s="2">
        <v>116875</v>
      </c>
      <c r="J1302" s="2"/>
      <c r="K1302" s="4">
        <v>116875</v>
      </c>
      <c r="L1302" s="2"/>
      <c r="M1302" s="4">
        <v>120381</v>
      </c>
      <c r="N1302" s="2"/>
      <c r="O1302" s="4">
        <v>1404</v>
      </c>
      <c r="P1302" s="2"/>
      <c r="Q1302" s="4">
        <f>M1302+O1302</f>
        <v>121785</v>
      </c>
      <c r="T1302" s="15"/>
    </row>
    <row r="1303" spans="1:34" ht="11.85" customHeight="1" x14ac:dyDescent="0.2">
      <c r="A1303" s="3" t="s">
        <v>660</v>
      </c>
      <c r="C1303" s="2">
        <v>0</v>
      </c>
      <c r="D1303" s="2"/>
      <c r="E1303" s="2">
        <v>0</v>
      </c>
      <c r="F1303" s="2"/>
      <c r="G1303" s="2">
        <v>0</v>
      </c>
      <c r="H1303" s="2"/>
      <c r="I1303" s="2">
        <v>0</v>
      </c>
      <c r="J1303" s="2"/>
      <c r="K1303" s="4">
        <v>1000</v>
      </c>
      <c r="L1303" s="2"/>
      <c r="M1303" s="4">
        <v>1000</v>
      </c>
      <c r="N1303" s="2"/>
      <c r="O1303" s="4">
        <v>0</v>
      </c>
      <c r="P1303" s="2"/>
      <c r="Q1303" s="4">
        <f t="shared" ref="Q1303:Q1309" si="45">M1303+O1303</f>
        <v>1000</v>
      </c>
      <c r="T1303" s="15"/>
    </row>
    <row r="1304" spans="1:34" ht="11.85" customHeight="1" x14ac:dyDescent="0.2">
      <c r="A1304" s="3" t="s">
        <v>661</v>
      </c>
      <c r="C1304" s="2">
        <v>0</v>
      </c>
      <c r="D1304" s="2"/>
      <c r="E1304" s="2">
        <v>1000</v>
      </c>
      <c r="F1304" s="2"/>
      <c r="G1304" s="2">
        <v>3000</v>
      </c>
      <c r="H1304" s="2"/>
      <c r="I1304" s="2">
        <v>3000</v>
      </c>
      <c r="J1304" s="2"/>
      <c r="K1304" s="4">
        <v>3240</v>
      </c>
      <c r="L1304" s="2"/>
      <c r="M1304" s="4">
        <v>3240</v>
      </c>
      <c r="N1304" s="2"/>
      <c r="O1304" s="4">
        <v>0</v>
      </c>
      <c r="P1304" s="2"/>
      <c r="Q1304" s="4">
        <f>M1304+O1304</f>
        <v>3240</v>
      </c>
      <c r="T1304" s="15"/>
    </row>
    <row r="1305" spans="1:34" ht="11.85" customHeight="1" x14ac:dyDescent="0.2">
      <c r="A1305" s="3" t="s">
        <v>662</v>
      </c>
      <c r="C1305" s="2">
        <v>2794.26</v>
      </c>
      <c r="D1305" s="2"/>
      <c r="E1305" s="2">
        <v>7986</v>
      </c>
      <c r="F1305" s="2"/>
      <c r="G1305" s="2">
        <v>9396.24</v>
      </c>
      <c r="H1305" s="2"/>
      <c r="I1305" s="2">
        <v>19689</v>
      </c>
      <c r="J1305" s="2"/>
      <c r="K1305" s="4">
        <v>19689</v>
      </c>
      <c r="L1305" s="2"/>
      <c r="M1305" s="4">
        <v>22830</v>
      </c>
      <c r="N1305" s="2"/>
      <c r="O1305" s="4">
        <v>0</v>
      </c>
      <c r="P1305" s="2"/>
      <c r="Q1305" s="4">
        <f t="shared" si="45"/>
        <v>22830</v>
      </c>
      <c r="T1305" s="15"/>
    </row>
    <row r="1306" spans="1:34" ht="11.85" customHeight="1" x14ac:dyDescent="0.2">
      <c r="A1306" s="3" t="s">
        <v>663</v>
      </c>
      <c r="C1306" s="2">
        <v>4845.9399999999996</v>
      </c>
      <c r="D1306" s="2"/>
      <c r="E1306" s="2">
        <v>8439.48</v>
      </c>
      <c r="F1306" s="2"/>
      <c r="G1306" s="2">
        <v>8578.98</v>
      </c>
      <c r="H1306" s="2"/>
      <c r="I1306" s="2">
        <v>10676</v>
      </c>
      <c r="J1306" s="2"/>
      <c r="K1306" s="4">
        <v>10676</v>
      </c>
      <c r="L1306" s="2"/>
      <c r="M1306" s="4">
        <v>13100</v>
      </c>
      <c r="N1306" s="2"/>
      <c r="O1306" s="4">
        <v>155</v>
      </c>
      <c r="P1306" s="2"/>
      <c r="Q1306" s="4">
        <f t="shared" si="45"/>
        <v>13255</v>
      </c>
      <c r="T1306" s="15"/>
    </row>
    <row r="1307" spans="1:34" ht="11.85" customHeight="1" x14ac:dyDescent="0.2">
      <c r="A1307" s="3" t="s">
        <v>664</v>
      </c>
      <c r="C1307" s="2">
        <v>79.64</v>
      </c>
      <c r="D1307" s="2"/>
      <c r="E1307" s="2">
        <v>250.11</v>
      </c>
      <c r="F1307" s="2"/>
      <c r="G1307" s="2">
        <v>237.94</v>
      </c>
      <c r="H1307" s="2"/>
      <c r="I1307" s="2">
        <v>413</v>
      </c>
      <c r="J1307" s="2"/>
      <c r="K1307" s="4">
        <v>413</v>
      </c>
      <c r="L1307" s="2"/>
      <c r="M1307" s="4">
        <v>331</v>
      </c>
      <c r="N1307" s="2"/>
      <c r="O1307" s="4">
        <v>0</v>
      </c>
      <c r="P1307" s="2"/>
      <c r="Q1307" s="4">
        <f t="shared" si="45"/>
        <v>331</v>
      </c>
      <c r="T1307" s="15"/>
    </row>
    <row r="1308" spans="1:34" ht="11.85" customHeight="1" x14ac:dyDescent="0.2">
      <c r="A1308" s="3" t="s">
        <v>665</v>
      </c>
      <c r="C1308" s="2">
        <v>207</v>
      </c>
      <c r="D1308" s="2"/>
      <c r="E1308" s="2">
        <v>9</v>
      </c>
      <c r="F1308" s="2"/>
      <c r="G1308" s="2">
        <v>171</v>
      </c>
      <c r="H1308" s="2"/>
      <c r="I1308" s="2">
        <v>198</v>
      </c>
      <c r="J1308" s="2"/>
      <c r="K1308" s="4">
        <v>198</v>
      </c>
      <c r="L1308" s="2"/>
      <c r="M1308" s="4">
        <v>162</v>
      </c>
      <c r="N1308" s="2"/>
      <c r="O1308" s="4">
        <v>0</v>
      </c>
      <c r="P1308" s="2"/>
      <c r="Q1308" s="4">
        <f t="shared" si="45"/>
        <v>162</v>
      </c>
      <c r="T1308" s="15"/>
    </row>
    <row r="1309" spans="1:34" ht="11.85" customHeight="1" x14ac:dyDescent="0.2">
      <c r="A1309" s="3" t="s">
        <v>666</v>
      </c>
      <c r="C1309" s="16">
        <v>3194.84</v>
      </c>
      <c r="D1309" s="2"/>
      <c r="E1309" s="16">
        <v>5008.84</v>
      </c>
      <c r="F1309" s="2"/>
      <c r="G1309" s="16">
        <v>5190.96</v>
      </c>
      <c r="H1309" s="2"/>
      <c r="I1309" s="16">
        <v>9064</v>
      </c>
      <c r="J1309" s="2"/>
      <c r="K1309" s="17">
        <v>9064</v>
      </c>
      <c r="L1309" s="2"/>
      <c r="M1309" s="17">
        <v>9468</v>
      </c>
      <c r="N1309" s="2"/>
      <c r="O1309" s="17">
        <v>110</v>
      </c>
      <c r="P1309" s="2"/>
      <c r="Q1309" s="17">
        <f t="shared" si="45"/>
        <v>9578</v>
      </c>
      <c r="T1309" s="15"/>
    </row>
    <row r="1310" spans="1:34" ht="11.85" customHeight="1" x14ac:dyDescent="0.2">
      <c r="A1310" s="3" t="s">
        <v>259</v>
      </c>
      <c r="C1310" s="2">
        <f>SUM(C1302:C1309)</f>
        <v>55369.279999999999</v>
      </c>
      <c r="D1310" s="2"/>
      <c r="E1310" s="2">
        <f>SUM(E1302:E1309)</f>
        <v>99139.75</v>
      </c>
      <c r="F1310" s="2"/>
      <c r="G1310" s="2">
        <f>SUM(G1302:G1309)</f>
        <v>105371.76000000001</v>
      </c>
      <c r="H1310" s="2"/>
      <c r="I1310" s="2">
        <f>SUM(I1302:I1309)</f>
        <v>159915</v>
      </c>
      <c r="J1310" s="2"/>
      <c r="K1310" s="4">
        <f>SUM(K1302:K1309)</f>
        <v>161155</v>
      </c>
      <c r="L1310" s="2"/>
      <c r="M1310" s="4">
        <f>SUM(M1302:M1309)</f>
        <v>170512</v>
      </c>
      <c r="N1310" s="2"/>
      <c r="O1310" s="4">
        <f>SUM(O1302:O1309)</f>
        <v>1669</v>
      </c>
      <c r="P1310" s="2"/>
      <c r="Q1310" s="4">
        <f>SUM(Q1302:Q1309)</f>
        <v>172181</v>
      </c>
      <c r="R1310" s="2"/>
      <c r="U1310" s="2"/>
    </row>
    <row r="1311" spans="1:34" ht="11.85" customHeight="1" x14ac:dyDescent="0.2">
      <c r="D1311" s="2"/>
      <c r="F1311" s="2"/>
      <c r="H1311" s="2"/>
      <c r="J1311" s="2"/>
      <c r="L1311" s="2"/>
      <c r="N1311" s="2"/>
      <c r="P1311" s="2"/>
    </row>
    <row r="1312" spans="1:34" s="3" customFormat="1" ht="11.85" customHeight="1" x14ac:dyDescent="0.2">
      <c r="A1312" s="14" t="s">
        <v>260</v>
      </c>
      <c r="C1312" s="2"/>
      <c r="D1312" s="2"/>
      <c r="E1312" s="2"/>
      <c r="F1312" s="2"/>
      <c r="G1312" s="2"/>
      <c r="H1312" s="2"/>
      <c r="I1312" s="2"/>
      <c r="J1312" s="2"/>
      <c r="K1312" s="4"/>
      <c r="L1312" s="2"/>
      <c r="M1312" s="4"/>
      <c r="N1312" s="2"/>
      <c r="O1312" s="4"/>
      <c r="P1312" s="2"/>
      <c r="Q1312" s="4"/>
      <c r="S1312" s="4"/>
      <c r="T1312" s="7"/>
      <c r="AH1312" s="5"/>
    </row>
    <row r="1313" spans="1:34" s="3" customFormat="1" ht="11.85" customHeight="1" x14ac:dyDescent="0.2">
      <c r="A1313" s="26" t="s">
        <v>667</v>
      </c>
      <c r="C1313" s="2">
        <v>0</v>
      </c>
      <c r="D1313" s="2"/>
      <c r="E1313" s="2">
        <v>0</v>
      </c>
      <c r="F1313" s="2"/>
      <c r="G1313" s="2">
        <v>0</v>
      </c>
      <c r="H1313" s="2"/>
      <c r="I1313" s="2">
        <v>6720</v>
      </c>
      <c r="J1313" s="2"/>
      <c r="K1313" s="4">
        <v>5355</v>
      </c>
      <c r="L1313" s="2"/>
      <c r="M1313" s="4">
        <v>5000</v>
      </c>
      <c r="N1313" s="2"/>
      <c r="O1313" s="4">
        <v>0</v>
      </c>
      <c r="P1313" s="2"/>
      <c r="Q1313" s="4">
        <f>M1313+O1313</f>
        <v>5000</v>
      </c>
      <c r="S1313" s="4"/>
      <c r="T1313" s="7"/>
      <c r="AH1313" s="5"/>
    </row>
    <row r="1314" spans="1:34" s="3" customFormat="1" ht="11.85" customHeight="1" x14ac:dyDescent="0.2">
      <c r="A1314" s="26" t="s">
        <v>668</v>
      </c>
      <c r="C1314" s="2">
        <v>0</v>
      </c>
      <c r="D1314" s="2"/>
      <c r="E1314" s="2">
        <v>0</v>
      </c>
      <c r="F1314" s="2"/>
      <c r="G1314" s="2">
        <v>0</v>
      </c>
      <c r="H1314" s="2"/>
      <c r="I1314" s="2">
        <v>0</v>
      </c>
      <c r="J1314" s="2"/>
      <c r="K1314" s="4">
        <v>0</v>
      </c>
      <c r="L1314" s="2"/>
      <c r="M1314" s="4">
        <v>1500</v>
      </c>
      <c r="N1314" s="2"/>
      <c r="O1314" s="4">
        <v>0</v>
      </c>
      <c r="P1314" s="2"/>
      <c r="Q1314" s="4">
        <f>M1314+O1314</f>
        <v>1500</v>
      </c>
      <c r="S1314" s="4"/>
      <c r="T1314" s="7"/>
      <c r="AH1314" s="5"/>
    </row>
    <row r="1315" spans="1:34" s="3" customFormat="1" ht="11.85" customHeight="1" x14ac:dyDescent="0.2">
      <c r="A1315" s="3" t="s">
        <v>669</v>
      </c>
      <c r="C1315" s="2">
        <v>0</v>
      </c>
      <c r="D1315" s="2"/>
      <c r="E1315" s="2">
        <v>0</v>
      </c>
      <c r="F1315" s="2"/>
      <c r="G1315" s="2">
        <v>0</v>
      </c>
      <c r="H1315" s="2"/>
      <c r="I1315" s="2">
        <v>0</v>
      </c>
      <c r="J1315" s="2"/>
      <c r="K1315" s="4">
        <v>374</v>
      </c>
      <c r="L1315" s="2"/>
      <c r="M1315" s="4">
        <v>0</v>
      </c>
      <c r="N1315" s="2"/>
      <c r="O1315" s="4">
        <v>0</v>
      </c>
      <c r="P1315" s="2"/>
      <c r="Q1315" s="4">
        <f>M1315+O1315</f>
        <v>0</v>
      </c>
      <c r="S1315" s="4"/>
      <c r="T1315" s="15"/>
      <c r="AH1315" s="5"/>
    </row>
    <row r="1316" spans="1:34" s="3" customFormat="1" ht="11.85" customHeight="1" x14ac:dyDescent="0.2">
      <c r="A1316" s="3" t="s">
        <v>670</v>
      </c>
      <c r="C1316" s="16">
        <v>2094.19</v>
      </c>
      <c r="D1316" s="2"/>
      <c r="E1316" s="16">
        <v>1539.19</v>
      </c>
      <c r="F1316" s="2"/>
      <c r="G1316" s="16">
        <v>0</v>
      </c>
      <c r="H1316" s="2"/>
      <c r="I1316" s="16">
        <v>1500</v>
      </c>
      <c r="J1316" s="2"/>
      <c r="K1316" s="17">
        <v>1317</v>
      </c>
      <c r="L1316" s="2"/>
      <c r="M1316" s="17">
        <v>200</v>
      </c>
      <c r="N1316" s="2"/>
      <c r="O1316" s="17">
        <v>0</v>
      </c>
      <c r="P1316" s="2"/>
      <c r="Q1316" s="17">
        <f>M1316+O1316</f>
        <v>200</v>
      </c>
      <c r="S1316" s="4"/>
      <c r="T1316" s="15"/>
      <c r="AH1316" s="5"/>
    </row>
    <row r="1317" spans="1:34" s="3" customFormat="1" ht="11.85" customHeight="1" x14ac:dyDescent="0.2">
      <c r="A1317" s="3" t="s">
        <v>277</v>
      </c>
      <c r="C1317" s="2">
        <f>SUM(C1313:C1316)</f>
        <v>2094.19</v>
      </c>
      <c r="D1317" s="2"/>
      <c r="E1317" s="2">
        <f>SUM(E1313:E1316)</f>
        <v>1539.19</v>
      </c>
      <c r="F1317" s="2"/>
      <c r="G1317" s="2">
        <f>SUM(G1313:G1316)</f>
        <v>0</v>
      </c>
      <c r="H1317" s="2"/>
      <c r="I1317" s="2">
        <f>SUM(I1313:I1316)</f>
        <v>8220</v>
      </c>
      <c r="J1317" s="2"/>
      <c r="K1317" s="4">
        <f>SUM(K1313:K1316)</f>
        <v>7046</v>
      </c>
      <c r="L1317" s="2"/>
      <c r="M1317" s="4">
        <f>SUM(M1313:M1316)</f>
        <v>6700</v>
      </c>
      <c r="N1317" s="2"/>
      <c r="O1317" s="4">
        <f>SUM(O1313:O1316)</f>
        <v>0</v>
      </c>
      <c r="P1317" s="2"/>
      <c r="Q1317" s="4">
        <f>SUM(Q1313:Q1316)</f>
        <v>6700</v>
      </c>
      <c r="S1317" s="4"/>
      <c r="T1317" s="7"/>
      <c r="AH1317" s="5"/>
    </row>
    <row r="1318" spans="1:34" s="3" customFormat="1" ht="11.85" customHeight="1" x14ac:dyDescent="0.2">
      <c r="C1318" s="2"/>
      <c r="D1318" s="2"/>
      <c r="E1318" s="2"/>
      <c r="F1318" s="2"/>
      <c r="G1318" s="2"/>
      <c r="H1318" s="2"/>
      <c r="I1318" s="2"/>
      <c r="J1318" s="2"/>
      <c r="K1318" s="4"/>
      <c r="L1318" s="2"/>
      <c r="M1318" s="4"/>
      <c r="N1318" s="2"/>
      <c r="O1318" s="4"/>
      <c r="P1318" s="2"/>
      <c r="Q1318" s="4"/>
      <c r="S1318" s="4"/>
      <c r="T1318" s="7"/>
      <c r="AH1318" s="5"/>
    </row>
    <row r="1319" spans="1:34" s="3" customFormat="1" ht="11.85" customHeight="1" x14ac:dyDescent="0.2">
      <c r="A1319" s="14" t="s">
        <v>278</v>
      </c>
      <c r="C1319" s="2"/>
      <c r="D1319" s="2"/>
      <c r="E1319" s="2"/>
      <c r="F1319" s="2"/>
      <c r="G1319" s="2"/>
      <c r="H1319" s="2"/>
      <c r="I1319" s="2"/>
      <c r="J1319" s="2"/>
      <c r="K1319" s="4"/>
      <c r="L1319" s="2"/>
      <c r="M1319" s="4"/>
      <c r="N1319" s="2"/>
      <c r="O1319" s="4"/>
      <c r="P1319" s="2"/>
      <c r="Q1319" s="4"/>
      <c r="S1319" s="4"/>
      <c r="T1319" s="7"/>
      <c r="AH1319" s="5"/>
    </row>
    <row r="1320" spans="1:34" s="3" customFormat="1" ht="11.85" customHeight="1" x14ac:dyDescent="0.2">
      <c r="A1320" s="3" t="s">
        <v>671</v>
      </c>
      <c r="C1320" s="2">
        <v>1386.4</v>
      </c>
      <c r="D1320" s="2"/>
      <c r="E1320" s="2">
        <v>165</v>
      </c>
      <c r="F1320" s="2"/>
      <c r="G1320" s="2">
        <v>205</v>
      </c>
      <c r="H1320" s="2"/>
      <c r="I1320" s="2">
        <v>250</v>
      </c>
      <c r="J1320" s="2"/>
      <c r="K1320" s="4">
        <v>20</v>
      </c>
      <c r="L1320" s="2"/>
      <c r="M1320" s="4">
        <v>200</v>
      </c>
      <c r="N1320" s="2"/>
      <c r="O1320" s="4">
        <v>0</v>
      </c>
      <c r="P1320" s="2"/>
      <c r="Q1320" s="4">
        <f t="shared" ref="Q1320:Q1325" si="46">M1320+O1320</f>
        <v>200</v>
      </c>
      <c r="S1320" s="4"/>
      <c r="T1320" s="15"/>
      <c r="AH1320" s="5"/>
    </row>
    <row r="1321" spans="1:34" s="3" customFormat="1" ht="11.85" customHeight="1" x14ac:dyDescent="0.2">
      <c r="A1321" s="3" t="s">
        <v>672</v>
      </c>
      <c r="C1321" s="2">
        <v>41.34</v>
      </c>
      <c r="D1321" s="2"/>
      <c r="E1321" s="2">
        <v>1760.86</v>
      </c>
      <c r="F1321" s="2"/>
      <c r="G1321" s="2">
        <v>860.2</v>
      </c>
      <c r="H1321" s="2"/>
      <c r="I1321" s="2">
        <v>2000</v>
      </c>
      <c r="J1321" s="2"/>
      <c r="K1321" s="4">
        <v>2340</v>
      </c>
      <c r="L1321" s="2"/>
      <c r="M1321" s="4">
        <v>2000</v>
      </c>
      <c r="N1321" s="2"/>
      <c r="O1321" s="4">
        <v>0</v>
      </c>
      <c r="P1321" s="2"/>
      <c r="Q1321" s="4">
        <f t="shared" si="46"/>
        <v>2000</v>
      </c>
      <c r="S1321" s="4"/>
      <c r="T1321" s="15"/>
      <c r="AH1321" s="5"/>
    </row>
    <row r="1322" spans="1:34" s="3" customFormat="1" ht="11.85" customHeight="1" x14ac:dyDescent="0.2">
      <c r="A1322" s="3" t="s">
        <v>673</v>
      </c>
      <c r="C1322" s="2">
        <v>108.2</v>
      </c>
      <c r="D1322" s="2"/>
      <c r="E1322" s="2">
        <v>703.71</v>
      </c>
      <c r="F1322" s="2"/>
      <c r="G1322" s="2">
        <v>577.51</v>
      </c>
      <c r="H1322" s="2"/>
      <c r="I1322" s="2">
        <v>500</v>
      </c>
      <c r="J1322" s="2"/>
      <c r="K1322" s="4">
        <v>174</v>
      </c>
      <c r="L1322" s="2"/>
      <c r="M1322" s="4">
        <v>300</v>
      </c>
      <c r="N1322" s="2"/>
      <c r="O1322" s="4">
        <v>0</v>
      </c>
      <c r="P1322" s="2"/>
      <c r="Q1322" s="4">
        <f t="shared" si="46"/>
        <v>300</v>
      </c>
      <c r="S1322" s="4"/>
      <c r="T1322" s="15"/>
      <c r="AH1322" s="5"/>
    </row>
    <row r="1323" spans="1:34" s="3" customFormat="1" ht="11.85" customHeight="1" x14ac:dyDescent="0.2">
      <c r="A1323" s="3" t="s">
        <v>674</v>
      </c>
      <c r="C1323" s="2">
        <v>0</v>
      </c>
      <c r="D1323" s="2"/>
      <c r="E1323" s="2">
        <v>0</v>
      </c>
      <c r="F1323" s="2"/>
      <c r="G1323" s="2">
        <v>0</v>
      </c>
      <c r="H1323" s="2"/>
      <c r="I1323" s="2">
        <v>300</v>
      </c>
      <c r="J1323" s="2"/>
      <c r="K1323" s="4">
        <v>665</v>
      </c>
      <c r="L1323" s="2"/>
      <c r="M1323" s="4">
        <v>300</v>
      </c>
      <c r="N1323" s="2"/>
      <c r="O1323" s="4">
        <v>0</v>
      </c>
      <c r="P1323" s="2"/>
      <c r="Q1323" s="4">
        <f t="shared" si="46"/>
        <v>300</v>
      </c>
      <c r="S1323" s="4"/>
      <c r="T1323" s="15"/>
      <c r="AH1323" s="5"/>
    </row>
    <row r="1324" spans="1:34" s="3" customFormat="1" ht="11.85" customHeight="1" x14ac:dyDescent="0.2">
      <c r="A1324" s="3" t="s">
        <v>675</v>
      </c>
      <c r="C1324" s="2">
        <v>200</v>
      </c>
      <c r="D1324" s="2"/>
      <c r="E1324" s="2">
        <v>600</v>
      </c>
      <c r="F1324" s="2"/>
      <c r="G1324" s="2">
        <v>600</v>
      </c>
      <c r="H1324" s="2"/>
      <c r="I1324" s="2">
        <v>600</v>
      </c>
      <c r="J1324" s="2"/>
      <c r="K1324" s="4">
        <v>725</v>
      </c>
      <c r="L1324" s="2"/>
      <c r="M1324" s="4">
        <v>900</v>
      </c>
      <c r="N1324" s="2"/>
      <c r="O1324" s="4">
        <v>0</v>
      </c>
      <c r="P1324" s="2"/>
      <c r="Q1324" s="4">
        <f t="shared" si="46"/>
        <v>900</v>
      </c>
      <c r="S1324" s="4"/>
      <c r="T1324" s="15"/>
      <c r="AH1324" s="5"/>
    </row>
    <row r="1325" spans="1:34" s="3" customFormat="1" ht="11.85" customHeight="1" x14ac:dyDescent="0.2">
      <c r="A1325" s="3" t="s">
        <v>676</v>
      </c>
      <c r="C1325" s="16">
        <v>75</v>
      </c>
      <c r="D1325" s="2"/>
      <c r="E1325" s="16">
        <v>75</v>
      </c>
      <c r="F1325" s="2"/>
      <c r="G1325" s="16">
        <v>150</v>
      </c>
      <c r="H1325" s="2"/>
      <c r="I1325" s="16">
        <v>75</v>
      </c>
      <c r="J1325" s="2"/>
      <c r="K1325" s="17">
        <v>75</v>
      </c>
      <c r="L1325" s="2"/>
      <c r="M1325" s="17">
        <v>100</v>
      </c>
      <c r="N1325" s="2"/>
      <c r="O1325" s="17">
        <v>0</v>
      </c>
      <c r="P1325" s="2"/>
      <c r="Q1325" s="17">
        <f t="shared" si="46"/>
        <v>100</v>
      </c>
      <c r="S1325" s="4"/>
      <c r="T1325" s="15"/>
      <c r="AH1325" s="5"/>
    </row>
    <row r="1326" spans="1:34" s="3" customFormat="1" ht="11.85" customHeight="1" x14ac:dyDescent="0.2">
      <c r="A1326" s="3" t="s">
        <v>300</v>
      </c>
      <c r="C1326" s="2">
        <f>SUM(C1320:C1325)</f>
        <v>1810.94</v>
      </c>
      <c r="D1326" s="2"/>
      <c r="E1326" s="2">
        <f>SUM(E1320:E1325)</f>
        <v>3304.5699999999997</v>
      </c>
      <c r="F1326" s="2"/>
      <c r="G1326" s="2">
        <f>SUM(G1320:G1325)</f>
        <v>2392.71</v>
      </c>
      <c r="H1326" s="2"/>
      <c r="I1326" s="2">
        <f>SUM(I1320:I1325)</f>
        <v>3725</v>
      </c>
      <c r="J1326" s="2"/>
      <c r="K1326" s="4">
        <f>SUM(K1320:K1325)</f>
        <v>3999</v>
      </c>
      <c r="L1326" s="2"/>
      <c r="M1326" s="4">
        <f>SUM(M1320:M1325)</f>
        <v>3800</v>
      </c>
      <c r="N1326" s="2"/>
      <c r="O1326" s="4">
        <f>SUM(O1320:O1325)</f>
        <v>0</v>
      </c>
      <c r="P1326" s="2"/>
      <c r="Q1326" s="4">
        <f>SUM(Q1320:Q1325)</f>
        <v>3800</v>
      </c>
      <c r="S1326" s="4"/>
      <c r="T1326" s="7"/>
      <c r="AH1326" s="5"/>
    </row>
    <row r="1327" spans="1:34" s="3" customFormat="1" ht="11.85" customHeight="1" x14ac:dyDescent="0.2">
      <c r="C1327" s="2"/>
      <c r="D1327" s="2"/>
      <c r="E1327" s="2"/>
      <c r="F1327" s="2"/>
      <c r="G1327" s="2"/>
      <c r="H1327" s="2"/>
      <c r="I1327" s="2"/>
      <c r="J1327" s="2"/>
      <c r="K1327" s="4"/>
      <c r="L1327" s="2"/>
      <c r="M1327" s="4"/>
      <c r="N1327" s="2"/>
      <c r="O1327" s="4"/>
      <c r="P1327" s="2"/>
      <c r="Q1327" s="4"/>
      <c r="S1327" s="4"/>
      <c r="T1327" s="7"/>
      <c r="AH1327" s="5"/>
    </row>
    <row r="1328" spans="1:34" s="3" customFormat="1" ht="11.85" customHeight="1" x14ac:dyDescent="0.2">
      <c r="A1328" s="3" t="s">
        <v>677</v>
      </c>
      <c r="C1328" s="2">
        <f>C1310+C1317+C1326</f>
        <v>59274.41</v>
      </c>
      <c r="D1328" s="2"/>
      <c r="E1328" s="2">
        <f>E1310+E1317+E1326</f>
        <v>103983.51000000001</v>
      </c>
      <c r="F1328" s="2"/>
      <c r="G1328" s="2">
        <f>G1310+G1317+G1326</f>
        <v>107764.47000000002</v>
      </c>
      <c r="H1328" s="2"/>
      <c r="I1328" s="2">
        <f>I1310+I1317+I1326</f>
        <v>171860</v>
      </c>
      <c r="J1328" s="2"/>
      <c r="K1328" s="4">
        <f>K1310+K1317+K1326</f>
        <v>172200</v>
      </c>
      <c r="L1328" s="2"/>
      <c r="M1328" s="4">
        <f>M1310+M1317+M1326</f>
        <v>181012</v>
      </c>
      <c r="N1328" s="2"/>
      <c r="O1328" s="4">
        <f>O1310+O1317+O1326</f>
        <v>1669</v>
      </c>
      <c r="P1328" s="2"/>
      <c r="Q1328" s="4">
        <f>Q1310+Q1317+Q1326</f>
        <v>182681</v>
      </c>
      <c r="R1328" s="2"/>
      <c r="S1328" s="4"/>
      <c r="T1328" s="15"/>
      <c r="AH1328" s="5"/>
    </row>
    <row r="1329" spans="3:34" s="3" customFormat="1" ht="11.85" customHeight="1" x14ac:dyDescent="0.2">
      <c r="C1329" s="2"/>
      <c r="E1329" s="2"/>
      <c r="G1329" s="2"/>
      <c r="I1329" s="2"/>
      <c r="K1329" s="4"/>
      <c r="M1329" s="4"/>
      <c r="O1329" s="4"/>
      <c r="Q1329" s="4"/>
      <c r="S1329" s="4"/>
      <c r="T1329" s="7"/>
      <c r="AH1329" s="5"/>
    </row>
    <row r="1330" spans="3:34" s="3" customFormat="1" ht="11.85" customHeight="1" x14ac:dyDescent="0.2">
      <c r="C1330" s="2"/>
      <c r="E1330" s="2"/>
      <c r="G1330" s="2"/>
      <c r="I1330" s="2"/>
      <c r="K1330" s="4"/>
      <c r="M1330" s="4"/>
      <c r="O1330" s="4"/>
      <c r="Q1330" s="4"/>
      <c r="S1330" s="4"/>
      <c r="T1330" s="7"/>
      <c r="AH1330" s="5"/>
    </row>
    <row r="1331" spans="3:34" s="3" customFormat="1" ht="11.85" customHeight="1" x14ac:dyDescent="0.2">
      <c r="C1331" s="2"/>
      <c r="E1331" s="2"/>
      <c r="G1331" s="2"/>
      <c r="I1331" s="2"/>
      <c r="K1331" s="4"/>
      <c r="M1331" s="4"/>
      <c r="O1331" s="4"/>
      <c r="Q1331" s="4"/>
      <c r="S1331" s="4"/>
      <c r="T1331" s="7"/>
      <c r="AH1331" s="5"/>
    </row>
    <row r="1332" spans="3:34" s="3" customFormat="1" ht="11.85" customHeight="1" x14ac:dyDescent="0.2">
      <c r="C1332" s="2"/>
      <c r="E1332" s="2"/>
      <c r="G1332" s="2"/>
      <c r="I1332" s="2"/>
      <c r="K1332" s="4"/>
      <c r="M1332" s="4"/>
      <c r="O1332" s="4"/>
      <c r="Q1332" s="4"/>
      <c r="S1332" s="4"/>
      <c r="T1332" s="7"/>
      <c r="AH1332" s="5"/>
    </row>
    <row r="1333" spans="3:34" s="3" customFormat="1" ht="11.85" customHeight="1" x14ac:dyDescent="0.2">
      <c r="C1333" s="2"/>
      <c r="E1333" s="2"/>
      <c r="G1333" s="2"/>
      <c r="I1333" s="2"/>
      <c r="K1333" s="4"/>
      <c r="M1333" s="4"/>
      <c r="O1333" s="4"/>
      <c r="Q1333" s="4"/>
      <c r="S1333" s="4"/>
      <c r="T1333" s="7"/>
      <c r="AH1333" s="5"/>
    </row>
    <row r="1334" spans="3:34" s="3" customFormat="1" ht="11.85" customHeight="1" x14ac:dyDescent="0.2">
      <c r="C1334" s="2"/>
      <c r="E1334" s="2"/>
      <c r="G1334" s="2"/>
      <c r="I1334" s="2"/>
      <c r="K1334" s="4"/>
      <c r="M1334" s="4"/>
      <c r="O1334" s="4"/>
      <c r="Q1334" s="4"/>
      <c r="S1334" s="4"/>
      <c r="T1334" s="7"/>
      <c r="AH1334" s="5"/>
    </row>
    <row r="1335" spans="3:34" s="3" customFormat="1" ht="11.85" customHeight="1" x14ac:dyDescent="0.2">
      <c r="C1335" s="2"/>
      <c r="E1335" s="2"/>
      <c r="G1335" s="2"/>
      <c r="I1335" s="2"/>
      <c r="K1335" s="4"/>
      <c r="M1335" s="4"/>
      <c r="O1335" s="4"/>
      <c r="Q1335" s="4"/>
      <c r="S1335" s="4"/>
      <c r="T1335" s="7"/>
      <c r="AH1335" s="5"/>
    </row>
    <row r="1336" spans="3:34" s="3" customFormat="1" ht="11.85" customHeight="1" x14ac:dyDescent="0.2">
      <c r="C1336" s="2"/>
      <c r="E1336" s="2"/>
      <c r="G1336" s="2"/>
      <c r="I1336" s="2"/>
      <c r="K1336" s="4"/>
      <c r="M1336" s="4"/>
      <c r="O1336" s="4"/>
      <c r="Q1336" s="4"/>
      <c r="S1336" s="4"/>
      <c r="T1336" s="7"/>
      <c r="AH1336" s="5"/>
    </row>
    <row r="1337" spans="3:34" s="3" customFormat="1" ht="11.85" customHeight="1" x14ac:dyDescent="0.2">
      <c r="C1337" s="2"/>
      <c r="E1337" s="2"/>
      <c r="G1337" s="2"/>
      <c r="I1337" s="2"/>
      <c r="K1337" s="4"/>
      <c r="M1337" s="4"/>
      <c r="O1337" s="4"/>
      <c r="Q1337" s="4"/>
      <c r="S1337" s="4"/>
      <c r="T1337" s="7"/>
      <c r="AH1337" s="5"/>
    </row>
    <row r="1338" spans="3:34" s="3" customFormat="1" ht="11.85" customHeight="1" x14ac:dyDescent="0.2">
      <c r="C1338" s="2"/>
      <c r="E1338" s="2"/>
      <c r="G1338" s="2"/>
      <c r="I1338" s="2"/>
      <c r="K1338" s="4"/>
      <c r="M1338" s="4"/>
      <c r="O1338" s="4"/>
      <c r="Q1338" s="4"/>
      <c r="S1338" s="4"/>
      <c r="T1338" s="7"/>
      <c r="AH1338" s="5"/>
    </row>
    <row r="1339" spans="3:34" s="3" customFormat="1" ht="11.85" customHeight="1" x14ac:dyDescent="0.2">
      <c r="C1339" s="2"/>
      <c r="E1339" s="2"/>
      <c r="G1339" s="2"/>
      <c r="I1339" s="2"/>
      <c r="K1339" s="4"/>
      <c r="M1339" s="4"/>
      <c r="O1339" s="4"/>
      <c r="Q1339" s="4"/>
      <c r="S1339" s="4"/>
      <c r="T1339" s="7"/>
      <c r="AH1339" s="5"/>
    </row>
    <row r="1340" spans="3:34" s="3" customFormat="1" ht="11.85" customHeight="1" x14ac:dyDescent="0.2">
      <c r="C1340" s="2"/>
      <c r="E1340" s="2"/>
      <c r="G1340" s="2"/>
      <c r="I1340" s="2"/>
      <c r="K1340" s="4"/>
      <c r="M1340" s="4"/>
      <c r="O1340" s="4"/>
      <c r="Q1340" s="4"/>
      <c r="S1340" s="4"/>
      <c r="T1340" s="7"/>
      <c r="AH1340" s="5"/>
    </row>
    <row r="1341" spans="3:34" s="3" customFormat="1" ht="11.85" customHeight="1" x14ac:dyDescent="0.2">
      <c r="C1341" s="2"/>
      <c r="E1341" s="2"/>
      <c r="G1341" s="2"/>
      <c r="I1341" s="2"/>
      <c r="K1341" s="4"/>
      <c r="M1341" s="4"/>
      <c r="O1341" s="4"/>
      <c r="Q1341" s="4"/>
      <c r="S1341" s="4"/>
      <c r="T1341" s="7"/>
      <c r="AH1341" s="5"/>
    </row>
    <row r="1342" spans="3:34" s="3" customFormat="1" ht="11.85" customHeight="1" x14ac:dyDescent="0.2">
      <c r="C1342" s="2"/>
      <c r="E1342" s="2"/>
      <c r="G1342" s="2"/>
      <c r="I1342" s="2"/>
      <c r="K1342" s="4"/>
      <c r="M1342" s="4"/>
      <c r="O1342" s="4"/>
      <c r="Q1342" s="4"/>
      <c r="S1342" s="4"/>
      <c r="T1342" s="7"/>
      <c r="AH1342" s="5"/>
    </row>
    <row r="1343" spans="3:34" s="3" customFormat="1" ht="11.85" customHeight="1" x14ac:dyDescent="0.2">
      <c r="C1343" s="2"/>
      <c r="E1343" s="2"/>
      <c r="G1343" s="2"/>
      <c r="I1343" s="2"/>
      <c r="K1343" s="4"/>
      <c r="M1343" s="4"/>
      <c r="O1343" s="4"/>
      <c r="Q1343" s="4"/>
      <c r="S1343" s="4"/>
      <c r="T1343" s="7"/>
      <c r="AH1343" s="5"/>
    </row>
    <row r="1344" spans="3:34" s="3" customFormat="1" ht="11.85" customHeight="1" x14ac:dyDescent="0.2">
      <c r="C1344" s="2"/>
      <c r="E1344" s="2"/>
      <c r="G1344" s="2"/>
      <c r="I1344" s="2"/>
      <c r="K1344" s="4"/>
      <c r="M1344" s="4"/>
      <c r="O1344" s="4"/>
      <c r="Q1344" s="4"/>
      <c r="S1344" s="4"/>
      <c r="T1344" s="7"/>
      <c r="AH1344" s="5"/>
    </row>
    <row r="1345" spans="1:34" s="3" customFormat="1" ht="11.85" customHeight="1" x14ac:dyDescent="0.2">
      <c r="C1345" s="2"/>
      <c r="E1345" s="2"/>
      <c r="G1345" s="2"/>
      <c r="I1345" s="2"/>
      <c r="K1345" s="4"/>
      <c r="M1345" s="4"/>
      <c r="O1345" s="4"/>
      <c r="Q1345" s="4"/>
      <c r="S1345" s="4"/>
      <c r="T1345" s="7"/>
      <c r="AH1345" s="5"/>
    </row>
    <row r="1346" spans="1:34" s="3" customFormat="1" ht="11.85" customHeight="1" x14ac:dyDescent="0.2">
      <c r="C1346" s="2"/>
      <c r="E1346" s="2"/>
      <c r="G1346" s="2"/>
      <c r="I1346" s="2"/>
      <c r="K1346" s="4"/>
      <c r="M1346" s="4"/>
      <c r="O1346" s="4"/>
      <c r="Q1346" s="4"/>
      <c r="S1346" s="4"/>
      <c r="T1346" s="7"/>
      <c r="AH1346" s="5"/>
    </row>
    <row r="1347" spans="1:34" s="3" customFormat="1" ht="11.85" customHeight="1" x14ac:dyDescent="0.2">
      <c r="C1347" s="2"/>
      <c r="E1347" s="2"/>
      <c r="G1347" s="2"/>
      <c r="I1347" s="2"/>
      <c r="K1347" s="4"/>
      <c r="M1347" s="4"/>
      <c r="O1347" s="4"/>
      <c r="Q1347" s="4"/>
      <c r="S1347" s="4"/>
      <c r="T1347" s="7"/>
      <c r="AH1347" s="5"/>
    </row>
    <row r="1348" spans="1:34" s="3" customFormat="1" ht="11.85" customHeight="1" x14ac:dyDescent="0.2">
      <c r="C1348" s="2"/>
      <c r="E1348" s="2"/>
      <c r="G1348" s="2"/>
      <c r="I1348" s="2"/>
      <c r="K1348" s="4"/>
      <c r="M1348" s="4"/>
      <c r="O1348" s="4"/>
      <c r="Q1348" s="4"/>
      <c r="S1348" s="4"/>
      <c r="T1348" s="7"/>
      <c r="AH1348" s="5"/>
    </row>
    <row r="1349" spans="1:34" s="3" customFormat="1" ht="11.85" customHeight="1" x14ac:dyDescent="0.2">
      <c r="C1349" s="2"/>
      <c r="E1349" s="2"/>
      <c r="G1349" s="2"/>
      <c r="I1349" s="2"/>
      <c r="K1349" s="4"/>
      <c r="M1349" s="4"/>
      <c r="O1349" s="4"/>
      <c r="Q1349" s="4"/>
      <c r="S1349" s="4"/>
      <c r="T1349" s="7"/>
      <c r="AH1349" s="5"/>
    </row>
    <row r="1350" spans="1:34" s="3" customFormat="1" ht="11.85" customHeight="1" x14ac:dyDescent="0.2">
      <c r="C1350" s="2"/>
      <c r="E1350" s="2"/>
      <c r="G1350" s="2"/>
      <c r="I1350" s="2"/>
      <c r="K1350" s="4"/>
      <c r="M1350" s="4"/>
      <c r="O1350" s="4"/>
      <c r="Q1350" s="4"/>
      <c r="S1350" s="4"/>
      <c r="T1350" s="7"/>
      <c r="AH1350" s="5"/>
    </row>
    <row r="1351" spans="1:34" s="3" customFormat="1" ht="11.85" customHeight="1" x14ac:dyDescent="0.2">
      <c r="C1351" s="2"/>
      <c r="E1351" s="2"/>
      <c r="G1351" s="2"/>
      <c r="I1351" s="2"/>
      <c r="K1351" s="4"/>
      <c r="M1351" s="4"/>
      <c r="O1351" s="4"/>
      <c r="Q1351" s="4"/>
      <c r="S1351" s="4"/>
      <c r="T1351" s="7"/>
      <c r="AH1351" s="5"/>
    </row>
    <row r="1352" spans="1:34" s="3" customFormat="1" ht="11.85" customHeight="1" x14ac:dyDescent="0.2">
      <c r="C1352" s="2"/>
      <c r="E1352" s="2"/>
      <c r="G1352" s="2"/>
      <c r="I1352" s="2"/>
      <c r="K1352" s="4"/>
      <c r="M1352" s="4"/>
      <c r="O1352" s="4"/>
      <c r="Q1352" s="4"/>
      <c r="S1352" s="4"/>
      <c r="T1352" s="7"/>
      <c r="AH1352" s="5"/>
    </row>
    <row r="1353" spans="1:34" s="3" customFormat="1" ht="11.85" customHeight="1" x14ac:dyDescent="0.2">
      <c r="C1353" s="2"/>
      <c r="E1353" s="2"/>
      <c r="G1353" s="2"/>
      <c r="I1353" s="2"/>
      <c r="K1353" s="4"/>
      <c r="M1353" s="4"/>
      <c r="O1353" s="4"/>
      <c r="Q1353" s="4"/>
      <c r="S1353" s="4"/>
      <c r="T1353" s="7"/>
      <c r="AH1353" s="5"/>
    </row>
    <row r="1354" spans="1:34" s="3" customFormat="1" ht="11.85" customHeight="1" x14ac:dyDescent="0.2">
      <c r="C1354" s="2"/>
      <c r="E1354" s="2"/>
      <c r="G1354" s="2"/>
      <c r="I1354" s="2"/>
      <c r="K1354" s="4"/>
      <c r="M1354" s="4"/>
      <c r="O1354" s="4"/>
      <c r="Q1354" s="4"/>
      <c r="S1354" s="4"/>
      <c r="T1354" s="7"/>
      <c r="AH1354" s="5"/>
    </row>
    <row r="1355" spans="1:34" s="3" customFormat="1" ht="11.85" customHeight="1" x14ac:dyDescent="0.2">
      <c r="A1355" s="1"/>
      <c r="B1355" s="1"/>
      <c r="C1355" s="2"/>
      <c r="E1355" s="2" t="str">
        <f>$E$1</f>
        <v>CITY OF BRADY</v>
      </c>
      <c r="G1355" s="2"/>
      <c r="I1355" s="2"/>
      <c r="K1355" s="4"/>
      <c r="M1355" s="4"/>
      <c r="O1355" s="4"/>
      <c r="Q1355" s="4"/>
      <c r="S1355" s="4"/>
      <c r="T1355" s="7"/>
      <c r="AH1355" s="5"/>
    </row>
    <row r="1356" spans="1:34" s="3" customFormat="1" ht="11.85" customHeight="1" x14ac:dyDescent="0.2">
      <c r="C1356" s="2"/>
      <c r="E1356" s="2" t="str">
        <f>$E$2</f>
        <v>BUDGET REPORT</v>
      </c>
      <c r="G1356" s="2"/>
      <c r="I1356" s="2"/>
      <c r="K1356" s="4"/>
      <c r="M1356" s="4"/>
      <c r="O1356" s="4"/>
      <c r="Q1356" s="4"/>
      <c r="S1356" s="4"/>
      <c r="T1356" s="7"/>
      <c r="AH1356" s="5"/>
    </row>
    <row r="1357" spans="1:34" s="3" customFormat="1" ht="11.85" customHeight="1" x14ac:dyDescent="0.2">
      <c r="C1357" s="2"/>
      <c r="E1357" s="2" t="str">
        <f>$E$3</f>
        <v>FISCAL YEAR 2017 - 2018</v>
      </c>
      <c r="G1357" s="2"/>
      <c r="I1357" s="2"/>
      <c r="K1357" s="4"/>
      <c r="M1357" s="4"/>
      <c r="O1357" s="4"/>
      <c r="Q1357" s="4"/>
      <c r="S1357" s="4"/>
      <c r="T1357" s="7"/>
      <c r="AH1357" s="5"/>
    </row>
    <row r="1358" spans="1:34" s="3" customFormat="1" ht="11.85" customHeight="1" x14ac:dyDescent="0.2">
      <c r="A1358" s="3" t="s">
        <v>3</v>
      </c>
      <c r="C1358" s="2"/>
      <c r="E1358" s="2"/>
      <c r="G1358" s="2"/>
      <c r="I1358" s="2"/>
      <c r="K1358" s="4"/>
      <c r="M1358" s="4"/>
      <c r="O1358" s="4"/>
      <c r="Q1358" s="4"/>
      <c r="S1358" s="4"/>
      <c r="T1358" s="7"/>
      <c r="AH1358" s="5"/>
    </row>
    <row r="1359" spans="1:34" s="3" customFormat="1" ht="11.85" customHeight="1" x14ac:dyDescent="0.2">
      <c r="A1359" s="3" t="s">
        <v>678</v>
      </c>
      <c r="C1359" s="2"/>
      <c r="E1359" s="2"/>
      <c r="G1359" s="2"/>
      <c r="I1359" s="2"/>
      <c r="K1359" s="4"/>
      <c r="M1359" s="4"/>
      <c r="O1359" s="4"/>
      <c r="Q1359" s="4"/>
      <c r="S1359" s="4"/>
      <c r="T1359" s="7"/>
      <c r="AH1359" s="5"/>
    </row>
    <row r="1360" spans="1:34" ht="11.85" customHeight="1" x14ac:dyDescent="0.2">
      <c r="I1360" s="49" t="str">
        <f>$I$6</f>
        <v>(----- 2016-2017 ------)</v>
      </c>
      <c r="J1360" s="49"/>
      <c r="K1360" s="49"/>
      <c r="L1360" s="8"/>
      <c r="M1360" s="49" t="str">
        <f>$M$6</f>
        <v>2017-2018</v>
      </c>
      <c r="N1360" s="49"/>
      <c r="O1360" s="49"/>
      <c r="P1360" s="49"/>
      <c r="Q1360" s="49"/>
    </row>
    <row r="1361" spans="1:21" ht="11.85" customHeight="1" x14ac:dyDescent="0.2">
      <c r="C1361" s="9" t="str">
        <f>$C$7</f>
        <v>2013-2014</v>
      </c>
      <c r="D1361" s="8"/>
      <c r="E1361" s="9" t="str">
        <f>$E$7</f>
        <v>2014-2015</v>
      </c>
      <c r="F1361" s="8"/>
      <c r="G1361" s="9" t="str">
        <f>$G$7</f>
        <v>2015-2016</v>
      </c>
      <c r="H1361" s="8"/>
      <c r="I1361" s="9" t="s">
        <v>9</v>
      </c>
      <c r="J1361" s="8"/>
      <c r="K1361" s="10" t="str">
        <f>+$K$7</f>
        <v>PROJECTED</v>
      </c>
      <c r="L1361" s="8"/>
      <c r="M1361" s="10" t="str">
        <f>$M$7</f>
        <v>2017-2018</v>
      </c>
      <c r="N1361" s="8"/>
      <c r="O1361" s="10" t="str">
        <f>$O$7</f>
        <v>2017-2018</v>
      </c>
      <c r="P1361" s="8"/>
      <c r="Q1361" s="10" t="str">
        <f>$Q$7</f>
        <v>APPROVED</v>
      </c>
    </row>
    <row r="1362" spans="1:21" ht="11.85" customHeight="1" x14ac:dyDescent="0.2">
      <c r="A1362" s="11" t="s">
        <v>247</v>
      </c>
      <c r="C1362" s="12" t="s">
        <v>12</v>
      </c>
      <c r="D1362" s="8"/>
      <c r="E1362" s="12" t="s">
        <v>12</v>
      </c>
      <c r="F1362" s="8"/>
      <c r="G1362" s="12" t="s">
        <v>12</v>
      </c>
      <c r="H1362" s="8"/>
      <c r="I1362" s="12" t="s">
        <v>13</v>
      </c>
      <c r="J1362" s="8"/>
      <c r="K1362" s="13" t="s">
        <v>13</v>
      </c>
      <c r="L1362" s="8"/>
      <c r="M1362" s="13" t="str">
        <f>$M$8</f>
        <v>BASE</v>
      </c>
      <c r="N1362" s="8"/>
      <c r="O1362" s="13" t="str">
        <f>$O$8</f>
        <v>SUPPLEMENTAL</v>
      </c>
      <c r="P1362" s="8"/>
      <c r="Q1362" s="13" t="str">
        <f>$Q$8</f>
        <v>BUDGET</v>
      </c>
    </row>
    <row r="1363" spans="1:21" ht="11.85" customHeight="1" x14ac:dyDescent="0.2"/>
    <row r="1364" spans="1:21" ht="11.85" customHeight="1" x14ac:dyDescent="0.2">
      <c r="A1364" s="14" t="s">
        <v>248</v>
      </c>
    </row>
    <row r="1365" spans="1:21" ht="11.85" customHeight="1" x14ac:dyDescent="0.2">
      <c r="A1365" s="3" t="s">
        <v>679</v>
      </c>
      <c r="C1365" s="2">
        <v>135645.07999999999</v>
      </c>
      <c r="D1365" s="2"/>
      <c r="E1365" s="2">
        <v>117184.78</v>
      </c>
      <c r="F1365" s="2"/>
      <c r="G1365" s="2">
        <v>146906.04999999999</v>
      </c>
      <c r="H1365" s="2"/>
      <c r="I1365" s="2">
        <v>174795</v>
      </c>
      <c r="J1365" s="2"/>
      <c r="K1365" s="4">
        <v>174795</v>
      </c>
      <c r="L1365" s="2"/>
      <c r="M1365" s="4">
        <v>156333</v>
      </c>
      <c r="N1365" s="2"/>
      <c r="O1365" s="4">
        <v>0</v>
      </c>
      <c r="P1365" s="2"/>
      <c r="Q1365" s="4">
        <f t="shared" ref="Q1365:Q1374" si="47">M1365+O1365</f>
        <v>156333</v>
      </c>
      <c r="T1365" s="15"/>
    </row>
    <row r="1366" spans="1:21" ht="11.85" customHeight="1" x14ac:dyDescent="0.2">
      <c r="A1366" s="3" t="s">
        <v>680</v>
      </c>
      <c r="C1366" s="2">
        <v>785.14</v>
      </c>
      <c r="D1366" s="2"/>
      <c r="E1366" s="2">
        <v>371.53</v>
      </c>
      <c r="F1366" s="2"/>
      <c r="G1366" s="2">
        <v>408.47</v>
      </c>
      <c r="H1366" s="2"/>
      <c r="I1366" s="2">
        <v>1000</v>
      </c>
      <c r="J1366" s="2"/>
      <c r="K1366" s="4">
        <v>1000</v>
      </c>
      <c r="L1366" s="2"/>
      <c r="M1366" s="4">
        <v>1000</v>
      </c>
      <c r="N1366" s="2"/>
      <c r="O1366" s="4">
        <v>0</v>
      </c>
      <c r="P1366" s="2"/>
      <c r="Q1366" s="4">
        <f t="shared" si="47"/>
        <v>1000</v>
      </c>
      <c r="T1366" s="15"/>
    </row>
    <row r="1367" spans="1:21" ht="11.85" customHeight="1" x14ac:dyDescent="0.2">
      <c r="A1367" s="3" t="s">
        <v>681</v>
      </c>
      <c r="C1367" s="2">
        <v>0</v>
      </c>
      <c r="D1367" s="2"/>
      <c r="E1367" s="2">
        <v>0</v>
      </c>
      <c r="F1367" s="2"/>
      <c r="G1367" s="2">
        <v>0</v>
      </c>
      <c r="H1367" s="2"/>
      <c r="I1367" s="2">
        <v>0</v>
      </c>
      <c r="J1367" s="2"/>
      <c r="K1367" s="4">
        <v>0</v>
      </c>
      <c r="L1367" s="2"/>
      <c r="M1367" s="4">
        <v>600</v>
      </c>
      <c r="N1367" s="2"/>
      <c r="O1367" s="4">
        <v>0</v>
      </c>
      <c r="P1367" s="2"/>
      <c r="Q1367" s="4">
        <f t="shared" si="47"/>
        <v>600</v>
      </c>
      <c r="T1367" s="15"/>
    </row>
    <row r="1368" spans="1:21" ht="11.85" customHeight="1" x14ac:dyDescent="0.2">
      <c r="A1368" s="3" t="s">
        <v>682</v>
      </c>
      <c r="C1368" s="2">
        <v>0</v>
      </c>
      <c r="D1368" s="2"/>
      <c r="E1368" s="2">
        <v>3230</v>
      </c>
      <c r="F1368" s="2"/>
      <c r="G1368" s="2">
        <v>3500</v>
      </c>
      <c r="H1368" s="2"/>
      <c r="I1368" s="2">
        <v>3640</v>
      </c>
      <c r="J1368" s="2"/>
      <c r="K1368" s="4">
        <v>3640</v>
      </c>
      <c r="L1368" s="2"/>
      <c r="M1368" s="4">
        <v>3640</v>
      </c>
      <c r="N1368" s="2"/>
      <c r="O1368" s="4">
        <v>0</v>
      </c>
      <c r="P1368" s="2"/>
      <c r="Q1368" s="4">
        <f t="shared" si="47"/>
        <v>3640</v>
      </c>
      <c r="T1368" s="15"/>
    </row>
    <row r="1369" spans="1:21" ht="11.85" customHeight="1" x14ac:dyDescent="0.2">
      <c r="A1369" s="3" t="s">
        <v>683</v>
      </c>
      <c r="C1369" s="2">
        <v>0</v>
      </c>
      <c r="D1369" s="2"/>
      <c r="E1369" s="2">
        <v>0</v>
      </c>
      <c r="F1369" s="2"/>
      <c r="G1369" s="2">
        <v>100</v>
      </c>
      <c r="H1369" s="2"/>
      <c r="I1369" s="2">
        <v>300</v>
      </c>
      <c r="J1369" s="2"/>
      <c r="K1369" s="4">
        <v>300</v>
      </c>
      <c r="L1369" s="2"/>
      <c r="M1369" s="4">
        <v>300</v>
      </c>
      <c r="N1369" s="2"/>
      <c r="O1369" s="4">
        <v>0</v>
      </c>
      <c r="P1369" s="2"/>
      <c r="Q1369" s="4">
        <f t="shared" si="47"/>
        <v>300</v>
      </c>
      <c r="T1369" s="15"/>
    </row>
    <row r="1370" spans="1:21" ht="11.85" customHeight="1" x14ac:dyDescent="0.2">
      <c r="A1370" s="3" t="s">
        <v>684</v>
      </c>
      <c r="C1370" s="2">
        <v>28368.69</v>
      </c>
      <c r="D1370" s="2"/>
      <c r="E1370" s="2">
        <v>30572.01</v>
      </c>
      <c r="F1370" s="2"/>
      <c r="G1370" s="2">
        <v>45352.17</v>
      </c>
      <c r="H1370" s="2"/>
      <c r="I1370" s="2">
        <v>49224</v>
      </c>
      <c r="J1370" s="2"/>
      <c r="K1370" s="4">
        <v>49224</v>
      </c>
      <c r="L1370" s="2"/>
      <c r="M1370" s="4">
        <v>57076</v>
      </c>
      <c r="N1370" s="2"/>
      <c r="O1370" s="4">
        <v>0</v>
      </c>
      <c r="P1370" s="2"/>
      <c r="Q1370" s="4">
        <f t="shared" si="47"/>
        <v>57076</v>
      </c>
      <c r="T1370" s="15"/>
    </row>
    <row r="1371" spans="1:21" ht="11.85" customHeight="1" x14ac:dyDescent="0.2">
      <c r="A1371" s="3" t="s">
        <v>685</v>
      </c>
      <c r="C1371" s="2">
        <v>13782.31</v>
      </c>
      <c r="D1371" s="2"/>
      <c r="E1371" s="2">
        <v>12889.24</v>
      </c>
      <c r="F1371" s="2"/>
      <c r="G1371" s="2">
        <v>15780.08</v>
      </c>
      <c r="H1371" s="2"/>
      <c r="I1371" s="2">
        <v>16697</v>
      </c>
      <c r="J1371" s="2"/>
      <c r="K1371" s="4">
        <v>16697</v>
      </c>
      <c r="L1371" s="2"/>
      <c r="M1371" s="4">
        <v>16441</v>
      </c>
      <c r="N1371" s="2"/>
      <c r="O1371" s="4">
        <v>0</v>
      </c>
      <c r="P1371" s="2"/>
      <c r="Q1371" s="4">
        <f t="shared" si="47"/>
        <v>16441</v>
      </c>
      <c r="T1371" s="15"/>
    </row>
    <row r="1372" spans="1:21" ht="11.85" customHeight="1" x14ac:dyDescent="0.2">
      <c r="A1372" s="3" t="s">
        <v>686</v>
      </c>
      <c r="C1372" s="2">
        <v>7803.43</v>
      </c>
      <c r="D1372" s="2"/>
      <c r="E1372" s="2">
        <v>9793.9</v>
      </c>
      <c r="F1372" s="2"/>
      <c r="G1372" s="2">
        <v>11777.49</v>
      </c>
      <c r="H1372" s="2"/>
      <c r="I1372" s="2">
        <v>13020</v>
      </c>
      <c r="J1372" s="2"/>
      <c r="K1372" s="4">
        <v>13020</v>
      </c>
      <c r="L1372" s="2"/>
      <c r="M1372" s="4">
        <v>10377</v>
      </c>
      <c r="N1372" s="2"/>
      <c r="O1372" s="4">
        <v>0</v>
      </c>
      <c r="P1372" s="2"/>
      <c r="Q1372" s="4">
        <f t="shared" si="47"/>
        <v>10377</v>
      </c>
      <c r="T1372" s="15"/>
    </row>
    <row r="1373" spans="1:21" ht="11.85" customHeight="1" x14ac:dyDescent="0.2">
      <c r="A1373" s="3" t="s">
        <v>687</v>
      </c>
      <c r="C1373" s="2">
        <v>1198.6400000000001</v>
      </c>
      <c r="D1373" s="2"/>
      <c r="E1373" s="2">
        <v>59.35</v>
      </c>
      <c r="F1373" s="2"/>
      <c r="G1373" s="2">
        <v>865.38</v>
      </c>
      <c r="H1373" s="2"/>
      <c r="I1373" s="2">
        <v>693</v>
      </c>
      <c r="J1373" s="2"/>
      <c r="K1373" s="4">
        <v>693</v>
      </c>
      <c r="L1373" s="2"/>
      <c r="M1373" s="4">
        <v>567</v>
      </c>
      <c r="N1373" s="2"/>
      <c r="O1373" s="4">
        <v>0</v>
      </c>
      <c r="P1373" s="2"/>
      <c r="Q1373" s="4">
        <f t="shared" si="47"/>
        <v>567</v>
      </c>
      <c r="T1373" s="15"/>
    </row>
    <row r="1374" spans="1:21" ht="11.85" customHeight="1" x14ac:dyDescent="0.2">
      <c r="A1374" s="3" t="s">
        <v>688</v>
      </c>
      <c r="C1374" s="16">
        <v>10126.780000000001</v>
      </c>
      <c r="D1374" s="2"/>
      <c r="E1374" s="16">
        <v>9223.2000000000007</v>
      </c>
      <c r="F1374" s="2"/>
      <c r="G1374" s="16">
        <v>11538.18</v>
      </c>
      <c r="H1374" s="2"/>
      <c r="I1374" s="16">
        <v>13712</v>
      </c>
      <c r="J1374" s="2"/>
      <c r="K1374" s="17">
        <v>13712</v>
      </c>
      <c r="L1374" s="2"/>
      <c r="M1374" s="17">
        <v>12272</v>
      </c>
      <c r="N1374" s="2"/>
      <c r="O1374" s="17">
        <v>0</v>
      </c>
      <c r="P1374" s="2"/>
      <c r="Q1374" s="17">
        <f t="shared" si="47"/>
        <v>12272</v>
      </c>
      <c r="T1374" s="15"/>
    </row>
    <row r="1375" spans="1:21" ht="11.85" customHeight="1" x14ac:dyDescent="0.2">
      <c r="A1375" s="3" t="s">
        <v>259</v>
      </c>
      <c r="C1375" s="2">
        <f>SUM(C1365:C1374)</f>
        <v>197710.07</v>
      </c>
      <c r="D1375" s="2"/>
      <c r="E1375" s="2">
        <f>SUM(E1365:E1374)</f>
        <v>183324.01</v>
      </c>
      <c r="F1375" s="2"/>
      <c r="G1375" s="2">
        <f>SUM(G1365:G1374)</f>
        <v>236227.81999999998</v>
      </c>
      <c r="H1375" s="2"/>
      <c r="I1375" s="2">
        <f>SUM(I1365:I1374)</f>
        <v>273081</v>
      </c>
      <c r="J1375" s="2"/>
      <c r="K1375" s="4">
        <f>SUM(K1365:K1374)</f>
        <v>273081</v>
      </c>
      <c r="L1375" s="2"/>
      <c r="M1375" s="4">
        <f>SUM(M1365:M1374)</f>
        <v>258606</v>
      </c>
      <c r="N1375" s="2"/>
      <c r="O1375" s="4">
        <f>SUM(O1365:O1374)</f>
        <v>0</v>
      </c>
      <c r="P1375" s="2"/>
      <c r="Q1375" s="4">
        <f>SUM(Q1365:Q1374)</f>
        <v>258606</v>
      </c>
      <c r="R1375" s="2"/>
      <c r="U1375" s="2"/>
    </row>
    <row r="1376" spans="1:21" ht="11.85" customHeight="1" x14ac:dyDescent="0.2">
      <c r="D1376" s="2"/>
      <c r="F1376" s="2"/>
      <c r="H1376" s="2"/>
      <c r="J1376" s="2"/>
      <c r="L1376" s="2"/>
      <c r="N1376" s="2"/>
      <c r="P1376" s="2"/>
    </row>
    <row r="1377" spans="1:34" ht="11.85" customHeight="1" x14ac:dyDescent="0.2">
      <c r="A1377" s="14" t="s">
        <v>260</v>
      </c>
      <c r="D1377" s="2"/>
      <c r="F1377" s="2"/>
      <c r="H1377" s="2"/>
      <c r="J1377" s="2"/>
      <c r="L1377" s="2"/>
      <c r="N1377" s="2"/>
      <c r="P1377" s="2"/>
    </row>
    <row r="1378" spans="1:34" ht="11.85" customHeight="1" x14ac:dyDescent="0.2">
      <c r="A1378" s="3" t="s">
        <v>689</v>
      </c>
      <c r="C1378" s="2">
        <v>0</v>
      </c>
      <c r="D1378" s="2"/>
      <c r="E1378" s="2">
        <v>0</v>
      </c>
      <c r="F1378" s="2"/>
      <c r="G1378" s="2">
        <v>0</v>
      </c>
      <c r="H1378" s="2"/>
      <c r="I1378" s="2">
        <v>0</v>
      </c>
      <c r="J1378" s="2"/>
      <c r="K1378" s="4">
        <v>0</v>
      </c>
      <c r="L1378" s="2"/>
      <c r="M1378" s="4">
        <v>0</v>
      </c>
      <c r="N1378" s="2"/>
      <c r="O1378" s="4">
        <v>0</v>
      </c>
      <c r="P1378" s="2"/>
      <c r="Q1378" s="4">
        <f t="shared" ref="Q1378:Q1390" si="48">M1378+O1378</f>
        <v>0</v>
      </c>
      <c r="T1378" s="15"/>
    </row>
    <row r="1379" spans="1:34" ht="11.85" customHeight="1" x14ac:dyDescent="0.2">
      <c r="A1379" s="3" t="s">
        <v>690</v>
      </c>
      <c r="C1379" s="2">
        <v>24042.99</v>
      </c>
      <c r="D1379" s="2"/>
      <c r="E1379" s="2">
        <v>19751.2</v>
      </c>
      <c r="F1379" s="2"/>
      <c r="G1379" s="2">
        <v>19189.16</v>
      </c>
      <c r="H1379" s="2"/>
      <c r="I1379" s="2">
        <v>19000</v>
      </c>
      <c r="J1379" s="2"/>
      <c r="K1379" s="4">
        <v>19000</v>
      </c>
      <c r="L1379" s="2"/>
      <c r="M1379" s="4">
        <v>19000</v>
      </c>
      <c r="N1379" s="2"/>
      <c r="O1379" s="4">
        <v>0</v>
      </c>
      <c r="P1379" s="2"/>
      <c r="Q1379" s="4">
        <f t="shared" si="48"/>
        <v>19000</v>
      </c>
      <c r="T1379" s="15"/>
    </row>
    <row r="1380" spans="1:34" ht="11.85" customHeight="1" x14ac:dyDescent="0.2">
      <c r="A1380" s="3" t="s">
        <v>691</v>
      </c>
      <c r="C1380" s="2">
        <v>0</v>
      </c>
      <c r="D1380" s="2"/>
      <c r="E1380" s="2">
        <v>0</v>
      </c>
      <c r="F1380" s="2"/>
      <c r="G1380" s="2">
        <v>0</v>
      </c>
      <c r="H1380" s="2"/>
      <c r="I1380" s="2">
        <v>0</v>
      </c>
      <c r="J1380" s="2"/>
      <c r="K1380" s="4">
        <v>0</v>
      </c>
      <c r="L1380" s="2"/>
      <c r="M1380" s="4">
        <v>0</v>
      </c>
      <c r="N1380" s="2"/>
      <c r="O1380" s="4">
        <v>0</v>
      </c>
      <c r="P1380" s="2"/>
      <c r="Q1380" s="4">
        <f t="shared" si="48"/>
        <v>0</v>
      </c>
      <c r="T1380" s="15"/>
    </row>
    <row r="1381" spans="1:34" ht="11.85" customHeight="1" x14ac:dyDescent="0.2">
      <c r="A1381" s="3" t="s">
        <v>692</v>
      </c>
      <c r="C1381" s="2">
        <v>0</v>
      </c>
      <c r="D1381" s="2"/>
      <c r="E1381" s="2">
        <v>0</v>
      </c>
      <c r="F1381" s="2"/>
      <c r="G1381" s="2">
        <v>0</v>
      </c>
      <c r="H1381" s="2"/>
      <c r="I1381" s="2">
        <v>0</v>
      </c>
      <c r="J1381" s="2"/>
      <c r="K1381" s="4">
        <v>0</v>
      </c>
      <c r="L1381" s="2"/>
      <c r="M1381" s="4">
        <v>0</v>
      </c>
      <c r="N1381" s="2"/>
      <c r="O1381" s="4">
        <v>0</v>
      </c>
      <c r="P1381" s="2"/>
      <c r="Q1381" s="4">
        <f t="shared" si="48"/>
        <v>0</v>
      </c>
      <c r="T1381" s="15"/>
    </row>
    <row r="1382" spans="1:34" ht="11.85" hidden="1" customHeight="1" x14ac:dyDescent="0.2">
      <c r="A1382" s="3" t="s">
        <v>693</v>
      </c>
      <c r="C1382" s="2">
        <v>0</v>
      </c>
      <c r="D1382" s="2"/>
      <c r="E1382" s="2">
        <v>0</v>
      </c>
      <c r="F1382" s="2"/>
      <c r="G1382" s="2">
        <v>0</v>
      </c>
      <c r="H1382" s="2"/>
      <c r="I1382" s="2">
        <v>0</v>
      </c>
      <c r="J1382" s="2"/>
      <c r="K1382" s="4">
        <v>0</v>
      </c>
      <c r="L1382" s="2"/>
      <c r="M1382" s="4">
        <v>0</v>
      </c>
      <c r="N1382" s="2"/>
      <c r="O1382" s="4">
        <v>0</v>
      </c>
      <c r="P1382" s="2"/>
      <c r="Q1382" s="4">
        <f t="shared" si="48"/>
        <v>0</v>
      </c>
      <c r="T1382" s="15"/>
    </row>
    <row r="1383" spans="1:34" ht="11.85" hidden="1" customHeight="1" x14ac:dyDescent="0.2">
      <c r="A1383" s="3" t="s">
        <v>694</v>
      </c>
      <c r="C1383" s="2">
        <v>0</v>
      </c>
      <c r="D1383" s="2"/>
      <c r="E1383" s="2">
        <v>0</v>
      </c>
      <c r="F1383" s="2"/>
      <c r="G1383" s="2">
        <v>0</v>
      </c>
      <c r="H1383" s="2"/>
      <c r="I1383" s="2">
        <v>0</v>
      </c>
      <c r="J1383" s="2"/>
      <c r="K1383" s="4">
        <v>0</v>
      </c>
      <c r="L1383" s="2"/>
      <c r="M1383" s="4">
        <v>0</v>
      </c>
      <c r="N1383" s="2"/>
      <c r="O1383" s="4">
        <v>0</v>
      </c>
      <c r="P1383" s="2"/>
      <c r="Q1383" s="4">
        <f t="shared" si="48"/>
        <v>0</v>
      </c>
      <c r="T1383" s="15"/>
    </row>
    <row r="1384" spans="1:34" ht="11.85" customHeight="1" x14ac:dyDescent="0.2">
      <c r="A1384" s="3" t="s">
        <v>695</v>
      </c>
      <c r="C1384" s="2">
        <v>9228.91</v>
      </c>
      <c r="D1384" s="2"/>
      <c r="E1384" s="2">
        <v>10266.780000000001</v>
      </c>
      <c r="F1384" s="2"/>
      <c r="G1384" s="2">
        <v>11176.82</v>
      </c>
      <c r="H1384" s="2"/>
      <c r="I1384" s="2">
        <v>11300</v>
      </c>
      <c r="J1384" s="2"/>
      <c r="K1384" s="4">
        <v>11300</v>
      </c>
      <c r="L1384" s="2"/>
      <c r="M1384" s="4">
        <v>13150</v>
      </c>
      <c r="N1384" s="2"/>
      <c r="O1384" s="4">
        <v>0</v>
      </c>
      <c r="P1384" s="2"/>
      <c r="Q1384" s="4">
        <f t="shared" si="48"/>
        <v>13150</v>
      </c>
      <c r="T1384" s="15"/>
    </row>
    <row r="1385" spans="1:34" ht="11.85" customHeight="1" x14ac:dyDescent="0.2">
      <c r="A1385" s="3" t="s">
        <v>696</v>
      </c>
      <c r="C1385" s="2">
        <v>0</v>
      </c>
      <c r="D1385" s="2"/>
      <c r="E1385" s="2">
        <v>0</v>
      </c>
      <c r="F1385" s="2"/>
      <c r="G1385" s="2">
        <v>0</v>
      </c>
      <c r="H1385" s="2"/>
      <c r="I1385" s="2">
        <v>0</v>
      </c>
      <c r="J1385" s="2"/>
      <c r="K1385" s="4">
        <v>0</v>
      </c>
      <c r="L1385" s="2"/>
      <c r="M1385" s="4">
        <v>0</v>
      </c>
      <c r="N1385" s="2"/>
      <c r="O1385" s="4">
        <v>0</v>
      </c>
      <c r="P1385" s="2"/>
      <c r="Q1385" s="4">
        <f t="shared" si="48"/>
        <v>0</v>
      </c>
      <c r="T1385" s="15"/>
    </row>
    <row r="1386" spans="1:34" ht="11.85" customHeight="1" x14ac:dyDescent="0.2">
      <c r="A1386" s="3" t="s">
        <v>697</v>
      </c>
      <c r="C1386" s="2">
        <v>196.64</v>
      </c>
      <c r="D1386" s="2"/>
      <c r="E1386" s="2">
        <v>0</v>
      </c>
      <c r="F1386" s="2"/>
      <c r="G1386" s="2">
        <v>0</v>
      </c>
      <c r="H1386" s="2"/>
      <c r="I1386" s="2">
        <v>0</v>
      </c>
      <c r="J1386" s="2"/>
      <c r="K1386" s="4">
        <v>0</v>
      </c>
      <c r="L1386" s="2"/>
      <c r="M1386" s="4">
        <v>0</v>
      </c>
      <c r="N1386" s="2"/>
      <c r="O1386" s="4">
        <v>0</v>
      </c>
      <c r="P1386" s="2"/>
      <c r="Q1386" s="4">
        <f t="shared" si="48"/>
        <v>0</v>
      </c>
      <c r="T1386" s="15"/>
    </row>
    <row r="1387" spans="1:34" ht="11.85" customHeight="1" x14ac:dyDescent="0.2">
      <c r="A1387" s="3" t="s">
        <v>698</v>
      </c>
      <c r="C1387" s="2">
        <v>0</v>
      </c>
      <c r="D1387" s="2"/>
      <c r="E1387" s="2">
        <v>1202.94</v>
      </c>
      <c r="F1387" s="2"/>
      <c r="G1387" s="2">
        <v>14600</v>
      </c>
      <c r="H1387" s="2"/>
      <c r="I1387" s="2">
        <v>0</v>
      </c>
      <c r="J1387" s="2"/>
      <c r="K1387" s="4">
        <v>0</v>
      </c>
      <c r="L1387" s="2"/>
      <c r="M1387" s="4">
        <v>0</v>
      </c>
      <c r="N1387" s="2"/>
      <c r="O1387" s="4">
        <v>0</v>
      </c>
      <c r="P1387" s="2"/>
      <c r="Q1387" s="4">
        <f t="shared" si="48"/>
        <v>0</v>
      </c>
      <c r="T1387" s="15"/>
    </row>
    <row r="1388" spans="1:34" ht="11.85" customHeight="1" x14ac:dyDescent="0.2">
      <c r="A1388" s="3" t="s">
        <v>699</v>
      </c>
      <c r="C1388" s="2">
        <v>0</v>
      </c>
      <c r="D1388" s="2"/>
      <c r="E1388" s="2">
        <v>0</v>
      </c>
      <c r="F1388" s="2"/>
      <c r="G1388" s="2">
        <v>0</v>
      </c>
      <c r="H1388" s="2"/>
      <c r="I1388" s="2">
        <v>250</v>
      </c>
      <c r="J1388" s="2"/>
      <c r="K1388" s="4">
        <v>250</v>
      </c>
      <c r="L1388" s="2"/>
      <c r="M1388" s="4">
        <v>0</v>
      </c>
      <c r="N1388" s="2"/>
      <c r="O1388" s="4">
        <v>0</v>
      </c>
      <c r="P1388" s="2"/>
      <c r="Q1388" s="4">
        <f t="shared" si="48"/>
        <v>0</v>
      </c>
      <c r="T1388" s="15"/>
    </row>
    <row r="1389" spans="1:34" ht="11.85" customHeight="1" x14ac:dyDescent="0.2">
      <c r="A1389" s="3" t="s">
        <v>700</v>
      </c>
      <c r="C1389" s="2">
        <v>0</v>
      </c>
      <c r="D1389" s="2"/>
      <c r="E1389" s="2">
        <v>1435.64</v>
      </c>
      <c r="F1389" s="2"/>
      <c r="G1389" s="2">
        <v>0</v>
      </c>
      <c r="H1389" s="2"/>
      <c r="I1389" s="2">
        <v>260</v>
      </c>
      <c r="J1389" s="2"/>
      <c r="K1389" s="4">
        <v>260</v>
      </c>
      <c r="L1389" s="2"/>
      <c r="M1389" s="4">
        <v>200</v>
      </c>
      <c r="N1389" s="2"/>
      <c r="O1389" s="4">
        <v>0</v>
      </c>
      <c r="P1389" s="2"/>
      <c r="Q1389" s="4">
        <f t="shared" si="48"/>
        <v>200</v>
      </c>
      <c r="T1389" s="15"/>
    </row>
    <row r="1390" spans="1:34" ht="11.85" customHeight="1" x14ac:dyDescent="0.2">
      <c r="A1390" s="3" t="s">
        <v>701</v>
      </c>
      <c r="C1390" s="16">
        <v>777.13</v>
      </c>
      <c r="D1390" s="2"/>
      <c r="E1390" s="16">
        <v>777.13</v>
      </c>
      <c r="F1390" s="2"/>
      <c r="G1390" s="16">
        <v>777.13</v>
      </c>
      <c r="H1390" s="2"/>
      <c r="I1390" s="16">
        <v>500</v>
      </c>
      <c r="J1390" s="2"/>
      <c r="K1390" s="17">
        <v>500</v>
      </c>
      <c r="L1390" s="2"/>
      <c r="M1390" s="17">
        <v>800</v>
      </c>
      <c r="N1390" s="2"/>
      <c r="O1390" s="17">
        <v>0</v>
      </c>
      <c r="P1390" s="2"/>
      <c r="Q1390" s="17">
        <f t="shared" si="48"/>
        <v>800</v>
      </c>
      <c r="T1390" s="15"/>
    </row>
    <row r="1391" spans="1:34" ht="11.85" customHeight="1" x14ac:dyDescent="0.2">
      <c r="A1391" s="3" t="s">
        <v>277</v>
      </c>
      <c r="C1391" s="2">
        <f>SUM(C1378:C1390)</f>
        <v>34245.67</v>
      </c>
      <c r="D1391" s="2"/>
      <c r="E1391" s="2">
        <f>SUM(E1378:E1390)</f>
        <v>33433.69</v>
      </c>
      <c r="F1391" s="2"/>
      <c r="G1391" s="2">
        <f>SUM(G1378:G1390)</f>
        <v>45743.109999999993</v>
      </c>
      <c r="H1391" s="2"/>
      <c r="I1391" s="2">
        <f>SUM(I1378:I1390)</f>
        <v>31310</v>
      </c>
      <c r="J1391" s="2"/>
      <c r="K1391" s="4">
        <f>SUM(K1378:K1390)</f>
        <v>31310</v>
      </c>
      <c r="L1391" s="2"/>
      <c r="M1391" s="4">
        <f>SUM(M1378:M1390)</f>
        <v>33150</v>
      </c>
      <c r="N1391" s="2"/>
      <c r="O1391" s="4">
        <f>SUM(O1378:O1390)</f>
        <v>0</v>
      </c>
      <c r="P1391" s="2"/>
      <c r="Q1391" s="4">
        <f>SUM(Q1378:Q1390)</f>
        <v>33150</v>
      </c>
      <c r="U1391" s="2"/>
    </row>
    <row r="1392" spans="1:34" s="3" customFormat="1" ht="11.85" customHeight="1" x14ac:dyDescent="0.2">
      <c r="C1392" s="2"/>
      <c r="E1392" s="2"/>
      <c r="G1392" s="2"/>
      <c r="I1392" s="2"/>
      <c r="K1392" s="4"/>
      <c r="M1392" s="4"/>
      <c r="O1392" s="4"/>
      <c r="Q1392" s="4"/>
      <c r="S1392" s="4"/>
      <c r="T1392" s="7"/>
      <c r="AH1392" s="5"/>
    </row>
    <row r="1393" spans="1:34" s="3" customFormat="1" ht="11.85" customHeight="1" x14ac:dyDescent="0.2">
      <c r="A1393" s="14" t="s">
        <v>278</v>
      </c>
      <c r="C1393" s="2"/>
      <c r="E1393" s="2"/>
      <c r="G1393" s="2"/>
      <c r="I1393" s="2"/>
      <c r="K1393" s="4"/>
      <c r="M1393" s="4"/>
      <c r="O1393" s="4"/>
      <c r="Q1393" s="4"/>
      <c r="S1393" s="4"/>
      <c r="T1393" s="7"/>
      <c r="AH1393" s="5"/>
    </row>
    <row r="1394" spans="1:34" s="3" customFormat="1" ht="11.85" customHeight="1" x14ac:dyDescent="0.2">
      <c r="A1394" s="3" t="s">
        <v>702</v>
      </c>
      <c r="C1394" s="2">
        <v>655.5</v>
      </c>
      <c r="D1394" s="2"/>
      <c r="E1394" s="2">
        <v>539.34</v>
      </c>
      <c r="F1394" s="2"/>
      <c r="G1394" s="2">
        <v>120.04</v>
      </c>
      <c r="H1394" s="2"/>
      <c r="I1394" s="2">
        <v>550</v>
      </c>
      <c r="J1394" s="2"/>
      <c r="K1394" s="4">
        <v>550</v>
      </c>
      <c r="L1394" s="2"/>
      <c r="M1394" s="4">
        <v>550</v>
      </c>
      <c r="N1394" s="2"/>
      <c r="O1394" s="4">
        <v>0</v>
      </c>
      <c r="P1394" s="2"/>
      <c r="Q1394" s="4">
        <f t="shared" ref="Q1394:Q1414" si="49">M1394+O1394</f>
        <v>550</v>
      </c>
      <c r="S1394" s="4"/>
      <c r="T1394" s="15"/>
      <c r="AH1394" s="5"/>
    </row>
    <row r="1395" spans="1:34" s="3" customFormat="1" ht="11.85" customHeight="1" x14ac:dyDescent="0.2">
      <c r="A1395" s="3" t="s">
        <v>703</v>
      </c>
      <c r="C1395" s="2">
        <v>276.10000000000002</v>
      </c>
      <c r="D1395" s="2"/>
      <c r="E1395" s="2">
        <v>640.23</v>
      </c>
      <c r="F1395" s="2"/>
      <c r="G1395" s="2">
        <v>304.64999999999998</v>
      </c>
      <c r="H1395" s="2"/>
      <c r="I1395" s="2">
        <v>500</v>
      </c>
      <c r="J1395" s="2"/>
      <c r="K1395" s="4">
        <v>500</v>
      </c>
      <c r="L1395" s="2"/>
      <c r="M1395" s="4">
        <v>1300</v>
      </c>
      <c r="N1395" s="2"/>
      <c r="O1395" s="4">
        <v>0</v>
      </c>
      <c r="P1395" s="2"/>
      <c r="Q1395" s="4">
        <f t="shared" si="49"/>
        <v>1300</v>
      </c>
      <c r="S1395" s="4"/>
      <c r="T1395" s="15"/>
      <c r="AH1395" s="5"/>
    </row>
    <row r="1396" spans="1:34" s="3" customFormat="1" ht="11.85" customHeight="1" x14ac:dyDescent="0.2">
      <c r="A1396" s="3" t="s">
        <v>704</v>
      </c>
      <c r="C1396" s="2">
        <v>10346.370000000001</v>
      </c>
      <c r="D1396" s="2"/>
      <c r="E1396" s="2">
        <v>4711.95</v>
      </c>
      <c r="F1396" s="2"/>
      <c r="G1396" s="2">
        <v>19721.84</v>
      </c>
      <c r="H1396" s="2"/>
      <c r="I1396" s="2">
        <v>2000</v>
      </c>
      <c r="J1396" s="2"/>
      <c r="K1396" s="4">
        <v>2000</v>
      </c>
      <c r="L1396" s="2"/>
      <c r="M1396" s="4">
        <v>2000</v>
      </c>
      <c r="N1396" s="2"/>
      <c r="O1396" s="4">
        <v>0</v>
      </c>
      <c r="P1396" s="2"/>
      <c r="Q1396" s="4">
        <f t="shared" si="49"/>
        <v>2000</v>
      </c>
      <c r="S1396" s="4"/>
      <c r="T1396" s="15"/>
      <c r="AH1396" s="5"/>
    </row>
    <row r="1397" spans="1:34" s="3" customFormat="1" ht="11.85" customHeight="1" x14ac:dyDescent="0.2">
      <c r="A1397" s="3" t="s">
        <v>705</v>
      </c>
      <c r="C1397" s="2">
        <v>24762.01</v>
      </c>
      <c r="D1397" s="2"/>
      <c r="E1397" s="2">
        <v>14939.49</v>
      </c>
      <c r="F1397" s="2"/>
      <c r="G1397" s="2">
        <v>13583.12</v>
      </c>
      <c r="H1397" s="2"/>
      <c r="I1397" s="2">
        <v>21000</v>
      </c>
      <c r="J1397" s="2"/>
      <c r="K1397" s="4">
        <v>20700</v>
      </c>
      <c r="L1397" s="2"/>
      <c r="M1397" s="4">
        <v>21000</v>
      </c>
      <c r="N1397" s="2"/>
      <c r="O1397" s="4">
        <v>0</v>
      </c>
      <c r="P1397" s="2"/>
      <c r="Q1397" s="4">
        <f t="shared" si="49"/>
        <v>21000</v>
      </c>
      <c r="S1397" s="4"/>
      <c r="T1397" s="15"/>
      <c r="AH1397" s="5"/>
    </row>
    <row r="1398" spans="1:34" s="3" customFormat="1" ht="11.85" customHeight="1" x14ac:dyDescent="0.2">
      <c r="A1398" s="3" t="s">
        <v>706</v>
      </c>
      <c r="C1398" s="2">
        <v>1033.25</v>
      </c>
      <c r="D1398" s="2"/>
      <c r="E1398" s="2">
        <v>2805.38</v>
      </c>
      <c r="F1398" s="2"/>
      <c r="G1398" s="2">
        <v>1705.65</v>
      </c>
      <c r="H1398" s="2"/>
      <c r="I1398" s="2">
        <v>4000</v>
      </c>
      <c r="J1398" s="2"/>
      <c r="K1398" s="4">
        <v>4000</v>
      </c>
      <c r="L1398" s="2"/>
      <c r="M1398" s="4">
        <v>2500</v>
      </c>
      <c r="N1398" s="2"/>
      <c r="O1398" s="4">
        <v>0</v>
      </c>
      <c r="P1398" s="2"/>
      <c r="Q1398" s="4">
        <f t="shared" si="49"/>
        <v>2500</v>
      </c>
      <c r="S1398" s="4"/>
      <c r="T1398" s="15"/>
      <c r="AH1398" s="5"/>
    </row>
    <row r="1399" spans="1:34" s="3" customFormat="1" ht="11.85" customHeight="1" x14ac:dyDescent="0.2">
      <c r="A1399" s="3" t="s">
        <v>707</v>
      </c>
      <c r="C1399" s="2">
        <v>0</v>
      </c>
      <c r="D1399" s="2"/>
      <c r="E1399" s="2">
        <v>0</v>
      </c>
      <c r="F1399" s="2"/>
      <c r="G1399" s="2">
        <v>0</v>
      </c>
      <c r="H1399" s="2"/>
      <c r="I1399" s="2">
        <v>0</v>
      </c>
      <c r="J1399" s="2"/>
      <c r="K1399" s="4">
        <v>0</v>
      </c>
      <c r="L1399" s="2"/>
      <c r="M1399" s="4">
        <v>0</v>
      </c>
      <c r="N1399" s="2"/>
      <c r="O1399" s="4">
        <v>0</v>
      </c>
      <c r="P1399" s="2"/>
      <c r="Q1399" s="4">
        <f t="shared" si="49"/>
        <v>0</v>
      </c>
      <c r="S1399" s="4"/>
      <c r="T1399" s="15"/>
      <c r="AH1399" s="5"/>
    </row>
    <row r="1400" spans="1:34" s="3" customFormat="1" ht="11.85" customHeight="1" x14ac:dyDescent="0.2">
      <c r="A1400" s="3" t="s">
        <v>708</v>
      </c>
      <c r="C1400" s="2">
        <v>46.5</v>
      </c>
      <c r="D1400" s="2"/>
      <c r="E1400" s="2">
        <v>0</v>
      </c>
      <c r="F1400" s="2"/>
      <c r="G1400" s="2">
        <v>0</v>
      </c>
      <c r="H1400" s="2"/>
      <c r="I1400" s="2">
        <v>100</v>
      </c>
      <c r="J1400" s="2"/>
      <c r="K1400" s="4">
        <v>100</v>
      </c>
      <c r="L1400" s="2"/>
      <c r="M1400" s="4">
        <v>0</v>
      </c>
      <c r="N1400" s="2"/>
      <c r="O1400" s="4">
        <v>0</v>
      </c>
      <c r="P1400" s="2"/>
      <c r="Q1400" s="4">
        <f t="shared" si="49"/>
        <v>0</v>
      </c>
      <c r="S1400" s="4"/>
      <c r="T1400" s="15"/>
      <c r="AH1400" s="5"/>
    </row>
    <row r="1401" spans="1:34" s="3" customFormat="1" ht="11.85" customHeight="1" x14ac:dyDescent="0.2">
      <c r="A1401" s="3" t="s">
        <v>709</v>
      </c>
      <c r="C1401" s="2">
        <v>28.5</v>
      </c>
      <c r="D1401" s="2"/>
      <c r="E1401" s="2">
        <v>0</v>
      </c>
      <c r="F1401" s="2"/>
      <c r="G1401" s="2">
        <v>0</v>
      </c>
      <c r="H1401" s="2"/>
      <c r="I1401" s="2">
        <v>100</v>
      </c>
      <c r="J1401" s="2"/>
      <c r="K1401" s="4">
        <v>100</v>
      </c>
      <c r="L1401" s="2"/>
      <c r="M1401" s="4">
        <v>200</v>
      </c>
      <c r="N1401" s="2"/>
      <c r="O1401" s="4">
        <v>0</v>
      </c>
      <c r="P1401" s="2"/>
      <c r="Q1401" s="4">
        <f t="shared" si="49"/>
        <v>200</v>
      </c>
      <c r="S1401" s="4"/>
      <c r="T1401" s="15"/>
      <c r="AH1401" s="5"/>
    </row>
    <row r="1402" spans="1:34" s="3" customFormat="1" ht="11.85" customHeight="1" x14ac:dyDescent="0.2">
      <c r="A1402" s="3" t="s">
        <v>710</v>
      </c>
      <c r="C1402" s="2">
        <v>11644.27</v>
      </c>
      <c r="D1402" s="2"/>
      <c r="E1402" s="2">
        <v>20813.61</v>
      </c>
      <c r="F1402" s="2"/>
      <c r="G1402" s="2">
        <v>22963.37</v>
      </c>
      <c r="H1402" s="2"/>
      <c r="I1402" s="2">
        <v>25000</v>
      </c>
      <c r="J1402" s="2"/>
      <c r="K1402" s="4">
        <v>24000</v>
      </c>
      <c r="L1402" s="2"/>
      <c r="M1402" s="4">
        <v>25000</v>
      </c>
      <c r="N1402" s="2"/>
      <c r="O1402" s="4">
        <v>0</v>
      </c>
      <c r="P1402" s="2"/>
      <c r="Q1402" s="4">
        <f t="shared" si="49"/>
        <v>25000</v>
      </c>
      <c r="S1402" s="4"/>
      <c r="T1402" s="15"/>
      <c r="AH1402" s="5"/>
    </row>
    <row r="1403" spans="1:34" s="3" customFormat="1" ht="11.85" customHeight="1" x14ac:dyDescent="0.2">
      <c r="A1403" s="3" t="s">
        <v>711</v>
      </c>
      <c r="C1403" s="2">
        <v>5781.73</v>
      </c>
      <c r="D1403" s="2"/>
      <c r="E1403" s="2">
        <v>7190.63</v>
      </c>
      <c r="F1403" s="2"/>
      <c r="G1403" s="2">
        <v>5646.94</v>
      </c>
      <c r="H1403" s="2"/>
      <c r="I1403" s="2">
        <v>9000</v>
      </c>
      <c r="J1403" s="2"/>
      <c r="K1403" s="4">
        <v>7000</v>
      </c>
      <c r="L1403" s="2"/>
      <c r="M1403" s="4">
        <v>9000</v>
      </c>
      <c r="N1403" s="2"/>
      <c r="O1403" s="4">
        <v>0</v>
      </c>
      <c r="P1403" s="2"/>
      <c r="Q1403" s="4">
        <f t="shared" si="49"/>
        <v>9000</v>
      </c>
      <c r="S1403" s="4"/>
      <c r="T1403" s="15"/>
      <c r="AH1403" s="5"/>
    </row>
    <row r="1404" spans="1:34" s="3" customFormat="1" ht="11.85" customHeight="1" x14ac:dyDescent="0.2">
      <c r="A1404" s="3" t="s">
        <v>712</v>
      </c>
      <c r="C1404" s="2">
        <v>6431.53</v>
      </c>
      <c r="D1404" s="2"/>
      <c r="E1404" s="2">
        <v>15687.1</v>
      </c>
      <c r="F1404" s="2"/>
      <c r="G1404" s="2">
        <v>13997.62</v>
      </c>
      <c r="H1404" s="2"/>
      <c r="I1404" s="2">
        <v>21200</v>
      </c>
      <c r="J1404" s="2"/>
      <c r="K1404" s="4">
        <v>22200</v>
      </c>
      <c r="L1404" s="2"/>
      <c r="M1404" s="4">
        <v>21200</v>
      </c>
      <c r="N1404" s="2"/>
      <c r="O1404" s="4">
        <v>0</v>
      </c>
      <c r="P1404" s="2"/>
      <c r="Q1404" s="4">
        <f t="shared" si="49"/>
        <v>21200</v>
      </c>
      <c r="S1404" s="4"/>
      <c r="T1404" s="15"/>
      <c r="AH1404" s="5"/>
    </row>
    <row r="1405" spans="1:34" s="3" customFormat="1" ht="11.85" customHeight="1" x14ac:dyDescent="0.2">
      <c r="A1405" s="3" t="s">
        <v>713</v>
      </c>
      <c r="C1405" s="2">
        <v>1153.9100000000001</v>
      </c>
      <c r="D1405" s="2"/>
      <c r="E1405" s="2">
        <v>1046.8900000000001</v>
      </c>
      <c r="F1405" s="2"/>
      <c r="G1405" s="2">
        <v>1576.96</v>
      </c>
      <c r="H1405" s="2"/>
      <c r="I1405" s="2">
        <v>1200</v>
      </c>
      <c r="J1405" s="2"/>
      <c r="K1405" s="4">
        <v>1500</v>
      </c>
      <c r="L1405" s="2"/>
      <c r="M1405" s="4">
        <v>1500</v>
      </c>
      <c r="N1405" s="2"/>
      <c r="O1405" s="4">
        <v>0</v>
      </c>
      <c r="P1405" s="2"/>
      <c r="Q1405" s="4">
        <f t="shared" si="49"/>
        <v>1500</v>
      </c>
      <c r="S1405" s="4"/>
      <c r="T1405" s="15"/>
      <c r="AH1405" s="5"/>
    </row>
    <row r="1406" spans="1:34" s="3" customFormat="1" ht="11.85" customHeight="1" x14ac:dyDescent="0.2">
      <c r="A1406" s="3" t="s">
        <v>714</v>
      </c>
      <c r="C1406" s="2">
        <v>345</v>
      </c>
      <c r="D1406" s="2"/>
      <c r="E1406" s="2">
        <v>340</v>
      </c>
      <c r="F1406" s="2"/>
      <c r="G1406" s="2">
        <v>264</v>
      </c>
      <c r="H1406" s="2"/>
      <c r="I1406" s="2">
        <v>780</v>
      </c>
      <c r="J1406" s="2"/>
      <c r="K1406" s="4">
        <v>780</v>
      </c>
      <c r="L1406" s="2"/>
      <c r="M1406" s="4">
        <v>780</v>
      </c>
      <c r="N1406" s="2"/>
      <c r="O1406" s="4">
        <v>0</v>
      </c>
      <c r="P1406" s="2"/>
      <c r="Q1406" s="4">
        <f t="shared" si="49"/>
        <v>780</v>
      </c>
      <c r="S1406" s="4"/>
      <c r="T1406" s="15"/>
      <c r="AH1406" s="5"/>
    </row>
    <row r="1407" spans="1:34" s="3" customFormat="1" ht="11.85" customHeight="1" x14ac:dyDescent="0.2">
      <c r="A1407" s="3" t="s">
        <v>715</v>
      </c>
      <c r="C1407" s="2">
        <v>0</v>
      </c>
      <c r="D1407" s="2"/>
      <c r="E1407" s="2">
        <v>0</v>
      </c>
      <c r="F1407" s="2"/>
      <c r="G1407" s="2">
        <v>0</v>
      </c>
      <c r="H1407" s="2"/>
      <c r="I1407" s="2">
        <v>0</v>
      </c>
      <c r="J1407" s="2"/>
      <c r="K1407" s="4">
        <v>0</v>
      </c>
      <c r="L1407" s="2"/>
      <c r="M1407" s="4">
        <v>0</v>
      </c>
      <c r="N1407" s="2"/>
      <c r="O1407" s="4">
        <v>0</v>
      </c>
      <c r="P1407" s="2"/>
      <c r="Q1407" s="4">
        <f t="shared" si="49"/>
        <v>0</v>
      </c>
      <c r="S1407" s="4"/>
      <c r="T1407" s="15"/>
      <c r="AH1407" s="5"/>
    </row>
    <row r="1408" spans="1:34" s="3" customFormat="1" ht="11.85" customHeight="1" x14ac:dyDescent="0.2">
      <c r="A1408" s="3" t="s">
        <v>716</v>
      </c>
      <c r="C1408" s="2">
        <v>4946.07</v>
      </c>
      <c r="D1408" s="2"/>
      <c r="E1408" s="2">
        <v>1845.19</v>
      </c>
      <c r="F1408" s="2"/>
      <c r="G1408" s="2">
        <v>923.58</v>
      </c>
      <c r="H1408" s="2"/>
      <c r="I1408" s="2">
        <v>3000</v>
      </c>
      <c r="J1408" s="2"/>
      <c r="K1408" s="4">
        <v>5000</v>
      </c>
      <c r="L1408" s="2"/>
      <c r="M1408" s="4">
        <v>5000</v>
      </c>
      <c r="N1408" s="2"/>
      <c r="O1408" s="4">
        <v>0</v>
      </c>
      <c r="P1408" s="2"/>
      <c r="Q1408" s="4">
        <f t="shared" si="49"/>
        <v>5000</v>
      </c>
      <c r="S1408" s="4"/>
      <c r="T1408" s="15"/>
      <c r="AH1408" s="5"/>
    </row>
    <row r="1409" spans="1:34" s="3" customFormat="1" ht="11.85" customHeight="1" x14ac:dyDescent="0.2">
      <c r="A1409" s="3" t="s">
        <v>717</v>
      </c>
      <c r="C1409" s="2">
        <v>2938.89</v>
      </c>
      <c r="D1409" s="2"/>
      <c r="E1409" s="2">
        <v>1232.02</v>
      </c>
      <c r="F1409" s="2"/>
      <c r="G1409" s="2">
        <v>2383.09</v>
      </c>
      <c r="H1409" s="2"/>
      <c r="I1409" s="2">
        <v>3000</v>
      </c>
      <c r="J1409" s="2"/>
      <c r="K1409" s="4">
        <v>3000</v>
      </c>
      <c r="L1409" s="2"/>
      <c r="M1409" s="4">
        <v>4000</v>
      </c>
      <c r="N1409" s="2"/>
      <c r="O1409" s="4">
        <v>0</v>
      </c>
      <c r="P1409" s="2"/>
      <c r="Q1409" s="4">
        <f t="shared" si="49"/>
        <v>4000</v>
      </c>
      <c r="S1409" s="4"/>
      <c r="T1409" s="15"/>
      <c r="AH1409" s="5"/>
    </row>
    <row r="1410" spans="1:34" s="3" customFormat="1" ht="11.85" customHeight="1" x14ac:dyDescent="0.2">
      <c r="A1410" s="3" t="s">
        <v>718</v>
      </c>
      <c r="C1410" s="2">
        <v>112077.98</v>
      </c>
      <c r="D1410" s="2"/>
      <c r="E1410" s="2">
        <v>98644.36</v>
      </c>
      <c r="F1410" s="2"/>
      <c r="G1410" s="2">
        <v>220843.98</v>
      </c>
      <c r="H1410" s="2"/>
      <c r="I1410" s="2">
        <v>200000</v>
      </c>
      <c r="J1410" s="2"/>
      <c r="K1410" s="4">
        <v>200000</v>
      </c>
      <c r="L1410" s="2"/>
      <c r="M1410" s="4">
        <v>200000</v>
      </c>
      <c r="N1410" s="2"/>
      <c r="O1410" s="4">
        <v>0</v>
      </c>
      <c r="P1410" s="2"/>
      <c r="Q1410" s="4">
        <f t="shared" si="49"/>
        <v>200000</v>
      </c>
      <c r="S1410" s="4"/>
      <c r="T1410" s="15"/>
      <c r="AH1410" s="5"/>
    </row>
    <row r="1411" spans="1:34" s="3" customFormat="1" ht="11.85" hidden="1" customHeight="1" x14ac:dyDescent="0.2">
      <c r="A1411" s="3" t="s">
        <v>719</v>
      </c>
      <c r="C1411" s="2">
        <v>0</v>
      </c>
      <c r="D1411" s="2"/>
      <c r="E1411" s="2">
        <v>0</v>
      </c>
      <c r="F1411" s="2"/>
      <c r="G1411" s="2">
        <v>0</v>
      </c>
      <c r="H1411" s="2"/>
      <c r="I1411" s="2">
        <v>0</v>
      </c>
      <c r="J1411" s="2"/>
      <c r="K1411" s="4">
        <v>0</v>
      </c>
      <c r="L1411" s="2"/>
      <c r="M1411" s="4">
        <v>0</v>
      </c>
      <c r="N1411" s="2"/>
      <c r="O1411" s="4">
        <v>0</v>
      </c>
      <c r="P1411" s="2"/>
      <c r="Q1411" s="4">
        <f t="shared" si="49"/>
        <v>0</v>
      </c>
      <c r="S1411" s="4"/>
      <c r="T1411" s="15"/>
      <c r="AH1411" s="5"/>
    </row>
    <row r="1412" spans="1:34" s="3" customFormat="1" ht="11.85" hidden="1" customHeight="1" x14ac:dyDescent="0.2">
      <c r="A1412" s="3" t="s">
        <v>720</v>
      </c>
      <c r="C1412" s="2">
        <v>0</v>
      </c>
      <c r="D1412" s="2"/>
      <c r="E1412" s="2">
        <v>0</v>
      </c>
      <c r="F1412" s="2"/>
      <c r="G1412" s="2">
        <v>0</v>
      </c>
      <c r="H1412" s="2"/>
      <c r="I1412" s="2">
        <v>0</v>
      </c>
      <c r="J1412" s="2"/>
      <c r="K1412" s="4">
        <v>0</v>
      </c>
      <c r="L1412" s="2"/>
      <c r="M1412" s="4">
        <v>0</v>
      </c>
      <c r="N1412" s="2"/>
      <c r="O1412" s="4">
        <v>0</v>
      </c>
      <c r="P1412" s="2"/>
      <c r="Q1412" s="4">
        <f t="shared" si="49"/>
        <v>0</v>
      </c>
      <c r="S1412" s="4"/>
      <c r="T1412" s="15"/>
      <c r="AH1412" s="5"/>
    </row>
    <row r="1413" spans="1:34" s="3" customFormat="1" ht="11.85" customHeight="1" x14ac:dyDescent="0.2">
      <c r="A1413" s="3" t="s">
        <v>721</v>
      </c>
      <c r="C1413" s="2">
        <v>42322.57</v>
      </c>
      <c r="D1413" s="2"/>
      <c r="E1413" s="2">
        <v>40558.9</v>
      </c>
      <c r="F1413" s="2"/>
      <c r="G1413" s="2">
        <v>36772.76</v>
      </c>
      <c r="H1413" s="2"/>
      <c r="I1413" s="2">
        <v>33340</v>
      </c>
      <c r="J1413" s="2"/>
      <c r="K1413" s="4">
        <v>33340</v>
      </c>
      <c r="L1413" s="2"/>
      <c r="M1413" s="4">
        <v>28000</v>
      </c>
      <c r="N1413" s="2"/>
      <c r="O1413" s="4">
        <v>0</v>
      </c>
      <c r="P1413" s="2"/>
      <c r="Q1413" s="4">
        <f t="shared" si="49"/>
        <v>28000</v>
      </c>
      <c r="S1413" s="4"/>
      <c r="T1413" s="15"/>
      <c r="AH1413" s="5"/>
    </row>
    <row r="1414" spans="1:34" s="3" customFormat="1" ht="11.85" customHeight="1" x14ac:dyDescent="0.2">
      <c r="A1414" s="3" t="s">
        <v>722</v>
      </c>
      <c r="C1414" s="16">
        <v>208900</v>
      </c>
      <c r="D1414" s="2"/>
      <c r="E1414" s="16">
        <v>219574.16</v>
      </c>
      <c r="F1414" s="2"/>
      <c r="G1414" s="16">
        <f>203447.68-165</f>
        <v>203282.68</v>
      </c>
      <c r="H1414" s="2"/>
      <c r="I1414" s="16">
        <v>246508</v>
      </c>
      <c r="J1414" s="2"/>
      <c r="K1414" s="17">
        <v>246508</v>
      </c>
      <c r="L1414" s="2"/>
      <c r="M1414" s="17">
        <v>230000</v>
      </c>
      <c r="N1414" s="2"/>
      <c r="O1414" s="17">
        <v>0</v>
      </c>
      <c r="P1414" s="2"/>
      <c r="Q1414" s="17">
        <f t="shared" si="49"/>
        <v>230000</v>
      </c>
      <c r="S1414" s="4"/>
      <c r="T1414" s="15"/>
      <c r="AH1414" s="5"/>
    </row>
    <row r="1415" spans="1:34" s="3" customFormat="1" ht="11.85" customHeight="1" x14ac:dyDescent="0.2">
      <c r="A1415" s="3" t="s">
        <v>300</v>
      </c>
      <c r="C1415" s="2">
        <f>SUM(C1394:C1402)+SUM(C1403:C1414)</f>
        <v>433690.18</v>
      </c>
      <c r="D1415" s="2"/>
      <c r="E1415" s="2">
        <f>SUM(E1394:E1402)+SUM(E1403:E1414)</f>
        <v>430569.25</v>
      </c>
      <c r="F1415" s="2"/>
      <c r="G1415" s="2">
        <f>SUM(G1394:G1402)+SUM(G1403:G1414)</f>
        <v>544090.28</v>
      </c>
      <c r="H1415" s="2"/>
      <c r="I1415" s="2">
        <f>SUM(I1394:I1402)+SUM(I1403:I1414)</f>
        <v>571278</v>
      </c>
      <c r="J1415" s="2"/>
      <c r="K1415" s="4">
        <f>SUM(K1394:K1402)+SUM(K1403:K1414)</f>
        <v>571278</v>
      </c>
      <c r="L1415" s="2"/>
      <c r="M1415" s="4">
        <f>SUM(M1394:M1402)+SUM(M1403:M1414)</f>
        <v>552030</v>
      </c>
      <c r="N1415" s="2"/>
      <c r="O1415" s="4">
        <f>SUM(O1394:O1402)+SUM(O1403:O1414)</f>
        <v>0</v>
      </c>
      <c r="P1415" s="2"/>
      <c r="Q1415" s="4">
        <f>SUM(Q1394:Q1402)+SUM(Q1403:Q1414)</f>
        <v>552030</v>
      </c>
      <c r="S1415" s="4"/>
      <c r="T1415" s="7"/>
      <c r="U1415" s="2"/>
      <c r="W1415" s="2"/>
      <c r="AH1415" s="5"/>
    </row>
    <row r="1416" spans="1:34" s="3" customFormat="1" ht="11.85" customHeight="1" x14ac:dyDescent="0.2">
      <c r="C1416" s="2"/>
      <c r="D1416" s="2"/>
      <c r="E1416" s="2"/>
      <c r="F1416" s="2"/>
      <c r="G1416" s="2"/>
      <c r="H1416" s="2"/>
      <c r="I1416" s="2"/>
      <c r="J1416" s="2"/>
      <c r="K1416" s="4"/>
      <c r="L1416" s="2"/>
      <c r="M1416" s="4"/>
      <c r="N1416" s="2"/>
      <c r="O1416" s="4"/>
      <c r="P1416" s="2"/>
      <c r="Q1416" s="4"/>
      <c r="S1416" s="4"/>
      <c r="T1416" s="7"/>
      <c r="AH1416" s="5"/>
    </row>
    <row r="1417" spans="1:34" s="3" customFormat="1" ht="11.85" customHeight="1" x14ac:dyDescent="0.2">
      <c r="A1417" s="3" t="s">
        <v>723</v>
      </c>
      <c r="C1417" s="20">
        <v>6490</v>
      </c>
      <c r="D1417" s="2"/>
      <c r="E1417" s="20">
        <v>0</v>
      </c>
      <c r="F1417" s="2"/>
      <c r="G1417" s="20">
        <v>0</v>
      </c>
      <c r="H1417" s="2"/>
      <c r="I1417" s="20">
        <v>0</v>
      </c>
      <c r="J1417" s="2"/>
      <c r="K1417" s="21">
        <v>0</v>
      </c>
      <c r="L1417" s="2"/>
      <c r="M1417" s="21">
        <v>0</v>
      </c>
      <c r="N1417" s="2"/>
      <c r="O1417" s="21">
        <v>0</v>
      </c>
      <c r="P1417" s="2"/>
      <c r="Q1417" s="21">
        <f>M1417+O1417</f>
        <v>0</v>
      </c>
      <c r="S1417" s="4"/>
      <c r="T1417" s="15"/>
      <c r="AH1417" s="5"/>
    </row>
    <row r="1418" spans="1:34" s="3" customFormat="1" ht="11.85" customHeight="1" x14ac:dyDescent="0.2">
      <c r="A1418" s="3" t="s">
        <v>724</v>
      </c>
      <c r="C1418" s="16">
        <v>0</v>
      </c>
      <c r="D1418" s="2"/>
      <c r="E1418" s="16">
        <v>41670</v>
      </c>
      <c r="F1418" s="2"/>
      <c r="G1418" s="16">
        <v>154039.01</v>
      </c>
      <c r="H1418" s="2"/>
      <c r="I1418" s="16">
        <v>0</v>
      </c>
      <c r="J1418" s="2"/>
      <c r="K1418" s="17">
        <v>192000</v>
      </c>
      <c r="L1418" s="2"/>
      <c r="M1418" s="17">
        <v>0</v>
      </c>
      <c r="N1418" s="2"/>
      <c r="O1418" s="17">
        <v>0</v>
      </c>
      <c r="P1418" s="2"/>
      <c r="Q1418" s="17">
        <f>M1418+O1418</f>
        <v>0</v>
      </c>
      <c r="S1418" s="4"/>
      <c r="T1418" s="15"/>
      <c r="AH1418" s="5"/>
    </row>
    <row r="1419" spans="1:34" s="3" customFormat="1" ht="11.85" customHeight="1" x14ac:dyDescent="0.2">
      <c r="A1419" s="3" t="s">
        <v>303</v>
      </c>
      <c r="C1419" s="2">
        <f>SUM(C1417:C1418)</f>
        <v>6490</v>
      </c>
      <c r="D1419" s="2"/>
      <c r="E1419" s="2">
        <f>SUM(E1417:E1418)</f>
        <v>41670</v>
      </c>
      <c r="F1419" s="2"/>
      <c r="G1419" s="2">
        <f>SUM(G1417:G1418)</f>
        <v>154039.01</v>
      </c>
      <c r="H1419" s="2"/>
      <c r="I1419" s="2">
        <f>SUM(I1417:I1418)</f>
        <v>0</v>
      </c>
      <c r="J1419" s="2"/>
      <c r="K1419" s="4">
        <f>SUM(K1417:K1418)</f>
        <v>192000</v>
      </c>
      <c r="L1419" s="2"/>
      <c r="M1419" s="4">
        <f>SUM(M1417:M1418)</f>
        <v>0</v>
      </c>
      <c r="N1419" s="2"/>
      <c r="O1419" s="4">
        <f>SUM(O1417:O1418)</f>
        <v>0</v>
      </c>
      <c r="P1419" s="2"/>
      <c r="Q1419" s="4">
        <f>SUM(Q1417:Q1418)</f>
        <v>0</v>
      </c>
      <c r="S1419" s="4"/>
      <c r="T1419" s="7"/>
      <c r="U1419" s="2"/>
      <c r="AH1419" s="5"/>
    </row>
    <row r="1420" spans="1:34" s="3" customFormat="1" ht="11.85" customHeight="1" x14ac:dyDescent="0.2">
      <c r="A1420" s="3" t="s">
        <v>725</v>
      </c>
      <c r="C1420" s="2">
        <f>C1375+C1391+C1415+C1419</f>
        <v>672135.91999999993</v>
      </c>
      <c r="D1420" s="2"/>
      <c r="E1420" s="2">
        <f>E1375+E1391+E1415+E1419</f>
        <v>688996.95</v>
      </c>
      <c r="F1420" s="2"/>
      <c r="G1420" s="2">
        <f>G1375+G1391+G1415+G1419</f>
        <v>980100.22</v>
      </c>
      <c r="H1420" s="2"/>
      <c r="I1420" s="2">
        <f>I1375+I1391+I1415+I1419</f>
        <v>875669</v>
      </c>
      <c r="J1420" s="2"/>
      <c r="K1420" s="4">
        <f>K1375+K1391+K1415+K1419</f>
        <v>1067669</v>
      </c>
      <c r="L1420" s="2"/>
      <c r="M1420" s="4">
        <f>M1375+M1391+M1415+M1419</f>
        <v>843786</v>
      </c>
      <c r="N1420" s="2"/>
      <c r="O1420" s="4">
        <f>O1375+O1391+O1415+O1419</f>
        <v>0</v>
      </c>
      <c r="P1420" s="2"/>
      <c r="Q1420" s="4">
        <f>Q1375+Q1391+Q1415+Q1419</f>
        <v>843786</v>
      </c>
      <c r="R1420" s="2"/>
      <c r="S1420" s="4"/>
      <c r="T1420" s="15"/>
      <c r="U1420" s="2"/>
      <c r="AH1420" s="5"/>
    </row>
    <row r="1421" spans="1:34" s="3" customFormat="1" ht="11.85" customHeight="1" x14ac:dyDescent="0.2">
      <c r="C1421" s="2"/>
      <c r="D1421" s="2"/>
      <c r="E1421" s="2"/>
      <c r="F1421" s="2"/>
      <c r="G1421" s="2"/>
      <c r="H1421" s="2"/>
      <c r="I1421" s="2"/>
      <c r="J1421" s="2"/>
      <c r="K1421" s="4"/>
      <c r="L1421" s="2"/>
      <c r="M1421" s="4"/>
      <c r="N1421" s="2"/>
      <c r="O1421" s="4"/>
      <c r="P1421" s="2"/>
      <c r="Q1421" s="4"/>
      <c r="S1421" s="4"/>
      <c r="T1421" s="15"/>
      <c r="AH1421" s="5"/>
    </row>
    <row r="1422" spans="1:34" s="3" customFormat="1" ht="11.85" customHeight="1" x14ac:dyDescent="0.2">
      <c r="A1422" s="1"/>
      <c r="B1422" s="1"/>
      <c r="C1422" s="2"/>
      <c r="E1422" s="2" t="str">
        <f>$E$1</f>
        <v>CITY OF BRADY</v>
      </c>
      <c r="G1422" s="2"/>
      <c r="I1422" s="2"/>
      <c r="K1422" s="4"/>
      <c r="M1422" s="4"/>
      <c r="O1422" s="4"/>
      <c r="Q1422" s="4"/>
      <c r="S1422" s="4"/>
      <c r="T1422" s="7"/>
      <c r="AH1422" s="5"/>
    </row>
    <row r="1423" spans="1:34" s="3" customFormat="1" ht="11.85" customHeight="1" x14ac:dyDescent="0.2">
      <c r="C1423" s="2"/>
      <c r="E1423" s="2" t="str">
        <f>$E$2</f>
        <v>BUDGET REPORT</v>
      </c>
      <c r="G1423" s="2"/>
      <c r="I1423" s="2"/>
      <c r="K1423" s="4"/>
      <c r="M1423" s="4"/>
      <c r="O1423" s="4"/>
      <c r="Q1423" s="4"/>
      <c r="S1423" s="4"/>
      <c r="T1423" s="7"/>
      <c r="AH1423" s="5"/>
    </row>
    <row r="1424" spans="1:34" ht="11.85" customHeight="1" x14ac:dyDescent="0.2">
      <c r="E1424" s="2" t="str">
        <f>$E$3</f>
        <v>FISCAL YEAR 2017 - 2018</v>
      </c>
    </row>
    <row r="1425" spans="1:34" ht="11.85" customHeight="1" x14ac:dyDescent="0.2">
      <c r="A1425" s="3" t="s">
        <v>3</v>
      </c>
    </row>
    <row r="1426" spans="1:34" ht="11.85" customHeight="1" x14ac:dyDescent="0.2">
      <c r="A1426" s="3" t="s">
        <v>726</v>
      </c>
    </row>
    <row r="1427" spans="1:34" ht="11.85" customHeight="1" x14ac:dyDescent="0.2">
      <c r="I1427" s="49" t="str">
        <f>$I$6</f>
        <v>(----- 2016-2017 ------)</v>
      </c>
      <c r="J1427" s="49"/>
      <c r="K1427" s="49"/>
      <c r="L1427" s="8"/>
      <c r="M1427" s="49" t="str">
        <f>$M$6</f>
        <v>2017-2018</v>
      </c>
      <c r="N1427" s="49"/>
      <c r="O1427" s="49"/>
      <c r="P1427" s="49"/>
      <c r="Q1427" s="49"/>
    </row>
    <row r="1428" spans="1:34" ht="11.85" customHeight="1" x14ac:dyDescent="0.2">
      <c r="C1428" s="9" t="str">
        <f>$C$7</f>
        <v>2013-2014</v>
      </c>
      <c r="D1428" s="8"/>
      <c r="E1428" s="9" t="str">
        <f>$E$7</f>
        <v>2014-2015</v>
      </c>
      <c r="F1428" s="8"/>
      <c r="G1428" s="9" t="str">
        <f>$G$7</f>
        <v>2015-2016</v>
      </c>
      <c r="H1428" s="8"/>
      <c r="I1428" s="9" t="s">
        <v>9</v>
      </c>
      <c r="J1428" s="8"/>
      <c r="K1428" s="10" t="str">
        <f>+$K$7</f>
        <v>PROJECTED</v>
      </c>
      <c r="L1428" s="8"/>
      <c r="M1428" s="10" t="str">
        <f>$M$7</f>
        <v>2017-2018</v>
      </c>
      <c r="N1428" s="8"/>
      <c r="O1428" s="10" t="str">
        <f>$O$7</f>
        <v>2017-2018</v>
      </c>
      <c r="P1428" s="8"/>
      <c r="Q1428" s="10" t="str">
        <f>$Q$7</f>
        <v>APPROVED</v>
      </c>
    </row>
    <row r="1429" spans="1:34" ht="11.85" customHeight="1" x14ac:dyDescent="0.2">
      <c r="A1429" s="11" t="s">
        <v>247</v>
      </c>
      <c r="C1429" s="12" t="s">
        <v>12</v>
      </c>
      <c r="D1429" s="8"/>
      <c r="E1429" s="12" t="s">
        <v>12</v>
      </c>
      <c r="F1429" s="8"/>
      <c r="G1429" s="12" t="s">
        <v>12</v>
      </c>
      <c r="H1429" s="8"/>
      <c r="I1429" s="12" t="s">
        <v>13</v>
      </c>
      <c r="J1429" s="8"/>
      <c r="K1429" s="13" t="s">
        <v>13</v>
      </c>
      <c r="L1429" s="8"/>
      <c r="M1429" s="13" t="str">
        <f>$M$8</f>
        <v>BASE</v>
      </c>
      <c r="N1429" s="8"/>
      <c r="O1429" s="13" t="str">
        <f>$O$8</f>
        <v>SUPPLEMENTAL</v>
      </c>
      <c r="P1429" s="8"/>
      <c r="Q1429" s="13" t="str">
        <f>$Q$8</f>
        <v>BUDGET</v>
      </c>
    </row>
    <row r="1430" spans="1:34" ht="11.85" customHeight="1" x14ac:dyDescent="0.2"/>
    <row r="1431" spans="1:34" ht="11.85" customHeight="1" x14ac:dyDescent="0.2">
      <c r="A1431" s="14" t="s">
        <v>260</v>
      </c>
    </row>
    <row r="1432" spans="1:34" ht="11.85" customHeight="1" x14ac:dyDescent="0.2">
      <c r="A1432" s="3" t="s">
        <v>727</v>
      </c>
      <c r="C1432" s="2">
        <v>8043.24</v>
      </c>
      <c r="D1432" s="2"/>
      <c r="E1432" s="2">
        <v>9337.36</v>
      </c>
      <c r="F1432" s="2"/>
      <c r="G1432" s="2">
        <v>1240.79</v>
      </c>
      <c r="H1432" s="2"/>
      <c r="I1432" s="2">
        <v>10000</v>
      </c>
      <c r="J1432" s="2"/>
      <c r="K1432" s="4">
        <v>10000</v>
      </c>
      <c r="L1432" s="2"/>
      <c r="M1432" s="4">
        <v>14400</v>
      </c>
      <c r="N1432" s="2"/>
      <c r="O1432" s="4">
        <v>0</v>
      </c>
      <c r="P1432" s="2"/>
      <c r="Q1432" s="4">
        <f t="shared" ref="Q1432:Q1437" si="50">M1432+O1432</f>
        <v>14400</v>
      </c>
      <c r="T1432" s="15"/>
    </row>
    <row r="1433" spans="1:34" ht="11.85" hidden="1" customHeight="1" x14ac:dyDescent="0.2">
      <c r="A1433" s="3" t="s">
        <v>728</v>
      </c>
      <c r="C1433" s="2">
        <v>0</v>
      </c>
      <c r="D1433" s="2"/>
      <c r="E1433" s="2">
        <v>0</v>
      </c>
      <c r="F1433" s="2"/>
      <c r="G1433" s="2">
        <v>0</v>
      </c>
      <c r="H1433" s="2"/>
      <c r="I1433" s="2">
        <v>0</v>
      </c>
      <c r="J1433" s="2"/>
      <c r="K1433" s="4">
        <v>0</v>
      </c>
      <c r="L1433" s="2"/>
      <c r="M1433" s="4">
        <v>0</v>
      </c>
      <c r="N1433" s="2"/>
      <c r="O1433" s="4">
        <v>0</v>
      </c>
      <c r="P1433" s="2"/>
      <c r="Q1433" s="4">
        <f t="shared" si="50"/>
        <v>0</v>
      </c>
      <c r="T1433" s="15"/>
    </row>
    <row r="1434" spans="1:34" ht="11.85" customHeight="1" x14ac:dyDescent="0.2">
      <c r="A1434" s="3" t="s">
        <v>729</v>
      </c>
      <c r="C1434" s="2">
        <v>0</v>
      </c>
      <c r="D1434" s="2"/>
      <c r="E1434" s="2">
        <v>110</v>
      </c>
      <c r="F1434" s="2"/>
      <c r="G1434" s="2">
        <v>0</v>
      </c>
      <c r="H1434" s="2"/>
      <c r="I1434" s="2">
        <v>8000</v>
      </c>
      <c r="J1434" s="2"/>
      <c r="K1434" s="4">
        <v>8000</v>
      </c>
      <c r="L1434" s="2"/>
      <c r="M1434" s="4">
        <v>18000</v>
      </c>
      <c r="N1434" s="2"/>
      <c r="O1434" s="4">
        <v>0</v>
      </c>
      <c r="P1434" s="2"/>
      <c r="Q1434" s="4">
        <f t="shared" si="50"/>
        <v>18000</v>
      </c>
      <c r="T1434" s="15"/>
    </row>
    <row r="1435" spans="1:34" ht="11.85" customHeight="1" x14ac:dyDescent="0.2">
      <c r="A1435" s="3" t="s">
        <v>730</v>
      </c>
      <c r="C1435" s="2">
        <v>0</v>
      </c>
      <c r="D1435" s="2"/>
      <c r="E1435" s="2">
        <v>0</v>
      </c>
      <c r="F1435" s="2"/>
      <c r="G1435" s="2">
        <v>0</v>
      </c>
      <c r="H1435" s="2"/>
      <c r="I1435" s="2">
        <v>0</v>
      </c>
      <c r="J1435" s="2"/>
      <c r="K1435" s="4">
        <v>0</v>
      </c>
      <c r="L1435" s="2"/>
      <c r="M1435" s="4">
        <v>0</v>
      </c>
      <c r="N1435" s="2"/>
      <c r="O1435" s="4">
        <v>0</v>
      </c>
      <c r="P1435" s="2"/>
      <c r="Q1435" s="4">
        <f t="shared" si="50"/>
        <v>0</v>
      </c>
      <c r="T1435" s="15"/>
    </row>
    <row r="1436" spans="1:34" ht="11.85" customHeight="1" x14ac:dyDescent="0.2">
      <c r="A1436" s="3" t="s">
        <v>731</v>
      </c>
      <c r="C1436" s="2">
        <v>0</v>
      </c>
      <c r="D1436" s="2"/>
      <c r="E1436" s="2">
        <v>0</v>
      </c>
      <c r="F1436" s="2"/>
      <c r="G1436" s="2">
        <v>0</v>
      </c>
      <c r="H1436" s="2"/>
      <c r="I1436" s="2">
        <v>0</v>
      </c>
      <c r="J1436" s="2"/>
      <c r="K1436" s="4">
        <v>0</v>
      </c>
      <c r="L1436" s="2"/>
      <c r="M1436" s="4">
        <v>0</v>
      </c>
      <c r="N1436" s="2"/>
      <c r="O1436" s="4">
        <v>0</v>
      </c>
      <c r="P1436" s="2"/>
      <c r="Q1436" s="4">
        <f t="shared" si="50"/>
        <v>0</v>
      </c>
      <c r="T1436" s="15"/>
    </row>
    <row r="1437" spans="1:34" ht="11.85" customHeight="1" x14ac:dyDescent="0.2">
      <c r="A1437" s="3" t="s">
        <v>732</v>
      </c>
      <c r="C1437" s="16">
        <v>3800</v>
      </c>
      <c r="D1437" s="2"/>
      <c r="E1437" s="16">
        <v>3600</v>
      </c>
      <c r="F1437" s="2"/>
      <c r="G1437" s="16">
        <v>0</v>
      </c>
      <c r="H1437" s="2"/>
      <c r="I1437" s="16">
        <v>4000</v>
      </c>
      <c r="J1437" s="2"/>
      <c r="K1437" s="17">
        <v>4000</v>
      </c>
      <c r="L1437" s="2"/>
      <c r="M1437" s="17">
        <v>4000</v>
      </c>
      <c r="N1437" s="2"/>
      <c r="O1437" s="17">
        <v>0</v>
      </c>
      <c r="P1437" s="2"/>
      <c r="Q1437" s="17">
        <f t="shared" si="50"/>
        <v>4000</v>
      </c>
      <c r="T1437" s="15"/>
    </row>
    <row r="1438" spans="1:34" ht="11.85" customHeight="1" x14ac:dyDescent="0.2">
      <c r="A1438" s="3" t="s">
        <v>277</v>
      </c>
      <c r="C1438" s="2">
        <f>SUM(C1432:C1437)</f>
        <v>11843.24</v>
      </c>
      <c r="D1438" s="2"/>
      <c r="E1438" s="2">
        <f>SUM(E1432:E1437)</f>
        <v>13047.36</v>
      </c>
      <c r="F1438" s="2"/>
      <c r="G1438" s="2">
        <f>SUM(G1432:G1437)</f>
        <v>1240.79</v>
      </c>
      <c r="H1438" s="2"/>
      <c r="I1438" s="2">
        <f>SUM(I1432:I1437)</f>
        <v>22000</v>
      </c>
      <c r="J1438" s="2"/>
      <c r="K1438" s="4">
        <f>SUM(K1432:K1437)</f>
        <v>22000</v>
      </c>
      <c r="L1438" s="2"/>
      <c r="M1438" s="4">
        <f>SUM(M1432:M1437)</f>
        <v>36400</v>
      </c>
      <c r="N1438" s="2"/>
      <c r="O1438" s="4">
        <f>SUM(O1432:O1437)</f>
        <v>0</v>
      </c>
      <c r="P1438" s="2"/>
      <c r="Q1438" s="4">
        <f>SUM(Q1432:Q1437)</f>
        <v>36400</v>
      </c>
      <c r="U1438" s="2"/>
    </row>
    <row r="1439" spans="1:34" ht="11.85" customHeight="1" x14ac:dyDescent="0.2"/>
    <row r="1440" spans="1:34" s="3" customFormat="1" ht="11.85" customHeight="1" x14ac:dyDescent="0.2">
      <c r="A1440" s="14" t="s">
        <v>278</v>
      </c>
      <c r="C1440" s="2"/>
      <c r="E1440" s="2"/>
      <c r="G1440" s="2"/>
      <c r="I1440" s="2"/>
      <c r="K1440" s="4"/>
      <c r="M1440" s="4"/>
      <c r="O1440" s="4"/>
      <c r="Q1440" s="4"/>
      <c r="S1440" s="4"/>
      <c r="T1440" s="7"/>
      <c r="AH1440" s="5"/>
    </row>
    <row r="1441" spans="1:34" s="3" customFormat="1" ht="11.85" customHeight="1" x14ac:dyDescent="0.2">
      <c r="A1441" s="3" t="s">
        <v>733</v>
      </c>
      <c r="C1441" s="2">
        <v>352.46</v>
      </c>
      <c r="D1441" s="2"/>
      <c r="E1441" s="2">
        <v>965.61</v>
      </c>
      <c r="F1441" s="2"/>
      <c r="G1441" s="2">
        <v>0</v>
      </c>
      <c r="H1441" s="2"/>
      <c r="I1441" s="2">
        <v>4000</v>
      </c>
      <c r="J1441" s="2"/>
      <c r="K1441" s="4">
        <v>4000</v>
      </c>
      <c r="L1441" s="2"/>
      <c r="M1441" s="4">
        <v>4000</v>
      </c>
      <c r="N1441" s="2"/>
      <c r="O1441" s="4">
        <v>0</v>
      </c>
      <c r="P1441" s="2"/>
      <c r="Q1441" s="4">
        <f t="shared" ref="Q1441:Q1447" si="51">M1441+O1441</f>
        <v>4000</v>
      </c>
      <c r="S1441" s="4"/>
      <c r="T1441" s="15"/>
      <c r="AH1441" s="5"/>
    </row>
    <row r="1442" spans="1:34" s="3" customFormat="1" ht="11.85" customHeight="1" x14ac:dyDescent="0.2">
      <c r="A1442" s="3" t="s">
        <v>734</v>
      </c>
      <c r="C1442" s="2">
        <v>690.69</v>
      </c>
      <c r="D1442" s="2"/>
      <c r="E1442" s="2">
        <v>2562.6999999999998</v>
      </c>
      <c r="F1442" s="2"/>
      <c r="G1442" s="2">
        <v>0</v>
      </c>
      <c r="H1442" s="2"/>
      <c r="I1442" s="2">
        <v>700</v>
      </c>
      <c r="J1442" s="2"/>
      <c r="K1442" s="4">
        <v>700</v>
      </c>
      <c r="L1442" s="2"/>
      <c r="M1442" s="4">
        <v>1000</v>
      </c>
      <c r="N1442" s="2"/>
      <c r="O1442" s="4">
        <v>0</v>
      </c>
      <c r="P1442" s="2"/>
      <c r="Q1442" s="4">
        <f t="shared" si="51"/>
        <v>1000</v>
      </c>
      <c r="S1442" s="4"/>
      <c r="T1442" s="15"/>
      <c r="AH1442" s="5"/>
    </row>
    <row r="1443" spans="1:34" s="3" customFormat="1" ht="11.85" customHeight="1" x14ac:dyDescent="0.2">
      <c r="A1443" s="3" t="s">
        <v>735</v>
      </c>
      <c r="C1443" s="2">
        <v>2140.34</v>
      </c>
      <c r="D1443" s="2"/>
      <c r="E1443" s="2">
        <v>2728.01</v>
      </c>
      <c r="F1443" s="2"/>
      <c r="G1443" s="2">
        <v>250</v>
      </c>
      <c r="H1443" s="2"/>
      <c r="I1443" s="2">
        <v>2500</v>
      </c>
      <c r="J1443" s="2"/>
      <c r="K1443" s="4">
        <v>2200</v>
      </c>
      <c r="L1443" s="2"/>
      <c r="M1443" s="4">
        <v>2500</v>
      </c>
      <c r="N1443" s="2"/>
      <c r="O1443" s="4">
        <v>0</v>
      </c>
      <c r="P1443" s="2"/>
      <c r="Q1443" s="4">
        <f t="shared" si="51"/>
        <v>2500</v>
      </c>
      <c r="S1443" s="4"/>
      <c r="T1443" s="15"/>
      <c r="AH1443" s="5"/>
    </row>
    <row r="1444" spans="1:34" s="3" customFormat="1" ht="11.85" customHeight="1" x14ac:dyDescent="0.2">
      <c r="A1444" s="3" t="s">
        <v>736</v>
      </c>
      <c r="C1444" s="2">
        <v>0</v>
      </c>
      <c r="D1444" s="2"/>
      <c r="E1444" s="2">
        <v>0</v>
      </c>
      <c r="F1444" s="2"/>
      <c r="G1444" s="2">
        <v>0</v>
      </c>
      <c r="H1444" s="2"/>
      <c r="I1444" s="2">
        <v>0</v>
      </c>
      <c r="J1444" s="2"/>
      <c r="K1444" s="4">
        <v>300</v>
      </c>
      <c r="L1444" s="2"/>
      <c r="M1444" s="4">
        <v>600</v>
      </c>
      <c r="N1444" s="2"/>
      <c r="O1444" s="4">
        <v>0</v>
      </c>
      <c r="P1444" s="2"/>
      <c r="Q1444" s="4">
        <f t="shared" si="51"/>
        <v>600</v>
      </c>
      <c r="S1444" s="4"/>
      <c r="T1444" s="15"/>
      <c r="AH1444" s="5"/>
    </row>
    <row r="1445" spans="1:34" s="3" customFormat="1" ht="11.85" customHeight="1" x14ac:dyDescent="0.2">
      <c r="A1445" s="3" t="s">
        <v>737</v>
      </c>
      <c r="C1445" s="20">
        <v>700</v>
      </c>
      <c r="D1445" s="20"/>
      <c r="E1445" s="20">
        <v>1600</v>
      </c>
      <c r="F1445" s="20"/>
      <c r="G1445" s="20">
        <v>0</v>
      </c>
      <c r="H1445" s="20"/>
      <c r="I1445" s="20">
        <v>0</v>
      </c>
      <c r="J1445" s="20"/>
      <c r="K1445" s="21">
        <v>0</v>
      </c>
      <c r="L1445" s="20"/>
      <c r="M1445" s="21">
        <v>0</v>
      </c>
      <c r="N1445" s="20"/>
      <c r="O1445" s="21">
        <v>0</v>
      </c>
      <c r="P1445" s="20"/>
      <c r="Q1445" s="21">
        <f t="shared" si="51"/>
        <v>0</v>
      </c>
      <c r="S1445" s="4"/>
      <c r="T1445" s="15"/>
      <c r="AH1445" s="5"/>
    </row>
    <row r="1446" spans="1:34" s="3" customFormat="1" ht="11.85" customHeight="1" x14ac:dyDescent="0.2">
      <c r="A1446" s="3" t="s">
        <v>738</v>
      </c>
      <c r="C1446" s="20">
        <v>0</v>
      </c>
      <c r="D1446" s="20"/>
      <c r="E1446" s="20">
        <v>0</v>
      </c>
      <c r="F1446" s="20"/>
      <c r="G1446" s="20">
        <v>0</v>
      </c>
      <c r="H1446" s="20"/>
      <c r="I1446" s="20">
        <v>0</v>
      </c>
      <c r="J1446" s="20"/>
      <c r="K1446" s="21">
        <v>0</v>
      </c>
      <c r="L1446" s="20"/>
      <c r="M1446" s="21">
        <v>0</v>
      </c>
      <c r="N1446" s="20"/>
      <c r="O1446" s="21">
        <v>0</v>
      </c>
      <c r="P1446" s="20"/>
      <c r="Q1446" s="21">
        <f t="shared" si="51"/>
        <v>0</v>
      </c>
      <c r="S1446" s="4"/>
      <c r="T1446" s="15"/>
      <c r="AH1446" s="5"/>
    </row>
    <row r="1447" spans="1:34" s="3" customFormat="1" ht="11.85" customHeight="1" x14ac:dyDescent="0.2">
      <c r="A1447" s="3" t="s">
        <v>739</v>
      </c>
      <c r="C1447" s="16">
        <v>0</v>
      </c>
      <c r="D1447" s="2"/>
      <c r="E1447" s="16">
        <v>0</v>
      </c>
      <c r="F1447" s="2"/>
      <c r="G1447" s="16">
        <v>0</v>
      </c>
      <c r="H1447" s="2"/>
      <c r="I1447" s="16">
        <v>0</v>
      </c>
      <c r="J1447" s="2"/>
      <c r="K1447" s="17">
        <v>0</v>
      </c>
      <c r="L1447" s="2"/>
      <c r="M1447" s="17">
        <v>0</v>
      </c>
      <c r="N1447" s="2"/>
      <c r="O1447" s="17">
        <v>0</v>
      </c>
      <c r="P1447" s="2"/>
      <c r="Q1447" s="17">
        <f t="shared" si="51"/>
        <v>0</v>
      </c>
      <c r="S1447" s="4"/>
      <c r="T1447" s="15"/>
      <c r="AH1447" s="5"/>
    </row>
    <row r="1448" spans="1:34" s="3" customFormat="1" ht="11.85" customHeight="1" x14ac:dyDescent="0.2">
      <c r="A1448" s="3" t="s">
        <v>300</v>
      </c>
      <c r="C1448" s="2">
        <f>SUM(C1441:C1447)</f>
        <v>3883.4900000000002</v>
      </c>
      <c r="D1448" s="2"/>
      <c r="E1448" s="2">
        <f>SUM(E1441:E1447)</f>
        <v>7856.32</v>
      </c>
      <c r="F1448" s="2"/>
      <c r="G1448" s="2">
        <f>SUM(G1441:G1447)</f>
        <v>250</v>
      </c>
      <c r="H1448" s="2"/>
      <c r="I1448" s="2">
        <f>SUM(I1441:I1447)</f>
        <v>7200</v>
      </c>
      <c r="J1448" s="2"/>
      <c r="K1448" s="4">
        <f>SUM(K1441:K1447)</f>
        <v>7200</v>
      </c>
      <c r="L1448" s="2"/>
      <c r="M1448" s="4">
        <f>SUM(M1441:M1447)</f>
        <v>8100</v>
      </c>
      <c r="N1448" s="2"/>
      <c r="O1448" s="4">
        <f>SUM(O1441:O1447)</f>
        <v>0</v>
      </c>
      <c r="P1448" s="2"/>
      <c r="Q1448" s="4">
        <f>SUM(Q1441:Q1447)</f>
        <v>8100</v>
      </c>
      <c r="S1448" s="4"/>
      <c r="T1448" s="7"/>
      <c r="AH1448" s="5"/>
    </row>
    <row r="1449" spans="1:34" s="3" customFormat="1" ht="11.85" customHeight="1" x14ac:dyDescent="0.2">
      <c r="C1449" s="2"/>
      <c r="D1449" s="2"/>
      <c r="E1449" s="2"/>
      <c r="F1449" s="2"/>
      <c r="G1449" s="2"/>
      <c r="H1449" s="2"/>
      <c r="I1449" s="2"/>
      <c r="J1449" s="2"/>
      <c r="K1449" s="4"/>
      <c r="L1449" s="2"/>
      <c r="M1449" s="4"/>
      <c r="N1449" s="2"/>
      <c r="O1449" s="4"/>
      <c r="P1449" s="2"/>
      <c r="Q1449" s="4"/>
      <c r="S1449" s="4"/>
      <c r="T1449" s="7"/>
      <c r="AH1449" s="5"/>
    </row>
    <row r="1450" spans="1:34" s="3" customFormat="1" ht="11.85" customHeight="1" x14ac:dyDescent="0.2">
      <c r="A1450" s="3" t="s">
        <v>740</v>
      </c>
      <c r="C1450" s="20">
        <v>0</v>
      </c>
      <c r="D1450" s="2"/>
      <c r="E1450" s="20">
        <v>150900</v>
      </c>
      <c r="F1450" s="2"/>
      <c r="G1450" s="20">
        <v>1430882.77</v>
      </c>
      <c r="H1450" s="2"/>
      <c r="I1450" s="20">
        <v>0</v>
      </c>
      <c r="J1450" s="2"/>
      <c r="K1450" s="21">
        <v>431216</v>
      </c>
      <c r="L1450" s="2"/>
      <c r="M1450" s="21">
        <v>0</v>
      </c>
      <c r="N1450" s="2"/>
      <c r="O1450" s="21">
        <v>0</v>
      </c>
      <c r="P1450" s="2"/>
      <c r="Q1450" s="21">
        <f>M1450+O1450</f>
        <v>0</v>
      </c>
      <c r="S1450" s="4"/>
      <c r="T1450" s="15"/>
      <c r="AH1450" s="5"/>
    </row>
    <row r="1451" spans="1:34" s="3" customFormat="1" ht="11.85" customHeight="1" x14ac:dyDescent="0.2">
      <c r="A1451" s="3" t="s">
        <v>741</v>
      </c>
      <c r="C1451" s="16">
        <v>0</v>
      </c>
      <c r="D1451" s="2"/>
      <c r="E1451" s="16">
        <v>0</v>
      </c>
      <c r="F1451" s="2"/>
      <c r="G1451" s="16">
        <v>0</v>
      </c>
      <c r="H1451" s="2"/>
      <c r="I1451" s="16">
        <v>0</v>
      </c>
      <c r="J1451" s="2"/>
      <c r="K1451" s="17">
        <v>0</v>
      </c>
      <c r="L1451" s="2"/>
      <c r="M1451" s="17">
        <v>0</v>
      </c>
      <c r="N1451" s="2"/>
      <c r="O1451" s="17">
        <v>0</v>
      </c>
      <c r="P1451" s="2"/>
      <c r="Q1451" s="17">
        <v>0</v>
      </c>
      <c r="S1451" s="4"/>
      <c r="T1451" s="15"/>
      <c r="AH1451" s="5"/>
    </row>
    <row r="1452" spans="1:34" s="3" customFormat="1" ht="11.85" customHeight="1" x14ac:dyDescent="0.2">
      <c r="A1452" s="3" t="s">
        <v>303</v>
      </c>
      <c r="C1452" s="2">
        <f>SUM(C1450:C1451)</f>
        <v>0</v>
      </c>
      <c r="D1452" s="2"/>
      <c r="E1452" s="2">
        <f>SUM(E1450:E1451)</f>
        <v>150900</v>
      </c>
      <c r="F1452" s="2"/>
      <c r="G1452" s="2">
        <f>SUM(G1450:G1451)</f>
        <v>1430882.77</v>
      </c>
      <c r="H1452" s="2"/>
      <c r="I1452" s="2">
        <f>SUM(I1450:I1451)</f>
        <v>0</v>
      </c>
      <c r="J1452" s="2"/>
      <c r="K1452" s="4">
        <f>SUM(K1450:K1451)</f>
        <v>431216</v>
      </c>
      <c r="L1452" s="2"/>
      <c r="M1452" s="4">
        <f>SUM(M1450:M1451)</f>
        <v>0</v>
      </c>
      <c r="N1452" s="2"/>
      <c r="O1452" s="4">
        <f>SUM(O1450:O1451)</f>
        <v>0</v>
      </c>
      <c r="P1452" s="2"/>
      <c r="Q1452" s="4">
        <f>SUM(Q1450:Q1451)</f>
        <v>0</v>
      </c>
      <c r="S1452" s="4"/>
      <c r="T1452" s="7"/>
      <c r="AH1452" s="5"/>
    </row>
    <row r="1453" spans="1:34" s="3" customFormat="1" ht="11.85" customHeight="1" x14ac:dyDescent="0.2">
      <c r="C1453" s="2"/>
      <c r="D1453" s="2"/>
      <c r="E1453" s="2"/>
      <c r="F1453" s="2"/>
      <c r="G1453" s="2"/>
      <c r="H1453" s="2"/>
      <c r="I1453" s="2"/>
      <c r="J1453" s="2"/>
      <c r="K1453" s="4"/>
      <c r="L1453" s="2"/>
      <c r="M1453" s="4"/>
      <c r="N1453" s="2"/>
      <c r="O1453" s="4"/>
      <c r="P1453" s="2"/>
      <c r="Q1453" s="4"/>
      <c r="S1453" s="4"/>
      <c r="T1453" s="7"/>
      <c r="AH1453" s="5"/>
    </row>
    <row r="1454" spans="1:34" s="3" customFormat="1" ht="11.85" customHeight="1" x14ac:dyDescent="0.2">
      <c r="A1454" s="3" t="s">
        <v>742</v>
      </c>
      <c r="C1454" s="2">
        <f>C1438+C1448+C1452</f>
        <v>15726.73</v>
      </c>
      <c r="D1454" s="2"/>
      <c r="E1454" s="2">
        <f>E1438+E1448+E1452</f>
        <v>171803.68</v>
      </c>
      <c r="F1454" s="2"/>
      <c r="G1454" s="2">
        <f>G1438+G1448+G1452</f>
        <v>1432373.56</v>
      </c>
      <c r="H1454" s="2"/>
      <c r="I1454" s="2">
        <f>I1438+I1448+I1452</f>
        <v>29200</v>
      </c>
      <c r="J1454" s="2"/>
      <c r="K1454" s="4">
        <f>K1438+K1448+K1452</f>
        <v>460416</v>
      </c>
      <c r="L1454" s="2"/>
      <c r="M1454" s="4">
        <f>M1438+M1448+M1452</f>
        <v>44500</v>
      </c>
      <c r="N1454" s="2"/>
      <c r="O1454" s="4">
        <f>O1438+O1448+O1452</f>
        <v>0</v>
      </c>
      <c r="P1454" s="2"/>
      <c r="Q1454" s="4">
        <f>Q1438+Q1448+Q1452</f>
        <v>44500</v>
      </c>
      <c r="S1454" s="4"/>
      <c r="T1454" s="15"/>
      <c r="AH1454" s="5"/>
    </row>
    <row r="1455" spans="1:34" s="3" customFormat="1" ht="11.85" customHeight="1" x14ac:dyDescent="0.2">
      <c r="C1455" s="2"/>
      <c r="E1455" s="2"/>
      <c r="G1455" s="2"/>
      <c r="I1455" s="2"/>
      <c r="K1455" s="4"/>
      <c r="M1455" s="4"/>
      <c r="O1455" s="4"/>
      <c r="Q1455" s="4"/>
      <c r="S1455" s="4"/>
      <c r="T1455" s="7"/>
      <c r="AH1455" s="5"/>
    </row>
    <row r="1456" spans="1:34" ht="11.85" customHeight="1" x14ac:dyDescent="0.2"/>
    <row r="1457" spans="3:34" ht="11.85" customHeight="1" x14ac:dyDescent="0.2"/>
    <row r="1458" spans="3:34" ht="11.85" customHeight="1" x14ac:dyDescent="0.2"/>
    <row r="1459" spans="3:34" ht="11.85" customHeight="1" x14ac:dyDescent="0.2"/>
    <row r="1460" spans="3:34" ht="11.85" customHeight="1" x14ac:dyDescent="0.2"/>
    <row r="1461" spans="3:34" ht="11.85" customHeight="1" x14ac:dyDescent="0.2"/>
    <row r="1462" spans="3:34" ht="11.85" customHeight="1" x14ac:dyDescent="0.2"/>
    <row r="1463" spans="3:34" ht="11.85" customHeight="1" x14ac:dyDescent="0.2"/>
    <row r="1464" spans="3:34" ht="11.85" customHeight="1" x14ac:dyDescent="0.2"/>
    <row r="1465" spans="3:34" ht="11.85" customHeight="1" x14ac:dyDescent="0.2"/>
    <row r="1466" spans="3:34" ht="11.85" customHeight="1" x14ac:dyDescent="0.2"/>
    <row r="1467" spans="3:34" ht="11.85" customHeight="1" x14ac:dyDescent="0.2"/>
    <row r="1468" spans="3:34" ht="11.85" customHeight="1" x14ac:dyDescent="0.2"/>
    <row r="1469" spans="3:34" ht="11.85" customHeight="1" x14ac:dyDescent="0.2"/>
    <row r="1470" spans="3:34" ht="11.85" customHeight="1" x14ac:dyDescent="0.2"/>
    <row r="1471" spans="3:34" ht="11.85" customHeight="1" x14ac:dyDescent="0.2"/>
    <row r="1472" spans="3:34" s="3" customFormat="1" ht="11.85" customHeight="1" x14ac:dyDescent="0.2">
      <c r="C1472" s="2"/>
      <c r="E1472" s="2"/>
      <c r="G1472" s="2"/>
      <c r="I1472" s="2"/>
      <c r="K1472" s="4"/>
      <c r="M1472" s="4"/>
      <c r="O1472" s="4"/>
      <c r="Q1472" s="4"/>
      <c r="S1472" s="4"/>
      <c r="T1472" s="7"/>
      <c r="AH1472" s="5"/>
    </row>
    <row r="1473" spans="1:34" s="3" customFormat="1" ht="11.85" customHeight="1" x14ac:dyDescent="0.2">
      <c r="C1473" s="2"/>
      <c r="E1473" s="2"/>
      <c r="G1473" s="2"/>
      <c r="I1473" s="2"/>
      <c r="K1473" s="4"/>
      <c r="M1473" s="4"/>
      <c r="O1473" s="4"/>
      <c r="Q1473" s="4"/>
      <c r="S1473" s="4"/>
      <c r="T1473" s="7"/>
      <c r="AH1473" s="5"/>
    </row>
    <row r="1474" spans="1:34" s="3" customFormat="1" ht="11.85" customHeight="1" x14ac:dyDescent="0.2">
      <c r="C1474" s="2"/>
      <c r="E1474" s="2"/>
      <c r="G1474" s="2"/>
      <c r="I1474" s="2"/>
      <c r="K1474" s="4"/>
      <c r="M1474" s="4"/>
      <c r="O1474" s="4"/>
      <c r="Q1474" s="4"/>
      <c r="S1474" s="4"/>
      <c r="T1474" s="7"/>
      <c r="AH1474" s="5"/>
    </row>
    <row r="1475" spans="1:34" s="3" customFormat="1" ht="11.85" customHeight="1" x14ac:dyDescent="0.2">
      <c r="C1475" s="2"/>
      <c r="E1475" s="2"/>
      <c r="G1475" s="2"/>
      <c r="I1475" s="2"/>
      <c r="K1475" s="4"/>
      <c r="M1475" s="4"/>
      <c r="O1475" s="4"/>
      <c r="Q1475" s="4"/>
      <c r="S1475" s="4"/>
      <c r="T1475" s="7"/>
      <c r="AH1475" s="5"/>
    </row>
    <row r="1476" spans="1:34" s="3" customFormat="1" ht="11.85" customHeight="1" x14ac:dyDescent="0.2">
      <c r="C1476" s="2"/>
      <c r="E1476" s="2"/>
      <c r="G1476" s="2"/>
      <c r="I1476" s="2"/>
      <c r="K1476" s="4"/>
      <c r="M1476" s="4"/>
      <c r="O1476" s="4"/>
      <c r="Q1476" s="4"/>
      <c r="S1476" s="4"/>
      <c r="T1476" s="7"/>
      <c r="AH1476" s="5"/>
    </row>
    <row r="1477" spans="1:34" s="3" customFormat="1" ht="11.85" customHeight="1" x14ac:dyDescent="0.2">
      <c r="C1477" s="2"/>
      <c r="E1477" s="2"/>
      <c r="G1477" s="2"/>
      <c r="I1477" s="2"/>
      <c r="K1477" s="4"/>
      <c r="M1477" s="4"/>
      <c r="O1477" s="4"/>
      <c r="Q1477" s="4"/>
      <c r="S1477" s="4"/>
      <c r="T1477" s="7"/>
      <c r="AH1477" s="5"/>
    </row>
    <row r="1478" spans="1:34" s="3" customFormat="1" ht="11.85" customHeight="1" x14ac:dyDescent="0.2">
      <c r="C1478" s="2"/>
      <c r="E1478" s="2"/>
      <c r="G1478" s="2"/>
      <c r="I1478" s="2"/>
      <c r="K1478" s="4"/>
      <c r="M1478" s="4"/>
      <c r="O1478" s="4"/>
      <c r="Q1478" s="4"/>
      <c r="S1478" s="4"/>
      <c r="T1478" s="7"/>
      <c r="AH1478" s="5"/>
    </row>
    <row r="1479" spans="1:34" s="3" customFormat="1" ht="11.85" customHeight="1" x14ac:dyDescent="0.2">
      <c r="C1479" s="2"/>
      <c r="E1479" s="2"/>
      <c r="G1479" s="2"/>
      <c r="I1479" s="2"/>
      <c r="K1479" s="4"/>
      <c r="M1479" s="4"/>
      <c r="O1479" s="4"/>
      <c r="Q1479" s="4"/>
      <c r="S1479" s="4"/>
      <c r="T1479" s="7"/>
      <c r="AH1479" s="5"/>
    </row>
    <row r="1480" spans="1:34" s="3" customFormat="1" ht="11.85" customHeight="1" x14ac:dyDescent="0.2">
      <c r="C1480" s="2"/>
      <c r="E1480" s="2"/>
      <c r="G1480" s="2"/>
      <c r="I1480" s="2"/>
      <c r="K1480" s="4"/>
      <c r="M1480" s="4"/>
      <c r="O1480" s="4"/>
      <c r="Q1480" s="4"/>
      <c r="S1480" s="4"/>
      <c r="T1480" s="7"/>
      <c r="AH1480" s="5"/>
    </row>
    <row r="1481" spans="1:34" s="3" customFormat="1" ht="11.85" customHeight="1" x14ac:dyDescent="0.2">
      <c r="C1481" s="2"/>
      <c r="E1481" s="2"/>
      <c r="G1481" s="2"/>
      <c r="I1481" s="2"/>
      <c r="K1481" s="4"/>
      <c r="M1481" s="4"/>
      <c r="O1481" s="4"/>
      <c r="Q1481" s="4"/>
      <c r="S1481" s="4"/>
      <c r="T1481" s="7"/>
      <c r="AH1481" s="5"/>
    </row>
    <row r="1482" spans="1:34" s="3" customFormat="1" ht="11.85" customHeight="1" x14ac:dyDescent="0.2">
      <c r="C1482" s="2"/>
      <c r="E1482" s="2"/>
      <c r="G1482" s="2"/>
      <c r="I1482" s="2"/>
      <c r="K1482" s="4"/>
      <c r="M1482" s="4"/>
      <c r="O1482" s="4"/>
      <c r="Q1482" s="4"/>
      <c r="S1482" s="4"/>
      <c r="T1482" s="7"/>
      <c r="AH1482" s="5"/>
    </row>
    <row r="1483" spans="1:34" s="3" customFormat="1" ht="11.85" customHeight="1" x14ac:dyDescent="0.2">
      <c r="C1483" s="2"/>
      <c r="E1483" s="2"/>
      <c r="G1483" s="2"/>
      <c r="I1483" s="2"/>
      <c r="K1483" s="4"/>
      <c r="M1483" s="4"/>
      <c r="O1483" s="4"/>
      <c r="Q1483" s="4"/>
      <c r="S1483" s="4"/>
      <c r="T1483" s="7"/>
      <c r="AH1483" s="5"/>
    </row>
    <row r="1484" spans="1:34" s="3" customFormat="1" ht="11.85" customHeight="1" x14ac:dyDescent="0.2">
      <c r="C1484" s="2"/>
      <c r="E1484" s="2"/>
      <c r="G1484" s="2"/>
      <c r="I1484" s="2"/>
      <c r="K1484" s="4"/>
      <c r="M1484" s="4"/>
      <c r="O1484" s="4"/>
      <c r="Q1484" s="4"/>
      <c r="S1484" s="4"/>
      <c r="T1484" s="7"/>
      <c r="AH1484" s="5"/>
    </row>
    <row r="1485" spans="1:34" s="3" customFormat="1" ht="11.85" customHeight="1" x14ac:dyDescent="0.2">
      <c r="A1485" s="1"/>
      <c r="B1485" s="1"/>
      <c r="C1485" s="2"/>
      <c r="E1485" s="2" t="str">
        <f>$E$1</f>
        <v>CITY OF BRADY</v>
      </c>
      <c r="G1485" s="2"/>
      <c r="I1485" s="2"/>
      <c r="K1485" s="4"/>
      <c r="M1485" s="4"/>
      <c r="O1485" s="4"/>
      <c r="Q1485" s="4"/>
      <c r="S1485" s="4"/>
      <c r="T1485" s="7"/>
      <c r="AH1485" s="5"/>
    </row>
    <row r="1486" spans="1:34" s="3" customFormat="1" ht="11.85" customHeight="1" x14ac:dyDescent="0.2">
      <c r="C1486" s="2"/>
      <c r="E1486" s="2" t="str">
        <f>$E$2</f>
        <v>BUDGET REPORT</v>
      </c>
      <c r="G1486" s="2"/>
      <c r="I1486" s="2"/>
      <c r="K1486" s="4"/>
      <c r="M1486" s="4"/>
      <c r="O1486" s="4"/>
      <c r="Q1486" s="4"/>
      <c r="S1486" s="4"/>
      <c r="T1486" s="7"/>
      <c r="AH1486" s="5"/>
    </row>
    <row r="1487" spans="1:34" s="3" customFormat="1" ht="11.85" customHeight="1" x14ac:dyDescent="0.2">
      <c r="C1487" s="2"/>
      <c r="E1487" s="2" t="str">
        <f>$E$3</f>
        <v>FISCAL YEAR 2017 - 2018</v>
      </c>
      <c r="G1487" s="2"/>
      <c r="I1487" s="2"/>
      <c r="K1487" s="4"/>
      <c r="M1487" s="4"/>
      <c r="O1487" s="4"/>
      <c r="Q1487" s="4"/>
      <c r="S1487" s="4"/>
      <c r="T1487" s="7"/>
      <c r="AH1487" s="5"/>
    </row>
    <row r="1488" spans="1:34" ht="11.85" customHeight="1" x14ac:dyDescent="0.2">
      <c r="A1488" s="3" t="s">
        <v>3</v>
      </c>
    </row>
    <row r="1489" spans="1:34" ht="11.85" customHeight="1" x14ac:dyDescent="0.2">
      <c r="A1489" s="3" t="s">
        <v>743</v>
      </c>
    </row>
    <row r="1490" spans="1:34" ht="11.85" customHeight="1" x14ac:dyDescent="0.2">
      <c r="I1490" s="49" t="str">
        <f>$I$6</f>
        <v>(----- 2016-2017 ------)</v>
      </c>
      <c r="J1490" s="49"/>
      <c r="K1490" s="49"/>
      <c r="L1490" s="8"/>
      <c r="M1490" s="49" t="str">
        <f>$M$6</f>
        <v>2017-2018</v>
      </c>
      <c r="N1490" s="49"/>
      <c r="O1490" s="49"/>
      <c r="P1490" s="49"/>
      <c r="Q1490" s="49"/>
    </row>
    <row r="1491" spans="1:34" ht="11.85" customHeight="1" x14ac:dyDescent="0.2">
      <c r="C1491" s="9" t="str">
        <f>$C$7</f>
        <v>2013-2014</v>
      </c>
      <c r="D1491" s="8"/>
      <c r="E1491" s="9" t="str">
        <f>$E$7</f>
        <v>2014-2015</v>
      </c>
      <c r="F1491" s="8"/>
      <c r="G1491" s="9" t="str">
        <f>$G$7</f>
        <v>2015-2016</v>
      </c>
      <c r="H1491" s="8"/>
      <c r="I1491" s="9" t="s">
        <v>9</v>
      </c>
      <c r="J1491" s="8"/>
      <c r="K1491" s="10" t="str">
        <f>+$K$7</f>
        <v>PROJECTED</v>
      </c>
      <c r="L1491" s="8"/>
      <c r="M1491" s="10" t="str">
        <f>$M$7</f>
        <v>2017-2018</v>
      </c>
      <c r="N1491" s="8"/>
      <c r="O1491" s="10" t="str">
        <f>$O$7</f>
        <v>2017-2018</v>
      </c>
      <c r="P1491" s="8"/>
      <c r="Q1491" s="10" t="str">
        <f>$Q$7</f>
        <v>APPROVED</v>
      </c>
    </row>
    <row r="1492" spans="1:34" ht="11.85" customHeight="1" x14ac:dyDescent="0.2">
      <c r="A1492" s="11" t="s">
        <v>247</v>
      </c>
      <c r="C1492" s="12" t="s">
        <v>12</v>
      </c>
      <c r="D1492" s="8"/>
      <c r="E1492" s="12" t="s">
        <v>12</v>
      </c>
      <c r="F1492" s="8"/>
      <c r="G1492" s="12" t="s">
        <v>12</v>
      </c>
      <c r="H1492" s="8"/>
      <c r="I1492" s="12" t="s">
        <v>13</v>
      </c>
      <c r="J1492" s="8"/>
      <c r="K1492" s="13" t="s">
        <v>13</v>
      </c>
      <c r="L1492" s="8"/>
      <c r="M1492" s="13" t="str">
        <f>$M$8</f>
        <v>BASE</v>
      </c>
      <c r="N1492" s="8"/>
      <c r="O1492" s="13" t="str">
        <f>$O$8</f>
        <v>SUPPLEMENTAL</v>
      </c>
      <c r="P1492" s="8"/>
      <c r="Q1492" s="13" t="str">
        <f>$Q$8</f>
        <v>BUDGET</v>
      </c>
    </row>
    <row r="1493" spans="1:34" ht="11.85" customHeight="1" x14ac:dyDescent="0.2"/>
    <row r="1494" spans="1:34" ht="11.85" customHeight="1" x14ac:dyDescent="0.2">
      <c r="A1494" s="14" t="s">
        <v>248</v>
      </c>
    </row>
    <row r="1495" spans="1:34" ht="11.85" customHeight="1" x14ac:dyDescent="0.2">
      <c r="A1495" s="3" t="s">
        <v>744</v>
      </c>
      <c r="C1495" s="2">
        <v>8400</v>
      </c>
      <c r="D1495" s="2"/>
      <c r="E1495" s="2">
        <v>10850</v>
      </c>
      <c r="F1495" s="2"/>
      <c r="G1495" s="2">
        <v>5550</v>
      </c>
      <c r="H1495" s="2"/>
      <c r="I1495" s="2">
        <v>6000</v>
      </c>
      <c r="J1495" s="2"/>
      <c r="K1495" s="4">
        <v>6000</v>
      </c>
      <c r="L1495" s="2"/>
      <c r="M1495" s="4">
        <v>4000</v>
      </c>
      <c r="N1495" s="2"/>
      <c r="O1495" s="4">
        <v>5366</v>
      </c>
      <c r="P1495" s="2"/>
      <c r="Q1495" s="4">
        <f t="shared" ref="Q1495:Q1501" si="52">M1495+O1495</f>
        <v>9366</v>
      </c>
      <c r="T1495" s="15"/>
    </row>
    <row r="1496" spans="1:34" ht="11.85" customHeight="1" x14ac:dyDescent="0.2">
      <c r="A1496" s="3" t="s">
        <v>745</v>
      </c>
      <c r="C1496" s="2">
        <v>0</v>
      </c>
      <c r="D1496" s="2"/>
      <c r="E1496" s="2">
        <v>0</v>
      </c>
      <c r="F1496" s="2"/>
      <c r="G1496" s="2">
        <v>0</v>
      </c>
      <c r="H1496" s="2"/>
      <c r="I1496" s="2">
        <v>0</v>
      </c>
      <c r="J1496" s="2"/>
      <c r="K1496" s="4">
        <v>0</v>
      </c>
      <c r="L1496" s="2"/>
      <c r="M1496" s="4">
        <v>0</v>
      </c>
      <c r="N1496" s="2"/>
      <c r="O1496" s="4">
        <v>0</v>
      </c>
      <c r="P1496" s="2"/>
      <c r="Q1496" s="4">
        <f t="shared" si="52"/>
        <v>0</v>
      </c>
      <c r="T1496" s="15"/>
    </row>
    <row r="1497" spans="1:34" ht="11.85" customHeight="1" x14ac:dyDescent="0.2">
      <c r="A1497" s="3" t="s">
        <v>746</v>
      </c>
      <c r="C1497" s="2">
        <v>0</v>
      </c>
      <c r="D1497" s="2"/>
      <c r="E1497" s="2">
        <v>0</v>
      </c>
      <c r="F1497" s="2"/>
      <c r="G1497" s="2">
        <v>0</v>
      </c>
      <c r="H1497" s="2"/>
      <c r="I1497" s="2">
        <v>0</v>
      </c>
      <c r="J1497" s="2"/>
      <c r="K1497" s="4">
        <v>0</v>
      </c>
      <c r="L1497" s="2"/>
      <c r="M1497" s="4">
        <v>0</v>
      </c>
      <c r="N1497" s="2"/>
      <c r="O1497" s="4">
        <v>0</v>
      </c>
      <c r="P1497" s="2"/>
      <c r="Q1497" s="4">
        <f t="shared" si="52"/>
        <v>0</v>
      </c>
      <c r="T1497" s="15"/>
    </row>
    <row r="1498" spans="1:34" ht="11.85" customHeight="1" x14ac:dyDescent="0.2">
      <c r="A1498" s="3" t="s">
        <v>747</v>
      </c>
      <c r="C1498" s="2">
        <v>0</v>
      </c>
      <c r="D1498" s="2"/>
      <c r="E1498" s="2">
        <v>0</v>
      </c>
      <c r="F1498" s="2"/>
      <c r="G1498" s="2">
        <v>0</v>
      </c>
      <c r="H1498" s="2"/>
      <c r="I1498" s="2">
        <v>0</v>
      </c>
      <c r="J1498" s="2"/>
      <c r="K1498" s="4">
        <v>0</v>
      </c>
      <c r="L1498" s="2"/>
      <c r="M1498" s="4">
        <v>0</v>
      </c>
      <c r="N1498" s="2"/>
      <c r="O1498" s="4">
        <v>590</v>
      </c>
      <c r="P1498" s="2"/>
      <c r="Q1498" s="4">
        <f t="shared" si="52"/>
        <v>590</v>
      </c>
      <c r="T1498" s="15"/>
    </row>
    <row r="1499" spans="1:34" ht="11.85" customHeight="1" x14ac:dyDescent="0.2">
      <c r="A1499" s="3" t="s">
        <v>748</v>
      </c>
      <c r="C1499" s="2">
        <v>28.44</v>
      </c>
      <c r="D1499" s="2"/>
      <c r="E1499" s="2">
        <v>34.57</v>
      </c>
      <c r="F1499" s="2"/>
      <c r="G1499" s="2">
        <v>16.02</v>
      </c>
      <c r="H1499" s="2"/>
      <c r="I1499" s="2">
        <v>20</v>
      </c>
      <c r="J1499" s="2"/>
      <c r="K1499" s="4">
        <v>20</v>
      </c>
      <c r="L1499" s="2"/>
      <c r="M1499" s="4">
        <v>12</v>
      </c>
      <c r="N1499" s="2"/>
      <c r="O1499" s="4">
        <v>0</v>
      </c>
      <c r="P1499" s="2"/>
      <c r="Q1499" s="4">
        <f t="shared" si="52"/>
        <v>12</v>
      </c>
      <c r="T1499" s="15"/>
    </row>
    <row r="1500" spans="1:34" ht="11.85" customHeight="1" x14ac:dyDescent="0.2">
      <c r="A1500" s="3" t="s">
        <v>749</v>
      </c>
      <c r="C1500" s="2">
        <v>146.04</v>
      </c>
      <c r="D1500" s="2"/>
      <c r="E1500" s="2">
        <v>57.05</v>
      </c>
      <c r="F1500" s="2"/>
      <c r="G1500" s="2">
        <v>56.85</v>
      </c>
      <c r="H1500" s="2"/>
      <c r="I1500" s="2">
        <v>99</v>
      </c>
      <c r="J1500" s="2"/>
      <c r="K1500" s="4">
        <v>99</v>
      </c>
      <c r="L1500" s="2"/>
      <c r="M1500" s="4">
        <v>81</v>
      </c>
      <c r="N1500" s="2"/>
      <c r="O1500" s="4">
        <v>0</v>
      </c>
      <c r="P1500" s="2"/>
      <c r="Q1500" s="4">
        <f t="shared" si="52"/>
        <v>81</v>
      </c>
      <c r="T1500" s="15"/>
    </row>
    <row r="1501" spans="1:34" ht="11.85" customHeight="1" x14ac:dyDescent="0.2">
      <c r="A1501" s="3" t="s">
        <v>750</v>
      </c>
      <c r="C1501" s="16">
        <v>642.6</v>
      </c>
      <c r="D1501" s="2"/>
      <c r="E1501" s="16">
        <v>830.03</v>
      </c>
      <c r="F1501" s="2"/>
      <c r="G1501" s="16">
        <v>424.63</v>
      </c>
      <c r="H1501" s="2"/>
      <c r="I1501" s="16">
        <v>468</v>
      </c>
      <c r="J1501" s="2"/>
      <c r="K1501" s="17">
        <v>468</v>
      </c>
      <c r="L1501" s="2"/>
      <c r="M1501" s="17">
        <v>312</v>
      </c>
      <c r="N1501" s="2"/>
      <c r="O1501" s="17">
        <v>424</v>
      </c>
      <c r="P1501" s="2"/>
      <c r="Q1501" s="17">
        <f t="shared" si="52"/>
        <v>736</v>
      </c>
      <c r="T1501" s="15"/>
    </row>
    <row r="1502" spans="1:34" ht="11.85" customHeight="1" x14ac:dyDescent="0.2">
      <c r="A1502" s="3" t="s">
        <v>259</v>
      </c>
      <c r="C1502" s="2">
        <f>SUM(C1495:C1501)</f>
        <v>9217.0800000000017</v>
      </c>
      <c r="D1502" s="2"/>
      <c r="E1502" s="2">
        <f>SUM(E1495:E1501)</f>
        <v>11771.65</v>
      </c>
      <c r="F1502" s="2"/>
      <c r="G1502" s="2">
        <f>SUM(G1495:G1501)</f>
        <v>6047.5000000000009</v>
      </c>
      <c r="H1502" s="2"/>
      <c r="I1502" s="2">
        <f>SUM(I1495:I1501)</f>
        <v>6587</v>
      </c>
      <c r="J1502" s="2"/>
      <c r="K1502" s="4">
        <f>SUM(K1495:K1501)</f>
        <v>6587</v>
      </c>
      <c r="L1502" s="2"/>
      <c r="M1502" s="4">
        <f>SUM(M1495:M1501)</f>
        <v>4405</v>
      </c>
      <c r="N1502" s="2"/>
      <c r="O1502" s="4">
        <f>SUM(O1495:O1501)</f>
        <v>6380</v>
      </c>
      <c r="P1502" s="2"/>
      <c r="Q1502" s="4">
        <f>SUM(Q1495:Q1501)</f>
        <v>10785</v>
      </c>
      <c r="R1502" s="2"/>
      <c r="U1502" s="2"/>
    </row>
    <row r="1503" spans="1:34" ht="11.85" customHeight="1" x14ac:dyDescent="0.2">
      <c r="D1503" s="2"/>
      <c r="F1503" s="2"/>
      <c r="H1503" s="2"/>
      <c r="J1503" s="2"/>
      <c r="L1503" s="2"/>
      <c r="N1503" s="2"/>
      <c r="P1503" s="2"/>
    </row>
    <row r="1504" spans="1:34" s="3" customFormat="1" ht="11.85" customHeight="1" x14ac:dyDescent="0.2">
      <c r="A1504" s="14" t="s">
        <v>260</v>
      </c>
      <c r="C1504" s="2"/>
      <c r="D1504" s="2"/>
      <c r="E1504" s="2"/>
      <c r="F1504" s="2"/>
      <c r="G1504" s="2"/>
      <c r="H1504" s="2"/>
      <c r="I1504" s="2"/>
      <c r="J1504" s="2"/>
      <c r="K1504" s="4"/>
      <c r="L1504" s="2"/>
      <c r="M1504" s="4"/>
      <c r="N1504" s="2"/>
      <c r="O1504" s="4"/>
      <c r="P1504" s="2"/>
      <c r="Q1504" s="4"/>
      <c r="S1504" s="4"/>
      <c r="T1504" s="7"/>
      <c r="AH1504" s="5"/>
    </row>
    <row r="1505" spans="1:34" s="3" customFormat="1" ht="11.85" customHeight="1" x14ac:dyDescent="0.2">
      <c r="A1505" s="3" t="s">
        <v>751</v>
      </c>
      <c r="C1505" s="2">
        <v>15876.5</v>
      </c>
      <c r="D1505" s="2"/>
      <c r="E1505" s="2">
        <v>23946.82</v>
      </c>
      <c r="F1505" s="2"/>
      <c r="G1505" s="2">
        <v>20291.48</v>
      </c>
      <c r="H1505" s="2"/>
      <c r="I1505" s="2">
        <v>25000</v>
      </c>
      <c r="J1505" s="2"/>
      <c r="K1505" s="4">
        <v>36400</v>
      </c>
      <c r="L1505" s="2"/>
      <c r="M1505" s="4">
        <v>36400</v>
      </c>
      <c r="N1505" s="2"/>
      <c r="O1505" s="4">
        <v>0</v>
      </c>
      <c r="P1505" s="2"/>
      <c r="Q1505" s="4">
        <f t="shared" ref="Q1505:Q1518" si="53">M1505+O1505</f>
        <v>36400</v>
      </c>
      <c r="S1505" s="4"/>
      <c r="T1505" s="15"/>
      <c r="AH1505" s="5"/>
    </row>
    <row r="1506" spans="1:34" s="3" customFormat="1" ht="11.85" customHeight="1" x14ac:dyDescent="0.2">
      <c r="A1506" s="3" t="s">
        <v>752</v>
      </c>
      <c r="C1506" s="2">
        <v>150</v>
      </c>
      <c r="D1506" s="2"/>
      <c r="E1506" s="2">
        <v>180</v>
      </c>
      <c r="F1506" s="2"/>
      <c r="G1506" s="2">
        <v>180</v>
      </c>
      <c r="H1506" s="2"/>
      <c r="I1506" s="2">
        <v>200</v>
      </c>
      <c r="J1506" s="2"/>
      <c r="K1506" s="4">
        <v>200</v>
      </c>
      <c r="L1506" s="2"/>
      <c r="M1506" s="4">
        <v>200</v>
      </c>
      <c r="N1506" s="2"/>
      <c r="O1506" s="4">
        <v>0</v>
      </c>
      <c r="P1506" s="2"/>
      <c r="Q1506" s="4">
        <f t="shared" si="53"/>
        <v>200</v>
      </c>
      <c r="S1506" s="4"/>
      <c r="T1506" s="15"/>
      <c r="AH1506" s="5"/>
    </row>
    <row r="1507" spans="1:34" s="3" customFormat="1" ht="11.85" customHeight="1" x14ac:dyDescent="0.2">
      <c r="A1507" s="3" t="s">
        <v>753</v>
      </c>
      <c r="C1507" s="2">
        <v>0</v>
      </c>
      <c r="D1507" s="2"/>
      <c r="E1507" s="2">
        <v>94.31</v>
      </c>
      <c r="F1507" s="2"/>
      <c r="G1507" s="2">
        <v>1251.45</v>
      </c>
      <c r="H1507" s="2"/>
      <c r="I1507" s="2">
        <v>2400</v>
      </c>
      <c r="J1507" s="2"/>
      <c r="K1507" s="4">
        <v>2400</v>
      </c>
      <c r="L1507" s="2"/>
      <c r="M1507" s="4">
        <v>2400</v>
      </c>
      <c r="N1507" s="2"/>
      <c r="O1507" s="4">
        <v>0</v>
      </c>
      <c r="P1507" s="2"/>
      <c r="Q1507" s="4">
        <f t="shared" si="53"/>
        <v>2400</v>
      </c>
      <c r="S1507" s="4"/>
      <c r="T1507" s="15"/>
      <c r="AH1507" s="5"/>
    </row>
    <row r="1508" spans="1:34" s="3" customFormat="1" ht="11.85" customHeight="1" x14ac:dyDescent="0.2">
      <c r="A1508" s="3" t="s">
        <v>754</v>
      </c>
      <c r="C1508" s="2">
        <v>72</v>
      </c>
      <c r="D1508" s="2"/>
      <c r="E1508" s="2">
        <v>-30.5</v>
      </c>
      <c r="F1508" s="2"/>
      <c r="G1508" s="2">
        <v>451.2</v>
      </c>
      <c r="H1508" s="2"/>
      <c r="I1508" s="2">
        <v>300</v>
      </c>
      <c r="J1508" s="2"/>
      <c r="K1508" s="4">
        <v>300</v>
      </c>
      <c r="L1508" s="2"/>
      <c r="M1508" s="4">
        <v>300</v>
      </c>
      <c r="N1508" s="2"/>
      <c r="O1508" s="4">
        <v>0</v>
      </c>
      <c r="P1508" s="2"/>
      <c r="Q1508" s="4">
        <f t="shared" si="53"/>
        <v>300</v>
      </c>
      <c r="S1508" s="4"/>
      <c r="T1508" s="15"/>
      <c r="AH1508" s="5"/>
    </row>
    <row r="1509" spans="1:34" s="3" customFormat="1" ht="11.85" customHeight="1" x14ac:dyDescent="0.2">
      <c r="A1509" s="3" t="s">
        <v>755</v>
      </c>
      <c r="C1509" s="2">
        <v>210</v>
      </c>
      <c r="D1509" s="2"/>
      <c r="E1509" s="2">
        <v>802.83</v>
      </c>
      <c r="F1509" s="2"/>
      <c r="G1509" s="2">
        <v>270</v>
      </c>
      <c r="H1509" s="2"/>
      <c r="I1509" s="2">
        <v>1000</v>
      </c>
      <c r="J1509" s="2"/>
      <c r="K1509" s="4">
        <v>1000</v>
      </c>
      <c r="L1509" s="2"/>
      <c r="M1509" s="4">
        <v>1000</v>
      </c>
      <c r="N1509" s="2"/>
      <c r="O1509" s="4">
        <v>0</v>
      </c>
      <c r="P1509" s="2"/>
      <c r="Q1509" s="4">
        <f t="shared" si="53"/>
        <v>1000</v>
      </c>
      <c r="S1509" s="4"/>
      <c r="T1509" s="15"/>
      <c r="AH1509" s="5"/>
    </row>
    <row r="1510" spans="1:34" s="3" customFormat="1" ht="11.85" hidden="1" customHeight="1" x14ac:dyDescent="0.2">
      <c r="A1510" s="3" t="s">
        <v>756</v>
      </c>
      <c r="C1510" s="2">
        <v>0</v>
      </c>
      <c r="D1510" s="2"/>
      <c r="E1510" s="2">
        <v>0</v>
      </c>
      <c r="F1510" s="2"/>
      <c r="G1510" s="2">
        <v>0</v>
      </c>
      <c r="H1510" s="2"/>
      <c r="I1510" s="2">
        <v>0</v>
      </c>
      <c r="J1510" s="2"/>
      <c r="K1510" s="4">
        <v>0</v>
      </c>
      <c r="L1510" s="2"/>
      <c r="M1510" s="4">
        <v>0</v>
      </c>
      <c r="N1510" s="2"/>
      <c r="O1510" s="4">
        <v>0</v>
      </c>
      <c r="P1510" s="2"/>
      <c r="Q1510" s="4">
        <f t="shared" si="53"/>
        <v>0</v>
      </c>
      <c r="S1510" s="4"/>
      <c r="T1510" s="15"/>
      <c r="AH1510" s="5"/>
    </row>
    <row r="1511" spans="1:34" s="3" customFormat="1" ht="11.85" customHeight="1" x14ac:dyDescent="0.2">
      <c r="A1511" s="3" t="s">
        <v>757</v>
      </c>
      <c r="C1511" s="2">
        <v>0</v>
      </c>
      <c r="D1511" s="2"/>
      <c r="E1511" s="2">
        <v>0</v>
      </c>
      <c r="F1511" s="2"/>
      <c r="G1511" s="2">
        <v>0</v>
      </c>
      <c r="H1511" s="2"/>
      <c r="I1511" s="2">
        <v>0</v>
      </c>
      <c r="J1511" s="2"/>
      <c r="K1511" s="4">
        <v>0</v>
      </c>
      <c r="L1511" s="2"/>
      <c r="M1511" s="4">
        <v>0</v>
      </c>
      <c r="N1511" s="2"/>
      <c r="O1511" s="4">
        <v>0</v>
      </c>
      <c r="P1511" s="2"/>
      <c r="Q1511" s="4">
        <f t="shared" si="53"/>
        <v>0</v>
      </c>
      <c r="S1511" s="4"/>
      <c r="T1511" s="15"/>
      <c r="AH1511" s="5"/>
    </row>
    <row r="1512" spans="1:34" s="3" customFormat="1" ht="11.85" customHeight="1" x14ac:dyDescent="0.2">
      <c r="A1512" s="3" t="s">
        <v>758</v>
      </c>
      <c r="C1512" s="2">
        <v>0</v>
      </c>
      <c r="D1512" s="2"/>
      <c r="E1512" s="2">
        <v>0</v>
      </c>
      <c r="F1512" s="2"/>
      <c r="G1512" s="2">
        <v>0</v>
      </c>
      <c r="H1512" s="2"/>
      <c r="I1512" s="2">
        <v>0</v>
      </c>
      <c r="J1512" s="2"/>
      <c r="K1512" s="4">
        <v>0</v>
      </c>
      <c r="L1512" s="2"/>
      <c r="M1512" s="4">
        <v>0</v>
      </c>
      <c r="N1512" s="2"/>
      <c r="O1512" s="4">
        <v>0</v>
      </c>
      <c r="P1512" s="2"/>
      <c r="Q1512" s="4">
        <f t="shared" si="53"/>
        <v>0</v>
      </c>
      <c r="S1512" s="4"/>
      <c r="T1512" s="15"/>
      <c r="AH1512" s="5"/>
    </row>
    <row r="1513" spans="1:34" s="3" customFormat="1" ht="11.85" customHeight="1" x14ac:dyDescent="0.2">
      <c r="A1513" s="3" t="s">
        <v>759</v>
      </c>
      <c r="C1513" s="2">
        <v>13192.93</v>
      </c>
      <c r="D1513" s="2"/>
      <c r="E1513" s="2">
        <v>30827.37</v>
      </c>
      <c r="F1513" s="2"/>
      <c r="G1513" s="2">
        <v>16692.2</v>
      </c>
      <c r="H1513" s="2"/>
      <c r="I1513" s="2">
        <v>24000</v>
      </c>
      <c r="J1513" s="2"/>
      <c r="K1513" s="4">
        <v>24000</v>
      </c>
      <c r="L1513" s="2"/>
      <c r="M1513" s="4">
        <v>18000</v>
      </c>
      <c r="N1513" s="2"/>
      <c r="O1513" s="4">
        <v>0</v>
      </c>
      <c r="P1513" s="2"/>
      <c r="Q1513" s="4">
        <f t="shared" si="53"/>
        <v>18000</v>
      </c>
      <c r="S1513" s="4"/>
      <c r="T1513" s="15"/>
      <c r="AH1513" s="5"/>
    </row>
    <row r="1514" spans="1:34" s="3" customFormat="1" ht="11.85" customHeight="1" x14ac:dyDescent="0.2">
      <c r="A1514" s="3" t="s">
        <v>760</v>
      </c>
      <c r="C1514" s="2">
        <v>0</v>
      </c>
      <c r="D1514" s="2"/>
      <c r="E1514" s="2">
        <v>0</v>
      </c>
      <c r="F1514" s="2"/>
      <c r="G1514" s="2">
        <v>0</v>
      </c>
      <c r="H1514" s="2"/>
      <c r="I1514" s="2">
        <v>0</v>
      </c>
      <c r="J1514" s="2"/>
      <c r="K1514" s="4">
        <v>0</v>
      </c>
      <c r="L1514" s="2"/>
      <c r="M1514" s="4">
        <v>0</v>
      </c>
      <c r="N1514" s="2"/>
      <c r="O1514" s="4">
        <v>0</v>
      </c>
      <c r="P1514" s="2"/>
      <c r="Q1514" s="4">
        <f t="shared" si="53"/>
        <v>0</v>
      </c>
      <c r="S1514" s="4"/>
      <c r="T1514" s="15"/>
      <c r="AH1514" s="5"/>
    </row>
    <row r="1515" spans="1:34" s="3" customFormat="1" ht="11.85" customHeight="1" x14ac:dyDescent="0.2">
      <c r="A1515" s="3" t="s">
        <v>761</v>
      </c>
      <c r="C1515" s="2">
        <v>0</v>
      </c>
      <c r="D1515" s="2"/>
      <c r="E1515" s="2">
        <v>0</v>
      </c>
      <c r="F1515" s="2"/>
      <c r="G1515" s="2">
        <v>0</v>
      </c>
      <c r="H1515" s="2"/>
      <c r="I1515" s="2">
        <v>0</v>
      </c>
      <c r="J1515" s="2"/>
      <c r="K1515" s="4">
        <v>0</v>
      </c>
      <c r="L1515" s="2"/>
      <c r="M1515" s="4">
        <v>0</v>
      </c>
      <c r="N1515" s="2"/>
      <c r="O1515" s="4">
        <v>0</v>
      </c>
      <c r="P1515" s="2"/>
      <c r="Q1515" s="4">
        <f t="shared" si="53"/>
        <v>0</v>
      </c>
      <c r="S1515" s="4"/>
      <c r="T1515" s="15"/>
      <c r="AH1515" s="5"/>
    </row>
    <row r="1516" spans="1:34" s="3" customFormat="1" ht="11.85" customHeight="1" x14ac:dyDescent="0.2">
      <c r="A1516" s="3" t="s">
        <v>762</v>
      </c>
      <c r="C1516" s="2">
        <v>0</v>
      </c>
      <c r="D1516" s="2"/>
      <c r="E1516" s="2">
        <v>0</v>
      </c>
      <c r="F1516" s="2"/>
      <c r="G1516" s="2">
        <v>0</v>
      </c>
      <c r="H1516" s="2"/>
      <c r="I1516" s="2">
        <v>0</v>
      </c>
      <c r="J1516" s="2"/>
      <c r="K1516" s="4">
        <v>0</v>
      </c>
      <c r="L1516" s="2"/>
      <c r="M1516" s="4">
        <v>0</v>
      </c>
      <c r="N1516" s="2"/>
      <c r="O1516" s="4">
        <v>0</v>
      </c>
      <c r="P1516" s="2"/>
      <c r="Q1516" s="4">
        <f t="shared" si="53"/>
        <v>0</v>
      </c>
      <c r="S1516" s="4"/>
      <c r="T1516" s="15"/>
      <c r="AH1516" s="5"/>
    </row>
    <row r="1517" spans="1:34" s="3" customFormat="1" ht="11.85" customHeight="1" x14ac:dyDescent="0.2">
      <c r="A1517" s="3" t="s">
        <v>763</v>
      </c>
      <c r="C1517" s="2">
        <v>1890.79</v>
      </c>
      <c r="D1517" s="2"/>
      <c r="E1517" s="2">
        <v>1985.33</v>
      </c>
      <c r="F1517" s="2"/>
      <c r="G1517" s="2">
        <v>3755.93</v>
      </c>
      <c r="H1517" s="2"/>
      <c r="I1517" s="2">
        <v>4000</v>
      </c>
      <c r="J1517" s="2"/>
      <c r="K1517" s="4">
        <v>4000</v>
      </c>
      <c r="L1517" s="2"/>
      <c r="M1517" s="4">
        <v>4000</v>
      </c>
      <c r="N1517" s="2"/>
      <c r="O1517" s="4">
        <v>0</v>
      </c>
      <c r="P1517" s="2"/>
      <c r="Q1517" s="4">
        <f t="shared" si="53"/>
        <v>4000</v>
      </c>
      <c r="S1517" s="4"/>
      <c r="T1517" s="15"/>
      <c r="AH1517" s="5"/>
    </row>
    <row r="1518" spans="1:34" s="3" customFormat="1" ht="11.85" customHeight="1" x14ac:dyDescent="0.2">
      <c r="A1518" s="3" t="s">
        <v>764</v>
      </c>
      <c r="C1518" s="16">
        <v>1208.98</v>
      </c>
      <c r="D1518" s="2"/>
      <c r="E1518" s="16">
        <v>0</v>
      </c>
      <c r="F1518" s="2"/>
      <c r="G1518" s="16">
        <v>0</v>
      </c>
      <c r="H1518" s="2"/>
      <c r="I1518" s="16">
        <v>300</v>
      </c>
      <c r="J1518" s="2"/>
      <c r="K1518" s="17">
        <v>300</v>
      </c>
      <c r="L1518" s="2"/>
      <c r="M1518" s="17">
        <v>300</v>
      </c>
      <c r="N1518" s="2"/>
      <c r="O1518" s="17">
        <v>0</v>
      </c>
      <c r="P1518" s="2"/>
      <c r="Q1518" s="17">
        <f t="shared" si="53"/>
        <v>300</v>
      </c>
      <c r="S1518" s="4"/>
      <c r="T1518" s="15"/>
      <c r="AH1518" s="5"/>
    </row>
    <row r="1519" spans="1:34" s="3" customFormat="1" ht="11.85" customHeight="1" x14ac:dyDescent="0.2">
      <c r="A1519" s="3" t="s">
        <v>277</v>
      </c>
      <c r="C1519" s="2">
        <f>SUM(C1505:C1518)</f>
        <v>32601.200000000001</v>
      </c>
      <c r="D1519" s="2"/>
      <c r="E1519" s="2">
        <f>SUM(E1505:E1518)</f>
        <v>57806.16</v>
      </c>
      <c r="F1519" s="2"/>
      <c r="G1519" s="2">
        <f>SUM(G1505:G1518)</f>
        <v>42892.26</v>
      </c>
      <c r="H1519" s="2"/>
      <c r="I1519" s="2">
        <f>SUM(I1505:I1518)</f>
        <v>57200</v>
      </c>
      <c r="J1519" s="2"/>
      <c r="K1519" s="4">
        <f>SUM(K1505:K1518)</f>
        <v>68600</v>
      </c>
      <c r="L1519" s="2"/>
      <c r="M1519" s="4">
        <f>SUM(M1505:M1518)</f>
        <v>62600</v>
      </c>
      <c r="N1519" s="2"/>
      <c r="O1519" s="4">
        <f>SUM(O1505:O1518)</f>
        <v>0</v>
      </c>
      <c r="P1519" s="2"/>
      <c r="Q1519" s="4">
        <f>SUM(Q1505:Q1518)</f>
        <v>62600</v>
      </c>
      <c r="S1519" s="4"/>
      <c r="T1519" s="7"/>
      <c r="AH1519" s="5"/>
    </row>
    <row r="1520" spans="1:34" ht="11.85" customHeight="1" x14ac:dyDescent="0.2"/>
    <row r="1521" spans="1:34" ht="11.85" customHeight="1" x14ac:dyDescent="0.2">
      <c r="A1521" s="14" t="s">
        <v>278</v>
      </c>
    </row>
    <row r="1522" spans="1:34" ht="11.85" customHeight="1" x14ac:dyDescent="0.2">
      <c r="A1522" s="3" t="s">
        <v>765</v>
      </c>
      <c r="C1522" s="2">
        <v>0</v>
      </c>
      <c r="D1522" s="2"/>
      <c r="E1522" s="2">
        <v>10.5</v>
      </c>
      <c r="F1522" s="2"/>
      <c r="G1522" s="2">
        <v>0</v>
      </c>
      <c r="H1522" s="2"/>
      <c r="I1522" s="2">
        <v>100</v>
      </c>
      <c r="J1522" s="2"/>
      <c r="K1522" s="4">
        <v>100</v>
      </c>
      <c r="L1522" s="2"/>
      <c r="M1522" s="4">
        <v>100</v>
      </c>
      <c r="N1522" s="2"/>
      <c r="O1522" s="4">
        <v>0</v>
      </c>
      <c r="P1522" s="2"/>
      <c r="Q1522" s="4">
        <f t="shared" ref="Q1522:Q1540" si="54">M1522+O1522</f>
        <v>100</v>
      </c>
      <c r="T1522" s="15"/>
    </row>
    <row r="1523" spans="1:34" ht="11.85" customHeight="1" x14ac:dyDescent="0.2">
      <c r="A1523" s="3" t="s">
        <v>766</v>
      </c>
      <c r="C1523" s="2">
        <v>1414</v>
      </c>
      <c r="D1523" s="2"/>
      <c r="E1523" s="2">
        <v>1023.03</v>
      </c>
      <c r="F1523" s="2"/>
      <c r="G1523" s="2">
        <v>1854.78</v>
      </c>
      <c r="H1523" s="2"/>
      <c r="I1523" s="2">
        <v>3000</v>
      </c>
      <c r="J1523" s="2"/>
      <c r="K1523" s="4">
        <v>3000</v>
      </c>
      <c r="L1523" s="2"/>
      <c r="M1523" s="4">
        <v>3000</v>
      </c>
      <c r="N1523" s="2"/>
      <c r="O1523" s="4">
        <v>0</v>
      </c>
      <c r="P1523" s="2"/>
      <c r="Q1523" s="4">
        <f t="shared" si="54"/>
        <v>3000</v>
      </c>
      <c r="T1523" s="15"/>
    </row>
    <row r="1524" spans="1:34" ht="11.85" customHeight="1" x14ac:dyDescent="0.2">
      <c r="A1524" s="3" t="s">
        <v>767</v>
      </c>
      <c r="C1524" s="2">
        <v>271.48</v>
      </c>
      <c r="D1524" s="2"/>
      <c r="E1524" s="2">
        <v>178.42</v>
      </c>
      <c r="F1524" s="2"/>
      <c r="G1524" s="2">
        <v>1654.81</v>
      </c>
      <c r="H1524" s="2"/>
      <c r="I1524" s="2">
        <v>600</v>
      </c>
      <c r="J1524" s="2"/>
      <c r="K1524" s="4">
        <v>600</v>
      </c>
      <c r="L1524" s="2"/>
      <c r="M1524" s="4">
        <v>600</v>
      </c>
      <c r="N1524" s="2"/>
      <c r="O1524" s="4">
        <v>0</v>
      </c>
      <c r="P1524" s="2"/>
      <c r="Q1524" s="4">
        <f t="shared" si="54"/>
        <v>600</v>
      </c>
      <c r="T1524" s="15"/>
      <c r="U1524" s="26"/>
    </row>
    <row r="1525" spans="1:34" ht="11.85" hidden="1" customHeight="1" x14ac:dyDescent="0.2">
      <c r="A1525" s="3" t="s">
        <v>768</v>
      </c>
      <c r="C1525" s="2">
        <v>0</v>
      </c>
      <c r="D1525" s="2"/>
      <c r="E1525" s="2">
        <v>0</v>
      </c>
      <c r="F1525" s="2"/>
      <c r="G1525" s="2">
        <v>0</v>
      </c>
      <c r="H1525" s="2"/>
      <c r="I1525" s="2">
        <v>0</v>
      </c>
      <c r="J1525" s="2"/>
      <c r="K1525" s="4">
        <v>0</v>
      </c>
      <c r="L1525" s="2"/>
      <c r="M1525" s="4">
        <v>0</v>
      </c>
      <c r="N1525" s="2"/>
      <c r="O1525" s="4">
        <v>0</v>
      </c>
      <c r="P1525" s="2"/>
      <c r="Q1525" s="4">
        <f t="shared" si="54"/>
        <v>0</v>
      </c>
      <c r="T1525" s="15"/>
    </row>
    <row r="1526" spans="1:34" ht="11.85" customHeight="1" x14ac:dyDescent="0.2">
      <c r="A1526" s="3" t="s">
        <v>769</v>
      </c>
      <c r="C1526" s="2">
        <v>0</v>
      </c>
      <c r="D1526" s="2"/>
      <c r="E1526" s="2">
        <v>0</v>
      </c>
      <c r="F1526" s="2"/>
      <c r="G1526" s="2">
        <v>0</v>
      </c>
      <c r="H1526" s="2"/>
      <c r="I1526" s="2">
        <v>0</v>
      </c>
      <c r="J1526" s="2"/>
      <c r="K1526" s="4">
        <v>0</v>
      </c>
      <c r="L1526" s="2"/>
      <c r="M1526" s="4">
        <v>0</v>
      </c>
      <c r="N1526" s="2"/>
      <c r="O1526" s="4">
        <v>0</v>
      </c>
      <c r="P1526" s="2"/>
      <c r="Q1526" s="4">
        <f t="shared" si="54"/>
        <v>0</v>
      </c>
      <c r="T1526" s="15"/>
    </row>
    <row r="1527" spans="1:34" ht="11.85" customHeight="1" x14ac:dyDescent="0.2">
      <c r="A1527" s="3" t="s">
        <v>770</v>
      </c>
      <c r="C1527" s="2">
        <v>0</v>
      </c>
      <c r="D1527" s="2"/>
      <c r="E1527" s="2">
        <v>0</v>
      </c>
      <c r="F1527" s="2"/>
      <c r="G1527" s="2">
        <v>0</v>
      </c>
      <c r="H1527" s="2"/>
      <c r="I1527" s="2">
        <v>1000</v>
      </c>
      <c r="J1527" s="2"/>
      <c r="K1527" s="4">
        <v>1000</v>
      </c>
      <c r="L1527" s="2"/>
      <c r="M1527" s="4">
        <v>1000</v>
      </c>
      <c r="N1527" s="2"/>
      <c r="O1527" s="4">
        <v>0</v>
      </c>
      <c r="P1527" s="2"/>
      <c r="Q1527" s="4">
        <f t="shared" si="54"/>
        <v>1000</v>
      </c>
      <c r="T1527" s="15"/>
    </row>
    <row r="1528" spans="1:34" ht="11.85" customHeight="1" x14ac:dyDescent="0.2">
      <c r="A1528" s="3" t="s">
        <v>771</v>
      </c>
      <c r="C1528" s="2">
        <v>0</v>
      </c>
      <c r="D1528" s="2"/>
      <c r="E1528" s="2">
        <v>0</v>
      </c>
      <c r="F1528" s="2"/>
      <c r="G1528" s="2">
        <v>0</v>
      </c>
      <c r="H1528" s="2"/>
      <c r="I1528" s="2">
        <v>0</v>
      </c>
      <c r="J1528" s="2"/>
      <c r="K1528" s="4">
        <v>0</v>
      </c>
      <c r="L1528" s="2"/>
      <c r="M1528" s="4">
        <v>0</v>
      </c>
      <c r="N1528" s="2"/>
      <c r="O1528" s="4">
        <v>0</v>
      </c>
      <c r="P1528" s="2"/>
      <c r="Q1528" s="4">
        <f t="shared" si="54"/>
        <v>0</v>
      </c>
      <c r="T1528" s="15"/>
    </row>
    <row r="1529" spans="1:34" ht="11.85" customHeight="1" x14ac:dyDescent="0.2">
      <c r="A1529" s="3" t="s">
        <v>772</v>
      </c>
      <c r="C1529" s="2">
        <v>0</v>
      </c>
      <c r="D1529" s="2"/>
      <c r="E1529" s="2">
        <v>0</v>
      </c>
      <c r="F1529" s="2"/>
      <c r="G1529" s="2">
        <v>0</v>
      </c>
      <c r="H1529" s="2"/>
      <c r="I1529" s="2">
        <v>0</v>
      </c>
      <c r="J1529" s="2"/>
      <c r="K1529" s="4">
        <v>0</v>
      </c>
      <c r="L1529" s="2"/>
      <c r="M1529" s="4">
        <v>0</v>
      </c>
      <c r="N1529" s="2"/>
      <c r="O1529" s="4">
        <v>0</v>
      </c>
      <c r="P1529" s="2"/>
      <c r="Q1529" s="4">
        <f t="shared" si="54"/>
        <v>0</v>
      </c>
      <c r="T1529" s="15"/>
    </row>
    <row r="1530" spans="1:34" ht="11.85" customHeight="1" x14ac:dyDescent="0.2">
      <c r="A1530" s="3" t="s">
        <v>773</v>
      </c>
      <c r="C1530" s="2">
        <v>0</v>
      </c>
      <c r="D1530" s="2"/>
      <c r="E1530" s="2">
        <v>0</v>
      </c>
      <c r="F1530" s="2"/>
      <c r="G1530" s="2">
        <v>0</v>
      </c>
      <c r="H1530" s="2"/>
      <c r="I1530" s="2">
        <v>0</v>
      </c>
      <c r="J1530" s="2"/>
      <c r="K1530" s="4">
        <v>0</v>
      </c>
      <c r="L1530" s="2"/>
      <c r="M1530" s="4">
        <v>0</v>
      </c>
      <c r="N1530" s="2"/>
      <c r="O1530" s="4">
        <v>0</v>
      </c>
      <c r="P1530" s="2"/>
      <c r="Q1530" s="4">
        <f t="shared" si="54"/>
        <v>0</v>
      </c>
      <c r="T1530" s="15"/>
    </row>
    <row r="1531" spans="1:34" ht="11.85" customHeight="1" x14ac:dyDescent="0.2">
      <c r="A1531" s="3" t="s">
        <v>774</v>
      </c>
      <c r="C1531" s="2">
        <v>998.31</v>
      </c>
      <c r="D1531" s="2"/>
      <c r="E1531" s="2">
        <v>621.22</v>
      </c>
      <c r="F1531" s="2"/>
      <c r="G1531" s="2">
        <v>556.71</v>
      </c>
      <c r="H1531" s="2"/>
      <c r="I1531" s="2">
        <v>1000</v>
      </c>
      <c r="J1531" s="2"/>
      <c r="K1531" s="4">
        <v>1000</v>
      </c>
      <c r="L1531" s="2"/>
      <c r="M1531" s="4">
        <v>1000</v>
      </c>
      <c r="N1531" s="2"/>
      <c r="O1531" s="4">
        <v>0</v>
      </c>
      <c r="P1531" s="2"/>
      <c r="Q1531" s="4">
        <f t="shared" si="54"/>
        <v>1000</v>
      </c>
      <c r="T1531" s="15"/>
    </row>
    <row r="1532" spans="1:34" ht="11.85" customHeight="1" x14ac:dyDescent="0.2">
      <c r="A1532" s="3" t="s">
        <v>775</v>
      </c>
      <c r="C1532" s="2">
        <v>0</v>
      </c>
      <c r="D1532" s="2"/>
      <c r="E1532" s="2">
        <v>0</v>
      </c>
      <c r="F1532" s="2"/>
      <c r="G1532" s="2">
        <v>0</v>
      </c>
      <c r="H1532" s="2"/>
      <c r="I1532" s="2">
        <v>0</v>
      </c>
      <c r="J1532" s="2"/>
      <c r="K1532" s="4">
        <v>0</v>
      </c>
      <c r="L1532" s="2"/>
      <c r="M1532" s="4">
        <v>0</v>
      </c>
      <c r="N1532" s="2"/>
      <c r="O1532" s="4">
        <v>0</v>
      </c>
      <c r="P1532" s="2"/>
      <c r="Q1532" s="4">
        <f t="shared" si="54"/>
        <v>0</v>
      </c>
      <c r="T1532" s="15"/>
    </row>
    <row r="1533" spans="1:34" ht="11.85" customHeight="1" x14ac:dyDescent="0.2">
      <c r="A1533" s="3" t="s">
        <v>776</v>
      </c>
      <c r="C1533" s="2">
        <v>0</v>
      </c>
      <c r="D1533" s="2"/>
      <c r="E1533" s="2">
        <v>0</v>
      </c>
      <c r="F1533" s="2"/>
      <c r="G1533" s="2">
        <v>7.62</v>
      </c>
      <c r="H1533" s="2"/>
      <c r="I1533" s="2">
        <v>0</v>
      </c>
      <c r="J1533" s="2"/>
      <c r="K1533" s="4">
        <v>0</v>
      </c>
      <c r="L1533" s="2"/>
      <c r="M1533" s="4">
        <v>0</v>
      </c>
      <c r="N1533" s="2"/>
      <c r="O1533" s="4">
        <v>0</v>
      </c>
      <c r="P1533" s="2"/>
      <c r="Q1533" s="4">
        <f t="shared" si="54"/>
        <v>0</v>
      </c>
      <c r="T1533" s="15"/>
    </row>
    <row r="1534" spans="1:34" ht="11.85" customHeight="1" x14ac:dyDescent="0.2">
      <c r="A1534" s="3" t="s">
        <v>777</v>
      </c>
      <c r="C1534" s="2">
        <v>0</v>
      </c>
      <c r="D1534" s="2"/>
      <c r="E1534" s="2">
        <v>0</v>
      </c>
      <c r="F1534" s="2"/>
      <c r="G1534" s="2">
        <v>0</v>
      </c>
      <c r="H1534" s="2"/>
      <c r="I1534" s="2">
        <v>0</v>
      </c>
      <c r="J1534" s="2"/>
      <c r="K1534" s="4">
        <v>0</v>
      </c>
      <c r="L1534" s="2"/>
      <c r="M1534" s="4">
        <v>0</v>
      </c>
      <c r="N1534" s="2"/>
      <c r="O1534" s="4">
        <v>0</v>
      </c>
      <c r="P1534" s="2"/>
      <c r="Q1534" s="4">
        <f t="shared" si="54"/>
        <v>0</v>
      </c>
      <c r="T1534" s="15"/>
    </row>
    <row r="1535" spans="1:34" ht="11.85" customHeight="1" x14ac:dyDescent="0.2">
      <c r="A1535" s="3" t="s">
        <v>778</v>
      </c>
      <c r="C1535" s="2">
        <v>0</v>
      </c>
      <c r="D1535" s="2"/>
      <c r="E1535" s="2">
        <v>0</v>
      </c>
      <c r="F1535" s="2"/>
      <c r="G1535" s="2">
        <v>0</v>
      </c>
      <c r="H1535" s="2"/>
      <c r="I1535" s="2">
        <v>1500</v>
      </c>
      <c r="J1535" s="2"/>
      <c r="K1535" s="4">
        <v>1500</v>
      </c>
      <c r="L1535" s="2"/>
      <c r="M1535" s="4">
        <v>1500</v>
      </c>
      <c r="N1535" s="2"/>
      <c r="O1535" s="4">
        <v>0</v>
      </c>
      <c r="P1535" s="2"/>
      <c r="Q1535" s="4">
        <f t="shared" si="54"/>
        <v>1500</v>
      </c>
      <c r="T1535" s="15"/>
    </row>
    <row r="1536" spans="1:34" s="3" customFormat="1" ht="11.85" customHeight="1" x14ac:dyDescent="0.2">
      <c r="A1536" s="3" t="s">
        <v>779</v>
      </c>
      <c r="C1536" s="2">
        <v>0</v>
      </c>
      <c r="D1536" s="2"/>
      <c r="E1536" s="2">
        <v>0</v>
      </c>
      <c r="F1536" s="2"/>
      <c r="G1536" s="2">
        <v>1448</v>
      </c>
      <c r="H1536" s="2"/>
      <c r="I1536" s="2">
        <v>0</v>
      </c>
      <c r="J1536" s="2"/>
      <c r="K1536" s="4">
        <v>0</v>
      </c>
      <c r="L1536" s="2"/>
      <c r="M1536" s="4">
        <v>0</v>
      </c>
      <c r="N1536" s="2"/>
      <c r="O1536" s="4">
        <v>0</v>
      </c>
      <c r="P1536" s="2"/>
      <c r="Q1536" s="4">
        <f t="shared" si="54"/>
        <v>0</v>
      </c>
      <c r="S1536" s="4"/>
      <c r="T1536" s="15"/>
      <c r="AH1536" s="5"/>
    </row>
    <row r="1537" spans="1:34" s="3" customFormat="1" ht="11.85" customHeight="1" x14ac:dyDescent="0.2">
      <c r="A1537" s="3" t="s">
        <v>780</v>
      </c>
      <c r="C1537" s="2">
        <v>0</v>
      </c>
      <c r="D1537" s="2"/>
      <c r="E1537" s="2">
        <v>0</v>
      </c>
      <c r="F1537" s="2"/>
      <c r="G1537" s="2">
        <v>0</v>
      </c>
      <c r="H1537" s="2"/>
      <c r="I1537" s="2">
        <v>0</v>
      </c>
      <c r="J1537" s="2"/>
      <c r="K1537" s="4">
        <v>0</v>
      </c>
      <c r="L1537" s="2"/>
      <c r="M1537" s="4">
        <v>0</v>
      </c>
      <c r="N1537" s="2"/>
      <c r="O1537" s="4">
        <v>0</v>
      </c>
      <c r="P1537" s="2"/>
      <c r="Q1537" s="4">
        <f t="shared" si="54"/>
        <v>0</v>
      </c>
      <c r="S1537" s="4"/>
      <c r="T1537" s="15"/>
      <c r="AH1537" s="5"/>
    </row>
    <row r="1538" spans="1:34" s="3" customFormat="1" ht="11.85" customHeight="1" x14ac:dyDescent="0.2">
      <c r="A1538" s="3" t="s">
        <v>781</v>
      </c>
      <c r="C1538" s="2">
        <v>0</v>
      </c>
      <c r="D1538" s="2"/>
      <c r="E1538" s="2">
        <v>0</v>
      </c>
      <c r="F1538" s="2"/>
      <c r="G1538" s="2">
        <v>0</v>
      </c>
      <c r="H1538" s="2"/>
      <c r="I1538" s="2">
        <v>0</v>
      </c>
      <c r="J1538" s="2"/>
      <c r="K1538" s="4">
        <v>0</v>
      </c>
      <c r="L1538" s="2"/>
      <c r="M1538" s="4">
        <v>0</v>
      </c>
      <c r="N1538" s="2"/>
      <c r="O1538" s="4">
        <v>0</v>
      </c>
      <c r="P1538" s="2"/>
      <c r="Q1538" s="4">
        <f t="shared" si="54"/>
        <v>0</v>
      </c>
      <c r="S1538" s="4"/>
      <c r="T1538" s="15"/>
      <c r="AH1538" s="5"/>
    </row>
    <row r="1539" spans="1:34" s="3" customFormat="1" ht="11.85" customHeight="1" x14ac:dyDescent="0.2">
      <c r="A1539" s="3" t="s">
        <v>782</v>
      </c>
      <c r="C1539" s="2">
        <v>569.79999999999995</v>
      </c>
      <c r="D1539" s="2"/>
      <c r="E1539" s="2">
        <v>0</v>
      </c>
      <c r="F1539" s="2"/>
      <c r="G1539" s="2">
        <v>0</v>
      </c>
      <c r="H1539" s="2"/>
      <c r="I1539" s="2">
        <v>0</v>
      </c>
      <c r="J1539" s="2"/>
      <c r="K1539" s="4">
        <v>0</v>
      </c>
      <c r="L1539" s="2"/>
      <c r="M1539" s="4">
        <v>0</v>
      </c>
      <c r="N1539" s="2"/>
      <c r="O1539" s="4">
        <v>0</v>
      </c>
      <c r="P1539" s="2"/>
      <c r="Q1539" s="4">
        <f t="shared" si="54"/>
        <v>0</v>
      </c>
      <c r="S1539" s="4"/>
      <c r="T1539" s="15"/>
      <c r="AH1539" s="5"/>
    </row>
    <row r="1540" spans="1:34" s="3" customFormat="1" ht="11.85" customHeight="1" x14ac:dyDescent="0.2">
      <c r="A1540" s="3" t="s">
        <v>783</v>
      </c>
      <c r="C1540" s="16">
        <v>0</v>
      </c>
      <c r="D1540" s="2"/>
      <c r="E1540" s="16">
        <v>0</v>
      </c>
      <c r="F1540" s="2"/>
      <c r="G1540" s="16">
        <v>0</v>
      </c>
      <c r="H1540" s="2"/>
      <c r="I1540" s="16">
        <v>0</v>
      </c>
      <c r="J1540" s="2"/>
      <c r="K1540" s="17">
        <v>0</v>
      </c>
      <c r="L1540" s="2"/>
      <c r="M1540" s="17">
        <v>0</v>
      </c>
      <c r="N1540" s="2"/>
      <c r="O1540" s="17">
        <v>0</v>
      </c>
      <c r="P1540" s="2"/>
      <c r="Q1540" s="17">
        <f t="shared" si="54"/>
        <v>0</v>
      </c>
      <c r="S1540" s="4"/>
      <c r="T1540" s="15"/>
      <c r="AH1540" s="5"/>
    </row>
    <row r="1541" spans="1:34" s="3" customFormat="1" ht="11.85" customHeight="1" x14ac:dyDescent="0.2">
      <c r="A1541" s="3" t="s">
        <v>300</v>
      </c>
      <c r="C1541" s="2">
        <f>SUM(C1522:C1528)+SUM(C1529:C1540)</f>
        <v>3253.59</v>
      </c>
      <c r="D1541" s="2"/>
      <c r="E1541" s="2">
        <f>SUM(E1522:E1528)+SUM(E1529:E1540)</f>
        <v>1833.17</v>
      </c>
      <c r="F1541" s="2"/>
      <c r="G1541" s="2">
        <f>SUM(G1522:G1528)+SUM(G1529:G1540)</f>
        <v>5521.92</v>
      </c>
      <c r="H1541" s="2"/>
      <c r="I1541" s="2">
        <f>SUM(I1522:I1528)+SUM(I1529:I1540)</f>
        <v>7200</v>
      </c>
      <c r="J1541" s="2"/>
      <c r="K1541" s="4">
        <f>SUM(K1522:K1528)+SUM(K1529:K1540)</f>
        <v>7200</v>
      </c>
      <c r="L1541" s="2"/>
      <c r="M1541" s="4">
        <f>SUM(M1522:M1528)+SUM(M1529:M1540)</f>
        <v>7200</v>
      </c>
      <c r="N1541" s="2"/>
      <c r="O1541" s="4">
        <f>SUM(O1522:O1528)+SUM(O1529:O1540)</f>
        <v>0</v>
      </c>
      <c r="P1541" s="2"/>
      <c r="Q1541" s="4">
        <f>SUM(Q1522:Q1528)+SUM(Q1529:Q1540)</f>
        <v>7200</v>
      </c>
      <c r="S1541" s="4"/>
      <c r="T1541" s="7"/>
      <c r="AH1541" s="5"/>
    </row>
    <row r="1542" spans="1:34" s="3" customFormat="1" ht="11.85" customHeight="1" x14ac:dyDescent="0.2">
      <c r="C1542" s="2"/>
      <c r="D1542" s="2"/>
      <c r="E1542" s="2"/>
      <c r="F1542" s="2"/>
      <c r="G1542" s="2"/>
      <c r="H1542" s="2"/>
      <c r="I1542" s="2"/>
      <c r="J1542" s="2"/>
      <c r="K1542" s="4"/>
      <c r="L1542" s="2"/>
      <c r="M1542" s="4"/>
      <c r="N1542" s="2"/>
      <c r="O1542" s="4"/>
      <c r="P1542" s="2"/>
      <c r="Q1542" s="4"/>
      <c r="S1542" s="4"/>
      <c r="T1542" s="7"/>
      <c r="AH1542" s="5"/>
    </row>
    <row r="1543" spans="1:34" s="3" customFormat="1" ht="11.85" customHeight="1" x14ac:dyDescent="0.2">
      <c r="A1543" s="3" t="s">
        <v>784</v>
      </c>
      <c r="C1543" s="20">
        <v>0</v>
      </c>
      <c r="D1543" s="2"/>
      <c r="E1543" s="20">
        <v>13345.63</v>
      </c>
      <c r="F1543" s="2"/>
      <c r="G1543" s="20">
        <v>118308.58</v>
      </c>
      <c r="H1543" s="2"/>
      <c r="I1543" s="20">
        <v>0</v>
      </c>
      <c r="J1543" s="2"/>
      <c r="K1543" s="21">
        <v>0</v>
      </c>
      <c r="L1543" s="2"/>
      <c r="M1543" s="21">
        <v>0</v>
      </c>
      <c r="N1543" s="2"/>
      <c r="O1543" s="21">
        <v>0</v>
      </c>
      <c r="P1543" s="2"/>
      <c r="Q1543" s="21">
        <f>M1543+O1543</f>
        <v>0</v>
      </c>
      <c r="S1543" s="4"/>
      <c r="T1543" s="15"/>
      <c r="AH1543" s="5"/>
    </row>
    <row r="1544" spans="1:34" s="3" customFormat="1" ht="11.85" customHeight="1" x14ac:dyDescent="0.2">
      <c r="A1544" s="3" t="s">
        <v>785</v>
      </c>
      <c r="C1544" s="16">
        <v>0</v>
      </c>
      <c r="D1544" s="2"/>
      <c r="E1544" s="16">
        <v>0</v>
      </c>
      <c r="F1544" s="2"/>
      <c r="G1544" s="16">
        <v>0</v>
      </c>
      <c r="H1544" s="2"/>
      <c r="I1544" s="16">
        <v>0</v>
      </c>
      <c r="J1544" s="2"/>
      <c r="K1544" s="17">
        <v>0</v>
      </c>
      <c r="L1544" s="2"/>
      <c r="M1544" s="17">
        <v>0</v>
      </c>
      <c r="N1544" s="2"/>
      <c r="O1544" s="17">
        <v>0</v>
      </c>
      <c r="P1544" s="2"/>
      <c r="Q1544" s="17">
        <f>M1544+O1544</f>
        <v>0</v>
      </c>
      <c r="S1544" s="4"/>
      <c r="T1544" s="15"/>
      <c r="AH1544" s="5"/>
    </row>
    <row r="1545" spans="1:34" s="3" customFormat="1" ht="11.85" customHeight="1" x14ac:dyDescent="0.2">
      <c r="A1545" s="3" t="s">
        <v>303</v>
      </c>
      <c r="C1545" s="2">
        <f>SUM(C1543:C1544)</f>
        <v>0</v>
      </c>
      <c r="D1545" s="2"/>
      <c r="E1545" s="2">
        <f>SUM(E1543:E1544)</f>
        <v>13345.63</v>
      </c>
      <c r="F1545" s="2"/>
      <c r="G1545" s="2">
        <f>SUM(G1543:G1544)</f>
        <v>118308.58</v>
      </c>
      <c r="H1545" s="2"/>
      <c r="I1545" s="2">
        <f>SUM(I1543:I1544)</f>
        <v>0</v>
      </c>
      <c r="J1545" s="2"/>
      <c r="K1545" s="4">
        <f>SUM(K1543:K1544)</f>
        <v>0</v>
      </c>
      <c r="L1545" s="2"/>
      <c r="M1545" s="4">
        <f>SUM(M1543:M1544)</f>
        <v>0</v>
      </c>
      <c r="N1545" s="2"/>
      <c r="O1545" s="4">
        <f>SUM(O1543:O1544)</f>
        <v>0</v>
      </c>
      <c r="P1545" s="2"/>
      <c r="Q1545" s="4">
        <f>SUM(Q1543:Q1544)</f>
        <v>0</v>
      </c>
      <c r="S1545" s="4"/>
      <c r="T1545" s="7"/>
      <c r="AH1545" s="5"/>
    </row>
    <row r="1546" spans="1:34" s="3" customFormat="1" ht="11.85" customHeight="1" x14ac:dyDescent="0.2">
      <c r="C1546" s="2"/>
      <c r="D1546" s="2"/>
      <c r="E1546" s="2"/>
      <c r="F1546" s="2"/>
      <c r="G1546" s="2"/>
      <c r="H1546" s="2"/>
      <c r="I1546" s="2"/>
      <c r="J1546" s="2"/>
      <c r="K1546" s="4"/>
      <c r="L1546" s="2"/>
      <c r="M1546" s="4"/>
      <c r="N1546" s="2"/>
      <c r="O1546" s="4"/>
      <c r="P1546" s="2"/>
      <c r="Q1546" s="4"/>
      <c r="S1546" s="4"/>
      <c r="T1546" s="7"/>
      <c r="AH1546" s="5"/>
    </row>
    <row r="1547" spans="1:34" s="3" customFormat="1" ht="11.85" customHeight="1" x14ac:dyDescent="0.2">
      <c r="A1547" s="3" t="s">
        <v>786</v>
      </c>
      <c r="C1547" s="2">
        <f>C1502+C1519+C1541+C1545</f>
        <v>45071.869999999995</v>
      </c>
      <c r="D1547" s="2"/>
      <c r="E1547" s="2">
        <f>E1502+E1519+E1541+E1545</f>
        <v>84756.61</v>
      </c>
      <c r="F1547" s="2"/>
      <c r="G1547" s="2">
        <f>G1502+G1519+G1541+G1545</f>
        <v>172770.26</v>
      </c>
      <c r="H1547" s="2"/>
      <c r="I1547" s="2">
        <f>I1502+I1519+I1541+I1545</f>
        <v>70987</v>
      </c>
      <c r="J1547" s="2"/>
      <c r="K1547" s="4">
        <f>K1502+K1519+K1541+K1545</f>
        <v>82387</v>
      </c>
      <c r="L1547" s="2"/>
      <c r="M1547" s="4">
        <f>M1502+M1519+M1541+M1545</f>
        <v>74205</v>
      </c>
      <c r="N1547" s="2"/>
      <c r="O1547" s="4">
        <f>O1502+O1519+O1541+O1545</f>
        <v>6380</v>
      </c>
      <c r="P1547" s="2"/>
      <c r="Q1547" s="4">
        <f>Q1502+Q1519+Q1541+Q1545</f>
        <v>80585</v>
      </c>
      <c r="S1547" s="4"/>
      <c r="T1547" s="15"/>
      <c r="AH1547" s="5"/>
    </row>
    <row r="1548" spans="1:34" s="3" customFormat="1" ht="11.85" customHeight="1" x14ac:dyDescent="0.2">
      <c r="A1548" s="1"/>
      <c r="B1548" s="1"/>
      <c r="C1548" s="2"/>
      <c r="E1548" s="2" t="str">
        <f>$E$1</f>
        <v>CITY OF BRADY</v>
      </c>
      <c r="G1548" s="2"/>
      <c r="I1548" s="2"/>
      <c r="K1548" s="4"/>
      <c r="M1548" s="4"/>
      <c r="O1548" s="4"/>
      <c r="Q1548" s="4"/>
      <c r="S1548" s="4"/>
      <c r="T1548" s="7"/>
      <c r="AH1548" s="5"/>
    </row>
    <row r="1549" spans="1:34" s="3" customFormat="1" ht="11.85" customHeight="1" x14ac:dyDescent="0.2">
      <c r="C1549" s="2"/>
      <c r="E1549" s="2" t="str">
        <f>$E$2</f>
        <v>BUDGET REPORT</v>
      </c>
      <c r="G1549" s="2"/>
      <c r="I1549" s="2"/>
      <c r="K1549" s="4"/>
      <c r="M1549" s="4"/>
      <c r="O1549" s="4"/>
      <c r="Q1549" s="4"/>
      <c r="S1549" s="4"/>
      <c r="T1549" s="7"/>
      <c r="AH1549" s="5"/>
    </row>
    <row r="1550" spans="1:34" s="3" customFormat="1" ht="11.85" customHeight="1" x14ac:dyDescent="0.2">
      <c r="C1550" s="2"/>
      <c r="E1550" s="2" t="str">
        <f>$E$3</f>
        <v>FISCAL YEAR 2017 - 2018</v>
      </c>
      <c r="G1550" s="2"/>
      <c r="I1550" s="2"/>
      <c r="K1550" s="4"/>
      <c r="M1550" s="4"/>
      <c r="O1550" s="4"/>
      <c r="Q1550" s="4"/>
      <c r="S1550" s="4"/>
      <c r="T1550" s="7"/>
      <c r="AH1550" s="5"/>
    </row>
    <row r="1551" spans="1:34" s="3" customFormat="1" ht="11.85" customHeight="1" x14ac:dyDescent="0.2">
      <c r="A1551" s="3" t="s">
        <v>3</v>
      </c>
      <c r="C1551" s="2"/>
      <c r="E1551" s="2"/>
      <c r="G1551" s="2"/>
      <c r="I1551" s="2"/>
      <c r="K1551" s="4"/>
      <c r="M1551" s="4"/>
      <c r="O1551" s="4"/>
      <c r="Q1551" s="4"/>
      <c r="S1551" s="4"/>
      <c r="T1551" s="7"/>
      <c r="AH1551" s="5"/>
    </row>
    <row r="1552" spans="1:34" s="3" customFormat="1" ht="11.85" customHeight="1" x14ac:dyDescent="0.2">
      <c r="A1552" s="3" t="s">
        <v>787</v>
      </c>
      <c r="C1552" s="2"/>
      <c r="E1552" s="2"/>
      <c r="G1552" s="2"/>
      <c r="I1552" s="2"/>
      <c r="K1552" s="4"/>
      <c r="M1552" s="4"/>
      <c r="O1552" s="4"/>
      <c r="Q1552" s="4"/>
      <c r="S1552" s="4"/>
      <c r="T1552" s="7"/>
      <c r="AH1552" s="5"/>
    </row>
    <row r="1553" spans="1:34" s="3" customFormat="1" ht="11.85" customHeight="1" x14ac:dyDescent="0.2">
      <c r="C1553" s="2"/>
      <c r="E1553" s="2"/>
      <c r="G1553" s="2"/>
      <c r="I1553" s="49" t="str">
        <f>$I$6</f>
        <v>(----- 2016-2017 ------)</v>
      </c>
      <c r="J1553" s="49"/>
      <c r="K1553" s="49"/>
      <c r="L1553" s="8"/>
      <c r="M1553" s="49" t="str">
        <f>$M$6</f>
        <v>2017-2018</v>
      </c>
      <c r="N1553" s="49"/>
      <c r="O1553" s="49"/>
      <c r="P1553" s="49"/>
      <c r="Q1553" s="49"/>
      <c r="S1553" s="4"/>
      <c r="T1553" s="7"/>
      <c r="AH1553" s="5"/>
    </row>
    <row r="1554" spans="1:34" s="3" customFormat="1" ht="11.85" customHeight="1" x14ac:dyDescent="0.2">
      <c r="C1554" s="9" t="str">
        <f>$C$7</f>
        <v>2013-2014</v>
      </c>
      <c r="D1554" s="8"/>
      <c r="E1554" s="9" t="str">
        <f>$E$7</f>
        <v>2014-2015</v>
      </c>
      <c r="F1554" s="8"/>
      <c r="G1554" s="9" t="str">
        <f>$G$7</f>
        <v>2015-2016</v>
      </c>
      <c r="H1554" s="8"/>
      <c r="I1554" s="9" t="s">
        <v>9</v>
      </c>
      <c r="J1554" s="8"/>
      <c r="K1554" s="10" t="str">
        <f>+$K$7</f>
        <v>PROJECTED</v>
      </c>
      <c r="L1554" s="8"/>
      <c r="M1554" s="10" t="str">
        <f>$M$7</f>
        <v>2017-2018</v>
      </c>
      <c r="N1554" s="8"/>
      <c r="O1554" s="10" t="str">
        <f>$O$7</f>
        <v>2017-2018</v>
      </c>
      <c r="P1554" s="8"/>
      <c r="Q1554" s="10" t="str">
        <f>$Q$7</f>
        <v>APPROVED</v>
      </c>
      <c r="S1554" s="4"/>
      <c r="T1554" s="7"/>
      <c r="AH1554" s="5"/>
    </row>
    <row r="1555" spans="1:34" s="3" customFormat="1" ht="11.85" customHeight="1" x14ac:dyDescent="0.2">
      <c r="A1555" s="11" t="s">
        <v>247</v>
      </c>
      <c r="C1555" s="12" t="s">
        <v>12</v>
      </c>
      <c r="D1555" s="8"/>
      <c r="E1555" s="12" t="s">
        <v>12</v>
      </c>
      <c r="F1555" s="8"/>
      <c r="G1555" s="12" t="s">
        <v>12</v>
      </c>
      <c r="H1555" s="8"/>
      <c r="I1555" s="12" t="s">
        <v>13</v>
      </c>
      <c r="J1555" s="8"/>
      <c r="K1555" s="13" t="s">
        <v>13</v>
      </c>
      <c r="L1555" s="8"/>
      <c r="M1555" s="13" t="str">
        <f>$M$8</f>
        <v>BASE</v>
      </c>
      <c r="N1555" s="8"/>
      <c r="O1555" s="13" t="str">
        <f>$O$8</f>
        <v>SUPPLEMENTAL</v>
      </c>
      <c r="P1555" s="8"/>
      <c r="Q1555" s="13" t="str">
        <f>$Q$8</f>
        <v>BUDGET</v>
      </c>
      <c r="S1555" s="4"/>
      <c r="T1555" s="7"/>
      <c r="AH1555" s="5"/>
    </row>
    <row r="1556" spans="1:34" s="3" customFormat="1" ht="11.85" customHeight="1" x14ac:dyDescent="0.2">
      <c r="C1556" s="2"/>
      <c r="E1556" s="2"/>
      <c r="G1556" s="2"/>
      <c r="I1556" s="2"/>
      <c r="K1556" s="4"/>
      <c r="M1556" s="4"/>
      <c r="O1556" s="4"/>
      <c r="Q1556" s="4"/>
      <c r="S1556" s="4"/>
      <c r="T1556" s="7"/>
      <c r="AH1556" s="5"/>
    </row>
    <row r="1557" spans="1:34" s="3" customFormat="1" ht="11.85" customHeight="1" x14ac:dyDescent="0.2">
      <c r="A1557" s="14" t="s">
        <v>260</v>
      </c>
      <c r="C1557" s="2"/>
      <c r="E1557" s="2"/>
      <c r="G1557" s="2"/>
      <c r="I1557" s="2"/>
      <c r="K1557" s="4"/>
      <c r="M1557" s="4"/>
      <c r="O1557" s="4"/>
      <c r="Q1557" s="4"/>
      <c r="S1557" s="4"/>
      <c r="T1557" s="7"/>
      <c r="AH1557" s="5"/>
    </row>
    <row r="1558" spans="1:34" s="3" customFormat="1" ht="11.85" customHeight="1" x14ac:dyDescent="0.2">
      <c r="A1558" s="3" t="s">
        <v>788</v>
      </c>
      <c r="C1558" s="2">
        <v>42000</v>
      </c>
      <c r="D1558" s="2"/>
      <c r="E1558" s="2">
        <v>0</v>
      </c>
      <c r="F1558" s="2"/>
      <c r="G1558" s="2">
        <v>0</v>
      </c>
      <c r="H1558" s="2"/>
      <c r="I1558" s="2">
        <v>0</v>
      </c>
      <c r="J1558" s="2"/>
      <c r="K1558" s="4">
        <v>0</v>
      </c>
      <c r="L1558" s="2"/>
      <c r="M1558" s="4">
        <v>0</v>
      </c>
      <c r="N1558" s="2"/>
      <c r="O1558" s="4">
        <v>0</v>
      </c>
      <c r="P1558" s="2"/>
      <c r="Q1558" s="4">
        <f t="shared" ref="Q1558:Q1563" si="55">M1558+O1558</f>
        <v>0</v>
      </c>
      <c r="S1558" s="4"/>
      <c r="T1558" s="15"/>
      <c r="AH1558" s="5"/>
    </row>
    <row r="1559" spans="1:34" s="3" customFormat="1" ht="11.85" customHeight="1" x14ac:dyDescent="0.2">
      <c r="A1559" s="3" t="s">
        <v>789</v>
      </c>
      <c r="C1559" s="2">
        <v>0</v>
      </c>
      <c r="D1559" s="2"/>
      <c r="E1559" s="2">
        <v>0</v>
      </c>
      <c r="F1559" s="2"/>
      <c r="G1559" s="2">
        <v>0</v>
      </c>
      <c r="H1559" s="2"/>
      <c r="I1559" s="2">
        <v>14250</v>
      </c>
      <c r="J1559" s="2"/>
      <c r="K1559" s="4">
        <v>14250</v>
      </c>
      <c r="L1559" s="2"/>
      <c r="M1559" s="4">
        <v>0</v>
      </c>
      <c r="N1559" s="2"/>
      <c r="O1559" s="4">
        <v>0</v>
      </c>
      <c r="P1559" s="2"/>
      <c r="Q1559" s="4">
        <f t="shared" si="55"/>
        <v>0</v>
      </c>
      <c r="S1559" s="4"/>
      <c r="T1559" s="15"/>
      <c r="AH1559" s="5"/>
    </row>
    <row r="1560" spans="1:34" s="3" customFormat="1" ht="11.85" customHeight="1" x14ac:dyDescent="0.2">
      <c r="A1560" s="3" t="s">
        <v>790</v>
      </c>
      <c r="C1560" s="2">
        <v>1723.3</v>
      </c>
      <c r="D1560" s="2"/>
      <c r="E1560" s="2">
        <v>1206.99</v>
      </c>
      <c r="F1560" s="2"/>
      <c r="G1560" s="2">
        <v>2080.1799999999998</v>
      </c>
      <c r="H1560" s="2"/>
      <c r="I1560" s="2">
        <v>1500</v>
      </c>
      <c r="J1560" s="2"/>
      <c r="K1560" s="4">
        <v>1500</v>
      </c>
      <c r="L1560" s="2"/>
      <c r="M1560" s="4">
        <v>1600</v>
      </c>
      <c r="N1560" s="2"/>
      <c r="O1560" s="4">
        <v>0</v>
      </c>
      <c r="P1560" s="2"/>
      <c r="Q1560" s="4">
        <f t="shared" si="55"/>
        <v>1600</v>
      </c>
      <c r="S1560" s="4"/>
      <c r="T1560" s="15"/>
      <c r="AH1560" s="5"/>
    </row>
    <row r="1561" spans="1:34" s="3" customFormat="1" ht="11.85" customHeight="1" x14ac:dyDescent="0.2">
      <c r="A1561" s="3" t="s">
        <v>791</v>
      </c>
      <c r="C1561" s="2">
        <v>957.02</v>
      </c>
      <c r="D1561" s="2"/>
      <c r="E1561" s="2">
        <v>885.97</v>
      </c>
      <c r="F1561" s="2"/>
      <c r="G1561" s="2">
        <v>169.68</v>
      </c>
      <c r="H1561" s="2"/>
      <c r="I1561" s="2">
        <v>0</v>
      </c>
      <c r="J1561" s="2"/>
      <c r="K1561" s="4">
        <v>0</v>
      </c>
      <c r="L1561" s="2"/>
      <c r="M1561" s="4">
        <v>0</v>
      </c>
      <c r="N1561" s="2"/>
      <c r="O1561" s="4">
        <v>0</v>
      </c>
      <c r="P1561" s="2"/>
      <c r="Q1561" s="4">
        <f t="shared" si="55"/>
        <v>0</v>
      </c>
      <c r="S1561" s="4"/>
      <c r="T1561" s="15"/>
      <c r="AH1561" s="5"/>
    </row>
    <row r="1562" spans="1:34" s="3" customFormat="1" ht="11.85" customHeight="1" x14ac:dyDescent="0.2">
      <c r="A1562" s="3" t="s">
        <v>792</v>
      </c>
      <c r="C1562" s="2">
        <v>0</v>
      </c>
      <c r="D1562" s="2"/>
      <c r="E1562" s="2">
        <v>0</v>
      </c>
      <c r="F1562" s="2"/>
      <c r="G1562" s="2">
        <v>0</v>
      </c>
      <c r="H1562" s="2"/>
      <c r="I1562" s="2">
        <v>0</v>
      </c>
      <c r="J1562" s="2"/>
      <c r="K1562" s="4">
        <v>0</v>
      </c>
      <c r="L1562" s="2"/>
      <c r="M1562" s="4">
        <v>0</v>
      </c>
      <c r="N1562" s="2"/>
      <c r="O1562" s="4">
        <v>0</v>
      </c>
      <c r="P1562" s="2"/>
      <c r="Q1562" s="4">
        <f t="shared" si="55"/>
        <v>0</v>
      </c>
      <c r="S1562" s="4"/>
      <c r="T1562" s="15"/>
      <c r="AH1562" s="5"/>
    </row>
    <row r="1563" spans="1:34" s="3" customFormat="1" ht="11.85" customHeight="1" x14ac:dyDescent="0.2">
      <c r="A1563" s="3" t="s">
        <v>793</v>
      </c>
      <c r="C1563" s="16">
        <v>0</v>
      </c>
      <c r="D1563" s="2"/>
      <c r="E1563" s="16">
        <v>0</v>
      </c>
      <c r="F1563" s="2"/>
      <c r="G1563" s="16">
        <v>0</v>
      </c>
      <c r="H1563" s="2"/>
      <c r="I1563" s="16">
        <v>55000</v>
      </c>
      <c r="J1563" s="2"/>
      <c r="K1563" s="17">
        <v>0</v>
      </c>
      <c r="L1563" s="2"/>
      <c r="M1563" s="17">
        <v>55000</v>
      </c>
      <c r="N1563" s="2"/>
      <c r="O1563" s="17">
        <v>0</v>
      </c>
      <c r="P1563" s="2"/>
      <c r="Q1563" s="17">
        <f t="shared" si="55"/>
        <v>55000</v>
      </c>
      <c r="S1563" s="4"/>
      <c r="T1563" s="15"/>
      <c r="AH1563" s="5"/>
    </row>
    <row r="1564" spans="1:34" s="3" customFormat="1" ht="11.85" customHeight="1" x14ac:dyDescent="0.2">
      <c r="A1564" s="3" t="s">
        <v>277</v>
      </c>
      <c r="C1564" s="2">
        <f>SUM(C1558:C1563)</f>
        <v>44680.32</v>
      </c>
      <c r="D1564" s="2"/>
      <c r="E1564" s="2">
        <f>SUM(E1558:E1563)</f>
        <v>2092.96</v>
      </c>
      <c r="F1564" s="2"/>
      <c r="G1564" s="2">
        <f>SUM(G1558:G1563)</f>
        <v>2249.8599999999997</v>
      </c>
      <c r="H1564" s="2"/>
      <c r="I1564" s="2">
        <f>SUM(I1558:I1563)</f>
        <v>70750</v>
      </c>
      <c r="J1564" s="2"/>
      <c r="K1564" s="4">
        <f>SUM(K1558:K1563)</f>
        <v>15750</v>
      </c>
      <c r="L1564" s="2"/>
      <c r="M1564" s="4">
        <f>SUM(M1558:M1563)</f>
        <v>56600</v>
      </c>
      <c r="N1564" s="2"/>
      <c r="O1564" s="4">
        <f>SUM(O1558:O1563)</f>
        <v>0</v>
      </c>
      <c r="P1564" s="2"/>
      <c r="Q1564" s="4">
        <f>SUM(Q1558:Q1563)</f>
        <v>56600</v>
      </c>
      <c r="S1564" s="4"/>
      <c r="T1564" s="7"/>
      <c r="AH1564" s="5"/>
    </row>
    <row r="1565" spans="1:34" s="3" customFormat="1" ht="11.85" customHeight="1" x14ac:dyDescent="0.2">
      <c r="C1565" s="2"/>
      <c r="D1565" s="2"/>
      <c r="E1565" s="2"/>
      <c r="F1565" s="2"/>
      <c r="G1565" s="2"/>
      <c r="H1565" s="2"/>
      <c r="I1565" s="2"/>
      <c r="J1565" s="2"/>
      <c r="K1565" s="4"/>
      <c r="L1565" s="2"/>
      <c r="M1565" s="4"/>
      <c r="N1565" s="2"/>
      <c r="O1565" s="4"/>
      <c r="P1565" s="2"/>
      <c r="Q1565" s="4"/>
      <c r="S1565" s="4"/>
      <c r="T1565" s="7"/>
      <c r="AH1565" s="5"/>
    </row>
    <row r="1566" spans="1:34" s="3" customFormat="1" ht="11.85" customHeight="1" x14ac:dyDescent="0.2">
      <c r="A1566" s="3" t="s">
        <v>794</v>
      </c>
      <c r="C1566" s="2">
        <f>C1564</f>
        <v>44680.32</v>
      </c>
      <c r="D1566" s="2"/>
      <c r="E1566" s="2">
        <f>E1564</f>
        <v>2092.96</v>
      </c>
      <c r="F1566" s="2"/>
      <c r="G1566" s="2">
        <f>G1564</f>
        <v>2249.8599999999997</v>
      </c>
      <c r="H1566" s="2"/>
      <c r="I1566" s="2">
        <f>I1564</f>
        <v>70750</v>
      </c>
      <c r="J1566" s="2"/>
      <c r="K1566" s="4">
        <f>K1564</f>
        <v>15750</v>
      </c>
      <c r="L1566" s="2"/>
      <c r="M1566" s="4">
        <f>M1564</f>
        <v>56600</v>
      </c>
      <c r="N1566" s="2"/>
      <c r="O1566" s="4">
        <f>O1564</f>
        <v>0</v>
      </c>
      <c r="P1566" s="2"/>
      <c r="Q1566" s="4">
        <f>Q1564</f>
        <v>56600</v>
      </c>
      <c r="S1566" s="4"/>
      <c r="T1566" s="15"/>
      <c r="AH1566" s="5"/>
    </row>
    <row r="1567" spans="1:34" s="3" customFormat="1" ht="11.85" customHeight="1" x14ac:dyDescent="0.2">
      <c r="C1567" s="2"/>
      <c r="E1567" s="2"/>
      <c r="G1567" s="2"/>
      <c r="I1567" s="2"/>
      <c r="K1567" s="4"/>
      <c r="M1567" s="4"/>
      <c r="O1567" s="4"/>
      <c r="Q1567" s="4"/>
      <c r="S1567" s="4"/>
      <c r="T1567" s="7"/>
      <c r="AH1567" s="5"/>
    </row>
    <row r="1568" spans="1:34" ht="11.85" customHeight="1" x14ac:dyDescent="0.2"/>
    <row r="1569" ht="11.85" customHeight="1" x14ac:dyDescent="0.2"/>
    <row r="1570" ht="11.85" customHeight="1" x14ac:dyDescent="0.2"/>
    <row r="1571" ht="11.85" customHeight="1" x14ac:dyDescent="0.2"/>
    <row r="1572" ht="11.85" customHeight="1" x14ac:dyDescent="0.2"/>
    <row r="1573" ht="11.85" customHeight="1" x14ac:dyDescent="0.2"/>
    <row r="1574" ht="11.85" customHeight="1" x14ac:dyDescent="0.2"/>
    <row r="1575" ht="11.85" customHeight="1" x14ac:dyDescent="0.2"/>
    <row r="1576" ht="11.85" customHeight="1" x14ac:dyDescent="0.2"/>
    <row r="1577" ht="11.85" customHeight="1" x14ac:dyDescent="0.2"/>
    <row r="1578" ht="11.85" customHeight="1" x14ac:dyDescent="0.2"/>
    <row r="1579" ht="11.85" customHeight="1" x14ac:dyDescent="0.2"/>
    <row r="1580" ht="11.85" customHeight="1" x14ac:dyDescent="0.2"/>
    <row r="1581" ht="11.85" customHeight="1" x14ac:dyDescent="0.2"/>
    <row r="1582" ht="11.85" customHeight="1" x14ac:dyDescent="0.2"/>
    <row r="1583" ht="11.85" customHeight="1" x14ac:dyDescent="0.2"/>
    <row r="1584" ht="11.85" customHeight="1" x14ac:dyDescent="0.2"/>
    <row r="1585" spans="3:34" ht="11.85" customHeight="1" x14ac:dyDescent="0.2"/>
    <row r="1586" spans="3:34" ht="11.85" customHeight="1" x14ac:dyDescent="0.2"/>
    <row r="1587" spans="3:34" ht="11.85" customHeight="1" x14ac:dyDescent="0.2"/>
    <row r="1588" spans="3:34" ht="11.85" customHeight="1" x14ac:dyDescent="0.2"/>
    <row r="1589" spans="3:34" ht="11.85" customHeight="1" x14ac:dyDescent="0.2"/>
    <row r="1590" spans="3:34" ht="11.85" customHeight="1" x14ac:dyDescent="0.2"/>
    <row r="1591" spans="3:34" ht="11.85" customHeight="1" x14ac:dyDescent="0.2"/>
    <row r="1592" spans="3:34" ht="11.85" customHeight="1" x14ac:dyDescent="0.2"/>
    <row r="1593" spans="3:34" ht="11.85" customHeight="1" x14ac:dyDescent="0.2"/>
    <row r="1594" spans="3:34" ht="11.85" customHeight="1" x14ac:dyDescent="0.2"/>
    <row r="1595" spans="3:34" ht="11.85" customHeight="1" x14ac:dyDescent="0.2"/>
    <row r="1596" spans="3:34" ht="11.85" customHeight="1" x14ac:dyDescent="0.2"/>
    <row r="1597" spans="3:34" ht="11.85" customHeight="1" x14ac:dyDescent="0.2"/>
    <row r="1598" spans="3:34" ht="11.85" customHeight="1" x14ac:dyDescent="0.2"/>
    <row r="1599" spans="3:34" ht="11.85" customHeight="1" x14ac:dyDescent="0.2"/>
    <row r="1600" spans="3:34" s="3" customFormat="1" ht="11.85" customHeight="1" x14ac:dyDescent="0.2">
      <c r="C1600" s="2"/>
      <c r="E1600" s="2"/>
      <c r="G1600" s="2"/>
      <c r="I1600" s="2"/>
      <c r="K1600" s="4"/>
      <c r="M1600" s="4"/>
      <c r="O1600" s="4"/>
      <c r="Q1600" s="4"/>
      <c r="S1600" s="4"/>
      <c r="T1600" s="7"/>
      <c r="AH1600" s="5"/>
    </row>
    <row r="1601" spans="1:34" s="3" customFormat="1" ht="11.85" customHeight="1" x14ac:dyDescent="0.2">
      <c r="C1601" s="2"/>
      <c r="E1601" s="2"/>
      <c r="G1601" s="2"/>
      <c r="I1601" s="2"/>
      <c r="K1601" s="4"/>
      <c r="M1601" s="4"/>
      <c r="O1601" s="4"/>
      <c r="Q1601" s="4"/>
      <c r="S1601" s="4"/>
      <c r="T1601" s="7"/>
      <c r="AH1601" s="5"/>
    </row>
    <row r="1602" spans="1:34" s="3" customFormat="1" ht="11.85" customHeight="1" x14ac:dyDescent="0.2">
      <c r="C1602" s="2"/>
      <c r="E1602" s="2"/>
      <c r="G1602" s="2"/>
      <c r="I1602" s="2"/>
      <c r="K1602" s="4"/>
      <c r="M1602" s="4"/>
      <c r="O1602" s="4"/>
      <c r="Q1602" s="4"/>
      <c r="S1602" s="4"/>
      <c r="T1602" s="7"/>
      <c r="AH1602" s="5"/>
    </row>
    <row r="1603" spans="1:34" s="3" customFormat="1" ht="11.85" customHeight="1" x14ac:dyDescent="0.2">
      <c r="C1603" s="2"/>
      <c r="E1603" s="2"/>
      <c r="G1603" s="2"/>
      <c r="I1603" s="2"/>
      <c r="K1603" s="4"/>
      <c r="M1603" s="4"/>
      <c r="O1603" s="4"/>
      <c r="Q1603" s="4"/>
      <c r="S1603" s="4"/>
      <c r="T1603" s="7"/>
      <c r="AH1603" s="5"/>
    </row>
    <row r="1604" spans="1:34" s="3" customFormat="1" ht="11.85" customHeight="1" x14ac:dyDescent="0.2">
      <c r="C1604" s="2"/>
      <c r="E1604" s="2"/>
      <c r="G1604" s="2"/>
      <c r="I1604" s="2"/>
      <c r="K1604" s="4"/>
      <c r="M1604" s="4"/>
      <c r="O1604" s="4"/>
      <c r="Q1604" s="4"/>
      <c r="S1604" s="4"/>
      <c r="T1604" s="7"/>
      <c r="AH1604" s="5"/>
    </row>
    <row r="1605" spans="1:34" s="3" customFormat="1" ht="11.85" customHeight="1" x14ac:dyDescent="0.2">
      <c r="C1605" s="2"/>
      <c r="E1605" s="2"/>
      <c r="G1605" s="2"/>
      <c r="I1605" s="2"/>
      <c r="K1605" s="4"/>
      <c r="M1605" s="4"/>
      <c r="O1605" s="4"/>
      <c r="Q1605" s="4"/>
      <c r="S1605" s="4"/>
      <c r="T1605" s="7"/>
      <c r="AH1605" s="5"/>
    </row>
    <row r="1606" spans="1:34" s="3" customFormat="1" ht="11.85" customHeight="1" x14ac:dyDescent="0.2">
      <c r="C1606" s="2"/>
      <c r="E1606" s="2"/>
      <c r="G1606" s="2"/>
      <c r="I1606" s="2"/>
      <c r="K1606" s="4"/>
      <c r="M1606" s="4"/>
      <c r="O1606" s="4"/>
      <c r="Q1606" s="4"/>
      <c r="S1606" s="4"/>
      <c r="T1606" s="7"/>
      <c r="AH1606" s="5"/>
    </row>
    <row r="1607" spans="1:34" s="3" customFormat="1" ht="11.85" customHeight="1" x14ac:dyDescent="0.2">
      <c r="C1607" s="2"/>
      <c r="E1607" s="2"/>
      <c r="G1607" s="2"/>
      <c r="I1607" s="2"/>
      <c r="K1607" s="4"/>
      <c r="M1607" s="4"/>
      <c r="O1607" s="4"/>
      <c r="Q1607" s="4"/>
      <c r="S1607" s="4"/>
      <c r="T1607" s="7"/>
      <c r="AH1607" s="5"/>
    </row>
    <row r="1608" spans="1:34" s="3" customFormat="1" ht="11.85" customHeight="1" x14ac:dyDescent="0.2">
      <c r="C1608" s="2"/>
      <c r="E1608" s="2"/>
      <c r="G1608" s="2"/>
      <c r="I1608" s="2"/>
      <c r="K1608" s="4"/>
      <c r="M1608" s="4"/>
      <c r="O1608" s="4"/>
      <c r="Q1608" s="4"/>
      <c r="S1608" s="4"/>
      <c r="T1608" s="7"/>
      <c r="AH1608" s="5"/>
    </row>
    <row r="1609" spans="1:34" s="3" customFormat="1" ht="11.85" customHeight="1" x14ac:dyDescent="0.2">
      <c r="C1609" s="2"/>
      <c r="E1609" s="2"/>
      <c r="G1609" s="2"/>
      <c r="I1609" s="2"/>
      <c r="K1609" s="4"/>
      <c r="M1609" s="4"/>
      <c r="O1609" s="4"/>
      <c r="Q1609" s="4"/>
      <c r="S1609" s="4"/>
      <c r="T1609" s="7"/>
      <c r="AH1609" s="5"/>
    </row>
    <row r="1610" spans="1:34" s="3" customFormat="1" ht="11.85" customHeight="1" x14ac:dyDescent="0.2">
      <c r="C1610" s="2"/>
      <c r="E1610" s="2"/>
      <c r="G1610" s="2"/>
      <c r="I1610" s="2"/>
      <c r="K1610" s="4"/>
      <c r="M1610" s="4"/>
      <c r="O1610" s="4"/>
      <c r="Q1610" s="4"/>
      <c r="S1610" s="4"/>
      <c r="T1610" s="7"/>
      <c r="AH1610" s="5"/>
    </row>
    <row r="1611" spans="1:34" s="3" customFormat="1" ht="11.85" customHeight="1" x14ac:dyDescent="0.2">
      <c r="C1611" s="2"/>
      <c r="E1611" s="2"/>
      <c r="G1611" s="2"/>
      <c r="I1611" s="2"/>
      <c r="K1611" s="4"/>
      <c r="M1611" s="4"/>
      <c r="O1611" s="4"/>
      <c r="Q1611" s="4"/>
      <c r="S1611" s="4"/>
      <c r="T1611" s="7"/>
      <c r="AH1611" s="5"/>
    </row>
    <row r="1612" spans="1:34" s="3" customFormat="1" ht="11.85" customHeight="1" x14ac:dyDescent="0.2">
      <c r="A1612" s="1"/>
      <c r="B1612" s="1"/>
      <c r="C1612" s="2"/>
      <c r="E1612" s="2" t="str">
        <f>$E$1</f>
        <v>CITY OF BRADY</v>
      </c>
      <c r="G1612" s="2"/>
      <c r="I1612" s="2"/>
      <c r="K1612" s="4"/>
      <c r="M1612" s="4"/>
      <c r="O1612" s="4"/>
      <c r="Q1612" s="4"/>
      <c r="S1612" s="4"/>
      <c r="T1612" s="7"/>
      <c r="AH1612" s="5"/>
    </row>
    <row r="1613" spans="1:34" s="3" customFormat="1" ht="11.85" customHeight="1" x14ac:dyDescent="0.2">
      <c r="C1613" s="2"/>
      <c r="E1613" s="2" t="str">
        <f>$E$2</f>
        <v>BUDGET REPORT</v>
      </c>
      <c r="G1613" s="2"/>
      <c r="I1613" s="2"/>
      <c r="K1613" s="4"/>
      <c r="M1613" s="4"/>
      <c r="O1613" s="4"/>
      <c r="Q1613" s="4"/>
      <c r="S1613" s="4"/>
      <c r="T1613" s="7"/>
      <c r="AH1613" s="5"/>
    </row>
    <row r="1614" spans="1:34" s="3" customFormat="1" ht="11.85" customHeight="1" x14ac:dyDescent="0.2">
      <c r="C1614" s="2"/>
      <c r="E1614" s="2" t="str">
        <f>$E$3</f>
        <v>FISCAL YEAR 2017 - 2018</v>
      </c>
      <c r="G1614" s="2"/>
      <c r="I1614" s="2"/>
      <c r="K1614" s="4"/>
      <c r="M1614" s="4"/>
      <c r="O1614" s="4"/>
      <c r="Q1614" s="4"/>
      <c r="S1614" s="4"/>
      <c r="T1614" s="7"/>
      <c r="AH1614" s="5"/>
    </row>
    <row r="1615" spans="1:34" s="3" customFormat="1" ht="11.85" customHeight="1" x14ac:dyDescent="0.2">
      <c r="A1615" s="3" t="s">
        <v>3</v>
      </c>
      <c r="C1615" s="2"/>
      <c r="E1615" s="2"/>
      <c r="G1615" s="2"/>
      <c r="I1615" s="2"/>
      <c r="K1615" s="4"/>
      <c r="M1615" s="4"/>
      <c r="O1615" s="4"/>
      <c r="Q1615" s="4"/>
      <c r="S1615" s="4"/>
      <c r="T1615" s="7"/>
      <c r="AH1615" s="5"/>
    </row>
    <row r="1616" spans="1:34" ht="11.85" customHeight="1" x14ac:dyDescent="0.2">
      <c r="A1616" s="3" t="s">
        <v>795</v>
      </c>
    </row>
    <row r="1617" spans="1:34" ht="11.85" customHeight="1" x14ac:dyDescent="0.2">
      <c r="I1617" s="49" t="str">
        <f>$I$6</f>
        <v>(----- 2016-2017 ------)</v>
      </c>
      <c r="J1617" s="49"/>
      <c r="K1617" s="49"/>
      <c r="L1617" s="8"/>
      <c r="M1617" s="49" t="str">
        <f>$M$6</f>
        <v>2017-2018</v>
      </c>
      <c r="N1617" s="49"/>
      <c r="O1617" s="49"/>
      <c r="P1617" s="49"/>
      <c r="Q1617" s="49"/>
    </row>
    <row r="1618" spans="1:34" ht="11.85" customHeight="1" x14ac:dyDescent="0.2">
      <c r="C1618" s="9" t="str">
        <f>$C$7</f>
        <v>2013-2014</v>
      </c>
      <c r="D1618" s="8"/>
      <c r="E1618" s="9" t="str">
        <f>$E$7</f>
        <v>2014-2015</v>
      </c>
      <c r="F1618" s="8"/>
      <c r="G1618" s="9" t="str">
        <f>$G$7</f>
        <v>2015-2016</v>
      </c>
      <c r="H1618" s="8"/>
      <c r="I1618" s="9" t="s">
        <v>9</v>
      </c>
      <c r="J1618" s="8"/>
      <c r="K1618" s="10" t="str">
        <f>+$K$7</f>
        <v>PROJECTED</v>
      </c>
      <c r="L1618" s="8"/>
      <c r="M1618" s="10" t="str">
        <f>$M$7</f>
        <v>2017-2018</v>
      </c>
      <c r="N1618" s="8"/>
      <c r="O1618" s="10" t="str">
        <f>$O$7</f>
        <v>2017-2018</v>
      </c>
      <c r="P1618" s="8"/>
      <c r="Q1618" s="10" t="str">
        <f>$Q$7</f>
        <v>APPROVED</v>
      </c>
    </row>
    <row r="1619" spans="1:34" ht="11.85" customHeight="1" x14ac:dyDescent="0.2">
      <c r="A1619" s="11" t="s">
        <v>247</v>
      </c>
      <c r="C1619" s="12" t="s">
        <v>12</v>
      </c>
      <c r="D1619" s="8"/>
      <c r="E1619" s="12" t="s">
        <v>12</v>
      </c>
      <c r="F1619" s="8"/>
      <c r="G1619" s="12" t="s">
        <v>12</v>
      </c>
      <c r="H1619" s="8"/>
      <c r="I1619" s="12" t="s">
        <v>13</v>
      </c>
      <c r="J1619" s="8"/>
      <c r="K1619" s="13" t="s">
        <v>13</v>
      </c>
      <c r="L1619" s="8"/>
      <c r="M1619" s="13" t="str">
        <f>$M$8</f>
        <v>BASE</v>
      </c>
      <c r="N1619" s="8"/>
      <c r="O1619" s="13" t="str">
        <f>$O$8</f>
        <v>SUPPLEMENTAL</v>
      </c>
      <c r="P1619" s="8"/>
      <c r="Q1619" s="13" t="str">
        <f>$Q$8</f>
        <v>BUDGET</v>
      </c>
    </row>
    <row r="1620" spans="1:34" ht="11.85" customHeight="1" x14ac:dyDescent="0.2"/>
    <row r="1621" spans="1:34" ht="11.85" customHeight="1" x14ac:dyDescent="0.2">
      <c r="A1621" s="14" t="s">
        <v>248</v>
      </c>
    </row>
    <row r="1622" spans="1:34" ht="11.85" customHeight="1" x14ac:dyDescent="0.2">
      <c r="A1622" s="3" t="s">
        <v>796</v>
      </c>
      <c r="C1622" s="2">
        <v>24614.799999999999</v>
      </c>
      <c r="D1622" s="2"/>
      <c r="E1622" s="2">
        <v>30102.06</v>
      </c>
      <c r="F1622" s="2"/>
      <c r="G1622" s="2">
        <v>31021.1</v>
      </c>
      <c r="H1622" s="2"/>
      <c r="I1622" s="2">
        <v>31952</v>
      </c>
      <c r="J1622" s="2"/>
      <c r="K1622" s="4">
        <v>31952</v>
      </c>
      <c r="L1622" s="2"/>
      <c r="M1622" s="4">
        <v>34923</v>
      </c>
      <c r="N1622" s="2"/>
      <c r="O1622" s="4">
        <v>5555</v>
      </c>
      <c r="P1622" s="2"/>
      <c r="Q1622" s="4">
        <f t="shared" ref="Q1622:Q1628" si="56">M1622+O1622</f>
        <v>40478</v>
      </c>
      <c r="T1622" s="15"/>
    </row>
    <row r="1623" spans="1:34" ht="11.85" customHeight="1" x14ac:dyDescent="0.2">
      <c r="A1623" s="3" t="s">
        <v>797</v>
      </c>
      <c r="C1623" s="2">
        <v>127.8</v>
      </c>
      <c r="D1623" s="2"/>
      <c r="E1623" s="2">
        <v>575.32000000000005</v>
      </c>
      <c r="F1623" s="2"/>
      <c r="G1623" s="2">
        <v>123.05</v>
      </c>
      <c r="H1623" s="2"/>
      <c r="I1623" s="2">
        <v>500</v>
      </c>
      <c r="J1623" s="2"/>
      <c r="K1623" s="4">
        <v>500</v>
      </c>
      <c r="L1623" s="2"/>
      <c r="M1623" s="4">
        <v>500</v>
      </c>
      <c r="N1623" s="2"/>
      <c r="O1623" s="4">
        <v>0</v>
      </c>
      <c r="P1623" s="2"/>
      <c r="Q1623" s="4">
        <f t="shared" si="56"/>
        <v>500</v>
      </c>
      <c r="T1623" s="15"/>
    </row>
    <row r="1624" spans="1:34" ht="11.85" customHeight="1" x14ac:dyDescent="0.2">
      <c r="A1624" s="3" t="s">
        <v>798</v>
      </c>
      <c r="C1624" s="2">
        <v>5196.57</v>
      </c>
      <c r="D1624" s="2"/>
      <c r="E1624" s="2">
        <v>7986</v>
      </c>
      <c r="F1624" s="2"/>
      <c r="G1624" s="2">
        <v>9396.24</v>
      </c>
      <c r="H1624" s="2"/>
      <c r="I1624" s="2">
        <v>9845</v>
      </c>
      <c r="J1624" s="2"/>
      <c r="K1624" s="4">
        <v>9845</v>
      </c>
      <c r="L1624" s="2"/>
      <c r="M1624" s="4">
        <v>11415</v>
      </c>
      <c r="N1624" s="2"/>
      <c r="O1624" s="4">
        <v>0</v>
      </c>
      <c r="P1624" s="2"/>
      <c r="Q1624" s="4">
        <f t="shared" si="56"/>
        <v>11415</v>
      </c>
      <c r="T1624" s="15"/>
    </row>
    <row r="1625" spans="1:34" ht="11.85" customHeight="1" x14ac:dyDescent="0.2">
      <c r="A1625" s="3" t="s">
        <v>799</v>
      </c>
      <c r="C1625" s="2">
        <v>2718.89</v>
      </c>
      <c r="D1625" s="2"/>
      <c r="E1625" s="2">
        <v>3321.56</v>
      </c>
      <c r="F1625" s="2"/>
      <c r="G1625" s="2">
        <v>3284.17</v>
      </c>
      <c r="H1625" s="2"/>
      <c r="I1625" s="2">
        <v>3478</v>
      </c>
      <c r="J1625" s="2"/>
      <c r="K1625" s="4">
        <v>3478</v>
      </c>
      <c r="L1625" s="2"/>
      <c r="M1625" s="4">
        <v>3823</v>
      </c>
      <c r="N1625" s="2"/>
      <c r="O1625" s="4">
        <v>610</v>
      </c>
      <c r="P1625" s="2"/>
      <c r="Q1625" s="4">
        <f t="shared" si="56"/>
        <v>4433</v>
      </c>
      <c r="T1625" s="15"/>
    </row>
    <row r="1626" spans="1:34" ht="11.85" customHeight="1" x14ac:dyDescent="0.2">
      <c r="A1626" s="3" t="s">
        <v>800</v>
      </c>
      <c r="C1626" s="2">
        <v>953.29</v>
      </c>
      <c r="D1626" s="2"/>
      <c r="E1626" s="2">
        <v>1286.2</v>
      </c>
      <c r="F1626" s="2"/>
      <c r="G1626" s="2">
        <v>1194.04</v>
      </c>
      <c r="H1626" s="2"/>
      <c r="I1626" s="2">
        <v>1282</v>
      </c>
      <c r="J1626" s="2"/>
      <c r="K1626" s="4">
        <v>1282</v>
      </c>
      <c r="L1626" s="2"/>
      <c r="M1626" s="4">
        <v>1210</v>
      </c>
      <c r="N1626" s="2"/>
      <c r="O1626" s="4">
        <v>0</v>
      </c>
      <c r="P1626" s="2"/>
      <c r="Q1626" s="4">
        <f t="shared" si="56"/>
        <v>1210</v>
      </c>
      <c r="T1626" s="15"/>
    </row>
    <row r="1627" spans="1:34" ht="11.85" customHeight="1" x14ac:dyDescent="0.2">
      <c r="A1627" s="3" t="s">
        <v>801</v>
      </c>
      <c r="C1627" s="2">
        <v>332.84</v>
      </c>
      <c r="D1627" s="2"/>
      <c r="E1627" s="2">
        <v>9</v>
      </c>
      <c r="F1627" s="2"/>
      <c r="G1627" s="2">
        <v>171</v>
      </c>
      <c r="H1627" s="2"/>
      <c r="I1627" s="2">
        <v>99</v>
      </c>
      <c r="J1627" s="2"/>
      <c r="K1627" s="4">
        <v>99</v>
      </c>
      <c r="L1627" s="2"/>
      <c r="M1627" s="4">
        <v>81</v>
      </c>
      <c r="N1627" s="2"/>
      <c r="O1627" s="4">
        <v>0</v>
      </c>
      <c r="P1627" s="2"/>
      <c r="Q1627" s="4">
        <f t="shared" si="56"/>
        <v>81</v>
      </c>
      <c r="T1627" s="15"/>
    </row>
    <row r="1628" spans="1:34" ht="11.85" customHeight="1" x14ac:dyDescent="0.2">
      <c r="A1628" s="3" t="s">
        <v>802</v>
      </c>
      <c r="C1628" s="16">
        <v>1887.32</v>
      </c>
      <c r="D1628" s="2"/>
      <c r="E1628" s="16">
        <v>2347.0300000000002</v>
      </c>
      <c r="F1628" s="2"/>
      <c r="G1628" s="16">
        <v>2413.0100000000002</v>
      </c>
      <c r="H1628" s="2"/>
      <c r="I1628" s="16">
        <v>2531</v>
      </c>
      <c r="J1628" s="2"/>
      <c r="K1628" s="17">
        <v>2531</v>
      </c>
      <c r="L1628" s="2"/>
      <c r="M1628" s="17">
        <v>2763</v>
      </c>
      <c r="N1628" s="2"/>
      <c r="O1628" s="17">
        <v>435</v>
      </c>
      <c r="P1628" s="2"/>
      <c r="Q1628" s="17">
        <f t="shared" si="56"/>
        <v>3198</v>
      </c>
      <c r="T1628" s="15"/>
    </row>
    <row r="1629" spans="1:34" ht="11.85" customHeight="1" x14ac:dyDescent="0.2">
      <c r="A1629" s="3" t="s">
        <v>259</v>
      </c>
      <c r="C1629" s="2">
        <f>SUM(C1622:C1628)</f>
        <v>35831.509999999995</v>
      </c>
      <c r="D1629" s="2"/>
      <c r="E1629" s="2">
        <f>SUM(E1622:E1628)</f>
        <v>45627.17</v>
      </c>
      <c r="F1629" s="2"/>
      <c r="G1629" s="2">
        <f>SUM(G1622:G1628)</f>
        <v>47602.61</v>
      </c>
      <c r="H1629" s="2"/>
      <c r="I1629" s="2">
        <f>SUM(I1622:I1628)</f>
        <v>49687</v>
      </c>
      <c r="J1629" s="2"/>
      <c r="K1629" s="4">
        <f>SUM(K1622:K1628)</f>
        <v>49687</v>
      </c>
      <c r="L1629" s="2"/>
      <c r="M1629" s="4">
        <f>SUM(M1622:M1628)</f>
        <v>54715</v>
      </c>
      <c r="N1629" s="2"/>
      <c r="O1629" s="4">
        <f>SUM(O1622:O1628)</f>
        <v>6600</v>
      </c>
      <c r="P1629" s="2"/>
      <c r="Q1629" s="4">
        <f>SUM(Q1622:Q1628)</f>
        <v>61315</v>
      </c>
      <c r="R1629" s="2"/>
      <c r="U1629" s="2"/>
    </row>
    <row r="1630" spans="1:34" ht="11.85" customHeight="1" x14ac:dyDescent="0.2">
      <c r="D1630" s="2"/>
      <c r="F1630" s="2"/>
      <c r="H1630" s="2"/>
      <c r="J1630" s="2"/>
      <c r="L1630" s="2"/>
      <c r="N1630" s="2"/>
      <c r="P1630" s="2"/>
    </row>
    <row r="1631" spans="1:34" ht="11.85" customHeight="1" x14ac:dyDescent="0.2">
      <c r="A1631" s="14" t="s">
        <v>260</v>
      </c>
      <c r="D1631" s="2"/>
      <c r="F1631" s="2"/>
      <c r="H1631" s="2"/>
      <c r="J1631" s="2"/>
      <c r="L1631" s="2"/>
      <c r="N1631" s="2"/>
      <c r="P1631" s="2"/>
    </row>
    <row r="1632" spans="1:34" s="3" customFormat="1" ht="11.85" customHeight="1" x14ac:dyDescent="0.2">
      <c r="A1632" s="3" t="s">
        <v>803</v>
      </c>
      <c r="C1632" s="2">
        <v>0</v>
      </c>
      <c r="D1632" s="2"/>
      <c r="E1632" s="2">
        <v>0</v>
      </c>
      <c r="F1632" s="2"/>
      <c r="G1632" s="2">
        <v>0</v>
      </c>
      <c r="H1632" s="2"/>
      <c r="I1632" s="2">
        <v>0</v>
      </c>
      <c r="J1632" s="2"/>
      <c r="K1632" s="4">
        <v>0</v>
      </c>
      <c r="L1632" s="2"/>
      <c r="M1632" s="4">
        <v>0</v>
      </c>
      <c r="N1632" s="2"/>
      <c r="O1632" s="4">
        <v>0</v>
      </c>
      <c r="P1632" s="2"/>
      <c r="Q1632" s="4">
        <f>M1632+O1632</f>
        <v>0</v>
      </c>
      <c r="S1632" s="4"/>
      <c r="T1632" s="15"/>
      <c r="AH1632" s="5"/>
    </row>
    <row r="1633" spans="1:34" s="3" customFormat="1" ht="11.85" customHeight="1" x14ac:dyDescent="0.2">
      <c r="A1633" s="3" t="s">
        <v>804</v>
      </c>
      <c r="C1633" s="2">
        <v>0</v>
      </c>
      <c r="D1633" s="2"/>
      <c r="E1633" s="2">
        <v>0</v>
      </c>
      <c r="F1633" s="2"/>
      <c r="G1633" s="2">
        <v>0</v>
      </c>
      <c r="H1633" s="2"/>
      <c r="I1633" s="2">
        <v>0</v>
      </c>
      <c r="J1633" s="2"/>
      <c r="K1633" s="4">
        <v>0</v>
      </c>
      <c r="L1633" s="2"/>
      <c r="M1633" s="4">
        <v>0</v>
      </c>
      <c r="N1633" s="2"/>
      <c r="O1633" s="4">
        <v>0</v>
      </c>
      <c r="P1633" s="2"/>
      <c r="Q1633" s="4">
        <f>M1633+O1633</f>
        <v>0</v>
      </c>
      <c r="S1633" s="4"/>
      <c r="T1633" s="15"/>
      <c r="AH1633" s="5"/>
    </row>
    <row r="1634" spans="1:34" s="3" customFormat="1" ht="11.85" customHeight="1" x14ac:dyDescent="0.2">
      <c r="A1634" s="3" t="s">
        <v>805</v>
      </c>
      <c r="C1634" s="2">
        <v>291.64</v>
      </c>
      <c r="D1634" s="2"/>
      <c r="E1634" s="2">
        <v>0</v>
      </c>
      <c r="F1634" s="2"/>
      <c r="G1634" s="2">
        <v>0</v>
      </c>
      <c r="H1634" s="2"/>
      <c r="I1634" s="2">
        <v>0</v>
      </c>
      <c r="J1634" s="2"/>
      <c r="K1634" s="4">
        <v>0</v>
      </c>
      <c r="L1634" s="2"/>
      <c r="M1634" s="4">
        <v>0</v>
      </c>
      <c r="N1634" s="2"/>
      <c r="O1634" s="4">
        <v>0</v>
      </c>
      <c r="P1634" s="2"/>
      <c r="Q1634" s="4">
        <f>M1634+O1634</f>
        <v>0</v>
      </c>
      <c r="S1634" s="4"/>
      <c r="T1634" s="15"/>
      <c r="AH1634" s="5"/>
    </row>
    <row r="1635" spans="1:34" s="3" customFormat="1" ht="11.85" customHeight="1" x14ac:dyDescent="0.2">
      <c r="A1635" s="3" t="s">
        <v>806</v>
      </c>
      <c r="C1635" s="20">
        <v>0</v>
      </c>
      <c r="D1635" s="2"/>
      <c r="E1635" s="20">
        <v>0</v>
      </c>
      <c r="F1635" s="2"/>
      <c r="G1635" s="20">
        <v>0</v>
      </c>
      <c r="H1635" s="2"/>
      <c r="I1635" s="20">
        <v>0</v>
      </c>
      <c r="J1635" s="2"/>
      <c r="K1635" s="21">
        <v>0</v>
      </c>
      <c r="L1635" s="2"/>
      <c r="M1635" s="21">
        <v>0</v>
      </c>
      <c r="N1635" s="2"/>
      <c r="O1635" s="21">
        <v>0</v>
      </c>
      <c r="P1635" s="2"/>
      <c r="Q1635" s="21">
        <f>M1635+O1635</f>
        <v>0</v>
      </c>
      <c r="S1635" s="4"/>
      <c r="T1635" s="15"/>
      <c r="AH1635" s="5"/>
    </row>
    <row r="1636" spans="1:34" s="3" customFormat="1" ht="11.85" customHeight="1" x14ac:dyDescent="0.2">
      <c r="A1636" s="3" t="s">
        <v>807</v>
      </c>
      <c r="C1636" s="16">
        <v>0</v>
      </c>
      <c r="D1636" s="2"/>
      <c r="E1636" s="16">
        <v>0</v>
      </c>
      <c r="F1636" s="2"/>
      <c r="G1636" s="16">
        <v>0</v>
      </c>
      <c r="H1636" s="2"/>
      <c r="I1636" s="16">
        <v>0</v>
      </c>
      <c r="J1636" s="2"/>
      <c r="K1636" s="17">
        <v>0</v>
      </c>
      <c r="L1636" s="2"/>
      <c r="M1636" s="17">
        <v>200</v>
      </c>
      <c r="N1636" s="2"/>
      <c r="O1636" s="17">
        <v>0</v>
      </c>
      <c r="P1636" s="2"/>
      <c r="Q1636" s="17">
        <f>M1636+O1636</f>
        <v>200</v>
      </c>
      <c r="S1636" s="4"/>
      <c r="T1636" s="15"/>
      <c r="AH1636" s="5"/>
    </row>
    <row r="1637" spans="1:34" s="3" customFormat="1" ht="11.85" customHeight="1" x14ac:dyDescent="0.2">
      <c r="A1637" s="3" t="s">
        <v>277</v>
      </c>
      <c r="C1637" s="2">
        <f>SUM(C1632:C1636)</f>
        <v>291.64</v>
      </c>
      <c r="D1637" s="2"/>
      <c r="E1637" s="2">
        <f>SUM(E1632:E1636)</f>
        <v>0</v>
      </c>
      <c r="F1637" s="2"/>
      <c r="G1637" s="2">
        <f>SUM(G1632:G1636)</f>
        <v>0</v>
      </c>
      <c r="H1637" s="2"/>
      <c r="I1637" s="2">
        <f>SUM(I1632:I1636)</f>
        <v>0</v>
      </c>
      <c r="J1637" s="2"/>
      <c r="K1637" s="4">
        <f>SUM(K1632:K1636)</f>
        <v>0</v>
      </c>
      <c r="L1637" s="2"/>
      <c r="M1637" s="4">
        <f>SUM(M1632:M1636)</f>
        <v>200</v>
      </c>
      <c r="N1637" s="2"/>
      <c r="O1637" s="4">
        <f>SUM(O1632:O1636)</f>
        <v>0</v>
      </c>
      <c r="P1637" s="2"/>
      <c r="Q1637" s="4">
        <f>SUM(Q1632:Q1636)</f>
        <v>200</v>
      </c>
      <c r="S1637" s="4"/>
      <c r="T1637" s="7"/>
      <c r="AH1637" s="5"/>
    </row>
    <row r="1638" spans="1:34" s="3" customFormat="1" ht="11.85" customHeight="1" x14ac:dyDescent="0.2">
      <c r="C1638" s="2"/>
      <c r="D1638" s="2"/>
      <c r="E1638" s="2"/>
      <c r="F1638" s="2"/>
      <c r="G1638" s="2"/>
      <c r="H1638" s="2"/>
      <c r="I1638" s="2"/>
      <c r="J1638" s="2"/>
      <c r="K1638" s="4"/>
      <c r="L1638" s="2"/>
      <c r="M1638" s="4"/>
      <c r="N1638" s="2"/>
      <c r="O1638" s="4"/>
      <c r="P1638" s="2"/>
      <c r="Q1638" s="4"/>
      <c r="S1638" s="4"/>
      <c r="T1638" s="7"/>
      <c r="AH1638" s="5"/>
    </row>
    <row r="1639" spans="1:34" s="3" customFormat="1" ht="11.85" customHeight="1" x14ac:dyDescent="0.2">
      <c r="A1639" s="14" t="s">
        <v>278</v>
      </c>
      <c r="C1639" s="2"/>
      <c r="D1639" s="2"/>
      <c r="E1639" s="2"/>
      <c r="F1639" s="2"/>
      <c r="G1639" s="2"/>
      <c r="H1639" s="2"/>
      <c r="I1639" s="2"/>
      <c r="J1639" s="2"/>
      <c r="K1639" s="4"/>
      <c r="L1639" s="2"/>
      <c r="M1639" s="4"/>
      <c r="N1639" s="2"/>
      <c r="O1639" s="4"/>
      <c r="P1639" s="2"/>
      <c r="Q1639" s="4"/>
      <c r="S1639" s="4"/>
      <c r="T1639" s="7"/>
      <c r="AH1639" s="5"/>
    </row>
    <row r="1640" spans="1:34" s="3" customFormat="1" ht="11.85" customHeight="1" x14ac:dyDescent="0.2">
      <c r="A1640" s="3" t="s">
        <v>808</v>
      </c>
      <c r="C1640" s="2">
        <v>135</v>
      </c>
      <c r="D1640" s="2"/>
      <c r="E1640" s="2">
        <v>15.53</v>
      </c>
      <c r="F1640" s="2"/>
      <c r="G1640" s="2">
        <v>70.77</v>
      </c>
      <c r="H1640" s="2"/>
      <c r="I1640" s="2">
        <v>150</v>
      </c>
      <c r="J1640" s="2"/>
      <c r="K1640" s="4">
        <v>150</v>
      </c>
      <c r="L1640" s="2"/>
      <c r="M1640" s="4">
        <v>150</v>
      </c>
      <c r="N1640" s="2"/>
      <c r="O1640" s="4">
        <v>0</v>
      </c>
      <c r="P1640" s="2"/>
      <c r="Q1640" s="4">
        <f t="shared" ref="Q1640:Q1653" si="57">M1640+O1640</f>
        <v>150</v>
      </c>
      <c r="S1640" s="4"/>
      <c r="T1640" s="15"/>
      <c r="AH1640" s="5"/>
    </row>
    <row r="1641" spans="1:34" s="3" customFormat="1" ht="11.85" customHeight="1" x14ac:dyDescent="0.2">
      <c r="A1641" s="3" t="s">
        <v>809</v>
      </c>
      <c r="C1641" s="2">
        <v>263.69</v>
      </c>
      <c r="D1641" s="2"/>
      <c r="E1641" s="2">
        <v>298.86</v>
      </c>
      <c r="F1641" s="2"/>
      <c r="G1641" s="2">
        <v>304.64999999999998</v>
      </c>
      <c r="H1641" s="2"/>
      <c r="I1641" s="2">
        <v>570</v>
      </c>
      <c r="J1641" s="2"/>
      <c r="K1641" s="4">
        <v>570</v>
      </c>
      <c r="L1641" s="2"/>
      <c r="M1641" s="4">
        <v>200</v>
      </c>
      <c r="N1641" s="2"/>
      <c r="O1641" s="4">
        <v>0</v>
      </c>
      <c r="P1641" s="2"/>
      <c r="Q1641" s="4">
        <f t="shared" si="57"/>
        <v>200</v>
      </c>
      <c r="S1641" s="4"/>
      <c r="T1641" s="15"/>
      <c r="AH1641" s="5"/>
    </row>
    <row r="1642" spans="1:34" s="3" customFormat="1" ht="11.85" customHeight="1" x14ac:dyDescent="0.2">
      <c r="A1642" s="3" t="s">
        <v>810</v>
      </c>
      <c r="C1642" s="2">
        <v>797.06</v>
      </c>
      <c r="D1642" s="2"/>
      <c r="E1642" s="2">
        <v>1447.69</v>
      </c>
      <c r="F1642" s="2"/>
      <c r="G1642" s="2">
        <v>963.19</v>
      </c>
      <c r="H1642" s="2"/>
      <c r="I1642" s="2">
        <v>1200</v>
      </c>
      <c r="J1642" s="2"/>
      <c r="K1642" s="4">
        <v>1200</v>
      </c>
      <c r="L1642" s="2"/>
      <c r="M1642" s="4">
        <v>1200</v>
      </c>
      <c r="N1642" s="2"/>
      <c r="O1642" s="4">
        <v>0</v>
      </c>
      <c r="P1642" s="2"/>
      <c r="Q1642" s="4">
        <f t="shared" si="57"/>
        <v>1200</v>
      </c>
      <c r="S1642" s="4"/>
      <c r="T1642" s="15"/>
      <c r="AH1642" s="5"/>
    </row>
    <row r="1643" spans="1:34" s="3" customFormat="1" ht="11.85" customHeight="1" x14ac:dyDescent="0.2">
      <c r="A1643" s="3" t="s">
        <v>811</v>
      </c>
      <c r="C1643" s="2">
        <v>1982.65</v>
      </c>
      <c r="D1643" s="2"/>
      <c r="E1643" s="2">
        <v>1086.8399999999999</v>
      </c>
      <c r="F1643" s="2"/>
      <c r="G1643" s="2">
        <v>870.54</v>
      </c>
      <c r="H1643" s="2"/>
      <c r="I1643" s="2">
        <v>1200</v>
      </c>
      <c r="J1643" s="2"/>
      <c r="K1643" s="4">
        <v>1200</v>
      </c>
      <c r="L1643" s="2"/>
      <c r="M1643" s="4">
        <v>1200</v>
      </c>
      <c r="N1643" s="2"/>
      <c r="O1643" s="4">
        <v>0</v>
      </c>
      <c r="P1643" s="2"/>
      <c r="Q1643" s="4">
        <f t="shared" si="57"/>
        <v>1200</v>
      </c>
      <c r="S1643" s="4"/>
      <c r="T1643" s="15"/>
      <c r="AH1643" s="5"/>
    </row>
    <row r="1644" spans="1:34" s="3" customFormat="1" ht="11.85" customHeight="1" x14ac:dyDescent="0.2">
      <c r="A1644" s="3" t="s">
        <v>812</v>
      </c>
      <c r="C1644" s="2">
        <v>99.14</v>
      </c>
      <c r="D1644" s="2"/>
      <c r="E1644" s="2">
        <v>606.92999999999995</v>
      </c>
      <c r="F1644" s="2"/>
      <c r="G1644" s="2">
        <v>239.06</v>
      </c>
      <c r="H1644" s="2"/>
      <c r="I1644" s="2">
        <v>500</v>
      </c>
      <c r="J1644" s="2"/>
      <c r="K1644" s="4">
        <v>500</v>
      </c>
      <c r="L1644" s="2"/>
      <c r="M1644" s="4">
        <v>500</v>
      </c>
      <c r="N1644" s="2"/>
      <c r="O1644" s="4">
        <v>0</v>
      </c>
      <c r="P1644" s="2"/>
      <c r="Q1644" s="4">
        <f t="shared" si="57"/>
        <v>500</v>
      </c>
      <c r="S1644" s="4"/>
      <c r="T1644" s="15"/>
      <c r="AH1644" s="5"/>
    </row>
    <row r="1645" spans="1:34" s="3" customFormat="1" ht="11.85" customHeight="1" x14ac:dyDescent="0.2">
      <c r="A1645" s="3" t="s">
        <v>813</v>
      </c>
      <c r="C1645" s="2">
        <v>0</v>
      </c>
      <c r="D1645" s="2"/>
      <c r="E1645" s="2">
        <v>992.92</v>
      </c>
      <c r="F1645" s="2"/>
      <c r="G1645" s="2">
        <v>159.37</v>
      </c>
      <c r="H1645" s="2"/>
      <c r="I1645" s="2">
        <v>300</v>
      </c>
      <c r="J1645" s="2"/>
      <c r="K1645" s="4">
        <v>1300</v>
      </c>
      <c r="L1645" s="2"/>
      <c r="M1645" s="4">
        <v>300</v>
      </c>
      <c r="N1645" s="2"/>
      <c r="O1645" s="4">
        <v>0</v>
      </c>
      <c r="P1645" s="2"/>
      <c r="Q1645" s="4">
        <f t="shared" si="57"/>
        <v>300</v>
      </c>
      <c r="S1645" s="4"/>
      <c r="T1645" s="15"/>
      <c r="AH1645" s="5"/>
    </row>
    <row r="1646" spans="1:34" s="3" customFormat="1" ht="11.85" customHeight="1" x14ac:dyDescent="0.2">
      <c r="A1646" s="3" t="s">
        <v>814</v>
      </c>
      <c r="C1646" s="2">
        <v>2048.88</v>
      </c>
      <c r="D1646" s="2"/>
      <c r="E1646" s="2">
        <v>4462.5600000000004</v>
      </c>
      <c r="F1646" s="2"/>
      <c r="G1646" s="2">
        <v>1403.11</v>
      </c>
      <c r="H1646" s="2"/>
      <c r="I1646" s="2">
        <v>7100</v>
      </c>
      <c r="J1646" s="2"/>
      <c r="K1646" s="4">
        <v>6100</v>
      </c>
      <c r="L1646" s="2"/>
      <c r="M1646" s="4">
        <v>1500</v>
      </c>
      <c r="N1646" s="2"/>
      <c r="O1646" s="4">
        <v>0</v>
      </c>
      <c r="P1646" s="2"/>
      <c r="Q1646" s="4">
        <f t="shared" si="57"/>
        <v>1500</v>
      </c>
      <c r="S1646" s="4"/>
      <c r="T1646" s="15"/>
      <c r="AH1646" s="5"/>
    </row>
    <row r="1647" spans="1:34" s="3" customFormat="1" ht="11.85" customHeight="1" x14ac:dyDescent="0.2">
      <c r="A1647" s="3" t="s">
        <v>815</v>
      </c>
      <c r="C1647" s="2">
        <v>111</v>
      </c>
      <c r="D1647" s="2"/>
      <c r="E1647" s="2">
        <v>300.57</v>
      </c>
      <c r="F1647" s="2"/>
      <c r="G1647" s="2">
        <v>78.569999999999993</v>
      </c>
      <c r="H1647" s="2"/>
      <c r="I1647" s="2">
        <v>300</v>
      </c>
      <c r="J1647" s="2"/>
      <c r="K1647" s="4">
        <v>300</v>
      </c>
      <c r="L1647" s="2"/>
      <c r="M1647" s="4">
        <v>300</v>
      </c>
      <c r="N1647" s="2"/>
      <c r="O1647" s="4">
        <v>0</v>
      </c>
      <c r="P1647" s="2"/>
      <c r="Q1647" s="4">
        <f t="shared" si="57"/>
        <v>300</v>
      </c>
      <c r="S1647" s="4"/>
      <c r="T1647" s="15"/>
      <c r="AH1647" s="5"/>
    </row>
    <row r="1648" spans="1:34" s="3" customFormat="1" ht="11.85" customHeight="1" x14ac:dyDescent="0.2">
      <c r="A1648" s="3" t="s">
        <v>816</v>
      </c>
      <c r="C1648" s="2">
        <v>371.54</v>
      </c>
      <c r="D1648" s="2"/>
      <c r="E1648" s="2">
        <v>630.96</v>
      </c>
      <c r="F1648" s="2"/>
      <c r="G1648" s="2">
        <v>400</v>
      </c>
      <c r="H1648" s="2"/>
      <c r="I1648" s="2">
        <v>400</v>
      </c>
      <c r="J1648" s="2"/>
      <c r="K1648" s="4">
        <v>400</v>
      </c>
      <c r="L1648" s="2"/>
      <c r="M1648" s="4">
        <v>400</v>
      </c>
      <c r="N1648" s="2"/>
      <c r="O1648" s="4">
        <v>0</v>
      </c>
      <c r="P1648" s="2"/>
      <c r="Q1648" s="4">
        <f t="shared" si="57"/>
        <v>400</v>
      </c>
      <c r="S1648" s="4"/>
      <c r="T1648" s="15"/>
      <c r="AH1648" s="5"/>
    </row>
    <row r="1649" spans="1:34" s="3" customFormat="1" ht="11.85" customHeight="1" x14ac:dyDescent="0.2">
      <c r="A1649" s="3" t="s">
        <v>817</v>
      </c>
      <c r="C1649" s="2">
        <v>75</v>
      </c>
      <c r="D1649" s="2"/>
      <c r="E1649" s="2">
        <v>0</v>
      </c>
      <c r="F1649" s="2"/>
      <c r="G1649" s="2">
        <v>0</v>
      </c>
      <c r="H1649" s="2"/>
      <c r="I1649" s="2">
        <v>60</v>
      </c>
      <c r="J1649" s="2"/>
      <c r="K1649" s="4">
        <v>60</v>
      </c>
      <c r="L1649" s="2"/>
      <c r="M1649" s="4">
        <v>60</v>
      </c>
      <c r="N1649" s="2"/>
      <c r="O1649" s="4">
        <v>0</v>
      </c>
      <c r="P1649" s="2"/>
      <c r="Q1649" s="4">
        <f t="shared" si="57"/>
        <v>60</v>
      </c>
      <c r="S1649" s="4"/>
      <c r="T1649" s="15"/>
      <c r="AH1649" s="5"/>
    </row>
    <row r="1650" spans="1:34" s="3" customFormat="1" ht="11.85" hidden="1" customHeight="1" x14ac:dyDescent="0.2">
      <c r="A1650" s="3" t="s">
        <v>818</v>
      </c>
      <c r="C1650" s="2">
        <v>0</v>
      </c>
      <c r="D1650" s="2"/>
      <c r="E1650" s="2">
        <v>0</v>
      </c>
      <c r="F1650" s="2"/>
      <c r="G1650" s="2">
        <v>0</v>
      </c>
      <c r="H1650" s="2"/>
      <c r="I1650" s="2">
        <v>0</v>
      </c>
      <c r="J1650" s="2"/>
      <c r="K1650" s="4">
        <v>0</v>
      </c>
      <c r="L1650" s="2"/>
      <c r="M1650" s="4">
        <v>0</v>
      </c>
      <c r="N1650" s="2"/>
      <c r="O1650" s="4">
        <v>0</v>
      </c>
      <c r="P1650" s="2"/>
      <c r="Q1650" s="4">
        <f t="shared" si="57"/>
        <v>0</v>
      </c>
      <c r="S1650" s="4"/>
      <c r="T1650" s="15"/>
      <c r="AH1650" s="5"/>
    </row>
    <row r="1651" spans="1:34" s="3" customFormat="1" ht="11.85" customHeight="1" x14ac:dyDescent="0.2">
      <c r="A1651" s="3" t="s">
        <v>819</v>
      </c>
      <c r="C1651" s="2">
        <v>19.25</v>
      </c>
      <c r="D1651" s="2"/>
      <c r="E1651" s="2">
        <v>190</v>
      </c>
      <c r="F1651" s="2"/>
      <c r="G1651" s="2">
        <v>104.25</v>
      </c>
      <c r="H1651" s="2"/>
      <c r="I1651" s="2">
        <v>300</v>
      </c>
      <c r="J1651" s="2"/>
      <c r="K1651" s="4">
        <v>300</v>
      </c>
      <c r="L1651" s="2"/>
      <c r="M1651" s="4">
        <v>300</v>
      </c>
      <c r="N1651" s="2"/>
      <c r="O1651" s="4">
        <v>0</v>
      </c>
      <c r="P1651" s="2"/>
      <c r="Q1651" s="4">
        <f t="shared" si="57"/>
        <v>300</v>
      </c>
      <c r="S1651" s="4"/>
      <c r="T1651" s="15"/>
      <c r="AH1651" s="5"/>
    </row>
    <row r="1652" spans="1:34" s="3" customFormat="1" ht="11.85" customHeight="1" x14ac:dyDescent="0.2">
      <c r="A1652" s="3" t="s">
        <v>820</v>
      </c>
      <c r="C1652" s="16">
        <v>1076.1099999999999</v>
      </c>
      <c r="D1652" s="2"/>
      <c r="E1652" s="16">
        <v>1036.3900000000001</v>
      </c>
      <c r="F1652" s="2"/>
      <c r="G1652" s="16">
        <v>1152.81</v>
      </c>
      <c r="H1652" s="2"/>
      <c r="I1652" s="16">
        <v>1400</v>
      </c>
      <c r="J1652" s="2"/>
      <c r="K1652" s="17">
        <v>1400</v>
      </c>
      <c r="L1652" s="2"/>
      <c r="M1652" s="17">
        <v>1400</v>
      </c>
      <c r="N1652" s="2"/>
      <c r="O1652" s="17">
        <v>0</v>
      </c>
      <c r="P1652" s="2"/>
      <c r="Q1652" s="17">
        <f t="shared" si="57"/>
        <v>1400</v>
      </c>
      <c r="S1652" s="4"/>
      <c r="T1652" s="15"/>
      <c r="AH1652" s="5"/>
    </row>
    <row r="1653" spans="1:34" s="3" customFormat="1" ht="11.85" hidden="1" customHeight="1" x14ac:dyDescent="0.2">
      <c r="A1653" s="3" t="s">
        <v>821</v>
      </c>
      <c r="C1653" s="16">
        <v>0</v>
      </c>
      <c r="D1653" s="2"/>
      <c r="E1653" s="16">
        <v>0</v>
      </c>
      <c r="F1653" s="2"/>
      <c r="G1653" s="16">
        <v>0</v>
      </c>
      <c r="H1653" s="2"/>
      <c r="I1653" s="16">
        <v>0</v>
      </c>
      <c r="J1653" s="2"/>
      <c r="K1653" s="17">
        <v>0</v>
      </c>
      <c r="L1653" s="2"/>
      <c r="M1653" s="17">
        <v>0</v>
      </c>
      <c r="N1653" s="2"/>
      <c r="O1653" s="17">
        <v>0</v>
      </c>
      <c r="P1653" s="2"/>
      <c r="Q1653" s="17">
        <f t="shared" si="57"/>
        <v>0</v>
      </c>
      <c r="S1653" s="4"/>
      <c r="T1653" s="15"/>
      <c r="AH1653" s="5"/>
    </row>
    <row r="1654" spans="1:34" s="3" customFormat="1" ht="11.85" customHeight="1" x14ac:dyDescent="0.2">
      <c r="A1654" s="3" t="s">
        <v>300</v>
      </c>
      <c r="C1654" s="2">
        <f>SUM(C1640:C1653)</f>
        <v>6979.32</v>
      </c>
      <c r="D1654" s="2"/>
      <c r="E1654" s="2">
        <f>SUM(E1640:E1653)</f>
        <v>11069.25</v>
      </c>
      <c r="F1654" s="2"/>
      <c r="G1654" s="2">
        <f>SUM(G1640:G1653)</f>
        <v>5746.32</v>
      </c>
      <c r="H1654" s="2"/>
      <c r="I1654" s="2">
        <f>SUM(I1640:I1653)</f>
        <v>13480</v>
      </c>
      <c r="J1654" s="2"/>
      <c r="K1654" s="4">
        <f>SUM(K1640:K1653)</f>
        <v>13480</v>
      </c>
      <c r="L1654" s="2"/>
      <c r="M1654" s="4">
        <f>SUM(M1640:M1653)</f>
        <v>7510</v>
      </c>
      <c r="N1654" s="2"/>
      <c r="O1654" s="4">
        <f>SUM(O1640:O1653)</f>
        <v>0</v>
      </c>
      <c r="P1654" s="2"/>
      <c r="Q1654" s="4">
        <f>SUM(Q1640:Q1653)</f>
        <v>7510</v>
      </c>
      <c r="R1654" s="2"/>
      <c r="S1654" s="4"/>
      <c r="T1654" s="7"/>
      <c r="AH1654" s="5"/>
    </row>
    <row r="1655" spans="1:34" s="3" customFormat="1" ht="11.85" customHeight="1" x14ac:dyDescent="0.2">
      <c r="C1655" s="2"/>
      <c r="D1655" s="2"/>
      <c r="E1655" s="2"/>
      <c r="F1655" s="2"/>
      <c r="G1655" s="2"/>
      <c r="H1655" s="2"/>
      <c r="I1655" s="2"/>
      <c r="J1655" s="2"/>
      <c r="K1655" s="4"/>
      <c r="L1655" s="2"/>
      <c r="M1655" s="4"/>
      <c r="N1655" s="2"/>
      <c r="O1655" s="4"/>
      <c r="P1655" s="2"/>
      <c r="Q1655" s="4"/>
      <c r="S1655" s="4"/>
      <c r="T1655" s="7"/>
      <c r="AH1655" s="5"/>
    </row>
    <row r="1656" spans="1:34" s="3" customFormat="1" ht="11.85" customHeight="1" x14ac:dyDescent="0.2">
      <c r="A1656" s="3" t="s">
        <v>822</v>
      </c>
      <c r="C1656" s="20">
        <v>0</v>
      </c>
      <c r="D1656" s="2"/>
      <c r="E1656" s="20">
        <v>0</v>
      </c>
      <c r="F1656" s="2"/>
      <c r="G1656" s="20">
        <v>0</v>
      </c>
      <c r="H1656" s="2"/>
      <c r="I1656" s="20">
        <v>0</v>
      </c>
      <c r="J1656" s="2"/>
      <c r="K1656" s="21">
        <v>0</v>
      </c>
      <c r="L1656" s="2"/>
      <c r="M1656" s="21">
        <v>0</v>
      </c>
      <c r="N1656" s="2"/>
      <c r="O1656" s="21">
        <v>0</v>
      </c>
      <c r="P1656" s="2"/>
      <c r="Q1656" s="21">
        <f>M1656+O1656</f>
        <v>0</v>
      </c>
      <c r="S1656" s="4"/>
      <c r="T1656" s="15"/>
      <c r="AH1656" s="5"/>
    </row>
    <row r="1657" spans="1:34" s="3" customFormat="1" ht="11.85" customHeight="1" x14ac:dyDescent="0.2">
      <c r="A1657" s="3" t="s">
        <v>823</v>
      </c>
      <c r="C1657" s="16">
        <v>0</v>
      </c>
      <c r="D1657" s="2"/>
      <c r="E1657" s="16">
        <v>4650.99</v>
      </c>
      <c r="F1657" s="2"/>
      <c r="G1657" s="16">
        <v>739.51</v>
      </c>
      <c r="H1657" s="2"/>
      <c r="I1657" s="16">
        <v>0</v>
      </c>
      <c r="J1657" s="2"/>
      <c r="K1657" s="17">
        <v>0</v>
      </c>
      <c r="L1657" s="2"/>
      <c r="M1657" s="17">
        <v>0</v>
      </c>
      <c r="N1657" s="2"/>
      <c r="O1657" s="17">
        <v>0</v>
      </c>
      <c r="P1657" s="2"/>
      <c r="Q1657" s="17">
        <f>M1657+O1657</f>
        <v>0</v>
      </c>
      <c r="S1657" s="4"/>
      <c r="T1657" s="15"/>
      <c r="AH1657" s="5"/>
    </row>
    <row r="1658" spans="1:34" s="3" customFormat="1" ht="11.85" customHeight="1" x14ac:dyDescent="0.2">
      <c r="A1658" s="3" t="s">
        <v>303</v>
      </c>
      <c r="C1658" s="2">
        <f>SUM(C1656:C1657)</f>
        <v>0</v>
      </c>
      <c r="D1658" s="2"/>
      <c r="E1658" s="2">
        <f>SUM(E1656:E1657)</f>
        <v>4650.99</v>
      </c>
      <c r="F1658" s="2"/>
      <c r="G1658" s="2">
        <f>SUM(G1656:G1657)</f>
        <v>739.51</v>
      </c>
      <c r="H1658" s="2"/>
      <c r="I1658" s="2">
        <f>SUM(I1656:I1657)</f>
        <v>0</v>
      </c>
      <c r="J1658" s="2"/>
      <c r="K1658" s="4">
        <f>SUM(K1656:K1657)</f>
        <v>0</v>
      </c>
      <c r="L1658" s="2"/>
      <c r="M1658" s="4">
        <f>SUM(M1656:M1657)</f>
        <v>0</v>
      </c>
      <c r="N1658" s="2"/>
      <c r="O1658" s="4">
        <f>SUM(O1656:O1657)</f>
        <v>0</v>
      </c>
      <c r="P1658" s="2"/>
      <c r="Q1658" s="4">
        <f>SUM(Q1656:Q1657)</f>
        <v>0</v>
      </c>
      <c r="S1658" s="4"/>
      <c r="T1658" s="7"/>
      <c r="AH1658" s="5"/>
    </row>
    <row r="1659" spans="1:34" s="3" customFormat="1" ht="11.85" customHeight="1" x14ac:dyDescent="0.2">
      <c r="C1659" s="2"/>
      <c r="D1659" s="2"/>
      <c r="E1659" s="2"/>
      <c r="F1659" s="2"/>
      <c r="G1659" s="2"/>
      <c r="H1659" s="2"/>
      <c r="I1659" s="2"/>
      <c r="J1659" s="2"/>
      <c r="K1659" s="4"/>
      <c r="L1659" s="2"/>
      <c r="M1659" s="4"/>
      <c r="N1659" s="2"/>
      <c r="O1659" s="4"/>
      <c r="P1659" s="2"/>
      <c r="Q1659" s="4"/>
      <c r="S1659" s="4"/>
      <c r="T1659" s="7"/>
      <c r="AH1659" s="5"/>
    </row>
    <row r="1660" spans="1:34" s="3" customFormat="1" ht="11.85" customHeight="1" x14ac:dyDescent="0.2">
      <c r="A1660" s="3" t="s">
        <v>824</v>
      </c>
      <c r="C1660" s="2">
        <f>C1629+C1637+C1654+C1658</f>
        <v>43102.469999999994</v>
      </c>
      <c r="D1660" s="2"/>
      <c r="E1660" s="2">
        <f>E1629+E1637+E1654+E1658</f>
        <v>61347.409999999996</v>
      </c>
      <c r="F1660" s="2"/>
      <c r="G1660" s="2">
        <f>G1629+G1637+G1654+G1658</f>
        <v>54088.44</v>
      </c>
      <c r="H1660" s="2"/>
      <c r="I1660" s="2">
        <f>I1629+I1637+I1654+I1658</f>
        <v>63167</v>
      </c>
      <c r="J1660" s="2"/>
      <c r="K1660" s="4">
        <f>K1629+K1637+K1654+K1658</f>
        <v>63167</v>
      </c>
      <c r="L1660" s="2"/>
      <c r="M1660" s="4">
        <f>M1629+M1637+M1654+M1658</f>
        <v>62425</v>
      </c>
      <c r="N1660" s="2"/>
      <c r="O1660" s="4">
        <f>O1629+O1637+O1654+O1658</f>
        <v>6600</v>
      </c>
      <c r="P1660" s="2"/>
      <c r="Q1660" s="4">
        <f>Q1629+Q1637+Q1654+Q1658</f>
        <v>69025</v>
      </c>
      <c r="S1660" s="4"/>
      <c r="T1660" s="15"/>
      <c r="AH1660" s="5"/>
    </row>
    <row r="1661" spans="1:34" s="3" customFormat="1" ht="11.85" customHeight="1" x14ac:dyDescent="0.2">
      <c r="C1661" s="2"/>
      <c r="D1661" s="2"/>
      <c r="E1661" s="2"/>
      <c r="F1661" s="2"/>
      <c r="G1661" s="2"/>
      <c r="H1661" s="2"/>
      <c r="I1661" s="2"/>
      <c r="J1661" s="2"/>
      <c r="K1661" s="4"/>
      <c r="L1661" s="2"/>
      <c r="M1661" s="4"/>
      <c r="N1661" s="2"/>
      <c r="O1661" s="4"/>
      <c r="P1661" s="2"/>
      <c r="Q1661" s="4"/>
      <c r="S1661" s="4"/>
      <c r="T1661" s="7"/>
      <c r="AH1661" s="5"/>
    </row>
    <row r="1662" spans="1:34" s="3" customFormat="1" ht="11.85" customHeight="1" x14ac:dyDescent="0.2">
      <c r="C1662" s="2"/>
      <c r="D1662" s="2"/>
      <c r="E1662" s="2"/>
      <c r="F1662" s="2"/>
      <c r="G1662" s="2"/>
      <c r="H1662" s="2"/>
      <c r="I1662" s="2"/>
      <c r="J1662" s="2"/>
      <c r="K1662" s="4"/>
      <c r="L1662" s="2"/>
      <c r="M1662" s="4"/>
      <c r="N1662" s="2"/>
      <c r="O1662" s="4"/>
      <c r="P1662" s="2"/>
      <c r="Q1662" s="4"/>
      <c r="S1662" s="4"/>
      <c r="T1662" s="7"/>
      <c r="AH1662" s="5"/>
    </row>
    <row r="1663" spans="1:34" s="3" customFormat="1" ht="11.85" customHeight="1" x14ac:dyDescent="0.2">
      <c r="C1663" s="2"/>
      <c r="D1663" s="2"/>
      <c r="E1663" s="2"/>
      <c r="F1663" s="2"/>
      <c r="G1663" s="2"/>
      <c r="H1663" s="2"/>
      <c r="I1663" s="2"/>
      <c r="J1663" s="2"/>
      <c r="K1663" s="4"/>
      <c r="L1663" s="2"/>
      <c r="M1663" s="4"/>
      <c r="N1663" s="2"/>
      <c r="O1663" s="4"/>
      <c r="P1663" s="2"/>
      <c r="Q1663" s="4"/>
      <c r="S1663" s="4"/>
      <c r="T1663" s="7"/>
      <c r="AH1663" s="5"/>
    </row>
    <row r="1664" spans="1:34" s="4" customFormat="1" ht="11.85" customHeight="1" x14ac:dyDescent="0.2">
      <c r="A1664" s="3"/>
      <c r="B1664" s="3"/>
      <c r="C1664" s="2"/>
      <c r="D1664" s="2"/>
      <c r="E1664" s="2"/>
      <c r="F1664" s="2"/>
      <c r="G1664" s="2"/>
      <c r="H1664" s="2"/>
      <c r="I1664" s="2"/>
      <c r="J1664" s="2"/>
      <c r="L1664" s="2"/>
      <c r="N1664" s="2"/>
      <c r="P1664" s="2"/>
      <c r="R1664" s="3"/>
      <c r="T1664" s="7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5"/>
    </row>
    <row r="1665" spans="1:34" s="4" customFormat="1" ht="11.85" customHeight="1" x14ac:dyDescent="0.2">
      <c r="A1665" s="3"/>
      <c r="B1665" s="3"/>
      <c r="C1665" s="2"/>
      <c r="D1665" s="2"/>
      <c r="E1665" s="2"/>
      <c r="F1665" s="2"/>
      <c r="G1665" s="2"/>
      <c r="H1665" s="2"/>
      <c r="I1665" s="2"/>
      <c r="J1665" s="2"/>
      <c r="L1665" s="2"/>
      <c r="N1665" s="2"/>
      <c r="P1665" s="2"/>
      <c r="R1665" s="3"/>
      <c r="T1665" s="7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5"/>
    </row>
    <row r="1666" spans="1:34" s="4" customFormat="1" ht="11.85" customHeight="1" x14ac:dyDescent="0.2">
      <c r="A1666" s="3"/>
      <c r="B1666" s="3"/>
      <c r="C1666" s="2"/>
      <c r="D1666" s="2"/>
      <c r="E1666" s="2"/>
      <c r="F1666" s="2"/>
      <c r="G1666" s="2"/>
      <c r="H1666" s="2"/>
      <c r="I1666" s="2"/>
      <c r="J1666" s="2"/>
      <c r="L1666" s="2"/>
      <c r="N1666" s="2"/>
      <c r="P1666" s="2"/>
      <c r="R1666" s="3"/>
      <c r="T1666" s="7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5"/>
    </row>
    <row r="1667" spans="1:34" s="4" customFormat="1" ht="11.85" customHeight="1" x14ac:dyDescent="0.2">
      <c r="A1667" s="3"/>
      <c r="B1667" s="3"/>
      <c r="C1667" s="2"/>
      <c r="D1667" s="2"/>
      <c r="E1667" s="2"/>
      <c r="F1667" s="2"/>
      <c r="G1667" s="2"/>
      <c r="H1667" s="2"/>
      <c r="I1667" s="2"/>
      <c r="J1667" s="2"/>
      <c r="L1667" s="2"/>
      <c r="N1667" s="2"/>
      <c r="P1667" s="2"/>
      <c r="R1667" s="3"/>
      <c r="T1667" s="7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5"/>
    </row>
    <row r="1668" spans="1:34" s="4" customFormat="1" ht="11.85" customHeight="1" x14ac:dyDescent="0.2">
      <c r="A1668" s="3"/>
      <c r="B1668" s="3"/>
      <c r="C1668" s="2"/>
      <c r="D1668" s="2"/>
      <c r="E1668" s="2"/>
      <c r="F1668" s="2"/>
      <c r="G1668" s="2"/>
      <c r="H1668" s="2"/>
      <c r="I1668" s="2"/>
      <c r="J1668" s="2"/>
      <c r="L1668" s="2"/>
      <c r="N1668" s="2"/>
      <c r="P1668" s="2"/>
      <c r="R1668" s="3"/>
      <c r="T1668" s="7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5"/>
    </row>
    <row r="1669" spans="1:34" s="4" customFormat="1" ht="11.85" customHeight="1" x14ac:dyDescent="0.2">
      <c r="A1669" s="3"/>
      <c r="B1669" s="3"/>
      <c r="C1669" s="2"/>
      <c r="D1669" s="2"/>
      <c r="E1669" s="2"/>
      <c r="F1669" s="2"/>
      <c r="G1669" s="2"/>
      <c r="H1669" s="2"/>
      <c r="I1669" s="2"/>
      <c r="J1669" s="2"/>
      <c r="L1669" s="2"/>
      <c r="N1669" s="2"/>
      <c r="P1669" s="2"/>
      <c r="R1669" s="3"/>
      <c r="T1669" s="7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5"/>
    </row>
    <row r="1670" spans="1:34" s="4" customFormat="1" ht="11.85" customHeight="1" x14ac:dyDescent="0.2">
      <c r="A1670" s="3"/>
      <c r="B1670" s="3"/>
      <c r="C1670" s="2"/>
      <c r="D1670" s="2"/>
      <c r="E1670" s="2"/>
      <c r="F1670" s="2"/>
      <c r="G1670" s="2"/>
      <c r="H1670" s="2"/>
      <c r="I1670" s="2"/>
      <c r="J1670" s="2"/>
      <c r="L1670" s="2"/>
      <c r="N1670" s="2"/>
      <c r="P1670" s="2"/>
      <c r="R1670" s="3"/>
      <c r="T1670" s="7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5"/>
    </row>
    <row r="1671" spans="1:34" s="4" customFormat="1" ht="11.85" customHeight="1" x14ac:dyDescent="0.2">
      <c r="A1671" s="3"/>
      <c r="B1671" s="3"/>
      <c r="C1671" s="2"/>
      <c r="D1671" s="2"/>
      <c r="E1671" s="2"/>
      <c r="F1671" s="2"/>
      <c r="G1671" s="2"/>
      <c r="H1671" s="2"/>
      <c r="I1671" s="2"/>
      <c r="J1671" s="2"/>
      <c r="L1671" s="2"/>
      <c r="N1671" s="2"/>
      <c r="P1671" s="2"/>
      <c r="R1671" s="3"/>
      <c r="T1671" s="7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5"/>
    </row>
    <row r="1672" spans="1:34" s="4" customFormat="1" ht="11.85" customHeight="1" x14ac:dyDescent="0.2">
      <c r="A1672" s="3"/>
      <c r="B1672" s="3"/>
      <c r="C1672" s="2"/>
      <c r="D1672" s="2"/>
      <c r="E1672" s="2"/>
      <c r="F1672" s="2"/>
      <c r="G1672" s="2"/>
      <c r="H1672" s="2"/>
      <c r="I1672" s="2"/>
      <c r="J1672" s="2"/>
      <c r="L1672" s="2"/>
      <c r="N1672" s="2"/>
      <c r="P1672" s="2"/>
      <c r="R1672" s="3"/>
      <c r="T1672" s="7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5"/>
    </row>
    <row r="1673" spans="1:34" s="4" customFormat="1" ht="11.85" customHeight="1" x14ac:dyDescent="0.2">
      <c r="A1673" s="3"/>
      <c r="B1673" s="3"/>
      <c r="C1673" s="2"/>
      <c r="D1673" s="2"/>
      <c r="E1673" s="2"/>
      <c r="F1673" s="2"/>
      <c r="G1673" s="2"/>
      <c r="H1673" s="2"/>
      <c r="I1673" s="2"/>
      <c r="J1673" s="2"/>
      <c r="L1673" s="2"/>
      <c r="N1673" s="2"/>
      <c r="P1673" s="2"/>
      <c r="R1673" s="3"/>
      <c r="T1673" s="7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5"/>
    </row>
    <row r="1674" spans="1:34" s="4" customFormat="1" ht="11.85" customHeight="1" x14ac:dyDescent="0.2">
      <c r="A1674" s="3"/>
      <c r="B1674" s="3"/>
      <c r="C1674" s="2"/>
      <c r="D1674" s="2"/>
      <c r="E1674" s="2"/>
      <c r="F1674" s="2"/>
      <c r="G1674" s="2"/>
      <c r="H1674" s="2"/>
      <c r="I1674" s="2"/>
      <c r="J1674" s="2"/>
      <c r="L1674" s="2"/>
      <c r="N1674" s="2"/>
      <c r="P1674" s="2"/>
      <c r="R1674" s="3"/>
      <c r="T1674" s="7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5"/>
    </row>
    <row r="1675" spans="1:34" s="4" customFormat="1" ht="11.85" customHeight="1" x14ac:dyDescent="0.2">
      <c r="A1675" s="1"/>
      <c r="B1675" s="1"/>
      <c r="C1675" s="2"/>
      <c r="D1675" s="3"/>
      <c r="E1675" s="2" t="str">
        <f>$E$1</f>
        <v>CITY OF BRADY</v>
      </c>
      <c r="F1675" s="3"/>
      <c r="G1675" s="2"/>
      <c r="H1675" s="3"/>
      <c r="I1675" s="2"/>
      <c r="J1675" s="3"/>
      <c r="L1675" s="3"/>
      <c r="N1675" s="3"/>
      <c r="P1675" s="3"/>
      <c r="R1675" s="3"/>
      <c r="T1675" s="7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5"/>
    </row>
    <row r="1676" spans="1:34" s="4" customFormat="1" ht="11.85" customHeight="1" x14ac:dyDescent="0.2">
      <c r="A1676" s="3"/>
      <c r="B1676" s="3"/>
      <c r="C1676" s="2"/>
      <c r="D1676" s="3"/>
      <c r="E1676" s="2" t="str">
        <f>$E$2</f>
        <v>BUDGET REPORT</v>
      </c>
      <c r="F1676" s="3"/>
      <c r="G1676" s="2"/>
      <c r="H1676" s="3"/>
      <c r="I1676" s="2"/>
      <c r="J1676" s="3"/>
      <c r="L1676" s="3"/>
      <c r="N1676" s="3"/>
      <c r="P1676" s="3"/>
      <c r="R1676" s="3"/>
      <c r="T1676" s="7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5"/>
    </row>
    <row r="1677" spans="1:34" s="4" customFormat="1" ht="11.85" customHeight="1" x14ac:dyDescent="0.2">
      <c r="A1677" s="3"/>
      <c r="B1677" s="3"/>
      <c r="C1677" s="2"/>
      <c r="D1677" s="3"/>
      <c r="E1677" s="2" t="str">
        <f>$E$3</f>
        <v>FISCAL YEAR 2017 - 2018</v>
      </c>
      <c r="F1677" s="3"/>
      <c r="G1677" s="2"/>
      <c r="H1677" s="3"/>
      <c r="I1677" s="2"/>
      <c r="J1677" s="3"/>
      <c r="L1677" s="3"/>
      <c r="N1677" s="3"/>
      <c r="P1677" s="3"/>
      <c r="R1677" s="3"/>
      <c r="T1677" s="7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5"/>
    </row>
    <row r="1678" spans="1:34" s="4" customFormat="1" ht="11.85" customHeight="1" x14ac:dyDescent="0.2">
      <c r="A1678" s="3" t="s">
        <v>3</v>
      </c>
      <c r="B1678" s="3"/>
      <c r="C1678" s="2"/>
      <c r="D1678" s="3"/>
      <c r="E1678" s="2"/>
      <c r="F1678" s="3"/>
      <c r="G1678" s="2"/>
      <c r="H1678" s="3"/>
      <c r="I1678" s="2"/>
      <c r="J1678" s="3"/>
      <c r="L1678" s="3"/>
      <c r="N1678" s="3"/>
      <c r="P1678" s="3"/>
      <c r="R1678" s="3"/>
      <c r="T1678" s="7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5"/>
    </row>
    <row r="1679" spans="1:34" s="4" customFormat="1" ht="11.85" customHeight="1" x14ac:dyDescent="0.2">
      <c r="A1679" s="3" t="s">
        <v>825</v>
      </c>
      <c r="B1679" s="3"/>
      <c r="C1679" s="2"/>
      <c r="D1679" s="3"/>
      <c r="E1679" s="2"/>
      <c r="F1679" s="3"/>
      <c r="G1679" s="2"/>
      <c r="H1679" s="3"/>
      <c r="I1679" s="2"/>
      <c r="J1679" s="3"/>
      <c r="L1679" s="3"/>
      <c r="N1679" s="3"/>
      <c r="P1679" s="3"/>
      <c r="R1679" s="3"/>
      <c r="T1679" s="7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5"/>
    </row>
    <row r="1680" spans="1:34" ht="11.85" customHeight="1" x14ac:dyDescent="0.2">
      <c r="I1680" s="49" t="str">
        <f>$I$6</f>
        <v>(----- 2016-2017 ------)</v>
      </c>
      <c r="J1680" s="49"/>
      <c r="K1680" s="49"/>
      <c r="L1680" s="8"/>
      <c r="M1680" s="49" t="str">
        <f>$M$6</f>
        <v>2017-2018</v>
      </c>
      <c r="N1680" s="49"/>
      <c r="O1680" s="49"/>
      <c r="P1680" s="49"/>
      <c r="Q1680" s="49"/>
    </row>
    <row r="1681" spans="1:34" ht="11.85" customHeight="1" x14ac:dyDescent="0.2">
      <c r="C1681" s="9" t="str">
        <f>$C$7</f>
        <v>2013-2014</v>
      </c>
      <c r="D1681" s="8"/>
      <c r="E1681" s="9" t="str">
        <f>$E$7</f>
        <v>2014-2015</v>
      </c>
      <c r="F1681" s="8"/>
      <c r="G1681" s="9" t="str">
        <f>$G$7</f>
        <v>2015-2016</v>
      </c>
      <c r="H1681" s="8"/>
      <c r="I1681" s="9" t="s">
        <v>9</v>
      </c>
      <c r="J1681" s="8"/>
      <c r="K1681" s="10" t="str">
        <f>+$K$7</f>
        <v>PROJECTED</v>
      </c>
      <c r="L1681" s="8"/>
      <c r="M1681" s="10" t="str">
        <f>$M$7</f>
        <v>2017-2018</v>
      </c>
      <c r="N1681" s="8"/>
      <c r="O1681" s="10" t="str">
        <f>$O$7</f>
        <v>2017-2018</v>
      </c>
      <c r="P1681" s="8"/>
      <c r="Q1681" s="10" t="str">
        <f>$Q$7</f>
        <v>APPROVED</v>
      </c>
    </row>
    <row r="1682" spans="1:34" ht="11.85" customHeight="1" x14ac:dyDescent="0.2">
      <c r="A1682" s="11" t="s">
        <v>247</v>
      </c>
      <c r="C1682" s="12" t="s">
        <v>12</v>
      </c>
      <c r="D1682" s="8"/>
      <c r="E1682" s="12" t="s">
        <v>12</v>
      </c>
      <c r="F1682" s="8"/>
      <c r="G1682" s="12" t="s">
        <v>12</v>
      </c>
      <c r="H1682" s="8"/>
      <c r="I1682" s="12" t="s">
        <v>13</v>
      </c>
      <c r="J1682" s="8"/>
      <c r="K1682" s="13" t="s">
        <v>13</v>
      </c>
      <c r="L1682" s="8"/>
      <c r="M1682" s="13" t="str">
        <f>$M$8</f>
        <v>BASE</v>
      </c>
      <c r="N1682" s="8"/>
      <c r="O1682" s="13" t="str">
        <f>$O$8</f>
        <v>SUPPLEMENTAL</v>
      </c>
      <c r="P1682" s="8"/>
      <c r="Q1682" s="13" t="str">
        <f>$Q$8</f>
        <v>BUDGET</v>
      </c>
    </row>
    <row r="1683" spans="1:34" ht="11.85" customHeight="1" x14ac:dyDescent="0.2"/>
    <row r="1684" spans="1:34" ht="11.85" customHeight="1" x14ac:dyDescent="0.2">
      <c r="A1684" s="25" t="s">
        <v>248</v>
      </c>
    </row>
    <row r="1685" spans="1:34" ht="11.85" customHeight="1" x14ac:dyDescent="0.2">
      <c r="A1685" s="3" t="s">
        <v>826</v>
      </c>
      <c r="C1685" s="2">
        <v>28814.400000000001</v>
      </c>
      <c r="D1685" s="2"/>
      <c r="E1685" s="2">
        <v>20188.46</v>
      </c>
      <c r="F1685" s="2"/>
      <c r="G1685" s="2">
        <v>27452.68</v>
      </c>
      <c r="H1685" s="2"/>
      <c r="I1685" s="2">
        <v>33251</v>
      </c>
      <c r="J1685" s="2"/>
      <c r="K1685" s="4">
        <v>33251</v>
      </c>
      <c r="L1685" s="2"/>
      <c r="M1685" s="4">
        <v>31109</v>
      </c>
      <c r="N1685" s="2"/>
      <c r="O1685" s="4">
        <v>3640</v>
      </c>
      <c r="P1685" s="2"/>
      <c r="Q1685" s="4">
        <f t="shared" ref="Q1685:Q1692" si="58">M1685+O1685</f>
        <v>34749</v>
      </c>
      <c r="T1685" s="15"/>
    </row>
    <row r="1686" spans="1:34" ht="11.85" customHeight="1" x14ac:dyDescent="0.2">
      <c r="A1686" s="3" t="s">
        <v>827</v>
      </c>
      <c r="C1686" s="2">
        <v>0</v>
      </c>
      <c r="D1686" s="2"/>
      <c r="E1686" s="2">
        <v>73.59</v>
      </c>
      <c r="F1686" s="2"/>
      <c r="G1686" s="2">
        <v>6644.76</v>
      </c>
      <c r="H1686" s="2"/>
      <c r="I1686" s="2">
        <v>3100</v>
      </c>
      <c r="J1686" s="2"/>
      <c r="K1686" s="4">
        <v>3100</v>
      </c>
      <c r="L1686" s="2"/>
      <c r="M1686" s="4">
        <v>4000</v>
      </c>
      <c r="N1686" s="2"/>
      <c r="O1686" s="4">
        <v>0</v>
      </c>
      <c r="P1686" s="2"/>
      <c r="Q1686" s="4">
        <f t="shared" si="58"/>
        <v>4000</v>
      </c>
      <c r="T1686" s="15"/>
    </row>
    <row r="1687" spans="1:34" ht="11.85" customHeight="1" x14ac:dyDescent="0.2">
      <c r="A1687" s="3" t="s">
        <v>828</v>
      </c>
      <c r="C1687" s="2">
        <v>0</v>
      </c>
      <c r="D1687" s="2"/>
      <c r="E1687" s="2">
        <v>300</v>
      </c>
      <c r="F1687" s="2"/>
      <c r="G1687" s="2">
        <v>0</v>
      </c>
      <c r="H1687" s="2"/>
      <c r="I1687" s="2">
        <v>0</v>
      </c>
      <c r="J1687" s="2"/>
      <c r="K1687" s="4">
        <v>0</v>
      </c>
      <c r="L1687" s="2"/>
      <c r="M1687" s="4">
        <v>0</v>
      </c>
      <c r="N1687" s="2"/>
      <c r="O1687" s="4">
        <v>0</v>
      </c>
      <c r="P1687" s="2"/>
      <c r="Q1687" s="4">
        <f t="shared" si="58"/>
        <v>0</v>
      </c>
      <c r="T1687" s="15"/>
    </row>
    <row r="1688" spans="1:34" ht="11.85" customHeight="1" x14ac:dyDescent="0.2">
      <c r="A1688" s="3" t="s">
        <v>829</v>
      </c>
      <c r="C1688" s="2">
        <v>6942.24</v>
      </c>
      <c r="D1688" s="2"/>
      <c r="E1688" s="2">
        <v>4658.5</v>
      </c>
      <c r="F1688" s="2"/>
      <c r="G1688" s="2">
        <v>9396.24</v>
      </c>
      <c r="H1688" s="2"/>
      <c r="I1688" s="2">
        <v>9845</v>
      </c>
      <c r="J1688" s="2"/>
      <c r="K1688" s="4">
        <v>9845</v>
      </c>
      <c r="L1688" s="2"/>
      <c r="M1688" s="4">
        <v>11415</v>
      </c>
      <c r="N1688" s="2"/>
      <c r="O1688" s="4">
        <v>0</v>
      </c>
      <c r="P1688" s="2"/>
      <c r="Q1688" s="4">
        <f t="shared" si="58"/>
        <v>11415</v>
      </c>
      <c r="T1688" s="15"/>
    </row>
    <row r="1689" spans="1:34" ht="11.85" customHeight="1" x14ac:dyDescent="0.2">
      <c r="A1689" s="3" t="s">
        <v>830</v>
      </c>
      <c r="C1689" s="2">
        <v>3171.6</v>
      </c>
      <c r="D1689" s="2"/>
      <c r="E1689" s="2">
        <v>2146.9499999999998</v>
      </c>
      <c r="F1689" s="2"/>
      <c r="G1689" s="2">
        <v>3246.92</v>
      </c>
      <c r="H1689" s="2"/>
      <c r="I1689" s="2">
        <v>3039</v>
      </c>
      <c r="J1689" s="2"/>
      <c r="K1689" s="4">
        <v>3039</v>
      </c>
      <c r="L1689" s="2"/>
      <c r="M1689" s="4">
        <v>2926</v>
      </c>
      <c r="N1689" s="2"/>
      <c r="O1689" s="4">
        <v>400</v>
      </c>
      <c r="P1689" s="2"/>
      <c r="Q1689" s="4">
        <f t="shared" si="58"/>
        <v>3326</v>
      </c>
      <c r="T1689" s="15"/>
    </row>
    <row r="1690" spans="1:34" ht="11.85" customHeight="1" x14ac:dyDescent="0.2">
      <c r="A1690" s="3" t="s">
        <v>831</v>
      </c>
      <c r="C1690" s="2">
        <v>903.39</v>
      </c>
      <c r="D1690" s="2"/>
      <c r="E1690" s="2">
        <v>502.59</v>
      </c>
      <c r="F1690" s="2"/>
      <c r="G1690" s="2">
        <v>819.86</v>
      </c>
      <c r="H1690" s="2"/>
      <c r="I1690" s="2">
        <v>822</v>
      </c>
      <c r="J1690" s="2"/>
      <c r="K1690" s="4">
        <v>822</v>
      </c>
      <c r="L1690" s="2"/>
      <c r="M1690" s="4">
        <v>778</v>
      </c>
      <c r="N1690" s="2"/>
      <c r="O1690" s="4">
        <v>0</v>
      </c>
      <c r="P1690" s="2"/>
      <c r="Q1690" s="4">
        <f t="shared" si="58"/>
        <v>778</v>
      </c>
      <c r="T1690" s="15"/>
    </row>
    <row r="1691" spans="1:34" ht="11.85" customHeight="1" x14ac:dyDescent="0.2">
      <c r="A1691" s="3" t="s">
        <v>832</v>
      </c>
      <c r="C1691" s="2">
        <v>207</v>
      </c>
      <c r="D1691" s="2"/>
      <c r="E1691" s="2">
        <v>13.83</v>
      </c>
      <c r="F1691" s="2"/>
      <c r="G1691" s="2">
        <v>234.22</v>
      </c>
      <c r="H1691" s="2"/>
      <c r="I1691" s="2">
        <v>198</v>
      </c>
      <c r="J1691" s="2"/>
      <c r="K1691" s="4">
        <v>198</v>
      </c>
      <c r="L1691" s="2"/>
      <c r="M1691" s="4">
        <v>162</v>
      </c>
      <c r="N1691" s="2"/>
      <c r="O1691" s="4">
        <v>0</v>
      </c>
      <c r="P1691" s="2"/>
      <c r="Q1691" s="4">
        <f t="shared" si="58"/>
        <v>162</v>
      </c>
      <c r="T1691" s="15"/>
    </row>
    <row r="1692" spans="1:34" ht="11.85" customHeight="1" x14ac:dyDescent="0.2">
      <c r="A1692" s="3" t="s">
        <v>833</v>
      </c>
      <c r="C1692" s="16">
        <v>2204.3000000000002</v>
      </c>
      <c r="D1692" s="2"/>
      <c r="E1692" s="16">
        <v>1572.98</v>
      </c>
      <c r="F1692" s="2"/>
      <c r="G1692" s="16">
        <v>2608.46</v>
      </c>
      <c r="H1692" s="2"/>
      <c r="I1692" s="16">
        <v>2835</v>
      </c>
      <c r="J1692" s="2"/>
      <c r="K1692" s="17">
        <v>2835</v>
      </c>
      <c r="L1692" s="2"/>
      <c r="M1692" s="17">
        <v>2738</v>
      </c>
      <c r="N1692" s="2"/>
      <c r="O1692" s="17">
        <v>290</v>
      </c>
      <c r="P1692" s="2"/>
      <c r="Q1692" s="17">
        <f t="shared" si="58"/>
        <v>3028</v>
      </c>
      <c r="T1692" s="15"/>
    </row>
    <row r="1693" spans="1:34" ht="11.85" customHeight="1" x14ac:dyDescent="0.2">
      <c r="A1693" s="3" t="s">
        <v>259</v>
      </c>
      <c r="C1693" s="2">
        <f>SUM(C1685:C1692)</f>
        <v>42242.93</v>
      </c>
      <c r="D1693" s="2"/>
      <c r="E1693" s="2">
        <f>SUM(E1685:E1692)</f>
        <v>29456.9</v>
      </c>
      <c r="F1693" s="2"/>
      <c r="G1693" s="2">
        <f>SUM(G1685:G1692)</f>
        <v>50403.14</v>
      </c>
      <c r="H1693" s="2"/>
      <c r="I1693" s="2">
        <f>SUM(I1685:I1692)</f>
        <v>53090</v>
      </c>
      <c r="J1693" s="2"/>
      <c r="K1693" s="4">
        <f>SUM(K1685:K1692)</f>
        <v>53090</v>
      </c>
      <c r="L1693" s="2"/>
      <c r="M1693" s="4">
        <f>SUM(M1685:M1692)</f>
        <v>53128</v>
      </c>
      <c r="N1693" s="2"/>
      <c r="O1693" s="4">
        <f>SUM(O1685:O1692)</f>
        <v>4330</v>
      </c>
      <c r="P1693" s="2"/>
      <c r="Q1693" s="4">
        <f>SUM(Q1685:Q1692)</f>
        <v>57458</v>
      </c>
      <c r="R1693" s="4"/>
      <c r="U1693" s="2"/>
    </row>
    <row r="1694" spans="1:34" ht="11.85" customHeight="1" x14ac:dyDescent="0.2">
      <c r="D1694" s="2"/>
      <c r="F1694" s="2"/>
      <c r="H1694" s="2"/>
      <c r="J1694" s="2"/>
      <c r="L1694" s="2"/>
      <c r="N1694" s="2"/>
      <c r="P1694" s="2"/>
    </row>
    <row r="1695" spans="1:34" ht="11.85" customHeight="1" x14ac:dyDescent="0.2">
      <c r="A1695" s="25" t="s">
        <v>260</v>
      </c>
      <c r="D1695" s="2"/>
      <c r="F1695" s="2"/>
      <c r="H1695" s="2"/>
      <c r="J1695" s="2"/>
      <c r="L1695" s="2"/>
      <c r="N1695" s="2"/>
      <c r="P1695" s="2"/>
    </row>
    <row r="1696" spans="1:34" s="3" customFormat="1" ht="11.85" customHeight="1" x14ac:dyDescent="0.2">
      <c r="A1696" s="3" t="s">
        <v>834</v>
      </c>
      <c r="C1696" s="2">
        <v>0</v>
      </c>
      <c r="D1696" s="2"/>
      <c r="E1696" s="2">
        <v>0</v>
      </c>
      <c r="F1696" s="2"/>
      <c r="G1696" s="2">
        <v>0</v>
      </c>
      <c r="H1696" s="2"/>
      <c r="I1696" s="2">
        <v>0</v>
      </c>
      <c r="J1696" s="2"/>
      <c r="K1696" s="4">
        <v>0</v>
      </c>
      <c r="L1696" s="2"/>
      <c r="M1696" s="4">
        <v>0</v>
      </c>
      <c r="N1696" s="2"/>
      <c r="O1696" s="4">
        <v>0</v>
      </c>
      <c r="P1696" s="2"/>
      <c r="Q1696" s="4">
        <f t="shared" ref="Q1696:Q1707" si="59">M1696+O1696</f>
        <v>0</v>
      </c>
      <c r="S1696" s="4"/>
      <c r="T1696" s="15"/>
      <c r="AH1696" s="5"/>
    </row>
    <row r="1697" spans="1:34" s="3" customFormat="1" ht="11.85" customHeight="1" x14ac:dyDescent="0.2">
      <c r="A1697" s="3" t="s">
        <v>835</v>
      </c>
      <c r="C1697" s="2">
        <v>1415.91</v>
      </c>
      <c r="D1697" s="2"/>
      <c r="E1697" s="2">
        <v>2155.59</v>
      </c>
      <c r="F1697" s="2"/>
      <c r="G1697" s="2">
        <v>4931.47</v>
      </c>
      <c r="H1697" s="2"/>
      <c r="I1697" s="2">
        <v>3700</v>
      </c>
      <c r="J1697" s="2"/>
      <c r="K1697" s="4">
        <v>3700</v>
      </c>
      <c r="L1697" s="2"/>
      <c r="M1697" s="4">
        <v>3700</v>
      </c>
      <c r="N1697" s="2"/>
      <c r="O1697" s="4">
        <v>0</v>
      </c>
      <c r="P1697" s="2"/>
      <c r="Q1697" s="4">
        <f t="shared" si="59"/>
        <v>3700</v>
      </c>
      <c r="S1697" s="4"/>
      <c r="T1697" s="15"/>
      <c r="AH1697" s="5"/>
    </row>
    <row r="1698" spans="1:34" s="3" customFormat="1" ht="11.85" customHeight="1" x14ac:dyDescent="0.2">
      <c r="A1698" s="3" t="s">
        <v>836</v>
      </c>
      <c r="C1698" s="2">
        <v>0</v>
      </c>
      <c r="D1698" s="2"/>
      <c r="E1698" s="2">
        <v>0</v>
      </c>
      <c r="F1698" s="2"/>
      <c r="G1698" s="2">
        <v>0</v>
      </c>
      <c r="H1698" s="2"/>
      <c r="I1698" s="2">
        <v>0</v>
      </c>
      <c r="J1698" s="2"/>
      <c r="K1698" s="4">
        <v>0</v>
      </c>
      <c r="L1698" s="2"/>
      <c r="M1698" s="4">
        <v>0</v>
      </c>
      <c r="N1698" s="2"/>
      <c r="O1698" s="4">
        <v>0</v>
      </c>
      <c r="P1698" s="2"/>
      <c r="Q1698" s="4">
        <f t="shared" si="59"/>
        <v>0</v>
      </c>
      <c r="S1698" s="4"/>
      <c r="T1698" s="15"/>
      <c r="AH1698" s="5"/>
    </row>
    <row r="1699" spans="1:34" s="3" customFormat="1" ht="11.85" customHeight="1" x14ac:dyDescent="0.2">
      <c r="A1699" s="3" t="s">
        <v>837</v>
      </c>
      <c r="C1699" s="2">
        <v>0</v>
      </c>
      <c r="D1699" s="2"/>
      <c r="E1699" s="2">
        <v>0</v>
      </c>
      <c r="F1699" s="2"/>
      <c r="G1699" s="2">
        <v>0</v>
      </c>
      <c r="H1699" s="2"/>
      <c r="I1699" s="2">
        <v>0</v>
      </c>
      <c r="J1699" s="2"/>
      <c r="K1699" s="4">
        <v>0</v>
      </c>
      <c r="L1699" s="2"/>
      <c r="M1699" s="4">
        <v>0</v>
      </c>
      <c r="N1699" s="2"/>
      <c r="O1699" s="4">
        <v>0</v>
      </c>
      <c r="P1699" s="2"/>
      <c r="Q1699" s="4">
        <f t="shared" si="59"/>
        <v>0</v>
      </c>
      <c r="S1699" s="4"/>
      <c r="T1699" s="15"/>
      <c r="AH1699" s="5"/>
    </row>
    <row r="1700" spans="1:34" s="3" customFormat="1" ht="11.85" customHeight="1" x14ac:dyDescent="0.2">
      <c r="A1700" s="3" t="s">
        <v>838</v>
      </c>
      <c r="C1700" s="2">
        <v>0</v>
      </c>
      <c r="D1700" s="2"/>
      <c r="E1700" s="2">
        <v>0</v>
      </c>
      <c r="F1700" s="2"/>
      <c r="G1700" s="2">
        <v>0</v>
      </c>
      <c r="H1700" s="2"/>
      <c r="I1700" s="2">
        <v>0</v>
      </c>
      <c r="J1700" s="2"/>
      <c r="K1700" s="4">
        <v>0</v>
      </c>
      <c r="L1700" s="2"/>
      <c r="M1700" s="4">
        <v>0</v>
      </c>
      <c r="N1700" s="2"/>
      <c r="O1700" s="4">
        <v>0</v>
      </c>
      <c r="P1700" s="2"/>
      <c r="Q1700" s="4">
        <f t="shared" si="59"/>
        <v>0</v>
      </c>
      <c r="S1700" s="4"/>
      <c r="T1700" s="15"/>
      <c r="AH1700" s="5"/>
    </row>
    <row r="1701" spans="1:34" s="3" customFormat="1" ht="11.85" customHeight="1" x14ac:dyDescent="0.2">
      <c r="A1701" s="3" t="s">
        <v>839</v>
      </c>
      <c r="C1701" s="2">
        <v>0</v>
      </c>
      <c r="D1701" s="2"/>
      <c r="E1701" s="2">
        <v>0</v>
      </c>
      <c r="F1701" s="2"/>
      <c r="G1701" s="2">
        <v>125</v>
      </c>
      <c r="H1701" s="2"/>
      <c r="I1701" s="2">
        <v>0</v>
      </c>
      <c r="J1701" s="2"/>
      <c r="K1701" s="4">
        <v>255</v>
      </c>
      <c r="L1701" s="2"/>
      <c r="M1701" s="4">
        <v>255</v>
      </c>
      <c r="N1701" s="2"/>
      <c r="O1701" s="4">
        <v>0</v>
      </c>
      <c r="P1701" s="2"/>
      <c r="Q1701" s="4">
        <f t="shared" si="59"/>
        <v>255</v>
      </c>
      <c r="S1701" s="4"/>
      <c r="T1701" s="15"/>
      <c r="AH1701" s="5"/>
    </row>
    <row r="1702" spans="1:34" s="3" customFormat="1" ht="11.85" customHeight="1" x14ac:dyDescent="0.2">
      <c r="A1702" s="3" t="s">
        <v>840</v>
      </c>
      <c r="C1702" s="2">
        <v>0</v>
      </c>
      <c r="D1702" s="2"/>
      <c r="E1702" s="2">
        <v>0</v>
      </c>
      <c r="F1702" s="2"/>
      <c r="G1702" s="2">
        <v>0</v>
      </c>
      <c r="H1702" s="2"/>
      <c r="I1702" s="2">
        <v>0</v>
      </c>
      <c r="J1702" s="2"/>
      <c r="K1702" s="4">
        <v>0</v>
      </c>
      <c r="L1702" s="2"/>
      <c r="M1702" s="4">
        <v>0</v>
      </c>
      <c r="N1702" s="2"/>
      <c r="O1702" s="4">
        <v>0</v>
      </c>
      <c r="P1702" s="2"/>
      <c r="Q1702" s="4">
        <f t="shared" si="59"/>
        <v>0</v>
      </c>
      <c r="S1702" s="4"/>
      <c r="T1702" s="15"/>
      <c r="AH1702" s="5"/>
    </row>
    <row r="1703" spans="1:34" s="3" customFormat="1" ht="11.85" customHeight="1" x14ac:dyDescent="0.2">
      <c r="A1703" s="3" t="s">
        <v>841</v>
      </c>
      <c r="C1703" s="2">
        <v>0</v>
      </c>
      <c r="D1703" s="2"/>
      <c r="E1703" s="2">
        <v>9916.68</v>
      </c>
      <c r="F1703" s="2"/>
      <c r="G1703" s="2">
        <v>32312.53</v>
      </c>
      <c r="H1703" s="2"/>
      <c r="I1703" s="2">
        <v>40000</v>
      </c>
      <c r="J1703" s="2"/>
      <c r="K1703" s="4">
        <v>40000</v>
      </c>
      <c r="L1703" s="2"/>
      <c r="M1703" s="4">
        <v>40000</v>
      </c>
      <c r="N1703" s="2"/>
      <c r="O1703" s="4">
        <v>0</v>
      </c>
      <c r="P1703" s="2"/>
      <c r="Q1703" s="4">
        <f t="shared" si="59"/>
        <v>40000</v>
      </c>
      <c r="S1703" s="4"/>
      <c r="T1703" s="15"/>
      <c r="AH1703" s="5"/>
    </row>
    <row r="1704" spans="1:34" s="3" customFormat="1" ht="11.85" customHeight="1" x14ac:dyDescent="0.2">
      <c r="A1704" s="3" t="s">
        <v>842</v>
      </c>
      <c r="C1704" s="2">
        <v>0</v>
      </c>
      <c r="D1704" s="2"/>
      <c r="E1704" s="2">
        <v>0</v>
      </c>
      <c r="F1704" s="2"/>
      <c r="G1704" s="2">
        <v>0</v>
      </c>
      <c r="H1704" s="2"/>
      <c r="I1704" s="2">
        <v>0</v>
      </c>
      <c r="J1704" s="2"/>
      <c r="K1704" s="4">
        <v>0</v>
      </c>
      <c r="L1704" s="2"/>
      <c r="M1704" s="4">
        <v>0</v>
      </c>
      <c r="N1704" s="2"/>
      <c r="O1704" s="4">
        <v>0</v>
      </c>
      <c r="P1704" s="2"/>
      <c r="Q1704" s="4">
        <f t="shared" si="59"/>
        <v>0</v>
      </c>
      <c r="S1704" s="4"/>
      <c r="T1704" s="15"/>
      <c r="AH1704" s="5"/>
    </row>
    <row r="1705" spans="1:34" s="3" customFormat="1" ht="11.85" customHeight="1" x14ac:dyDescent="0.2">
      <c r="A1705" s="3" t="s">
        <v>843</v>
      </c>
      <c r="C1705" s="2">
        <v>1454.74</v>
      </c>
      <c r="D1705" s="2"/>
      <c r="E1705" s="2">
        <v>460.29</v>
      </c>
      <c r="F1705" s="2"/>
      <c r="G1705" s="2">
        <v>88.02</v>
      </c>
      <c r="H1705" s="2"/>
      <c r="I1705" s="2">
        <v>1000</v>
      </c>
      <c r="J1705" s="2"/>
      <c r="K1705" s="4">
        <v>1000</v>
      </c>
      <c r="L1705" s="2"/>
      <c r="M1705" s="4">
        <v>1000</v>
      </c>
      <c r="N1705" s="2"/>
      <c r="O1705" s="4">
        <v>0</v>
      </c>
      <c r="P1705" s="2"/>
      <c r="Q1705" s="4">
        <f t="shared" si="59"/>
        <v>1000</v>
      </c>
      <c r="S1705" s="4"/>
      <c r="T1705" s="15"/>
      <c r="AH1705" s="5"/>
    </row>
    <row r="1706" spans="1:34" s="3" customFormat="1" ht="11.85" customHeight="1" x14ac:dyDescent="0.2">
      <c r="A1706" s="3" t="s">
        <v>844</v>
      </c>
      <c r="C1706" s="2">
        <v>0</v>
      </c>
      <c r="D1706" s="2"/>
      <c r="E1706" s="2">
        <v>0</v>
      </c>
      <c r="F1706" s="2"/>
      <c r="G1706" s="2">
        <v>0</v>
      </c>
      <c r="H1706" s="2"/>
      <c r="I1706" s="2">
        <v>0</v>
      </c>
      <c r="J1706" s="2"/>
      <c r="K1706" s="4">
        <v>0</v>
      </c>
      <c r="L1706" s="2"/>
      <c r="M1706" s="4">
        <v>0</v>
      </c>
      <c r="N1706" s="2"/>
      <c r="O1706" s="4">
        <v>0</v>
      </c>
      <c r="P1706" s="2"/>
      <c r="Q1706" s="4">
        <f t="shared" si="59"/>
        <v>0</v>
      </c>
      <c r="S1706" s="4"/>
      <c r="T1706" s="15"/>
      <c r="AH1706" s="5"/>
    </row>
    <row r="1707" spans="1:34" s="3" customFormat="1" ht="11.85" customHeight="1" x14ac:dyDescent="0.2">
      <c r="A1707" s="3" t="s">
        <v>845</v>
      </c>
      <c r="C1707" s="16">
        <v>0</v>
      </c>
      <c r="D1707" s="2"/>
      <c r="E1707" s="16">
        <v>0</v>
      </c>
      <c r="F1707" s="2"/>
      <c r="G1707" s="16">
        <v>806.5</v>
      </c>
      <c r="H1707" s="2"/>
      <c r="I1707" s="16">
        <v>1100</v>
      </c>
      <c r="J1707" s="2"/>
      <c r="K1707" s="17">
        <v>1100</v>
      </c>
      <c r="L1707" s="2"/>
      <c r="M1707" s="17">
        <v>1100</v>
      </c>
      <c r="N1707" s="2"/>
      <c r="O1707" s="17">
        <v>0</v>
      </c>
      <c r="P1707" s="2"/>
      <c r="Q1707" s="17">
        <f t="shared" si="59"/>
        <v>1100</v>
      </c>
      <c r="S1707" s="4"/>
      <c r="T1707" s="15"/>
      <c r="AH1707" s="5"/>
    </row>
    <row r="1708" spans="1:34" s="3" customFormat="1" ht="11.85" customHeight="1" x14ac:dyDescent="0.2">
      <c r="A1708" s="3" t="s">
        <v>277</v>
      </c>
      <c r="C1708" s="2">
        <f>SUM(C1696:C1707)</f>
        <v>2870.65</v>
      </c>
      <c r="D1708" s="2"/>
      <c r="E1708" s="2">
        <f>SUM(E1696:E1707)</f>
        <v>12532.560000000001</v>
      </c>
      <c r="F1708" s="2"/>
      <c r="G1708" s="2">
        <f>SUM(G1696:G1707)</f>
        <v>38263.519999999997</v>
      </c>
      <c r="H1708" s="2"/>
      <c r="I1708" s="2">
        <f>SUM(I1696:I1707)</f>
        <v>45800</v>
      </c>
      <c r="J1708" s="2"/>
      <c r="K1708" s="4">
        <f>SUM(K1696:K1707)</f>
        <v>46055</v>
      </c>
      <c r="L1708" s="2"/>
      <c r="M1708" s="4">
        <f>SUM(M1696:M1707)</f>
        <v>46055</v>
      </c>
      <c r="N1708" s="2"/>
      <c r="O1708" s="4">
        <f>SUM(O1696:O1707)</f>
        <v>0</v>
      </c>
      <c r="P1708" s="2"/>
      <c r="Q1708" s="4">
        <f>SUM(Q1696:Q1707)</f>
        <v>46055</v>
      </c>
      <c r="S1708" s="4"/>
      <c r="T1708" s="7"/>
      <c r="AH1708" s="5"/>
    </row>
    <row r="1709" spans="1:34" s="3" customFormat="1" ht="11.85" customHeight="1" x14ac:dyDescent="0.2">
      <c r="C1709" s="2"/>
      <c r="D1709" s="2"/>
      <c r="E1709" s="2"/>
      <c r="F1709" s="2"/>
      <c r="G1709" s="2"/>
      <c r="H1709" s="2"/>
      <c r="I1709" s="2"/>
      <c r="J1709" s="2"/>
      <c r="K1709" s="4"/>
      <c r="L1709" s="2"/>
      <c r="M1709" s="4"/>
      <c r="N1709" s="2"/>
      <c r="O1709" s="4"/>
      <c r="P1709" s="2"/>
      <c r="Q1709" s="4"/>
      <c r="S1709" s="4"/>
      <c r="T1709" s="7"/>
      <c r="AH1709" s="5"/>
    </row>
    <row r="1710" spans="1:34" s="3" customFormat="1" ht="11.85" customHeight="1" x14ac:dyDescent="0.2">
      <c r="A1710" s="14" t="s">
        <v>278</v>
      </c>
      <c r="C1710" s="2"/>
      <c r="D1710" s="2"/>
      <c r="E1710" s="2"/>
      <c r="F1710" s="2"/>
      <c r="G1710" s="2"/>
      <c r="H1710" s="2"/>
      <c r="I1710" s="2"/>
      <c r="J1710" s="2"/>
      <c r="K1710" s="4"/>
      <c r="L1710" s="2"/>
      <c r="M1710" s="4"/>
      <c r="N1710" s="2"/>
      <c r="O1710" s="4"/>
      <c r="P1710" s="2"/>
      <c r="Q1710" s="4"/>
      <c r="S1710" s="4"/>
      <c r="T1710" s="7"/>
      <c r="AH1710" s="5"/>
    </row>
    <row r="1711" spans="1:34" s="3" customFormat="1" ht="11.85" customHeight="1" x14ac:dyDescent="0.2">
      <c r="A1711" s="3" t="s">
        <v>846</v>
      </c>
      <c r="C1711" s="2">
        <v>0</v>
      </c>
      <c r="D1711" s="2"/>
      <c r="E1711" s="2">
        <v>481.25</v>
      </c>
      <c r="F1711" s="2"/>
      <c r="G1711" s="2">
        <v>175.52</v>
      </c>
      <c r="H1711" s="2"/>
      <c r="I1711" s="2">
        <v>200</v>
      </c>
      <c r="J1711" s="2"/>
      <c r="K1711" s="4">
        <v>200</v>
      </c>
      <c r="L1711" s="2"/>
      <c r="M1711" s="4">
        <v>200</v>
      </c>
      <c r="N1711" s="2"/>
      <c r="O1711" s="4">
        <v>0</v>
      </c>
      <c r="P1711" s="2"/>
      <c r="Q1711" s="4">
        <f t="shared" ref="Q1711:Q1724" si="60">M1711+O1711</f>
        <v>200</v>
      </c>
      <c r="S1711" s="4"/>
      <c r="T1711" s="15"/>
      <c r="AH1711" s="5"/>
    </row>
    <row r="1712" spans="1:34" s="3" customFormat="1" ht="11.85" customHeight="1" x14ac:dyDescent="0.2">
      <c r="A1712" s="3" t="s">
        <v>847</v>
      </c>
      <c r="C1712" s="2">
        <v>12.4</v>
      </c>
      <c r="D1712" s="2"/>
      <c r="E1712" s="2">
        <v>910.79</v>
      </c>
      <c r="F1712" s="2"/>
      <c r="G1712" s="2">
        <v>195.39</v>
      </c>
      <c r="H1712" s="2"/>
      <c r="I1712" s="2">
        <v>1000</v>
      </c>
      <c r="J1712" s="2"/>
      <c r="K1712" s="4">
        <v>1000</v>
      </c>
      <c r="L1712" s="2"/>
      <c r="M1712" s="4">
        <v>500</v>
      </c>
      <c r="N1712" s="2"/>
      <c r="O1712" s="4">
        <v>0</v>
      </c>
      <c r="P1712" s="2"/>
      <c r="Q1712" s="4">
        <f t="shared" si="60"/>
        <v>500</v>
      </c>
      <c r="S1712" s="4"/>
      <c r="T1712" s="15"/>
      <c r="AH1712" s="5"/>
    </row>
    <row r="1713" spans="1:34" s="3" customFormat="1" ht="11.85" customHeight="1" x14ac:dyDescent="0.2">
      <c r="A1713" s="3" t="s">
        <v>848</v>
      </c>
      <c r="C1713" s="2">
        <v>261.29000000000002</v>
      </c>
      <c r="D1713" s="2"/>
      <c r="E1713" s="2">
        <v>716.96</v>
      </c>
      <c r="F1713" s="2"/>
      <c r="G1713" s="2">
        <v>842.99</v>
      </c>
      <c r="H1713" s="2"/>
      <c r="I1713" s="2">
        <v>500</v>
      </c>
      <c r="J1713" s="2"/>
      <c r="K1713" s="4">
        <v>500</v>
      </c>
      <c r="L1713" s="2"/>
      <c r="M1713" s="4">
        <v>500</v>
      </c>
      <c r="N1713" s="2"/>
      <c r="O1713" s="4">
        <v>0</v>
      </c>
      <c r="P1713" s="2"/>
      <c r="Q1713" s="4">
        <f t="shared" si="60"/>
        <v>500</v>
      </c>
      <c r="S1713" s="4"/>
      <c r="T1713" s="15"/>
      <c r="AH1713" s="5"/>
    </row>
    <row r="1714" spans="1:34" s="3" customFormat="1" ht="11.85" customHeight="1" x14ac:dyDescent="0.2">
      <c r="A1714" s="3" t="s">
        <v>849</v>
      </c>
      <c r="C1714" s="2">
        <v>3891.52</v>
      </c>
      <c r="D1714" s="2"/>
      <c r="E1714" s="2">
        <v>1783.27</v>
      </c>
      <c r="F1714" s="2"/>
      <c r="G1714" s="2">
        <v>2385.69</v>
      </c>
      <c r="H1714" s="2"/>
      <c r="I1714" s="2">
        <v>4000</v>
      </c>
      <c r="J1714" s="2"/>
      <c r="K1714" s="4">
        <v>3745</v>
      </c>
      <c r="L1714" s="2"/>
      <c r="M1714" s="4">
        <v>3745</v>
      </c>
      <c r="N1714" s="2"/>
      <c r="O1714" s="4">
        <v>0</v>
      </c>
      <c r="P1714" s="2"/>
      <c r="Q1714" s="4">
        <f t="shared" si="60"/>
        <v>3745</v>
      </c>
      <c r="S1714" s="4"/>
      <c r="T1714" s="15"/>
      <c r="AH1714" s="5"/>
    </row>
    <row r="1715" spans="1:34" s="3" customFormat="1" ht="11.85" customHeight="1" x14ac:dyDescent="0.2">
      <c r="A1715" s="3" t="s">
        <v>850</v>
      </c>
      <c r="C1715" s="2">
        <v>89</v>
      </c>
      <c r="D1715" s="2"/>
      <c r="E1715" s="2">
        <v>975.32</v>
      </c>
      <c r="F1715" s="2"/>
      <c r="G1715" s="2">
        <v>1196.7</v>
      </c>
      <c r="H1715" s="2"/>
      <c r="I1715" s="2">
        <v>1000</v>
      </c>
      <c r="J1715" s="2"/>
      <c r="K1715" s="4">
        <v>1000</v>
      </c>
      <c r="L1715" s="2"/>
      <c r="M1715" s="4">
        <v>1000</v>
      </c>
      <c r="N1715" s="2"/>
      <c r="O1715" s="4">
        <v>0</v>
      </c>
      <c r="P1715" s="2"/>
      <c r="Q1715" s="4">
        <f t="shared" si="60"/>
        <v>1000</v>
      </c>
      <c r="S1715" s="4"/>
      <c r="T1715" s="15"/>
      <c r="AH1715" s="5"/>
    </row>
    <row r="1716" spans="1:34" s="3" customFormat="1" ht="11.85" customHeight="1" x14ac:dyDescent="0.2">
      <c r="A1716" s="3" t="s">
        <v>851</v>
      </c>
      <c r="C1716" s="2">
        <v>0</v>
      </c>
      <c r="D1716" s="2"/>
      <c r="E1716" s="2">
        <v>0</v>
      </c>
      <c r="F1716" s="2"/>
      <c r="G1716" s="2">
        <v>0</v>
      </c>
      <c r="H1716" s="2"/>
      <c r="I1716" s="2">
        <v>200</v>
      </c>
      <c r="J1716" s="2"/>
      <c r="K1716" s="4">
        <v>200</v>
      </c>
      <c r="L1716" s="2"/>
      <c r="M1716" s="4">
        <v>200</v>
      </c>
      <c r="N1716" s="2"/>
      <c r="O1716" s="4">
        <v>0</v>
      </c>
      <c r="P1716" s="2"/>
      <c r="Q1716" s="4">
        <f t="shared" si="60"/>
        <v>200</v>
      </c>
      <c r="S1716" s="4"/>
      <c r="T1716" s="15"/>
      <c r="AH1716" s="5"/>
    </row>
    <row r="1717" spans="1:34" s="3" customFormat="1" ht="11.85" customHeight="1" x14ac:dyDescent="0.2">
      <c r="A1717" s="3" t="s">
        <v>852</v>
      </c>
      <c r="C1717" s="2">
        <v>0</v>
      </c>
      <c r="D1717" s="2"/>
      <c r="E1717" s="2">
        <v>0</v>
      </c>
      <c r="F1717" s="2"/>
      <c r="G1717" s="2">
        <v>90</v>
      </c>
      <c r="H1717" s="2"/>
      <c r="I1717" s="2">
        <v>0</v>
      </c>
      <c r="J1717" s="2"/>
      <c r="K1717" s="4">
        <v>0</v>
      </c>
      <c r="L1717" s="2"/>
      <c r="M1717" s="4">
        <v>0</v>
      </c>
      <c r="N1717" s="2"/>
      <c r="O1717" s="4">
        <v>0</v>
      </c>
      <c r="P1717" s="2"/>
      <c r="Q1717" s="4">
        <f t="shared" si="60"/>
        <v>0</v>
      </c>
      <c r="S1717" s="4"/>
      <c r="T1717" s="15"/>
      <c r="AH1717" s="5"/>
    </row>
    <row r="1718" spans="1:34" s="3" customFormat="1" ht="11.85" customHeight="1" x14ac:dyDescent="0.2">
      <c r="A1718" s="3" t="s">
        <v>853</v>
      </c>
      <c r="C1718" s="2">
        <v>941.94</v>
      </c>
      <c r="D1718" s="2"/>
      <c r="E1718" s="2">
        <v>0</v>
      </c>
      <c r="F1718" s="2"/>
      <c r="G1718" s="2">
        <v>895.09</v>
      </c>
      <c r="H1718" s="2"/>
      <c r="I1718" s="2">
        <v>1000</v>
      </c>
      <c r="J1718" s="2"/>
      <c r="K1718" s="4">
        <v>1000</v>
      </c>
      <c r="L1718" s="2"/>
      <c r="M1718" s="4">
        <v>1000</v>
      </c>
      <c r="N1718" s="2"/>
      <c r="O1718" s="4">
        <v>0</v>
      </c>
      <c r="P1718" s="2"/>
      <c r="Q1718" s="4">
        <f t="shared" si="60"/>
        <v>1000</v>
      </c>
      <c r="S1718" s="4"/>
      <c r="T1718" s="15"/>
      <c r="AH1718" s="5"/>
    </row>
    <row r="1719" spans="1:34" s="3" customFormat="1" ht="11.85" customHeight="1" x14ac:dyDescent="0.2">
      <c r="A1719" s="3" t="s">
        <v>854</v>
      </c>
      <c r="C1719" s="2">
        <v>0</v>
      </c>
      <c r="D1719" s="2"/>
      <c r="E1719" s="2">
        <v>0</v>
      </c>
      <c r="F1719" s="2"/>
      <c r="G1719" s="2">
        <v>0</v>
      </c>
      <c r="H1719" s="2"/>
      <c r="I1719" s="2">
        <v>0</v>
      </c>
      <c r="J1719" s="2"/>
      <c r="K1719" s="4">
        <v>0</v>
      </c>
      <c r="L1719" s="2"/>
      <c r="M1719" s="4">
        <v>0</v>
      </c>
      <c r="N1719" s="2"/>
      <c r="O1719" s="4">
        <v>0</v>
      </c>
      <c r="P1719" s="2"/>
      <c r="Q1719" s="4">
        <f t="shared" si="60"/>
        <v>0</v>
      </c>
      <c r="S1719" s="4"/>
      <c r="T1719" s="15"/>
      <c r="AH1719" s="5"/>
    </row>
    <row r="1720" spans="1:34" s="3" customFormat="1" ht="11.85" customHeight="1" x14ac:dyDescent="0.2">
      <c r="A1720" s="3" t="s">
        <v>855</v>
      </c>
      <c r="C1720" s="2">
        <v>509.64</v>
      </c>
      <c r="D1720" s="2"/>
      <c r="E1720" s="2">
        <v>509.64</v>
      </c>
      <c r="F1720" s="2"/>
      <c r="G1720" s="2">
        <v>578.6</v>
      </c>
      <c r="H1720" s="2"/>
      <c r="I1720" s="2">
        <v>555</v>
      </c>
      <c r="J1720" s="2"/>
      <c r="K1720" s="4">
        <v>555</v>
      </c>
      <c r="L1720" s="2"/>
      <c r="M1720" s="4">
        <v>555</v>
      </c>
      <c r="N1720" s="2"/>
      <c r="O1720" s="4">
        <v>0</v>
      </c>
      <c r="P1720" s="2"/>
      <c r="Q1720" s="4">
        <f t="shared" si="60"/>
        <v>555</v>
      </c>
      <c r="S1720" s="4"/>
      <c r="T1720" s="15"/>
      <c r="AH1720" s="5"/>
    </row>
    <row r="1721" spans="1:34" s="3" customFormat="1" ht="11.85" customHeight="1" x14ac:dyDescent="0.2">
      <c r="A1721" s="3" t="s">
        <v>856</v>
      </c>
      <c r="C1721" s="2">
        <v>0</v>
      </c>
      <c r="D1721" s="2"/>
      <c r="E1721" s="2">
        <v>110</v>
      </c>
      <c r="F1721" s="2"/>
      <c r="G1721" s="2">
        <v>150</v>
      </c>
      <c r="H1721" s="2"/>
      <c r="I1721" s="2">
        <v>200</v>
      </c>
      <c r="J1721" s="2"/>
      <c r="K1721" s="4">
        <v>200</v>
      </c>
      <c r="L1721" s="2"/>
      <c r="M1721" s="4">
        <v>200</v>
      </c>
      <c r="N1721" s="2"/>
      <c r="O1721" s="4">
        <v>0</v>
      </c>
      <c r="P1721" s="2"/>
      <c r="Q1721" s="4">
        <f t="shared" si="60"/>
        <v>200</v>
      </c>
      <c r="S1721" s="4"/>
      <c r="T1721" s="15"/>
      <c r="AH1721" s="5"/>
    </row>
    <row r="1722" spans="1:34" s="3" customFormat="1" ht="11.85" hidden="1" customHeight="1" x14ac:dyDescent="0.2">
      <c r="A1722" s="3" t="s">
        <v>857</v>
      </c>
      <c r="C1722" s="2">
        <v>0</v>
      </c>
      <c r="D1722" s="2"/>
      <c r="E1722" s="2">
        <v>0</v>
      </c>
      <c r="F1722" s="2"/>
      <c r="G1722" s="2">
        <v>0</v>
      </c>
      <c r="H1722" s="2"/>
      <c r="I1722" s="2">
        <v>0</v>
      </c>
      <c r="J1722" s="2"/>
      <c r="K1722" s="4">
        <v>0</v>
      </c>
      <c r="L1722" s="2"/>
      <c r="M1722" s="4">
        <v>0</v>
      </c>
      <c r="N1722" s="2"/>
      <c r="O1722" s="4">
        <v>0</v>
      </c>
      <c r="P1722" s="2"/>
      <c r="Q1722" s="4">
        <f t="shared" si="60"/>
        <v>0</v>
      </c>
      <c r="S1722" s="4"/>
      <c r="T1722" s="15"/>
      <c r="AH1722" s="5"/>
    </row>
    <row r="1723" spans="1:34" s="3" customFormat="1" ht="11.85" hidden="1" customHeight="1" x14ac:dyDescent="0.2">
      <c r="A1723" s="3" t="s">
        <v>858</v>
      </c>
      <c r="C1723" s="2">
        <v>0</v>
      </c>
      <c r="D1723" s="2"/>
      <c r="E1723" s="2">
        <v>0</v>
      </c>
      <c r="F1723" s="2"/>
      <c r="G1723" s="2">
        <v>0</v>
      </c>
      <c r="H1723" s="2"/>
      <c r="I1723" s="2">
        <v>0</v>
      </c>
      <c r="J1723" s="2"/>
      <c r="K1723" s="4">
        <v>0</v>
      </c>
      <c r="L1723" s="2"/>
      <c r="M1723" s="4">
        <v>0</v>
      </c>
      <c r="N1723" s="2"/>
      <c r="O1723" s="4">
        <v>0</v>
      </c>
      <c r="P1723" s="2"/>
      <c r="Q1723" s="4">
        <f t="shared" si="60"/>
        <v>0</v>
      </c>
      <c r="S1723" s="4"/>
      <c r="T1723" s="15"/>
      <c r="AH1723" s="5"/>
    </row>
    <row r="1724" spans="1:34" s="3" customFormat="1" ht="11.85" customHeight="1" x14ac:dyDescent="0.2">
      <c r="A1724" s="3" t="s">
        <v>859</v>
      </c>
      <c r="C1724" s="16">
        <v>197.95</v>
      </c>
      <c r="D1724" s="2"/>
      <c r="E1724" s="16">
        <v>129.41</v>
      </c>
      <c r="F1724" s="2"/>
      <c r="G1724" s="16">
        <v>297.54000000000002</v>
      </c>
      <c r="H1724" s="2"/>
      <c r="I1724" s="16">
        <v>300</v>
      </c>
      <c r="J1724" s="2"/>
      <c r="K1724" s="17">
        <v>300</v>
      </c>
      <c r="L1724" s="2"/>
      <c r="M1724" s="17">
        <v>300</v>
      </c>
      <c r="N1724" s="2"/>
      <c r="O1724" s="17">
        <v>0</v>
      </c>
      <c r="P1724" s="2"/>
      <c r="Q1724" s="17">
        <f t="shared" si="60"/>
        <v>300</v>
      </c>
      <c r="S1724" s="4"/>
      <c r="T1724" s="15"/>
      <c r="AH1724" s="5"/>
    </row>
    <row r="1725" spans="1:34" s="3" customFormat="1" ht="11.85" customHeight="1" x14ac:dyDescent="0.2">
      <c r="A1725" s="3" t="s">
        <v>300</v>
      </c>
      <c r="C1725" s="2">
        <f>SUM(C1711:C1724)</f>
        <v>5903.74</v>
      </c>
      <c r="D1725" s="2"/>
      <c r="E1725" s="2">
        <f>SUM(E1711:E1724)</f>
        <v>5616.64</v>
      </c>
      <c r="F1725" s="2"/>
      <c r="G1725" s="2">
        <f>SUM(G1711:G1724)</f>
        <v>6807.52</v>
      </c>
      <c r="H1725" s="2"/>
      <c r="I1725" s="2">
        <f>SUM(I1711:I1724)</f>
        <v>8955</v>
      </c>
      <c r="J1725" s="2"/>
      <c r="K1725" s="4">
        <f>SUM(K1711:K1724)</f>
        <v>8700</v>
      </c>
      <c r="L1725" s="2"/>
      <c r="M1725" s="4">
        <f>SUM(M1711:M1724)</f>
        <v>8200</v>
      </c>
      <c r="N1725" s="2"/>
      <c r="O1725" s="4">
        <f>SUM(O1711:O1724)</f>
        <v>0</v>
      </c>
      <c r="P1725" s="2"/>
      <c r="Q1725" s="4">
        <f>SUM(Q1711:Q1724)</f>
        <v>8200</v>
      </c>
      <c r="R1725" s="2"/>
      <c r="S1725" s="4"/>
      <c r="T1725" s="7"/>
      <c r="AH1725" s="5"/>
    </row>
    <row r="1726" spans="1:34" s="3" customFormat="1" ht="11.85" customHeight="1" x14ac:dyDescent="0.2">
      <c r="C1726" s="2"/>
      <c r="E1726" s="2"/>
      <c r="G1726" s="2"/>
      <c r="I1726" s="2"/>
      <c r="K1726" s="4"/>
      <c r="M1726" s="4"/>
      <c r="O1726" s="4"/>
      <c r="Q1726" s="4"/>
      <c r="S1726" s="4"/>
      <c r="T1726" s="7"/>
      <c r="AH1726" s="5"/>
    </row>
    <row r="1727" spans="1:34" s="3" customFormat="1" ht="11.85" customHeight="1" x14ac:dyDescent="0.2">
      <c r="A1727" s="3" t="s">
        <v>860</v>
      </c>
      <c r="C1727" s="20">
        <v>0</v>
      </c>
      <c r="D1727" s="2"/>
      <c r="E1727" s="20">
        <v>0</v>
      </c>
      <c r="F1727" s="2"/>
      <c r="G1727" s="20">
        <v>0</v>
      </c>
      <c r="H1727" s="2"/>
      <c r="I1727" s="20">
        <v>0</v>
      </c>
      <c r="J1727" s="2"/>
      <c r="K1727" s="21">
        <v>0</v>
      </c>
      <c r="L1727" s="2"/>
      <c r="M1727" s="21">
        <v>0</v>
      </c>
      <c r="N1727" s="2"/>
      <c r="O1727" s="21">
        <v>0</v>
      </c>
      <c r="P1727" s="2"/>
      <c r="Q1727" s="21">
        <f>M1727+O1727</f>
        <v>0</v>
      </c>
      <c r="S1727" s="4"/>
      <c r="T1727" s="15"/>
      <c r="AH1727" s="5"/>
    </row>
    <row r="1728" spans="1:34" s="3" customFormat="1" ht="11.85" customHeight="1" x14ac:dyDescent="0.2">
      <c r="A1728" s="3" t="s">
        <v>861</v>
      </c>
      <c r="C1728" s="16">
        <v>0</v>
      </c>
      <c r="D1728" s="2"/>
      <c r="E1728" s="16">
        <v>0</v>
      </c>
      <c r="F1728" s="2"/>
      <c r="G1728" s="16">
        <v>0</v>
      </c>
      <c r="H1728" s="2"/>
      <c r="I1728" s="16">
        <v>0</v>
      </c>
      <c r="J1728" s="2"/>
      <c r="K1728" s="17">
        <v>0</v>
      </c>
      <c r="L1728" s="2"/>
      <c r="M1728" s="17">
        <v>0</v>
      </c>
      <c r="N1728" s="2"/>
      <c r="O1728" s="17">
        <v>0</v>
      </c>
      <c r="P1728" s="2"/>
      <c r="Q1728" s="17">
        <v>0</v>
      </c>
      <c r="S1728" s="4"/>
      <c r="T1728" s="15"/>
      <c r="AH1728" s="5"/>
    </row>
    <row r="1729" spans="1:34" s="3" customFormat="1" ht="11.85" customHeight="1" x14ac:dyDescent="0.2">
      <c r="A1729" s="3" t="s">
        <v>303</v>
      </c>
      <c r="C1729" s="2">
        <f>SUM(C1727)</f>
        <v>0</v>
      </c>
      <c r="D1729" s="2"/>
      <c r="E1729" s="2">
        <f>SUM(E1727)</f>
        <v>0</v>
      </c>
      <c r="F1729" s="2"/>
      <c r="G1729" s="2">
        <f>SUM(G1727)</f>
        <v>0</v>
      </c>
      <c r="H1729" s="2"/>
      <c r="I1729" s="2">
        <f>SUM(I1727)</f>
        <v>0</v>
      </c>
      <c r="J1729" s="2"/>
      <c r="K1729" s="4">
        <f>SUM(K1727)</f>
        <v>0</v>
      </c>
      <c r="L1729" s="2"/>
      <c r="M1729" s="4">
        <f>SUM(M1727)</f>
        <v>0</v>
      </c>
      <c r="N1729" s="2"/>
      <c r="O1729" s="4">
        <f>SUM(O1727)</f>
        <v>0</v>
      </c>
      <c r="P1729" s="2"/>
      <c r="Q1729" s="4">
        <f>SUM(Q1727)</f>
        <v>0</v>
      </c>
      <c r="S1729" s="4"/>
      <c r="T1729" s="7"/>
      <c r="AH1729" s="5"/>
    </row>
    <row r="1730" spans="1:34" s="3" customFormat="1" ht="11.85" customHeight="1" x14ac:dyDescent="0.2">
      <c r="C1730" s="2"/>
      <c r="D1730" s="2"/>
      <c r="E1730" s="2"/>
      <c r="F1730" s="2"/>
      <c r="G1730" s="2"/>
      <c r="H1730" s="2"/>
      <c r="I1730" s="2"/>
      <c r="J1730" s="2"/>
      <c r="K1730" s="4"/>
      <c r="L1730" s="2"/>
      <c r="M1730" s="4"/>
      <c r="N1730" s="2"/>
      <c r="O1730" s="4"/>
      <c r="P1730" s="2"/>
      <c r="Q1730" s="4"/>
      <c r="S1730" s="4"/>
      <c r="T1730" s="7"/>
      <c r="AH1730" s="5"/>
    </row>
    <row r="1731" spans="1:34" s="3" customFormat="1" ht="11.85" customHeight="1" x14ac:dyDescent="0.2">
      <c r="A1731" s="3" t="s">
        <v>862</v>
      </c>
      <c r="C1731" s="2">
        <f>C1693+C1708+C1725+C1729</f>
        <v>51017.32</v>
      </c>
      <c r="D1731" s="2"/>
      <c r="E1731" s="2">
        <f>E1693+E1708+E1725+E1729</f>
        <v>47606.100000000006</v>
      </c>
      <c r="F1731" s="2"/>
      <c r="G1731" s="2">
        <f>G1693+G1708+G1725+G1729</f>
        <v>95474.180000000008</v>
      </c>
      <c r="H1731" s="2"/>
      <c r="I1731" s="2">
        <f>I1693+I1708+I1725+I1729</f>
        <v>107845</v>
      </c>
      <c r="J1731" s="2"/>
      <c r="K1731" s="4">
        <f>K1693+K1708+K1725+K1729</f>
        <v>107845</v>
      </c>
      <c r="L1731" s="2"/>
      <c r="M1731" s="4">
        <f>M1693+M1708+M1725+M1729</f>
        <v>107383</v>
      </c>
      <c r="N1731" s="2"/>
      <c r="O1731" s="4">
        <f>O1693+O1708+O1725+O1729</f>
        <v>4330</v>
      </c>
      <c r="P1731" s="2"/>
      <c r="Q1731" s="4">
        <f>Q1693+Q1708+Q1725+Q1729</f>
        <v>111713</v>
      </c>
      <c r="R1731" s="2"/>
      <c r="S1731" s="4"/>
      <c r="T1731" s="15"/>
      <c r="AH1731" s="5"/>
    </row>
    <row r="1732" spans="1:34" s="3" customFormat="1" ht="11.85" customHeight="1" x14ac:dyDescent="0.2">
      <c r="C1732" s="2"/>
      <c r="D1732" s="2"/>
      <c r="E1732" s="2"/>
      <c r="F1732" s="2"/>
      <c r="G1732" s="2"/>
      <c r="H1732" s="2"/>
      <c r="I1732" s="2"/>
      <c r="J1732" s="2"/>
      <c r="K1732" s="4"/>
      <c r="L1732" s="2"/>
      <c r="M1732" s="4"/>
      <c r="N1732" s="2"/>
      <c r="O1732" s="4"/>
      <c r="P1732" s="2"/>
      <c r="Q1732" s="4"/>
      <c r="S1732" s="4"/>
      <c r="T1732" s="7"/>
      <c r="AH1732" s="5"/>
    </row>
    <row r="1733" spans="1:34" s="3" customFormat="1" ht="11.85" customHeight="1" x14ac:dyDescent="0.2">
      <c r="C1733" s="2"/>
      <c r="D1733" s="2"/>
      <c r="E1733" s="2"/>
      <c r="F1733" s="2"/>
      <c r="G1733" s="2"/>
      <c r="H1733" s="2"/>
      <c r="I1733" s="2"/>
      <c r="J1733" s="2"/>
      <c r="K1733" s="4"/>
      <c r="L1733" s="2"/>
      <c r="M1733" s="4"/>
      <c r="N1733" s="2"/>
      <c r="O1733" s="4"/>
      <c r="P1733" s="2"/>
      <c r="Q1733" s="4"/>
      <c r="S1733" s="4"/>
      <c r="T1733" s="7"/>
      <c r="AH1733" s="5"/>
    </row>
    <row r="1734" spans="1:34" s="3" customFormat="1" ht="11.85" customHeight="1" x14ac:dyDescent="0.2">
      <c r="C1734" s="2"/>
      <c r="D1734" s="2"/>
      <c r="E1734" s="2"/>
      <c r="F1734" s="2"/>
      <c r="G1734" s="2"/>
      <c r="H1734" s="2"/>
      <c r="I1734" s="2"/>
      <c r="J1734" s="2"/>
      <c r="K1734" s="4"/>
      <c r="L1734" s="2"/>
      <c r="M1734" s="4"/>
      <c r="N1734" s="2"/>
      <c r="O1734" s="4"/>
      <c r="P1734" s="2"/>
      <c r="Q1734" s="4"/>
      <c r="S1734" s="4"/>
      <c r="T1734" s="7"/>
      <c r="AH1734" s="5"/>
    </row>
    <row r="1735" spans="1:34" s="3" customFormat="1" ht="11.85" customHeight="1" x14ac:dyDescent="0.2">
      <c r="C1735" s="2"/>
      <c r="D1735" s="2"/>
      <c r="E1735" s="2"/>
      <c r="F1735" s="2"/>
      <c r="G1735" s="2"/>
      <c r="H1735" s="2"/>
      <c r="I1735" s="2"/>
      <c r="J1735" s="2"/>
      <c r="K1735" s="4"/>
      <c r="L1735" s="2"/>
      <c r="M1735" s="4"/>
      <c r="N1735" s="2"/>
      <c r="O1735" s="4"/>
      <c r="P1735" s="2"/>
      <c r="Q1735" s="4"/>
      <c r="S1735" s="4"/>
      <c r="T1735" s="7"/>
      <c r="AH1735" s="5"/>
    </row>
    <row r="1736" spans="1:34" s="3" customFormat="1" ht="11.85" customHeight="1" x14ac:dyDescent="0.2">
      <c r="C1736" s="2"/>
      <c r="D1736" s="2"/>
      <c r="E1736" s="2"/>
      <c r="F1736" s="2"/>
      <c r="G1736" s="2"/>
      <c r="H1736" s="2"/>
      <c r="I1736" s="2"/>
      <c r="J1736" s="2"/>
      <c r="K1736" s="4"/>
      <c r="L1736" s="2"/>
      <c r="M1736" s="4"/>
      <c r="N1736" s="2"/>
      <c r="O1736" s="4"/>
      <c r="P1736" s="2"/>
      <c r="Q1736" s="4"/>
      <c r="S1736" s="4"/>
      <c r="T1736" s="7"/>
      <c r="AH1736" s="5"/>
    </row>
    <row r="1737" spans="1:34" s="3" customFormat="1" ht="11.85" customHeight="1" x14ac:dyDescent="0.2">
      <c r="C1737" s="2"/>
      <c r="D1737" s="2"/>
      <c r="E1737" s="2"/>
      <c r="F1737" s="2"/>
      <c r="G1737" s="2"/>
      <c r="H1737" s="2"/>
      <c r="I1737" s="2"/>
      <c r="J1737" s="2"/>
      <c r="K1737" s="4"/>
      <c r="L1737" s="2"/>
      <c r="M1737" s="4"/>
      <c r="N1737" s="2"/>
      <c r="O1737" s="4"/>
      <c r="P1737" s="2"/>
      <c r="Q1737" s="4"/>
      <c r="S1737" s="4"/>
      <c r="T1737" s="7"/>
      <c r="AH1737" s="5"/>
    </row>
    <row r="1738" spans="1:34" s="3" customFormat="1" ht="11.85" customHeight="1" x14ac:dyDescent="0.2">
      <c r="C1738" s="2"/>
      <c r="D1738" s="2"/>
      <c r="E1738" s="2"/>
      <c r="F1738" s="2"/>
      <c r="G1738" s="2"/>
      <c r="H1738" s="2"/>
      <c r="I1738" s="2"/>
      <c r="J1738" s="2"/>
      <c r="K1738" s="4"/>
      <c r="L1738" s="2"/>
      <c r="M1738" s="4"/>
      <c r="N1738" s="2"/>
      <c r="O1738" s="4"/>
      <c r="P1738" s="2"/>
      <c r="Q1738" s="4"/>
      <c r="S1738" s="4"/>
      <c r="T1738" s="7"/>
      <c r="AH1738" s="5"/>
    </row>
    <row r="1739" spans="1:34" s="3" customFormat="1" ht="11.85" customHeight="1" x14ac:dyDescent="0.2">
      <c r="C1739" s="2"/>
      <c r="D1739" s="2"/>
      <c r="E1739" s="2"/>
      <c r="F1739" s="2"/>
      <c r="G1739" s="2"/>
      <c r="H1739" s="2"/>
      <c r="I1739" s="2"/>
      <c r="J1739" s="2"/>
      <c r="K1739" s="4"/>
      <c r="L1739" s="2"/>
      <c r="M1739" s="4"/>
      <c r="N1739" s="2"/>
      <c r="O1739" s="4"/>
      <c r="P1739" s="2"/>
      <c r="Q1739" s="4"/>
      <c r="S1739" s="4"/>
      <c r="T1739" s="7"/>
      <c r="AH1739" s="5"/>
    </row>
    <row r="1740" spans="1:34" s="3" customFormat="1" ht="11.85" customHeight="1" x14ac:dyDescent="0.2">
      <c r="A1740" s="1"/>
      <c r="B1740" s="1"/>
      <c r="C1740" s="2"/>
      <c r="E1740" s="2" t="str">
        <f>$E$1</f>
        <v>CITY OF BRADY</v>
      </c>
      <c r="G1740" s="2"/>
      <c r="I1740" s="2"/>
      <c r="K1740" s="4"/>
      <c r="M1740" s="4"/>
      <c r="O1740" s="4"/>
      <c r="Q1740" s="4"/>
      <c r="S1740" s="4"/>
      <c r="T1740" s="7"/>
      <c r="AH1740" s="5"/>
    </row>
    <row r="1741" spans="1:34" s="3" customFormat="1" ht="11.85" customHeight="1" x14ac:dyDescent="0.2">
      <c r="C1741" s="2"/>
      <c r="E1741" s="2" t="str">
        <f>$E$2</f>
        <v>BUDGET REPORT</v>
      </c>
      <c r="G1741" s="2"/>
      <c r="I1741" s="2"/>
      <c r="K1741" s="4"/>
      <c r="M1741" s="4"/>
      <c r="O1741" s="4"/>
      <c r="Q1741" s="4"/>
      <c r="S1741" s="4"/>
      <c r="T1741" s="7"/>
      <c r="AH1741" s="5"/>
    </row>
    <row r="1742" spans="1:34" s="3" customFormat="1" ht="11.85" customHeight="1" x14ac:dyDescent="0.2">
      <c r="C1742" s="2"/>
      <c r="E1742" s="2" t="str">
        <f>$E$3</f>
        <v>FISCAL YEAR 2017 - 2018</v>
      </c>
      <c r="G1742" s="2"/>
      <c r="I1742" s="2"/>
      <c r="K1742" s="4"/>
      <c r="M1742" s="4"/>
      <c r="O1742" s="4"/>
      <c r="Q1742" s="4"/>
      <c r="S1742" s="4"/>
      <c r="T1742" s="7"/>
      <c r="AH1742" s="5"/>
    </row>
    <row r="1743" spans="1:34" s="3" customFormat="1" ht="11.85" customHeight="1" x14ac:dyDescent="0.2">
      <c r="A1743" s="3" t="s">
        <v>3</v>
      </c>
      <c r="C1743" s="2"/>
      <c r="E1743" s="2"/>
      <c r="G1743" s="2"/>
      <c r="I1743" s="2"/>
      <c r="K1743" s="4"/>
      <c r="M1743" s="4"/>
      <c r="O1743" s="4"/>
      <c r="Q1743" s="4"/>
      <c r="S1743" s="4"/>
      <c r="T1743" s="7"/>
      <c r="AH1743" s="5"/>
    </row>
    <row r="1744" spans="1:34" s="3" customFormat="1" ht="11.85" customHeight="1" x14ac:dyDescent="0.2">
      <c r="A1744" s="3" t="s">
        <v>863</v>
      </c>
      <c r="C1744" s="2"/>
      <c r="E1744" s="2"/>
      <c r="G1744" s="2"/>
      <c r="I1744" s="2"/>
      <c r="K1744" s="4"/>
      <c r="M1744" s="4"/>
      <c r="O1744" s="4"/>
      <c r="Q1744" s="4"/>
      <c r="S1744" s="4"/>
      <c r="T1744" s="7"/>
      <c r="AH1744" s="5"/>
    </row>
    <row r="1745" spans="1:34" s="3" customFormat="1" ht="11.85" customHeight="1" x14ac:dyDescent="0.2">
      <c r="C1745" s="2"/>
      <c r="E1745" s="2"/>
      <c r="G1745" s="2"/>
      <c r="I1745" s="49" t="str">
        <f>$I$6</f>
        <v>(----- 2016-2017 ------)</v>
      </c>
      <c r="J1745" s="49"/>
      <c r="K1745" s="49"/>
      <c r="L1745" s="8"/>
      <c r="M1745" s="49" t="str">
        <f>$M$6</f>
        <v>2017-2018</v>
      </c>
      <c r="N1745" s="49"/>
      <c r="O1745" s="49"/>
      <c r="P1745" s="49"/>
      <c r="Q1745" s="49"/>
      <c r="S1745" s="4"/>
      <c r="T1745" s="7"/>
      <c r="AH1745" s="5"/>
    </row>
    <row r="1746" spans="1:34" s="3" customFormat="1" ht="11.85" customHeight="1" x14ac:dyDescent="0.2">
      <c r="C1746" s="9" t="str">
        <f>$C$7</f>
        <v>2013-2014</v>
      </c>
      <c r="D1746" s="8"/>
      <c r="E1746" s="9" t="str">
        <f>$E$7</f>
        <v>2014-2015</v>
      </c>
      <c r="F1746" s="8"/>
      <c r="G1746" s="9" t="str">
        <f>$G$7</f>
        <v>2015-2016</v>
      </c>
      <c r="H1746" s="8"/>
      <c r="I1746" s="9" t="s">
        <v>9</v>
      </c>
      <c r="J1746" s="8"/>
      <c r="K1746" s="10" t="str">
        <f>+$K$7</f>
        <v>PROJECTED</v>
      </c>
      <c r="L1746" s="8"/>
      <c r="M1746" s="10" t="str">
        <f>$M$7</f>
        <v>2017-2018</v>
      </c>
      <c r="N1746" s="8"/>
      <c r="O1746" s="10" t="str">
        <f>$O$7</f>
        <v>2017-2018</v>
      </c>
      <c r="P1746" s="8"/>
      <c r="Q1746" s="10" t="str">
        <f>$Q$7</f>
        <v>APPROVED</v>
      </c>
      <c r="S1746" s="4"/>
      <c r="T1746" s="7"/>
      <c r="AH1746" s="5"/>
    </row>
    <row r="1747" spans="1:34" s="3" customFormat="1" ht="11.85" customHeight="1" x14ac:dyDescent="0.2">
      <c r="A1747" s="11" t="s">
        <v>247</v>
      </c>
      <c r="C1747" s="12" t="s">
        <v>12</v>
      </c>
      <c r="D1747" s="8"/>
      <c r="E1747" s="12" t="s">
        <v>12</v>
      </c>
      <c r="F1747" s="8"/>
      <c r="G1747" s="12" t="s">
        <v>12</v>
      </c>
      <c r="H1747" s="8"/>
      <c r="I1747" s="12" t="s">
        <v>13</v>
      </c>
      <c r="J1747" s="8"/>
      <c r="K1747" s="13" t="s">
        <v>13</v>
      </c>
      <c r="L1747" s="8"/>
      <c r="M1747" s="13" t="str">
        <f>$M$8</f>
        <v>BASE</v>
      </c>
      <c r="N1747" s="8"/>
      <c r="O1747" s="13" t="str">
        <f>$O$8</f>
        <v>SUPPLEMENTAL</v>
      </c>
      <c r="P1747" s="8"/>
      <c r="Q1747" s="13" t="str">
        <f>$Q$8</f>
        <v>BUDGET</v>
      </c>
      <c r="S1747" s="4"/>
      <c r="T1747" s="7"/>
      <c r="AH1747" s="5"/>
    </row>
    <row r="1748" spans="1:34" s="3" customFormat="1" ht="11.85" customHeight="1" x14ac:dyDescent="0.2">
      <c r="C1748" s="2"/>
      <c r="E1748" s="2"/>
      <c r="G1748" s="2"/>
      <c r="I1748" s="2"/>
      <c r="K1748" s="4"/>
      <c r="M1748" s="4"/>
      <c r="O1748" s="4"/>
      <c r="Q1748" s="4"/>
      <c r="S1748" s="4"/>
      <c r="T1748" s="7"/>
      <c r="AH1748" s="5"/>
    </row>
    <row r="1749" spans="1:34" s="3" customFormat="1" ht="11.85" customHeight="1" x14ac:dyDescent="0.2">
      <c r="A1749" s="14" t="s">
        <v>248</v>
      </c>
      <c r="C1749" s="2"/>
      <c r="E1749" s="2"/>
      <c r="G1749" s="2"/>
      <c r="I1749" s="2"/>
      <c r="K1749" s="4"/>
      <c r="M1749" s="4"/>
      <c r="O1749" s="4"/>
      <c r="Q1749" s="4"/>
      <c r="S1749" s="4"/>
      <c r="T1749" s="7"/>
      <c r="AH1749" s="5"/>
    </row>
    <row r="1750" spans="1:34" s="3" customFormat="1" ht="11.85" customHeight="1" x14ac:dyDescent="0.2">
      <c r="A1750" s="3" t="s">
        <v>864</v>
      </c>
      <c r="C1750" s="2">
        <v>339217.32</v>
      </c>
      <c r="D1750" s="2"/>
      <c r="E1750" s="2">
        <v>353190.47</v>
      </c>
      <c r="F1750" s="2"/>
      <c r="G1750" s="2">
        <v>294011.33</v>
      </c>
      <c r="H1750" s="2"/>
      <c r="I1750" s="2">
        <v>680032</v>
      </c>
      <c r="J1750" s="2"/>
      <c r="K1750" s="4">
        <v>685000</v>
      </c>
      <c r="L1750" s="2"/>
      <c r="M1750" s="4">
        <v>691597</v>
      </c>
      <c r="N1750" s="2"/>
      <c r="O1750" s="4">
        <v>35640</v>
      </c>
      <c r="P1750" s="2"/>
      <c r="Q1750" s="4">
        <f t="shared" ref="Q1750:Q1759" si="61">M1750+O1750</f>
        <v>727237</v>
      </c>
      <c r="S1750" s="4"/>
      <c r="T1750" s="15"/>
      <c r="AH1750" s="5"/>
    </row>
    <row r="1751" spans="1:34" s="3" customFormat="1" ht="11.85" customHeight="1" x14ac:dyDescent="0.2">
      <c r="A1751" s="3" t="s">
        <v>865</v>
      </c>
      <c r="C1751" s="2">
        <v>19940.939999999999</v>
      </c>
      <c r="D1751" s="2"/>
      <c r="E1751" s="2">
        <v>19809.29</v>
      </c>
      <c r="F1751" s="2"/>
      <c r="G1751" s="2">
        <v>45238.19</v>
      </c>
      <c r="H1751" s="2"/>
      <c r="I1751" s="2">
        <v>68000</v>
      </c>
      <c r="J1751" s="2"/>
      <c r="K1751" s="4">
        <v>68000</v>
      </c>
      <c r="L1751" s="2"/>
      <c r="M1751" s="4">
        <v>60000</v>
      </c>
      <c r="N1751" s="2"/>
      <c r="O1751" s="4">
        <v>0</v>
      </c>
      <c r="P1751" s="2"/>
      <c r="Q1751" s="4">
        <f t="shared" si="61"/>
        <v>60000</v>
      </c>
      <c r="S1751" s="4"/>
      <c r="T1751" s="15"/>
      <c r="AH1751" s="5"/>
    </row>
    <row r="1752" spans="1:34" s="3" customFormat="1" ht="11.85" customHeight="1" x14ac:dyDescent="0.2">
      <c r="A1752" s="3" t="s">
        <v>866</v>
      </c>
      <c r="C1752" s="2">
        <v>0</v>
      </c>
      <c r="D1752" s="2"/>
      <c r="E1752" s="2">
        <v>10025</v>
      </c>
      <c r="F1752" s="2"/>
      <c r="G1752" s="2">
        <v>6375</v>
      </c>
      <c r="H1752" s="2"/>
      <c r="I1752" s="2">
        <v>18100</v>
      </c>
      <c r="J1752" s="2"/>
      <c r="K1752" s="4">
        <v>18100</v>
      </c>
      <c r="L1752" s="2"/>
      <c r="M1752" s="4">
        <v>18100</v>
      </c>
      <c r="N1752" s="2"/>
      <c r="O1752" s="4">
        <v>0</v>
      </c>
      <c r="P1752" s="2"/>
      <c r="Q1752" s="4">
        <f t="shared" si="61"/>
        <v>18100</v>
      </c>
      <c r="S1752" s="4"/>
      <c r="T1752" s="15"/>
      <c r="AH1752" s="5"/>
    </row>
    <row r="1753" spans="1:34" s="3" customFormat="1" ht="11.85" customHeight="1" x14ac:dyDescent="0.2">
      <c r="A1753" s="3" t="s">
        <v>867</v>
      </c>
      <c r="C1753" s="2">
        <v>445</v>
      </c>
      <c r="D1753" s="2"/>
      <c r="E1753" s="2">
        <v>0</v>
      </c>
      <c r="F1753" s="2"/>
      <c r="G1753" s="2">
        <v>75</v>
      </c>
      <c r="H1753" s="2"/>
      <c r="I1753" s="2">
        <v>0</v>
      </c>
      <c r="J1753" s="2"/>
      <c r="K1753" s="4">
        <v>0</v>
      </c>
      <c r="L1753" s="2"/>
      <c r="M1753" s="4">
        <v>0</v>
      </c>
      <c r="N1753" s="2"/>
      <c r="O1753" s="4">
        <v>0</v>
      </c>
      <c r="P1753" s="2"/>
      <c r="Q1753" s="4">
        <f t="shared" si="61"/>
        <v>0</v>
      </c>
      <c r="S1753" s="4"/>
      <c r="T1753" s="15"/>
      <c r="AH1753" s="5"/>
    </row>
    <row r="1754" spans="1:34" s="3" customFormat="1" ht="11.85" customHeight="1" x14ac:dyDescent="0.2">
      <c r="A1754" s="3" t="s">
        <v>868</v>
      </c>
      <c r="C1754" s="2">
        <v>0</v>
      </c>
      <c r="D1754" s="2"/>
      <c r="E1754" s="2">
        <v>0</v>
      </c>
      <c r="F1754" s="2"/>
      <c r="G1754" s="2">
        <v>0</v>
      </c>
      <c r="H1754" s="2"/>
      <c r="I1754" s="2">
        <v>0</v>
      </c>
      <c r="J1754" s="2"/>
      <c r="K1754" s="4">
        <v>0</v>
      </c>
      <c r="L1754" s="2"/>
      <c r="M1754" s="4">
        <v>0</v>
      </c>
      <c r="N1754" s="2"/>
      <c r="O1754" s="4">
        <v>0</v>
      </c>
      <c r="P1754" s="2"/>
      <c r="Q1754" s="4">
        <f t="shared" si="61"/>
        <v>0</v>
      </c>
      <c r="S1754" s="4"/>
      <c r="T1754" s="15"/>
      <c r="AH1754" s="5"/>
    </row>
    <row r="1755" spans="1:34" s="3" customFormat="1" ht="11.85" customHeight="1" x14ac:dyDescent="0.2">
      <c r="A1755" s="3" t="s">
        <v>869</v>
      </c>
      <c r="C1755" s="2">
        <v>48321.46</v>
      </c>
      <c r="D1755" s="2"/>
      <c r="E1755" s="2">
        <v>53688.05</v>
      </c>
      <c r="F1755" s="2"/>
      <c r="G1755" s="2">
        <v>46198.18</v>
      </c>
      <c r="H1755" s="2"/>
      <c r="I1755" s="2">
        <v>147672</v>
      </c>
      <c r="J1755" s="2"/>
      <c r="K1755" s="4">
        <v>136572</v>
      </c>
      <c r="L1755" s="2"/>
      <c r="M1755" s="4">
        <v>171227</v>
      </c>
      <c r="N1755" s="2"/>
      <c r="O1755" s="4">
        <v>0</v>
      </c>
      <c r="P1755" s="2"/>
      <c r="Q1755" s="4">
        <f t="shared" si="61"/>
        <v>171227</v>
      </c>
      <c r="S1755" s="4"/>
      <c r="T1755" s="15"/>
      <c r="AH1755" s="5"/>
    </row>
    <row r="1756" spans="1:34" s="3" customFormat="1" ht="11.85" customHeight="1" x14ac:dyDescent="0.2">
      <c r="A1756" s="3" t="s">
        <v>870</v>
      </c>
      <c r="C1756" s="2">
        <v>36282.01</v>
      </c>
      <c r="D1756" s="2"/>
      <c r="E1756" s="2">
        <v>37689.81</v>
      </c>
      <c r="F1756" s="2"/>
      <c r="G1756" s="2">
        <v>32657.48</v>
      </c>
      <c r="H1756" s="2"/>
      <c r="I1756" s="2">
        <v>75637</v>
      </c>
      <c r="J1756" s="2"/>
      <c r="K1756" s="4">
        <v>75637</v>
      </c>
      <c r="L1756" s="2"/>
      <c r="M1756" s="4">
        <v>77636</v>
      </c>
      <c r="N1756" s="2"/>
      <c r="O1756" s="4">
        <v>3920</v>
      </c>
      <c r="P1756" s="2"/>
      <c r="Q1756" s="4">
        <f t="shared" si="61"/>
        <v>81556</v>
      </c>
      <c r="S1756" s="4"/>
      <c r="T1756" s="15"/>
      <c r="AH1756" s="5"/>
    </row>
    <row r="1757" spans="1:34" s="3" customFormat="1" ht="11.85" customHeight="1" x14ac:dyDescent="0.2">
      <c r="A1757" s="3" t="s">
        <v>871</v>
      </c>
      <c r="C1757" s="2">
        <v>12624.97</v>
      </c>
      <c r="D1757" s="2"/>
      <c r="E1757" s="2">
        <v>13107.92</v>
      </c>
      <c r="F1757" s="2"/>
      <c r="G1757" s="2">
        <v>11609.6</v>
      </c>
      <c r="H1757" s="2"/>
      <c r="I1757" s="2">
        <v>21168</v>
      </c>
      <c r="J1757" s="2"/>
      <c r="K1757" s="4">
        <v>27300</v>
      </c>
      <c r="L1757" s="2"/>
      <c r="M1757" s="4">
        <v>27213</v>
      </c>
      <c r="N1757" s="2"/>
      <c r="O1757" s="4">
        <v>0</v>
      </c>
      <c r="P1757" s="2"/>
      <c r="Q1757" s="4">
        <f t="shared" si="61"/>
        <v>27213</v>
      </c>
      <c r="S1757" s="4"/>
      <c r="T1757" s="15"/>
      <c r="AH1757" s="5"/>
    </row>
    <row r="1758" spans="1:34" s="3" customFormat="1" ht="11.85" customHeight="1" x14ac:dyDescent="0.2">
      <c r="A1758" s="3" t="s">
        <v>872</v>
      </c>
      <c r="C1758" s="2">
        <v>1941.78</v>
      </c>
      <c r="D1758" s="2"/>
      <c r="E1758" s="2">
        <v>190.93</v>
      </c>
      <c r="F1758" s="2"/>
      <c r="G1758" s="2">
        <v>1518.89</v>
      </c>
      <c r="H1758" s="2"/>
      <c r="I1758" s="2">
        <v>1980</v>
      </c>
      <c r="J1758" s="2"/>
      <c r="K1758" s="4">
        <v>1980</v>
      </c>
      <c r="L1758" s="2"/>
      <c r="M1758" s="4">
        <v>1620</v>
      </c>
      <c r="N1758" s="2"/>
      <c r="O1758" s="4">
        <v>0</v>
      </c>
      <c r="P1758" s="2"/>
      <c r="Q1758" s="4">
        <f t="shared" si="61"/>
        <v>1620</v>
      </c>
      <c r="S1758" s="4"/>
      <c r="T1758" s="15"/>
      <c r="AH1758" s="5"/>
    </row>
    <row r="1759" spans="1:34" s="3" customFormat="1" ht="11.85" customHeight="1" x14ac:dyDescent="0.2">
      <c r="A1759" s="3" t="s">
        <v>873</v>
      </c>
      <c r="C1759" s="16">
        <v>27224.65</v>
      </c>
      <c r="D1759" s="2"/>
      <c r="E1759" s="16">
        <v>29046.17</v>
      </c>
      <c r="F1759" s="2"/>
      <c r="G1759" s="16">
        <v>26318.63</v>
      </c>
      <c r="H1759" s="2"/>
      <c r="I1759" s="16">
        <v>58346</v>
      </c>
      <c r="J1759" s="2"/>
      <c r="K1759" s="17">
        <v>58346</v>
      </c>
      <c r="L1759" s="2"/>
      <c r="M1759" s="17">
        <v>58625</v>
      </c>
      <c r="N1759" s="2"/>
      <c r="O1759" s="17">
        <v>2800</v>
      </c>
      <c r="P1759" s="2"/>
      <c r="Q1759" s="17">
        <f t="shared" si="61"/>
        <v>61425</v>
      </c>
      <c r="S1759" s="4"/>
      <c r="T1759" s="15"/>
      <c r="AH1759" s="5"/>
    </row>
    <row r="1760" spans="1:34" ht="11.85" customHeight="1" x14ac:dyDescent="0.2">
      <c r="A1760" s="3" t="s">
        <v>259</v>
      </c>
      <c r="C1760" s="2">
        <f>SUM(C1750:C1759)</f>
        <v>485998.13000000006</v>
      </c>
      <c r="D1760" s="2"/>
      <c r="E1760" s="2">
        <f>SUM(E1750:E1759)</f>
        <v>516747.6399999999</v>
      </c>
      <c r="F1760" s="2"/>
      <c r="G1760" s="2">
        <f>SUM(G1750:G1759)</f>
        <v>464002.3</v>
      </c>
      <c r="H1760" s="2"/>
      <c r="I1760" s="2">
        <f>SUM(I1750:I1759)</f>
        <v>1070935</v>
      </c>
      <c r="J1760" s="2"/>
      <c r="K1760" s="4">
        <f>SUM(K1750:K1759)</f>
        <v>1070935</v>
      </c>
      <c r="L1760" s="2"/>
      <c r="M1760" s="4">
        <f>SUM(M1750:M1759)</f>
        <v>1106018</v>
      </c>
      <c r="N1760" s="2"/>
      <c r="O1760" s="4">
        <f>SUM(O1750:O1759)</f>
        <v>42360</v>
      </c>
      <c r="P1760" s="2"/>
      <c r="Q1760" s="4">
        <f>SUM(Q1750:Q1759)</f>
        <v>1148378</v>
      </c>
      <c r="R1760" s="2"/>
      <c r="U1760" s="2"/>
    </row>
    <row r="1761" spans="1:34" ht="11.85" customHeight="1" x14ac:dyDescent="0.2">
      <c r="D1761" s="2"/>
      <c r="F1761" s="2"/>
      <c r="H1761" s="2"/>
      <c r="J1761" s="2"/>
      <c r="L1761" s="2"/>
      <c r="N1761" s="2"/>
      <c r="P1761" s="2"/>
    </row>
    <row r="1762" spans="1:34" ht="11.85" customHeight="1" x14ac:dyDescent="0.2">
      <c r="A1762" s="14" t="s">
        <v>260</v>
      </c>
      <c r="D1762" s="2"/>
      <c r="F1762" s="2"/>
      <c r="H1762" s="2"/>
      <c r="J1762" s="2"/>
      <c r="L1762" s="2"/>
      <c r="N1762" s="2"/>
      <c r="P1762" s="2"/>
    </row>
    <row r="1763" spans="1:34" ht="11.85" customHeight="1" x14ac:dyDescent="0.2">
      <c r="A1763" s="3" t="s">
        <v>874</v>
      </c>
      <c r="C1763" s="2">
        <v>150</v>
      </c>
      <c r="D1763" s="2"/>
      <c r="E1763" s="2">
        <v>0</v>
      </c>
      <c r="F1763" s="2"/>
      <c r="G1763" s="2">
        <v>0</v>
      </c>
      <c r="H1763" s="2"/>
      <c r="I1763" s="2">
        <v>300</v>
      </c>
      <c r="J1763" s="2"/>
      <c r="K1763" s="4">
        <v>300</v>
      </c>
      <c r="L1763" s="2"/>
      <c r="M1763" s="4">
        <v>500</v>
      </c>
      <c r="N1763" s="2"/>
      <c r="O1763" s="4">
        <v>0</v>
      </c>
      <c r="P1763" s="2"/>
      <c r="Q1763" s="4">
        <f t="shared" ref="Q1763:Q1775" si="62">M1763+O1763</f>
        <v>500</v>
      </c>
      <c r="T1763" s="15"/>
    </row>
    <row r="1764" spans="1:34" ht="11.85" customHeight="1" x14ac:dyDescent="0.2">
      <c r="A1764" s="3" t="s">
        <v>875</v>
      </c>
      <c r="C1764" s="2">
        <v>12025.11</v>
      </c>
      <c r="D1764" s="2"/>
      <c r="E1764" s="2">
        <v>10383.09</v>
      </c>
      <c r="F1764" s="2"/>
      <c r="G1764" s="2">
        <v>8784.09</v>
      </c>
      <c r="H1764" s="2"/>
      <c r="I1764" s="2">
        <v>10000</v>
      </c>
      <c r="J1764" s="2"/>
      <c r="K1764" s="4">
        <v>10000</v>
      </c>
      <c r="L1764" s="2"/>
      <c r="M1764" s="4">
        <v>10000</v>
      </c>
      <c r="N1764" s="2"/>
      <c r="O1764" s="4">
        <v>0</v>
      </c>
      <c r="P1764" s="2"/>
      <c r="Q1764" s="4">
        <f t="shared" si="62"/>
        <v>10000</v>
      </c>
      <c r="T1764" s="15"/>
    </row>
    <row r="1765" spans="1:34" ht="11.85" customHeight="1" x14ac:dyDescent="0.2">
      <c r="A1765" s="3" t="s">
        <v>876</v>
      </c>
      <c r="C1765" s="2">
        <v>15000</v>
      </c>
      <c r="D1765" s="2"/>
      <c r="E1765" s="2">
        <v>15000</v>
      </c>
      <c r="F1765" s="2"/>
      <c r="G1765" s="2">
        <v>15000</v>
      </c>
      <c r="H1765" s="2"/>
      <c r="I1765" s="2">
        <v>15000</v>
      </c>
      <c r="J1765" s="2"/>
      <c r="K1765" s="4">
        <v>15000</v>
      </c>
      <c r="L1765" s="2"/>
      <c r="M1765" s="4">
        <v>15000</v>
      </c>
      <c r="N1765" s="2"/>
      <c r="O1765" s="4">
        <v>0</v>
      </c>
      <c r="P1765" s="2"/>
      <c r="Q1765" s="4">
        <f t="shared" si="62"/>
        <v>15000</v>
      </c>
      <c r="T1765" s="15"/>
    </row>
    <row r="1766" spans="1:34" ht="11.85" customHeight="1" x14ac:dyDescent="0.2">
      <c r="A1766" s="3" t="s">
        <v>877</v>
      </c>
      <c r="C1766" s="2">
        <v>1762</v>
      </c>
      <c r="D1766" s="2"/>
      <c r="E1766" s="2">
        <v>0</v>
      </c>
      <c r="F1766" s="2"/>
      <c r="G1766" s="2">
        <v>1480</v>
      </c>
      <c r="H1766" s="2"/>
      <c r="I1766" s="2">
        <v>2000</v>
      </c>
      <c r="J1766" s="2"/>
      <c r="K1766" s="4">
        <v>2000</v>
      </c>
      <c r="L1766" s="2"/>
      <c r="M1766" s="4">
        <v>2500</v>
      </c>
      <c r="N1766" s="2"/>
      <c r="O1766" s="4">
        <v>0</v>
      </c>
      <c r="P1766" s="2"/>
      <c r="Q1766" s="4">
        <f t="shared" si="62"/>
        <v>2500</v>
      </c>
      <c r="T1766" s="15"/>
    </row>
    <row r="1767" spans="1:34" ht="11.85" customHeight="1" x14ac:dyDescent="0.2">
      <c r="A1767" s="3" t="s">
        <v>878</v>
      </c>
      <c r="C1767" s="2">
        <v>12945.16</v>
      </c>
      <c r="D1767" s="2"/>
      <c r="E1767" s="2">
        <v>14400.99</v>
      </c>
      <c r="F1767" s="2"/>
      <c r="G1767" s="2">
        <v>15677.48</v>
      </c>
      <c r="H1767" s="2"/>
      <c r="I1767" s="2">
        <v>15900</v>
      </c>
      <c r="J1767" s="2"/>
      <c r="K1767" s="4">
        <v>18000</v>
      </c>
      <c r="L1767" s="2"/>
      <c r="M1767" s="4">
        <v>18500</v>
      </c>
      <c r="N1767" s="2"/>
      <c r="O1767" s="4">
        <v>0</v>
      </c>
      <c r="P1767" s="2"/>
      <c r="Q1767" s="4">
        <f t="shared" si="62"/>
        <v>18500</v>
      </c>
      <c r="T1767" s="15"/>
    </row>
    <row r="1768" spans="1:34" ht="11.85" customHeight="1" x14ac:dyDescent="0.2">
      <c r="A1768" s="3" t="s">
        <v>879</v>
      </c>
      <c r="C1768" s="2">
        <v>60336.79</v>
      </c>
      <c r="D1768" s="2"/>
      <c r="E1768" s="2">
        <v>62839.94</v>
      </c>
      <c r="F1768" s="2"/>
      <c r="G1768" s="2">
        <v>47690.33</v>
      </c>
      <c r="H1768" s="2"/>
      <c r="I1768" s="2">
        <v>47000</v>
      </c>
      <c r="J1768" s="2"/>
      <c r="K1768" s="4">
        <v>48000</v>
      </c>
      <c r="L1768" s="2"/>
      <c r="M1768" s="4">
        <v>48000</v>
      </c>
      <c r="N1768" s="2"/>
      <c r="O1768" s="4">
        <v>0</v>
      </c>
      <c r="P1768" s="2"/>
      <c r="Q1768" s="4">
        <f t="shared" si="62"/>
        <v>48000</v>
      </c>
      <c r="T1768" s="15"/>
    </row>
    <row r="1769" spans="1:34" ht="11.85" customHeight="1" x14ac:dyDescent="0.2">
      <c r="A1769" s="3" t="s">
        <v>880</v>
      </c>
      <c r="C1769" s="2">
        <v>0</v>
      </c>
      <c r="D1769" s="2"/>
      <c r="E1769" s="2">
        <v>0</v>
      </c>
      <c r="F1769" s="2"/>
      <c r="G1769" s="2">
        <v>0</v>
      </c>
      <c r="H1769" s="2"/>
      <c r="I1769" s="2">
        <v>0</v>
      </c>
      <c r="J1769" s="2"/>
      <c r="K1769" s="4">
        <v>0</v>
      </c>
      <c r="L1769" s="2"/>
      <c r="M1769" s="4">
        <v>0</v>
      </c>
      <c r="N1769" s="2"/>
      <c r="O1769" s="4">
        <v>0</v>
      </c>
      <c r="P1769" s="2"/>
      <c r="Q1769" s="4">
        <f t="shared" si="62"/>
        <v>0</v>
      </c>
      <c r="T1769" s="15"/>
    </row>
    <row r="1770" spans="1:34" ht="11.85" customHeight="1" x14ac:dyDescent="0.2">
      <c r="A1770" s="3" t="s">
        <v>881</v>
      </c>
      <c r="C1770" s="2">
        <v>0</v>
      </c>
      <c r="D1770" s="2"/>
      <c r="E1770" s="2">
        <v>0</v>
      </c>
      <c r="F1770" s="2"/>
      <c r="G1770" s="2">
        <v>0</v>
      </c>
      <c r="H1770" s="2"/>
      <c r="I1770" s="2">
        <v>0</v>
      </c>
      <c r="J1770" s="2"/>
      <c r="K1770" s="4">
        <v>0</v>
      </c>
      <c r="L1770" s="2"/>
      <c r="M1770" s="4">
        <v>0</v>
      </c>
      <c r="N1770" s="2"/>
      <c r="O1770" s="4">
        <v>0</v>
      </c>
      <c r="P1770" s="2"/>
      <c r="Q1770" s="4">
        <f t="shared" si="62"/>
        <v>0</v>
      </c>
      <c r="T1770" s="15"/>
    </row>
    <row r="1771" spans="1:34" ht="11.85" customHeight="1" x14ac:dyDescent="0.2">
      <c r="A1771" s="3" t="s">
        <v>882</v>
      </c>
      <c r="C1771" s="2">
        <v>2004.21</v>
      </c>
      <c r="D1771" s="2"/>
      <c r="E1771" s="2">
        <v>2414.37</v>
      </c>
      <c r="F1771" s="2"/>
      <c r="G1771" s="2">
        <v>2212.4</v>
      </c>
      <c r="H1771" s="2"/>
      <c r="I1771" s="2">
        <v>2700</v>
      </c>
      <c r="J1771" s="2"/>
      <c r="K1771" s="4">
        <v>2700</v>
      </c>
      <c r="L1771" s="2"/>
      <c r="M1771" s="4">
        <v>2700</v>
      </c>
      <c r="N1771" s="2"/>
      <c r="O1771" s="4">
        <v>0</v>
      </c>
      <c r="P1771" s="2"/>
      <c r="Q1771" s="4">
        <f t="shared" si="62"/>
        <v>2700</v>
      </c>
      <c r="T1771" s="15"/>
    </row>
    <row r="1772" spans="1:34" ht="11.85" customHeight="1" x14ac:dyDescent="0.2">
      <c r="A1772" s="3" t="s">
        <v>883</v>
      </c>
      <c r="C1772" s="2">
        <v>0</v>
      </c>
      <c r="D1772" s="2"/>
      <c r="E1772" s="2">
        <v>0</v>
      </c>
      <c r="F1772" s="2"/>
      <c r="G1772" s="2">
        <v>0</v>
      </c>
      <c r="H1772" s="2"/>
      <c r="I1772" s="2">
        <v>0</v>
      </c>
      <c r="J1772" s="2"/>
      <c r="K1772" s="4">
        <v>0</v>
      </c>
      <c r="L1772" s="2"/>
      <c r="M1772" s="4">
        <v>0</v>
      </c>
      <c r="N1772" s="2"/>
      <c r="O1772" s="4">
        <v>0</v>
      </c>
      <c r="P1772" s="2"/>
      <c r="Q1772" s="4">
        <f t="shared" si="62"/>
        <v>0</v>
      </c>
      <c r="T1772" s="15"/>
    </row>
    <row r="1773" spans="1:34" ht="11.85" customHeight="1" x14ac:dyDescent="0.2">
      <c r="A1773" s="3" t="s">
        <v>884</v>
      </c>
      <c r="C1773" s="2">
        <v>0</v>
      </c>
      <c r="D1773" s="2"/>
      <c r="E1773" s="2">
        <v>190.18</v>
      </c>
      <c r="F1773" s="2"/>
      <c r="G1773" s="2">
        <v>502.23</v>
      </c>
      <c r="H1773" s="2"/>
      <c r="I1773" s="2">
        <v>500</v>
      </c>
      <c r="J1773" s="2"/>
      <c r="K1773" s="4">
        <v>900</v>
      </c>
      <c r="L1773" s="2"/>
      <c r="M1773" s="4">
        <v>1000</v>
      </c>
      <c r="N1773" s="2"/>
      <c r="O1773" s="4">
        <v>0</v>
      </c>
      <c r="P1773" s="2"/>
      <c r="Q1773" s="4">
        <f t="shared" si="62"/>
        <v>1000</v>
      </c>
      <c r="T1773" s="15"/>
    </row>
    <row r="1774" spans="1:34" ht="11.85" customHeight="1" x14ac:dyDescent="0.2">
      <c r="A1774" s="3" t="s">
        <v>885</v>
      </c>
      <c r="C1774" s="2">
        <v>1361.5</v>
      </c>
      <c r="D1774" s="2"/>
      <c r="E1774" s="2">
        <v>1391.5</v>
      </c>
      <c r="F1774" s="2"/>
      <c r="G1774" s="2">
        <v>969.5</v>
      </c>
      <c r="H1774" s="2"/>
      <c r="I1774" s="2">
        <v>2000</v>
      </c>
      <c r="J1774" s="2"/>
      <c r="K1774" s="4">
        <v>2000</v>
      </c>
      <c r="L1774" s="2"/>
      <c r="M1774" s="4">
        <v>2500</v>
      </c>
      <c r="N1774" s="2"/>
      <c r="O1774" s="4">
        <v>0</v>
      </c>
      <c r="P1774" s="2"/>
      <c r="Q1774" s="4">
        <f t="shared" si="62"/>
        <v>2500</v>
      </c>
      <c r="T1774" s="15"/>
    </row>
    <row r="1775" spans="1:34" ht="11.85" customHeight="1" x14ac:dyDescent="0.2">
      <c r="A1775" s="3" t="s">
        <v>886</v>
      </c>
      <c r="C1775" s="16">
        <v>0</v>
      </c>
      <c r="D1775" s="2"/>
      <c r="E1775" s="16">
        <v>0</v>
      </c>
      <c r="F1775" s="2"/>
      <c r="G1775" s="16">
        <v>958.5</v>
      </c>
      <c r="H1775" s="2"/>
      <c r="I1775" s="16">
        <v>3000</v>
      </c>
      <c r="J1775" s="2"/>
      <c r="K1775" s="17">
        <v>3000</v>
      </c>
      <c r="L1775" s="2"/>
      <c r="M1775" s="17">
        <v>1500</v>
      </c>
      <c r="N1775" s="2"/>
      <c r="O1775" s="17">
        <v>0</v>
      </c>
      <c r="P1775" s="2"/>
      <c r="Q1775" s="17">
        <f t="shared" si="62"/>
        <v>1500</v>
      </c>
      <c r="T1775" s="15"/>
    </row>
    <row r="1776" spans="1:34" s="3" customFormat="1" ht="11.85" customHeight="1" x14ac:dyDescent="0.2">
      <c r="A1776" s="3" t="s">
        <v>277</v>
      </c>
      <c r="C1776" s="2">
        <f>SUM(C1763:C1775)</f>
        <v>105584.77</v>
      </c>
      <c r="D1776" s="2"/>
      <c r="E1776" s="2">
        <f>SUM(E1763:E1775)</f>
        <v>106620.06999999999</v>
      </c>
      <c r="F1776" s="2"/>
      <c r="G1776" s="2">
        <f>SUM(G1763:G1775)</f>
        <v>93274.529999999984</v>
      </c>
      <c r="H1776" s="2"/>
      <c r="I1776" s="2">
        <f>SUM(I1763:I1775)</f>
        <v>98400</v>
      </c>
      <c r="J1776" s="2"/>
      <c r="K1776" s="4">
        <f>SUM(K1763:K1775)</f>
        <v>101900</v>
      </c>
      <c r="L1776" s="2"/>
      <c r="M1776" s="4">
        <f>SUM(M1763:M1775)</f>
        <v>102200</v>
      </c>
      <c r="N1776" s="2"/>
      <c r="O1776" s="4">
        <f>SUM(O1763:O1775)</f>
        <v>0</v>
      </c>
      <c r="P1776" s="2"/>
      <c r="Q1776" s="4">
        <f>SUM(Q1763:Q1775)</f>
        <v>102200</v>
      </c>
      <c r="S1776" s="4"/>
      <c r="T1776" s="7"/>
      <c r="AH1776" s="5"/>
    </row>
    <row r="1777" spans="1:34" s="3" customFormat="1" ht="11.85" customHeight="1" x14ac:dyDescent="0.2">
      <c r="C1777" s="2"/>
      <c r="D1777" s="2"/>
      <c r="E1777" s="2"/>
      <c r="F1777" s="2"/>
      <c r="G1777" s="2"/>
      <c r="H1777" s="2"/>
      <c r="I1777" s="2"/>
      <c r="J1777" s="2"/>
      <c r="K1777" s="4"/>
      <c r="L1777" s="2"/>
      <c r="M1777" s="4"/>
      <c r="N1777" s="2"/>
      <c r="O1777" s="4"/>
      <c r="P1777" s="2"/>
      <c r="Q1777" s="4"/>
      <c r="S1777" s="4"/>
      <c r="T1777" s="7"/>
      <c r="AH1777" s="5"/>
    </row>
    <row r="1778" spans="1:34" s="3" customFormat="1" ht="11.85" customHeight="1" x14ac:dyDescent="0.2">
      <c r="A1778" s="14" t="s">
        <v>278</v>
      </c>
      <c r="C1778" s="2"/>
      <c r="D1778" s="2"/>
      <c r="E1778" s="2"/>
      <c r="F1778" s="2"/>
      <c r="G1778" s="2"/>
      <c r="H1778" s="2"/>
      <c r="I1778" s="2"/>
      <c r="J1778" s="2"/>
      <c r="K1778" s="4"/>
      <c r="L1778" s="2"/>
      <c r="M1778" s="4"/>
      <c r="N1778" s="2"/>
      <c r="O1778" s="4"/>
      <c r="P1778" s="2"/>
      <c r="Q1778" s="4"/>
      <c r="S1778" s="4"/>
      <c r="T1778" s="7"/>
      <c r="AH1778" s="5"/>
    </row>
    <row r="1779" spans="1:34" s="3" customFormat="1" ht="11.85" customHeight="1" x14ac:dyDescent="0.2">
      <c r="A1779" s="3" t="s">
        <v>887</v>
      </c>
      <c r="C1779" s="2">
        <v>954.62</v>
      </c>
      <c r="D1779" s="2"/>
      <c r="E1779" s="2">
        <v>1137.71</v>
      </c>
      <c r="F1779" s="2"/>
      <c r="G1779" s="2">
        <v>1153.54</v>
      </c>
      <c r="H1779" s="2"/>
      <c r="I1779" s="2">
        <v>2000</v>
      </c>
      <c r="J1779" s="2"/>
      <c r="K1779" s="4">
        <v>2000</v>
      </c>
      <c r="L1779" s="2"/>
      <c r="M1779" s="4">
        <v>2000</v>
      </c>
      <c r="N1779" s="2"/>
      <c r="O1779" s="4">
        <v>0</v>
      </c>
      <c r="P1779" s="2"/>
      <c r="Q1779" s="4">
        <f t="shared" ref="Q1779:Q1797" si="63">M1779+O1779</f>
        <v>2000</v>
      </c>
      <c r="S1779" s="4"/>
      <c r="T1779" s="15"/>
      <c r="AH1779" s="5"/>
    </row>
    <row r="1780" spans="1:34" s="3" customFormat="1" ht="11.85" customHeight="1" x14ac:dyDescent="0.2">
      <c r="A1780" s="3" t="s">
        <v>888</v>
      </c>
      <c r="C1780" s="2">
        <v>572.62</v>
      </c>
      <c r="D1780" s="2"/>
      <c r="E1780" s="2">
        <v>358</v>
      </c>
      <c r="F1780" s="2"/>
      <c r="G1780" s="2">
        <v>1128.27</v>
      </c>
      <c r="H1780" s="2"/>
      <c r="I1780" s="2">
        <v>4000</v>
      </c>
      <c r="J1780" s="2"/>
      <c r="K1780" s="4">
        <v>4000</v>
      </c>
      <c r="L1780" s="2"/>
      <c r="M1780" s="4">
        <v>4800</v>
      </c>
      <c r="N1780" s="2"/>
      <c r="O1780" s="4">
        <v>0</v>
      </c>
      <c r="P1780" s="2"/>
      <c r="Q1780" s="4">
        <f t="shared" si="63"/>
        <v>4800</v>
      </c>
      <c r="S1780" s="4"/>
      <c r="T1780" s="15"/>
      <c r="AH1780" s="5"/>
    </row>
    <row r="1781" spans="1:34" s="3" customFormat="1" ht="11.85" customHeight="1" x14ac:dyDescent="0.2">
      <c r="A1781" s="3" t="s">
        <v>889</v>
      </c>
      <c r="C1781" s="2">
        <v>4373.3999999999996</v>
      </c>
      <c r="D1781" s="2"/>
      <c r="E1781" s="2">
        <v>3453.77</v>
      </c>
      <c r="F1781" s="2"/>
      <c r="G1781" s="2">
        <v>3883.39</v>
      </c>
      <c r="H1781" s="2"/>
      <c r="I1781" s="2">
        <v>6000</v>
      </c>
      <c r="J1781" s="2"/>
      <c r="K1781" s="4">
        <v>6000</v>
      </c>
      <c r="L1781" s="2"/>
      <c r="M1781" s="4">
        <v>6000</v>
      </c>
      <c r="N1781" s="2"/>
      <c r="O1781" s="4">
        <v>0</v>
      </c>
      <c r="P1781" s="2"/>
      <c r="Q1781" s="4">
        <f t="shared" si="63"/>
        <v>6000</v>
      </c>
      <c r="S1781" s="4"/>
      <c r="T1781" s="15"/>
      <c r="AH1781" s="5"/>
    </row>
    <row r="1782" spans="1:34" s="3" customFormat="1" ht="11.85" customHeight="1" x14ac:dyDescent="0.2">
      <c r="A1782" s="3" t="s">
        <v>890</v>
      </c>
      <c r="C1782" s="2">
        <v>20685.689999999999</v>
      </c>
      <c r="D1782" s="2"/>
      <c r="E1782" s="2">
        <v>8821.89</v>
      </c>
      <c r="F1782" s="2"/>
      <c r="G1782" s="2">
        <v>6153.75</v>
      </c>
      <c r="H1782" s="2"/>
      <c r="I1782" s="2">
        <v>11000</v>
      </c>
      <c r="J1782" s="2"/>
      <c r="K1782" s="4">
        <v>7000</v>
      </c>
      <c r="L1782" s="2"/>
      <c r="M1782" s="4">
        <v>11000</v>
      </c>
      <c r="N1782" s="2"/>
      <c r="O1782" s="4">
        <v>0</v>
      </c>
      <c r="P1782" s="2"/>
      <c r="Q1782" s="4">
        <f t="shared" si="63"/>
        <v>11000</v>
      </c>
      <c r="S1782" s="4"/>
      <c r="T1782" s="15"/>
      <c r="AH1782" s="5"/>
    </row>
    <row r="1783" spans="1:34" s="3" customFormat="1" ht="11.85" customHeight="1" x14ac:dyDescent="0.2">
      <c r="A1783" s="3" t="s">
        <v>891</v>
      </c>
      <c r="C1783" s="2">
        <v>8433.1299999999992</v>
      </c>
      <c r="D1783" s="2"/>
      <c r="E1783" s="2">
        <v>10272.870000000001</v>
      </c>
      <c r="F1783" s="2"/>
      <c r="G1783" s="2">
        <v>10051.43</v>
      </c>
      <c r="H1783" s="2"/>
      <c r="I1783" s="2">
        <v>10000</v>
      </c>
      <c r="J1783" s="2"/>
      <c r="K1783" s="4">
        <v>8000</v>
      </c>
      <c r="L1783" s="2"/>
      <c r="M1783" s="4">
        <v>10000</v>
      </c>
      <c r="N1783" s="2"/>
      <c r="O1783" s="4">
        <v>0</v>
      </c>
      <c r="P1783" s="2"/>
      <c r="Q1783" s="4">
        <f t="shared" si="63"/>
        <v>10000</v>
      </c>
      <c r="S1783" s="4"/>
      <c r="T1783" s="15"/>
      <c r="AH1783" s="5"/>
    </row>
    <row r="1784" spans="1:34" s="3" customFormat="1" ht="11.85" customHeight="1" x14ac:dyDescent="0.2">
      <c r="A1784" s="3" t="s">
        <v>892</v>
      </c>
      <c r="C1784" s="2">
        <v>1437.48</v>
      </c>
      <c r="D1784" s="2"/>
      <c r="E1784" s="2">
        <v>524.52</v>
      </c>
      <c r="F1784" s="2"/>
      <c r="G1784" s="2">
        <v>5944.5</v>
      </c>
      <c r="H1784" s="2"/>
      <c r="I1784" s="2">
        <v>2000</v>
      </c>
      <c r="J1784" s="2"/>
      <c r="K1784" s="4">
        <v>2000</v>
      </c>
      <c r="L1784" s="2"/>
      <c r="M1784" s="4">
        <v>2000</v>
      </c>
      <c r="N1784" s="2"/>
      <c r="O1784" s="4">
        <v>0</v>
      </c>
      <c r="P1784" s="2"/>
      <c r="Q1784" s="4">
        <f t="shared" si="63"/>
        <v>2000</v>
      </c>
      <c r="S1784" s="4"/>
      <c r="T1784" s="15"/>
      <c r="AH1784" s="5"/>
    </row>
    <row r="1785" spans="1:34" s="3" customFormat="1" ht="11.85" customHeight="1" x14ac:dyDescent="0.2">
      <c r="A1785" s="3" t="s">
        <v>893</v>
      </c>
      <c r="C1785" s="2">
        <v>882.26</v>
      </c>
      <c r="D1785" s="2"/>
      <c r="E1785" s="2">
        <v>0</v>
      </c>
      <c r="F1785" s="2"/>
      <c r="G1785" s="2">
        <v>1678.64</v>
      </c>
      <c r="H1785" s="2"/>
      <c r="I1785" s="2">
        <v>3200</v>
      </c>
      <c r="J1785" s="2"/>
      <c r="K1785" s="4">
        <v>3200</v>
      </c>
      <c r="L1785" s="2"/>
      <c r="M1785" s="4">
        <v>4000</v>
      </c>
      <c r="N1785" s="2"/>
      <c r="O1785" s="4">
        <v>0</v>
      </c>
      <c r="P1785" s="2"/>
      <c r="Q1785" s="4">
        <f t="shared" si="63"/>
        <v>4000</v>
      </c>
      <c r="S1785" s="4"/>
      <c r="T1785" s="15"/>
      <c r="AH1785" s="5"/>
    </row>
    <row r="1786" spans="1:34" s="3" customFormat="1" ht="11.85" customHeight="1" x14ac:dyDescent="0.2">
      <c r="A1786" s="3" t="s">
        <v>894</v>
      </c>
      <c r="C1786" s="2">
        <v>0</v>
      </c>
      <c r="D1786" s="2"/>
      <c r="E1786" s="2">
        <v>0</v>
      </c>
      <c r="F1786" s="2"/>
      <c r="G1786" s="2">
        <v>0</v>
      </c>
      <c r="H1786" s="2"/>
      <c r="I1786" s="2">
        <v>0</v>
      </c>
      <c r="J1786" s="2"/>
      <c r="K1786" s="4">
        <v>0</v>
      </c>
      <c r="L1786" s="2"/>
      <c r="M1786" s="4">
        <v>0</v>
      </c>
      <c r="N1786" s="2"/>
      <c r="O1786" s="4">
        <v>0</v>
      </c>
      <c r="P1786" s="2"/>
      <c r="Q1786" s="4">
        <f t="shared" si="63"/>
        <v>0</v>
      </c>
      <c r="S1786" s="4"/>
      <c r="T1786" s="15"/>
      <c r="AH1786" s="5"/>
    </row>
    <row r="1787" spans="1:34" s="3" customFormat="1" ht="11.85" customHeight="1" x14ac:dyDescent="0.2">
      <c r="A1787" s="3" t="s">
        <v>895</v>
      </c>
      <c r="C1787" s="2">
        <v>0</v>
      </c>
      <c r="D1787" s="2"/>
      <c r="E1787" s="2">
        <v>0</v>
      </c>
      <c r="F1787" s="2"/>
      <c r="G1787" s="2">
        <v>0</v>
      </c>
      <c r="H1787" s="2"/>
      <c r="I1787" s="2">
        <v>3200</v>
      </c>
      <c r="J1787" s="2"/>
      <c r="K1787" s="4">
        <v>3200</v>
      </c>
      <c r="L1787" s="2"/>
      <c r="M1787" s="4">
        <v>3200</v>
      </c>
      <c r="N1787" s="2"/>
      <c r="O1787" s="4">
        <v>0</v>
      </c>
      <c r="P1787" s="2"/>
      <c r="Q1787" s="4">
        <f t="shared" si="63"/>
        <v>3200</v>
      </c>
      <c r="S1787" s="4"/>
      <c r="T1787" s="15"/>
      <c r="AH1787" s="5"/>
    </row>
    <row r="1788" spans="1:34" s="3" customFormat="1" ht="11.85" customHeight="1" x14ac:dyDescent="0.2">
      <c r="A1788" s="3" t="s">
        <v>896</v>
      </c>
      <c r="C1788" s="2">
        <v>0</v>
      </c>
      <c r="D1788" s="2"/>
      <c r="E1788" s="2">
        <v>0</v>
      </c>
      <c r="F1788" s="2"/>
      <c r="G1788" s="2">
        <v>0</v>
      </c>
      <c r="H1788" s="2"/>
      <c r="I1788" s="2">
        <v>0</v>
      </c>
      <c r="J1788" s="2"/>
      <c r="K1788" s="4">
        <v>2800</v>
      </c>
      <c r="L1788" s="2"/>
      <c r="M1788" s="4">
        <v>5000</v>
      </c>
      <c r="N1788" s="2"/>
      <c r="O1788" s="4">
        <v>0</v>
      </c>
      <c r="P1788" s="2"/>
      <c r="Q1788" s="4">
        <f t="shared" si="63"/>
        <v>5000</v>
      </c>
      <c r="S1788" s="4"/>
      <c r="T1788" s="15"/>
      <c r="AH1788" s="5"/>
    </row>
    <row r="1789" spans="1:34" s="3" customFormat="1" ht="11.85" customHeight="1" x14ac:dyDescent="0.2">
      <c r="A1789" s="3" t="s">
        <v>897</v>
      </c>
      <c r="C1789" s="2">
        <v>6064.16</v>
      </c>
      <c r="D1789" s="2"/>
      <c r="E1789" s="2">
        <v>6261.47</v>
      </c>
      <c r="F1789" s="2"/>
      <c r="G1789" s="2">
        <v>3325.46</v>
      </c>
      <c r="H1789" s="2"/>
      <c r="I1789" s="2">
        <v>8500</v>
      </c>
      <c r="J1789" s="2"/>
      <c r="K1789" s="4">
        <v>4500</v>
      </c>
      <c r="L1789" s="2"/>
      <c r="M1789" s="4">
        <v>4500</v>
      </c>
      <c r="N1789" s="2"/>
      <c r="O1789" s="4">
        <v>0</v>
      </c>
      <c r="P1789" s="2"/>
      <c r="Q1789" s="4">
        <f t="shared" si="63"/>
        <v>4500</v>
      </c>
      <c r="S1789" s="4"/>
      <c r="T1789" s="15"/>
      <c r="AH1789" s="5"/>
    </row>
    <row r="1790" spans="1:34" s="3" customFormat="1" ht="11.85" customHeight="1" x14ac:dyDescent="0.2">
      <c r="A1790" s="3" t="s">
        <v>898</v>
      </c>
      <c r="C1790" s="2">
        <v>390</v>
      </c>
      <c r="D1790" s="2"/>
      <c r="E1790" s="2">
        <v>430</v>
      </c>
      <c r="F1790" s="2"/>
      <c r="G1790" s="2">
        <v>906</v>
      </c>
      <c r="H1790" s="2"/>
      <c r="I1790" s="2">
        <v>500</v>
      </c>
      <c r="J1790" s="2"/>
      <c r="K1790" s="4">
        <v>1100</v>
      </c>
      <c r="L1790" s="2"/>
      <c r="M1790" s="4">
        <v>1100</v>
      </c>
      <c r="N1790" s="2"/>
      <c r="O1790" s="4">
        <v>0</v>
      </c>
      <c r="P1790" s="2"/>
      <c r="Q1790" s="4">
        <f t="shared" si="63"/>
        <v>1100</v>
      </c>
      <c r="S1790" s="4"/>
      <c r="T1790" s="15"/>
      <c r="AH1790" s="5"/>
    </row>
    <row r="1791" spans="1:34" s="3" customFormat="1" ht="11.85" customHeight="1" x14ac:dyDescent="0.2">
      <c r="A1791" s="3" t="s">
        <v>899</v>
      </c>
      <c r="C1791" s="2">
        <v>0</v>
      </c>
      <c r="D1791" s="2"/>
      <c r="E1791" s="2">
        <v>0</v>
      </c>
      <c r="F1791" s="2"/>
      <c r="G1791" s="2">
        <v>0</v>
      </c>
      <c r="H1791" s="2"/>
      <c r="I1791" s="2">
        <v>0</v>
      </c>
      <c r="J1791" s="2"/>
      <c r="K1791" s="4">
        <v>0</v>
      </c>
      <c r="L1791" s="2"/>
      <c r="M1791" s="4">
        <v>0</v>
      </c>
      <c r="N1791" s="2"/>
      <c r="O1791" s="4">
        <v>0</v>
      </c>
      <c r="P1791" s="2"/>
      <c r="Q1791" s="4">
        <f t="shared" si="63"/>
        <v>0</v>
      </c>
      <c r="S1791" s="4"/>
      <c r="T1791" s="15"/>
      <c r="AH1791" s="5"/>
    </row>
    <row r="1792" spans="1:34" ht="11.85" customHeight="1" x14ac:dyDescent="0.2">
      <c r="A1792" s="3" t="s">
        <v>900</v>
      </c>
      <c r="C1792" s="2">
        <v>3907.35</v>
      </c>
      <c r="D1792" s="2"/>
      <c r="E1792" s="2">
        <v>3914.35</v>
      </c>
      <c r="F1792" s="2"/>
      <c r="G1792" s="2">
        <v>3089.53</v>
      </c>
      <c r="H1792" s="2"/>
      <c r="I1792" s="2">
        <v>4500</v>
      </c>
      <c r="J1792" s="2"/>
      <c r="K1792" s="4">
        <v>4500</v>
      </c>
      <c r="L1792" s="2"/>
      <c r="M1792" s="4">
        <v>5000</v>
      </c>
      <c r="N1792" s="2"/>
      <c r="O1792" s="4">
        <v>0</v>
      </c>
      <c r="P1792" s="2"/>
      <c r="Q1792" s="4">
        <f t="shared" si="63"/>
        <v>5000</v>
      </c>
      <c r="T1792" s="15"/>
    </row>
    <row r="1793" spans="1:21" ht="11.85" customHeight="1" x14ac:dyDescent="0.2">
      <c r="A1793" s="3" t="s">
        <v>901</v>
      </c>
      <c r="C1793" s="2">
        <v>34550.57</v>
      </c>
      <c r="D1793" s="2"/>
      <c r="E1793" s="2">
        <v>29486.31</v>
      </c>
      <c r="F1793" s="2"/>
      <c r="G1793" s="2">
        <v>19737.36</v>
      </c>
      <c r="H1793" s="2"/>
      <c r="I1793" s="2">
        <v>37000</v>
      </c>
      <c r="J1793" s="2"/>
      <c r="K1793" s="4">
        <v>34200</v>
      </c>
      <c r="L1793" s="2"/>
      <c r="M1793" s="4">
        <v>30000</v>
      </c>
      <c r="N1793" s="2"/>
      <c r="O1793" s="4">
        <v>0</v>
      </c>
      <c r="P1793" s="2"/>
      <c r="Q1793" s="4">
        <f t="shared" si="63"/>
        <v>30000</v>
      </c>
      <c r="T1793" s="15"/>
    </row>
    <row r="1794" spans="1:21" ht="11.85" customHeight="1" x14ac:dyDescent="0.2">
      <c r="A1794" s="3" t="s">
        <v>902</v>
      </c>
      <c r="C1794" s="2">
        <v>0</v>
      </c>
      <c r="D1794" s="2"/>
      <c r="E1794" s="2">
        <v>10</v>
      </c>
      <c r="F1794" s="2"/>
      <c r="G1794" s="2">
        <v>0</v>
      </c>
      <c r="H1794" s="2"/>
      <c r="I1794" s="2">
        <v>0</v>
      </c>
      <c r="J1794" s="2"/>
      <c r="K1794" s="4">
        <v>0</v>
      </c>
      <c r="L1794" s="2"/>
      <c r="M1794" s="4">
        <v>0</v>
      </c>
      <c r="N1794" s="2"/>
      <c r="O1794" s="4">
        <v>0</v>
      </c>
      <c r="P1794" s="2"/>
      <c r="Q1794" s="4">
        <f t="shared" si="63"/>
        <v>0</v>
      </c>
      <c r="T1794" s="15"/>
    </row>
    <row r="1795" spans="1:21" ht="11.85" customHeight="1" x14ac:dyDescent="0.2">
      <c r="A1795" s="3" t="s">
        <v>903</v>
      </c>
      <c r="C1795" s="2">
        <v>0</v>
      </c>
      <c r="D1795" s="2"/>
      <c r="E1795" s="2">
        <v>0</v>
      </c>
      <c r="F1795" s="2"/>
      <c r="G1795" s="2">
        <v>0</v>
      </c>
      <c r="H1795" s="2"/>
      <c r="I1795" s="2">
        <v>0</v>
      </c>
      <c r="J1795" s="2"/>
      <c r="K1795" s="4">
        <v>0</v>
      </c>
      <c r="L1795" s="2"/>
      <c r="M1795" s="4">
        <v>0</v>
      </c>
      <c r="N1795" s="2"/>
      <c r="O1795" s="4">
        <v>0</v>
      </c>
      <c r="P1795" s="2"/>
      <c r="Q1795" s="4">
        <f t="shared" si="63"/>
        <v>0</v>
      </c>
      <c r="T1795" s="15"/>
    </row>
    <row r="1796" spans="1:21" ht="11.85" customHeight="1" x14ac:dyDescent="0.2">
      <c r="A1796" s="3" t="s">
        <v>904</v>
      </c>
      <c r="C1796" s="2">
        <v>3974.45</v>
      </c>
      <c r="D1796" s="2"/>
      <c r="E1796" s="2">
        <v>3049.22</v>
      </c>
      <c r="F1796" s="2"/>
      <c r="G1796" s="2">
        <v>5977.02</v>
      </c>
      <c r="H1796" s="2"/>
      <c r="I1796" s="2">
        <v>6268</v>
      </c>
      <c r="J1796" s="2"/>
      <c r="K1796" s="4">
        <v>6268</v>
      </c>
      <c r="L1796" s="2"/>
      <c r="M1796" s="4">
        <v>4490</v>
      </c>
      <c r="N1796" s="2"/>
      <c r="O1796" s="4">
        <v>0</v>
      </c>
      <c r="P1796" s="2"/>
      <c r="Q1796" s="4">
        <f t="shared" si="63"/>
        <v>4490</v>
      </c>
      <c r="T1796" s="15"/>
    </row>
    <row r="1797" spans="1:21" ht="11.85" customHeight="1" x14ac:dyDescent="0.2">
      <c r="A1797" s="3" t="s">
        <v>905</v>
      </c>
      <c r="C1797" s="16">
        <v>61337</v>
      </c>
      <c r="D1797" s="2"/>
      <c r="E1797" s="16">
        <v>31954.28</v>
      </c>
      <c r="F1797" s="2"/>
      <c r="G1797" s="16">
        <f>58423.94-4982</f>
        <v>53441.94</v>
      </c>
      <c r="H1797" s="2"/>
      <c r="I1797" s="16">
        <v>47728</v>
      </c>
      <c r="J1797" s="2"/>
      <c r="K1797" s="17">
        <v>47728</v>
      </c>
      <c r="L1797" s="2"/>
      <c r="M1797" s="17">
        <v>47200</v>
      </c>
      <c r="N1797" s="2"/>
      <c r="O1797" s="17">
        <v>0</v>
      </c>
      <c r="P1797" s="2"/>
      <c r="Q1797" s="17">
        <f t="shared" si="63"/>
        <v>47200</v>
      </c>
      <c r="T1797" s="15"/>
    </row>
    <row r="1798" spans="1:21" ht="11.85" customHeight="1" x14ac:dyDescent="0.2">
      <c r="A1798" s="3" t="s">
        <v>300</v>
      </c>
      <c r="C1798" s="2">
        <f>SUM(C1779:C1783)+SUM(C1784:C1797)</f>
        <v>147562.72999999998</v>
      </c>
      <c r="D1798" s="2"/>
      <c r="E1798" s="2">
        <f>SUM(E1779:E1783)+SUM(E1784:E1797)</f>
        <v>99674.389999999985</v>
      </c>
      <c r="F1798" s="2"/>
      <c r="G1798" s="2">
        <f>SUM(G1779:G1783)+SUM(G1784:G1797)</f>
        <v>116470.83000000002</v>
      </c>
      <c r="H1798" s="2"/>
      <c r="I1798" s="2">
        <f>SUM(I1779:I1783)+SUM(I1784:I1797)</f>
        <v>145896</v>
      </c>
      <c r="J1798" s="2"/>
      <c r="K1798" s="4">
        <f>SUM(K1779:K1783)+SUM(K1784:K1797)</f>
        <v>136496</v>
      </c>
      <c r="L1798" s="2"/>
      <c r="M1798" s="4">
        <f>SUM(M1779:M1783)+SUM(M1784:M1797)</f>
        <v>140290</v>
      </c>
      <c r="N1798" s="2"/>
      <c r="O1798" s="4">
        <f>SUM(O1779:O1783)+SUM(O1784:O1797)</f>
        <v>0</v>
      </c>
      <c r="P1798" s="2"/>
      <c r="Q1798" s="4">
        <f>SUM(Q1779:Q1783)+SUM(Q1784:Q1797)</f>
        <v>140290</v>
      </c>
      <c r="R1798" s="2"/>
      <c r="U1798" s="2"/>
    </row>
    <row r="1799" spans="1:21" ht="11.85" customHeight="1" x14ac:dyDescent="0.2">
      <c r="D1799" s="2"/>
      <c r="F1799" s="2"/>
      <c r="H1799" s="2"/>
      <c r="J1799" s="2"/>
      <c r="L1799" s="2"/>
      <c r="N1799" s="2"/>
      <c r="P1799" s="2"/>
    </row>
    <row r="1800" spans="1:21" ht="11.85" customHeight="1" x14ac:dyDescent="0.2">
      <c r="D1800" s="2"/>
      <c r="F1800" s="2"/>
      <c r="H1800" s="2"/>
      <c r="J1800" s="2"/>
      <c r="L1800" s="2"/>
      <c r="N1800" s="2"/>
      <c r="P1800" s="2"/>
    </row>
    <row r="1801" spans="1:21" ht="11.85" customHeight="1" x14ac:dyDescent="0.2">
      <c r="D1801" s="2"/>
      <c r="F1801" s="2"/>
      <c r="H1801" s="2"/>
      <c r="J1801" s="2"/>
      <c r="L1801" s="2"/>
      <c r="N1801" s="2"/>
      <c r="P1801" s="2"/>
    </row>
    <row r="1802" spans="1:21" ht="11.85" customHeight="1" x14ac:dyDescent="0.2">
      <c r="D1802" s="2"/>
      <c r="F1802" s="2"/>
      <c r="H1802" s="2"/>
      <c r="J1802" s="2"/>
      <c r="L1802" s="2"/>
      <c r="N1802" s="2"/>
      <c r="P1802" s="2"/>
    </row>
    <row r="1803" spans="1:21" ht="11.85" customHeight="1" x14ac:dyDescent="0.2">
      <c r="A1803" s="1"/>
      <c r="B1803" s="1"/>
      <c r="E1803" s="2" t="str">
        <f>$E$1</f>
        <v>CITY OF BRADY</v>
      </c>
    </row>
    <row r="1804" spans="1:21" ht="11.85" customHeight="1" x14ac:dyDescent="0.2">
      <c r="E1804" s="2" t="str">
        <f>$E$2</f>
        <v>BUDGET REPORT</v>
      </c>
    </row>
    <row r="1805" spans="1:21" ht="11.85" customHeight="1" x14ac:dyDescent="0.2">
      <c r="E1805" s="2" t="str">
        <f>$E$3</f>
        <v>FISCAL YEAR 2017 - 2018</v>
      </c>
    </row>
    <row r="1806" spans="1:21" ht="11.85" customHeight="1" x14ac:dyDescent="0.2">
      <c r="A1806" s="3" t="s">
        <v>3</v>
      </c>
    </row>
    <row r="1807" spans="1:21" ht="11.85" customHeight="1" x14ac:dyDescent="0.2">
      <c r="A1807" s="3" t="s">
        <v>863</v>
      </c>
    </row>
    <row r="1808" spans="1:21" ht="11.85" customHeight="1" x14ac:dyDescent="0.2">
      <c r="I1808" s="49" t="str">
        <f>$I$6</f>
        <v>(----- 2016-2017 ------)</v>
      </c>
      <c r="J1808" s="49"/>
      <c r="K1808" s="49"/>
      <c r="L1808" s="8"/>
      <c r="M1808" s="49" t="str">
        <f>$M$6</f>
        <v>2017-2018</v>
      </c>
      <c r="N1808" s="49"/>
      <c r="O1808" s="49"/>
      <c r="P1808" s="49"/>
      <c r="Q1808" s="49"/>
    </row>
    <row r="1809" spans="1:21" ht="11.85" customHeight="1" x14ac:dyDescent="0.2">
      <c r="C1809" s="9" t="str">
        <f>$C$7</f>
        <v>2013-2014</v>
      </c>
      <c r="D1809" s="8"/>
      <c r="E1809" s="9" t="str">
        <f>$E$7</f>
        <v>2014-2015</v>
      </c>
      <c r="F1809" s="8"/>
      <c r="G1809" s="9" t="str">
        <f>$G$7</f>
        <v>2015-2016</v>
      </c>
      <c r="H1809" s="8"/>
      <c r="I1809" s="9" t="s">
        <v>9</v>
      </c>
      <c r="J1809" s="8"/>
      <c r="K1809" s="10" t="str">
        <f>+$K$7</f>
        <v>PROJECTED</v>
      </c>
      <c r="L1809" s="8"/>
      <c r="M1809" s="10" t="str">
        <f>$M$7</f>
        <v>2017-2018</v>
      </c>
      <c r="N1809" s="8"/>
      <c r="O1809" s="10" t="str">
        <f>$O$7</f>
        <v>2017-2018</v>
      </c>
      <c r="P1809" s="8"/>
      <c r="Q1809" s="10" t="str">
        <f>$Q$7</f>
        <v>APPROVED</v>
      </c>
    </row>
    <row r="1810" spans="1:21" ht="11.85" customHeight="1" x14ac:dyDescent="0.2">
      <c r="A1810" s="11" t="s">
        <v>247</v>
      </c>
      <c r="C1810" s="12" t="s">
        <v>12</v>
      </c>
      <c r="D1810" s="8"/>
      <c r="E1810" s="12" t="s">
        <v>12</v>
      </c>
      <c r="F1810" s="8"/>
      <c r="G1810" s="12" t="s">
        <v>12</v>
      </c>
      <c r="H1810" s="8"/>
      <c r="I1810" s="12" t="s">
        <v>13</v>
      </c>
      <c r="J1810" s="8"/>
      <c r="K1810" s="13" t="s">
        <v>13</v>
      </c>
      <c r="L1810" s="8"/>
      <c r="M1810" s="13" t="str">
        <f>$M$8</f>
        <v>BASE</v>
      </c>
      <c r="N1810" s="8"/>
      <c r="O1810" s="13" t="str">
        <f>$O$8</f>
        <v>SUPPLEMENTAL</v>
      </c>
      <c r="P1810" s="8"/>
      <c r="Q1810" s="13" t="str">
        <f>$Q$8</f>
        <v>BUDGET</v>
      </c>
    </row>
    <row r="1811" spans="1:21" ht="11.85" customHeight="1" x14ac:dyDescent="0.2">
      <c r="D1811" s="2"/>
      <c r="F1811" s="2"/>
      <c r="H1811" s="2"/>
      <c r="J1811" s="2"/>
      <c r="L1811" s="2"/>
      <c r="N1811" s="2"/>
      <c r="P1811" s="2"/>
    </row>
    <row r="1812" spans="1:21" ht="11.85" customHeight="1" x14ac:dyDescent="0.2">
      <c r="A1812" s="3" t="s">
        <v>906</v>
      </c>
      <c r="C1812" s="20">
        <v>0</v>
      </c>
      <c r="D1812" s="2"/>
      <c r="E1812" s="20">
        <v>0</v>
      </c>
      <c r="F1812" s="2"/>
      <c r="G1812" s="20">
        <v>0</v>
      </c>
      <c r="H1812" s="2"/>
      <c r="I1812" s="20">
        <v>0</v>
      </c>
      <c r="J1812" s="2"/>
      <c r="K1812" s="21">
        <v>0</v>
      </c>
      <c r="L1812" s="2"/>
      <c r="M1812" s="21">
        <v>0</v>
      </c>
      <c r="N1812" s="2"/>
      <c r="O1812" s="21">
        <v>0</v>
      </c>
      <c r="P1812" s="2"/>
      <c r="Q1812" s="21">
        <f>M1812+O1812</f>
        <v>0</v>
      </c>
      <c r="T1812" s="15"/>
    </row>
    <row r="1813" spans="1:21" ht="11.85" customHeight="1" x14ac:dyDescent="0.2">
      <c r="A1813" s="3" t="s">
        <v>907</v>
      </c>
      <c r="C1813" s="16">
        <v>0</v>
      </c>
      <c r="D1813" s="2"/>
      <c r="E1813" s="16">
        <v>41812.720000000001</v>
      </c>
      <c r="F1813" s="2"/>
      <c r="G1813" s="16">
        <v>180759.76</v>
      </c>
      <c r="H1813" s="2"/>
      <c r="I1813" s="16">
        <v>0</v>
      </c>
      <c r="J1813" s="2"/>
      <c r="K1813" s="17">
        <v>0</v>
      </c>
      <c r="L1813" s="2"/>
      <c r="M1813" s="17">
        <v>0</v>
      </c>
      <c r="N1813" s="2"/>
      <c r="O1813" s="17">
        <v>0</v>
      </c>
      <c r="P1813" s="2"/>
      <c r="Q1813" s="17">
        <f>M1813+O1813</f>
        <v>0</v>
      </c>
      <c r="T1813" s="15"/>
    </row>
    <row r="1814" spans="1:21" ht="11.85" customHeight="1" x14ac:dyDescent="0.2">
      <c r="A1814" s="3" t="s">
        <v>303</v>
      </c>
      <c r="C1814" s="2">
        <f>SUM(C1812:C1813)</f>
        <v>0</v>
      </c>
      <c r="D1814" s="2"/>
      <c r="E1814" s="2">
        <f>SUM(E1812:E1813)</f>
        <v>41812.720000000001</v>
      </c>
      <c r="F1814" s="2"/>
      <c r="G1814" s="2">
        <f>SUM(G1812:G1813)</f>
        <v>180759.76</v>
      </c>
      <c r="H1814" s="2"/>
      <c r="I1814" s="2">
        <f>SUM(I1812:I1813)</f>
        <v>0</v>
      </c>
      <c r="J1814" s="2"/>
      <c r="K1814" s="4">
        <f>SUM(K1812:K1813)</f>
        <v>0</v>
      </c>
      <c r="L1814" s="2"/>
      <c r="M1814" s="4">
        <f>SUM(M1812:M1813)</f>
        <v>0</v>
      </c>
      <c r="N1814" s="2"/>
      <c r="O1814" s="4">
        <f>SUM(O1812:O1813)</f>
        <v>0</v>
      </c>
      <c r="P1814" s="2"/>
      <c r="Q1814" s="4">
        <f>SUM(Q1812:Q1813)</f>
        <v>0</v>
      </c>
    </row>
    <row r="1815" spans="1:21" ht="11.85" customHeight="1" x14ac:dyDescent="0.2">
      <c r="D1815" s="2"/>
      <c r="F1815" s="2"/>
      <c r="H1815" s="2"/>
      <c r="J1815" s="2"/>
      <c r="L1815" s="2"/>
      <c r="N1815" s="2"/>
      <c r="P1815" s="2"/>
    </row>
    <row r="1816" spans="1:21" ht="11.85" customHeight="1" x14ac:dyDescent="0.2">
      <c r="A1816" s="3" t="s">
        <v>908</v>
      </c>
      <c r="C1816" s="2">
        <f>C1760+C1776+C1798+C1814</f>
        <v>739145.63</v>
      </c>
      <c r="D1816" s="2"/>
      <c r="E1816" s="2">
        <f>E1760+E1776+E1798+E1814</f>
        <v>764854.81999999983</v>
      </c>
      <c r="F1816" s="2"/>
      <c r="G1816" s="2">
        <f>G1760+G1776+G1798+G1814</f>
        <v>854507.41999999993</v>
      </c>
      <c r="H1816" s="2"/>
      <c r="I1816" s="2">
        <f>I1760+I1776+I1798+I1814</f>
        <v>1315231</v>
      </c>
      <c r="J1816" s="2"/>
      <c r="K1816" s="4">
        <f>K1760+K1776+K1798+K1814</f>
        <v>1309331</v>
      </c>
      <c r="L1816" s="2"/>
      <c r="M1816" s="4">
        <f>M1760+M1776+M1798+M1814</f>
        <v>1348508</v>
      </c>
      <c r="N1816" s="2"/>
      <c r="O1816" s="4">
        <f>O1760+O1776+O1798+O1814</f>
        <v>42360</v>
      </c>
      <c r="P1816" s="2"/>
      <c r="Q1816" s="4">
        <f>Q1760+Q1776+Q1798+Q1814</f>
        <v>1390868</v>
      </c>
      <c r="R1816" s="2"/>
      <c r="T1816" s="15"/>
      <c r="U1816" s="2"/>
    </row>
    <row r="1817" spans="1:21" ht="11.85" customHeight="1" x14ac:dyDescent="0.2"/>
    <row r="1818" spans="1:21" ht="11.85" customHeight="1" x14ac:dyDescent="0.2"/>
    <row r="1819" spans="1:21" ht="11.85" customHeight="1" x14ac:dyDescent="0.2"/>
    <row r="1820" spans="1:21" ht="11.85" customHeight="1" x14ac:dyDescent="0.2"/>
    <row r="1821" spans="1:21" ht="11.85" customHeight="1" x14ac:dyDescent="0.2"/>
    <row r="1822" spans="1:21" ht="11.85" customHeight="1" x14ac:dyDescent="0.2"/>
    <row r="1823" spans="1:21" ht="11.85" customHeight="1" x14ac:dyDescent="0.2"/>
    <row r="1824" spans="1:21" ht="11.85" customHeight="1" x14ac:dyDescent="0.2"/>
    <row r="1825" ht="11.85" customHeight="1" x14ac:dyDescent="0.2"/>
    <row r="1826" ht="11.85" customHeight="1" x14ac:dyDescent="0.2"/>
    <row r="1827" ht="11.85" customHeight="1" x14ac:dyDescent="0.2"/>
    <row r="1828" ht="11.85" customHeight="1" x14ac:dyDescent="0.2"/>
    <row r="1829" ht="11.85" customHeight="1" x14ac:dyDescent="0.2"/>
    <row r="1830" ht="11.85" customHeight="1" x14ac:dyDescent="0.2"/>
    <row r="1831" ht="11.85" customHeight="1" x14ac:dyDescent="0.2"/>
    <row r="1832" ht="11.85" customHeight="1" x14ac:dyDescent="0.2"/>
    <row r="1833" ht="11.85" customHeight="1" x14ac:dyDescent="0.2"/>
    <row r="1834" ht="11.85" customHeight="1" x14ac:dyDescent="0.2"/>
    <row r="1835" ht="11.85" customHeight="1" x14ac:dyDescent="0.2"/>
    <row r="1836" ht="11.85" customHeight="1" x14ac:dyDescent="0.2"/>
    <row r="1837" ht="11.85" customHeight="1" x14ac:dyDescent="0.2"/>
    <row r="1838" ht="11.85" customHeight="1" x14ac:dyDescent="0.2"/>
    <row r="1839" ht="11.85" customHeight="1" x14ac:dyDescent="0.2"/>
    <row r="1840" ht="11.85" customHeight="1" x14ac:dyDescent="0.2"/>
    <row r="1841" ht="11.85" customHeight="1" x14ac:dyDescent="0.2"/>
    <row r="1842" ht="11.85" customHeight="1" x14ac:dyDescent="0.2"/>
    <row r="1843" ht="11.85" customHeight="1" x14ac:dyDescent="0.2"/>
    <row r="1844" ht="11.85" customHeight="1" x14ac:dyDescent="0.2"/>
    <row r="1845" ht="11.85" customHeight="1" x14ac:dyDescent="0.2"/>
    <row r="1846" ht="11.85" customHeight="1" x14ac:dyDescent="0.2"/>
    <row r="1847" ht="11.85" customHeight="1" x14ac:dyDescent="0.2"/>
    <row r="1848" ht="11.85" customHeight="1" x14ac:dyDescent="0.2"/>
    <row r="1849" ht="11.85" customHeight="1" x14ac:dyDescent="0.2"/>
    <row r="1850" ht="11.85" customHeight="1" x14ac:dyDescent="0.2"/>
    <row r="1851" ht="11.85" customHeight="1" x14ac:dyDescent="0.2"/>
    <row r="1852" ht="11.85" customHeight="1" x14ac:dyDescent="0.2"/>
    <row r="1853" ht="11.85" customHeight="1" x14ac:dyDescent="0.2"/>
    <row r="1854" ht="11.85" customHeight="1" x14ac:dyDescent="0.2"/>
    <row r="1855" ht="11.85" customHeight="1" x14ac:dyDescent="0.2"/>
    <row r="1856" ht="11.85" customHeight="1" x14ac:dyDescent="0.2"/>
    <row r="1857" spans="1:17" ht="11.85" customHeight="1" x14ac:dyDescent="0.2"/>
    <row r="1858" spans="1:17" ht="11.85" customHeight="1" x14ac:dyDescent="0.2"/>
    <row r="1859" spans="1:17" ht="11.85" customHeight="1" x14ac:dyDescent="0.2"/>
    <row r="1860" spans="1:17" ht="11.85" customHeight="1" x14ac:dyDescent="0.2"/>
    <row r="1861" spans="1:17" ht="11.85" customHeight="1" x14ac:dyDescent="0.2"/>
    <row r="1862" spans="1:17" ht="11.85" customHeight="1" x14ac:dyDescent="0.2"/>
    <row r="1863" spans="1:17" ht="11.85" customHeight="1" x14ac:dyDescent="0.2"/>
    <row r="1864" spans="1:17" ht="11.85" customHeight="1" x14ac:dyDescent="0.2"/>
    <row r="1865" spans="1:17" ht="11.85" customHeight="1" x14ac:dyDescent="0.2"/>
    <row r="1866" spans="1:17" ht="11.85" customHeight="1" x14ac:dyDescent="0.2">
      <c r="A1866" s="1"/>
      <c r="B1866" s="1"/>
      <c r="E1866" s="2" t="str">
        <f>$E$1</f>
        <v>CITY OF BRADY</v>
      </c>
    </row>
    <row r="1867" spans="1:17" ht="11.85" customHeight="1" x14ac:dyDescent="0.2">
      <c r="E1867" s="2" t="str">
        <f>$E$2</f>
        <v>BUDGET REPORT</v>
      </c>
    </row>
    <row r="1868" spans="1:17" ht="11.85" customHeight="1" x14ac:dyDescent="0.2">
      <c r="E1868" s="2" t="str">
        <f>$E$3</f>
        <v>FISCAL YEAR 2017 - 2018</v>
      </c>
    </row>
    <row r="1869" spans="1:17" ht="11.85" customHeight="1" x14ac:dyDescent="0.2">
      <c r="A1869" s="3" t="s">
        <v>3</v>
      </c>
    </row>
    <row r="1870" spans="1:17" ht="11.85" customHeight="1" x14ac:dyDescent="0.2">
      <c r="A1870" s="3" t="s">
        <v>909</v>
      </c>
    </row>
    <row r="1871" spans="1:17" ht="11.85" customHeight="1" x14ac:dyDescent="0.2">
      <c r="I1871" s="49" t="str">
        <f>$I$6</f>
        <v>(----- 2016-2017 ------)</v>
      </c>
      <c r="J1871" s="49"/>
      <c r="K1871" s="49"/>
      <c r="L1871" s="8"/>
      <c r="M1871" s="49" t="str">
        <f>$M$6</f>
        <v>2017-2018</v>
      </c>
      <c r="N1871" s="49"/>
      <c r="O1871" s="49"/>
      <c r="P1871" s="49"/>
      <c r="Q1871" s="49"/>
    </row>
    <row r="1872" spans="1:17" ht="11.85" customHeight="1" x14ac:dyDescent="0.2">
      <c r="C1872" s="9" t="str">
        <f>$C$7</f>
        <v>2013-2014</v>
      </c>
      <c r="D1872" s="8"/>
      <c r="E1872" s="9" t="str">
        <f>$E$7</f>
        <v>2014-2015</v>
      </c>
      <c r="F1872" s="8"/>
      <c r="G1872" s="9" t="str">
        <f>$G$7</f>
        <v>2015-2016</v>
      </c>
      <c r="H1872" s="8"/>
      <c r="I1872" s="9" t="s">
        <v>9</v>
      </c>
      <c r="J1872" s="8"/>
      <c r="K1872" s="10" t="str">
        <f>+$K$7</f>
        <v>PROJECTED</v>
      </c>
      <c r="L1872" s="8"/>
      <c r="M1872" s="10" t="str">
        <f>$M$7</f>
        <v>2017-2018</v>
      </c>
      <c r="N1872" s="8"/>
      <c r="O1872" s="10" t="str">
        <f>$O$7</f>
        <v>2017-2018</v>
      </c>
      <c r="P1872" s="8"/>
      <c r="Q1872" s="10" t="str">
        <f>$Q$7</f>
        <v>APPROVED</v>
      </c>
    </row>
    <row r="1873" spans="1:34" ht="11.85" customHeight="1" x14ac:dyDescent="0.2">
      <c r="A1873" s="11" t="s">
        <v>247</v>
      </c>
      <c r="C1873" s="12" t="s">
        <v>12</v>
      </c>
      <c r="D1873" s="8"/>
      <c r="E1873" s="12" t="s">
        <v>12</v>
      </c>
      <c r="F1873" s="8"/>
      <c r="G1873" s="12" t="s">
        <v>12</v>
      </c>
      <c r="H1873" s="8"/>
      <c r="I1873" s="12" t="s">
        <v>13</v>
      </c>
      <c r="J1873" s="8"/>
      <c r="K1873" s="13" t="s">
        <v>13</v>
      </c>
      <c r="L1873" s="8"/>
      <c r="M1873" s="13" t="str">
        <f>$M$8</f>
        <v>BASE</v>
      </c>
      <c r="N1873" s="8"/>
      <c r="O1873" s="13" t="str">
        <f>$O$8</f>
        <v>SUPPLEMENTAL</v>
      </c>
      <c r="P1873" s="8"/>
      <c r="Q1873" s="13" t="str">
        <f>$Q$8</f>
        <v>BUDGET</v>
      </c>
    </row>
    <row r="1874" spans="1:34" ht="11.85" customHeight="1" x14ac:dyDescent="0.2"/>
    <row r="1875" spans="1:34" ht="11.85" customHeight="1" x14ac:dyDescent="0.2">
      <c r="A1875" s="14" t="s">
        <v>248</v>
      </c>
    </row>
    <row r="1876" spans="1:34" ht="11.85" customHeight="1" x14ac:dyDescent="0.2">
      <c r="A1876" s="3" t="s">
        <v>910</v>
      </c>
      <c r="C1876" s="2">
        <v>57015.17</v>
      </c>
      <c r="D1876" s="2"/>
      <c r="E1876" s="2">
        <v>63378.97</v>
      </c>
      <c r="F1876" s="2"/>
      <c r="G1876" s="2">
        <v>69081.34</v>
      </c>
      <c r="H1876" s="2"/>
      <c r="I1876" s="2">
        <v>60959</v>
      </c>
      <c r="J1876" s="2"/>
      <c r="K1876" s="4">
        <v>60959</v>
      </c>
      <c r="L1876" s="2"/>
      <c r="M1876" s="4">
        <v>62822</v>
      </c>
      <c r="N1876" s="2"/>
      <c r="O1876" s="4">
        <v>0</v>
      </c>
      <c r="P1876" s="2"/>
      <c r="Q1876" s="4">
        <f t="shared" ref="Q1876:Q1884" si="64">M1876+O1876</f>
        <v>62822</v>
      </c>
      <c r="T1876" s="15"/>
    </row>
    <row r="1877" spans="1:34" ht="11.85" customHeight="1" x14ac:dyDescent="0.2">
      <c r="A1877" s="3" t="s">
        <v>911</v>
      </c>
      <c r="C1877" s="2">
        <v>2012.86</v>
      </c>
      <c r="D1877" s="2"/>
      <c r="E1877" s="2">
        <v>121.5</v>
      </c>
      <c r="F1877" s="2"/>
      <c r="G1877" s="2">
        <v>1104.92</v>
      </c>
      <c r="H1877" s="2"/>
      <c r="I1877" s="2">
        <v>1000</v>
      </c>
      <c r="J1877" s="2"/>
      <c r="K1877" s="4">
        <v>2000</v>
      </c>
      <c r="L1877" s="2"/>
      <c r="M1877" s="4">
        <v>2000</v>
      </c>
      <c r="N1877" s="2"/>
      <c r="O1877" s="4">
        <v>0</v>
      </c>
      <c r="P1877" s="2"/>
      <c r="Q1877" s="4">
        <f t="shared" si="64"/>
        <v>2000</v>
      </c>
      <c r="T1877" s="15"/>
    </row>
    <row r="1878" spans="1:34" ht="11.85" customHeight="1" x14ac:dyDescent="0.2">
      <c r="A1878" s="3" t="s">
        <v>912</v>
      </c>
      <c r="C1878" s="2">
        <v>0</v>
      </c>
      <c r="D1878" s="2"/>
      <c r="E1878" s="2">
        <v>600</v>
      </c>
      <c r="F1878" s="2"/>
      <c r="G1878" s="2">
        <v>375</v>
      </c>
      <c r="H1878" s="2"/>
      <c r="I1878" s="2">
        <v>0</v>
      </c>
      <c r="J1878" s="2"/>
      <c r="K1878" s="4">
        <v>0</v>
      </c>
      <c r="L1878" s="2"/>
      <c r="M1878" s="4">
        <v>0</v>
      </c>
      <c r="N1878" s="2"/>
      <c r="O1878" s="4">
        <v>0</v>
      </c>
      <c r="P1878" s="2"/>
      <c r="Q1878" s="4">
        <f>M1878+O1878</f>
        <v>0</v>
      </c>
      <c r="T1878" s="15"/>
    </row>
    <row r="1879" spans="1:34" ht="11.85" customHeight="1" x14ac:dyDescent="0.2">
      <c r="A1879" s="3" t="s">
        <v>913</v>
      </c>
      <c r="C1879" s="2">
        <v>800</v>
      </c>
      <c r="D1879" s="2"/>
      <c r="E1879" s="2">
        <v>0</v>
      </c>
      <c r="F1879" s="2"/>
      <c r="G1879" s="2">
        <v>0</v>
      </c>
      <c r="H1879" s="2"/>
      <c r="I1879" s="2">
        <v>0</v>
      </c>
      <c r="J1879" s="2"/>
      <c r="K1879" s="4">
        <v>0</v>
      </c>
      <c r="L1879" s="2"/>
      <c r="M1879" s="4">
        <v>0</v>
      </c>
      <c r="N1879" s="2"/>
      <c r="O1879" s="4">
        <v>0</v>
      </c>
      <c r="P1879" s="2"/>
      <c r="Q1879" s="4">
        <f t="shared" si="64"/>
        <v>0</v>
      </c>
      <c r="T1879" s="15"/>
    </row>
    <row r="1880" spans="1:34" ht="11.85" customHeight="1" x14ac:dyDescent="0.2">
      <c r="A1880" s="3" t="s">
        <v>914</v>
      </c>
      <c r="C1880" s="2">
        <v>10418.25</v>
      </c>
      <c r="D1880" s="2"/>
      <c r="E1880" s="2">
        <v>13651.75</v>
      </c>
      <c r="F1880" s="2"/>
      <c r="G1880" s="2">
        <v>19183.990000000002</v>
      </c>
      <c r="H1880" s="2"/>
      <c r="I1880" s="2">
        <v>19690</v>
      </c>
      <c r="J1880" s="2"/>
      <c r="K1880" s="4">
        <v>19690</v>
      </c>
      <c r="L1880" s="2"/>
      <c r="M1880" s="4">
        <v>22830</v>
      </c>
      <c r="N1880" s="2"/>
      <c r="O1880" s="4">
        <v>0</v>
      </c>
      <c r="P1880" s="2"/>
      <c r="Q1880" s="4">
        <f t="shared" si="64"/>
        <v>22830</v>
      </c>
      <c r="T1880" s="15"/>
    </row>
    <row r="1881" spans="1:34" ht="11.85" customHeight="1" x14ac:dyDescent="0.2">
      <c r="A1881" s="3" t="s">
        <v>915</v>
      </c>
      <c r="C1881" s="2">
        <v>6033.82</v>
      </c>
      <c r="D1881" s="2"/>
      <c r="E1881" s="2">
        <v>6016.29</v>
      </c>
      <c r="F1881" s="2"/>
      <c r="G1881" s="2">
        <v>6042.95</v>
      </c>
      <c r="H1881" s="2"/>
      <c r="I1881" s="2">
        <v>4713</v>
      </c>
      <c r="J1881" s="2"/>
      <c r="K1881" s="4">
        <v>4713</v>
      </c>
      <c r="L1881" s="2"/>
      <c r="M1881" s="4">
        <v>5055</v>
      </c>
      <c r="N1881" s="2"/>
      <c r="O1881" s="4">
        <v>0</v>
      </c>
      <c r="P1881" s="2"/>
      <c r="Q1881" s="4">
        <f t="shared" si="64"/>
        <v>5055</v>
      </c>
      <c r="T1881" s="15"/>
    </row>
    <row r="1882" spans="1:34" ht="11.85" customHeight="1" x14ac:dyDescent="0.2">
      <c r="A1882" s="3" t="s">
        <v>916</v>
      </c>
      <c r="C1882" s="2">
        <v>1822.7</v>
      </c>
      <c r="D1882" s="2"/>
      <c r="E1882" s="2">
        <v>2174.94</v>
      </c>
      <c r="F1882" s="2"/>
      <c r="G1882" s="2">
        <v>3133.04</v>
      </c>
      <c r="H1882" s="2"/>
      <c r="I1882" s="2">
        <v>2920</v>
      </c>
      <c r="J1882" s="2"/>
      <c r="K1882" s="4">
        <v>2920</v>
      </c>
      <c r="L1882" s="2"/>
      <c r="M1882" s="4">
        <v>4103</v>
      </c>
      <c r="N1882" s="2"/>
      <c r="O1882" s="4">
        <v>0</v>
      </c>
      <c r="P1882" s="2"/>
      <c r="Q1882" s="4">
        <f t="shared" si="64"/>
        <v>4103</v>
      </c>
      <c r="T1882" s="15"/>
    </row>
    <row r="1883" spans="1:34" ht="11.85" customHeight="1" x14ac:dyDescent="0.2">
      <c r="A1883" s="3" t="s">
        <v>917</v>
      </c>
      <c r="C1883" s="2">
        <v>479.18</v>
      </c>
      <c r="D1883" s="2"/>
      <c r="E1883" s="2">
        <v>119.39</v>
      </c>
      <c r="F1883" s="2"/>
      <c r="G1883" s="2">
        <v>690.13</v>
      </c>
      <c r="H1883" s="2"/>
      <c r="I1883" s="2">
        <v>396</v>
      </c>
      <c r="J1883" s="2"/>
      <c r="K1883" s="4">
        <v>396</v>
      </c>
      <c r="L1883" s="2"/>
      <c r="M1883" s="4">
        <v>324</v>
      </c>
      <c r="N1883" s="2"/>
      <c r="O1883" s="4">
        <v>0</v>
      </c>
      <c r="P1883" s="2"/>
      <c r="Q1883" s="4">
        <f t="shared" si="64"/>
        <v>324</v>
      </c>
      <c r="T1883" s="15"/>
    </row>
    <row r="1884" spans="1:34" ht="11.85" customHeight="1" x14ac:dyDescent="0.2">
      <c r="A1884" s="3" t="s">
        <v>918</v>
      </c>
      <c r="C1884" s="16">
        <v>4576.87</v>
      </c>
      <c r="D1884" s="2"/>
      <c r="E1884" s="16">
        <v>4903.72</v>
      </c>
      <c r="F1884" s="2"/>
      <c r="G1884" s="16">
        <v>5397.22</v>
      </c>
      <c r="H1884" s="2"/>
      <c r="I1884" s="16">
        <v>4833</v>
      </c>
      <c r="J1884" s="2"/>
      <c r="K1884" s="17">
        <v>4833</v>
      </c>
      <c r="L1884" s="2"/>
      <c r="M1884" s="17">
        <v>5056</v>
      </c>
      <c r="N1884" s="2"/>
      <c r="O1884" s="17">
        <v>0</v>
      </c>
      <c r="P1884" s="2"/>
      <c r="Q1884" s="17">
        <f t="shared" si="64"/>
        <v>5056</v>
      </c>
      <c r="T1884" s="15"/>
    </row>
    <row r="1885" spans="1:34" ht="11.85" customHeight="1" x14ac:dyDescent="0.2">
      <c r="A1885" s="3" t="s">
        <v>259</v>
      </c>
      <c r="C1885" s="2">
        <f>SUM(C1876:C1884)</f>
        <v>83158.849999999991</v>
      </c>
      <c r="D1885" s="2"/>
      <c r="E1885" s="2">
        <f>SUM(E1876:E1884)</f>
        <v>90966.56</v>
      </c>
      <c r="F1885" s="2"/>
      <c r="G1885" s="2">
        <f>SUM(G1876:G1884)</f>
        <v>105008.59</v>
      </c>
      <c r="H1885" s="2"/>
      <c r="I1885" s="2">
        <f>SUM(I1876:I1884)</f>
        <v>94511</v>
      </c>
      <c r="J1885" s="2"/>
      <c r="K1885" s="4">
        <f>SUM(K1876:K1884)</f>
        <v>95511</v>
      </c>
      <c r="L1885" s="2"/>
      <c r="M1885" s="4">
        <f>SUM(M1876:M1884)</f>
        <v>102190</v>
      </c>
      <c r="N1885" s="2"/>
      <c r="O1885" s="4">
        <f>SUM(O1876:O1884)</f>
        <v>0</v>
      </c>
      <c r="P1885" s="2"/>
      <c r="Q1885" s="4">
        <f>SUM(Q1876:Q1884)</f>
        <v>102190</v>
      </c>
      <c r="R1885" s="2"/>
      <c r="U1885" s="2"/>
    </row>
    <row r="1886" spans="1:34" ht="11.85" customHeight="1" x14ac:dyDescent="0.2">
      <c r="D1886" s="2"/>
      <c r="F1886" s="2"/>
      <c r="H1886" s="2"/>
      <c r="J1886" s="2"/>
      <c r="L1886" s="2"/>
      <c r="N1886" s="2"/>
      <c r="P1886" s="2"/>
    </row>
    <row r="1887" spans="1:34" ht="11.85" customHeight="1" x14ac:dyDescent="0.2">
      <c r="A1887" s="14" t="s">
        <v>260</v>
      </c>
      <c r="D1887" s="2"/>
      <c r="F1887" s="2"/>
      <c r="H1887" s="2"/>
      <c r="J1887" s="2"/>
      <c r="L1887" s="2"/>
      <c r="N1887" s="2"/>
      <c r="P1887" s="2"/>
    </row>
    <row r="1888" spans="1:34" s="3" customFormat="1" ht="11.85" customHeight="1" x14ac:dyDescent="0.2">
      <c r="A1888" s="3" t="s">
        <v>919</v>
      </c>
      <c r="C1888" s="2">
        <v>0</v>
      </c>
      <c r="D1888" s="2"/>
      <c r="E1888" s="2">
        <v>0</v>
      </c>
      <c r="F1888" s="2"/>
      <c r="G1888" s="2">
        <v>0</v>
      </c>
      <c r="H1888" s="2"/>
      <c r="I1888" s="2">
        <v>0</v>
      </c>
      <c r="J1888" s="2"/>
      <c r="K1888" s="4">
        <v>0</v>
      </c>
      <c r="L1888" s="2"/>
      <c r="M1888" s="4">
        <v>0</v>
      </c>
      <c r="N1888" s="2"/>
      <c r="O1888" s="4">
        <v>0</v>
      </c>
      <c r="P1888" s="2"/>
      <c r="Q1888" s="4">
        <f t="shared" ref="Q1888:Q1902" si="65">M1888+O1888</f>
        <v>0</v>
      </c>
      <c r="S1888" s="4"/>
      <c r="T1888" s="15"/>
      <c r="AH1888" s="5"/>
    </row>
    <row r="1889" spans="1:34" s="3" customFormat="1" ht="11.85" customHeight="1" x14ac:dyDescent="0.2">
      <c r="A1889" s="3" t="s">
        <v>920</v>
      </c>
      <c r="C1889" s="2">
        <v>29624.28</v>
      </c>
      <c r="D1889" s="2"/>
      <c r="E1889" s="2">
        <v>35748.99</v>
      </c>
      <c r="F1889" s="2"/>
      <c r="G1889" s="2">
        <v>33193.22</v>
      </c>
      <c r="H1889" s="2"/>
      <c r="I1889" s="2">
        <v>35000</v>
      </c>
      <c r="J1889" s="2"/>
      <c r="K1889" s="4">
        <v>35000</v>
      </c>
      <c r="L1889" s="2"/>
      <c r="M1889" s="4">
        <v>35000</v>
      </c>
      <c r="N1889" s="2"/>
      <c r="O1889" s="4">
        <v>0</v>
      </c>
      <c r="P1889" s="2"/>
      <c r="Q1889" s="4">
        <f t="shared" si="65"/>
        <v>35000</v>
      </c>
      <c r="S1889" s="4"/>
      <c r="T1889" s="15"/>
      <c r="AH1889" s="5"/>
    </row>
    <row r="1890" spans="1:34" s="3" customFormat="1" ht="11.85" customHeight="1" x14ac:dyDescent="0.2">
      <c r="A1890" s="3" t="s">
        <v>921</v>
      </c>
      <c r="C1890" s="2">
        <v>5961.63</v>
      </c>
      <c r="D1890" s="2"/>
      <c r="E1890" s="2">
        <v>0</v>
      </c>
      <c r="F1890" s="2"/>
      <c r="G1890" s="2">
        <v>0</v>
      </c>
      <c r="H1890" s="2"/>
      <c r="I1890" s="2">
        <v>0</v>
      </c>
      <c r="J1890" s="2"/>
      <c r="K1890" s="4">
        <v>0</v>
      </c>
      <c r="L1890" s="2"/>
      <c r="M1890" s="4">
        <v>0</v>
      </c>
      <c r="N1890" s="2"/>
      <c r="O1890" s="4">
        <v>0</v>
      </c>
      <c r="P1890" s="2"/>
      <c r="Q1890" s="4">
        <f t="shared" si="65"/>
        <v>0</v>
      </c>
      <c r="S1890" s="4"/>
      <c r="T1890" s="15"/>
      <c r="AH1890" s="5"/>
    </row>
    <row r="1891" spans="1:34" s="3" customFormat="1" ht="11.85" hidden="1" customHeight="1" x14ac:dyDescent="0.2">
      <c r="A1891" s="3" t="s">
        <v>922</v>
      </c>
      <c r="C1891" s="2">
        <v>0</v>
      </c>
      <c r="D1891" s="2"/>
      <c r="E1891" s="2">
        <v>0</v>
      </c>
      <c r="F1891" s="2"/>
      <c r="G1891" s="2">
        <v>0</v>
      </c>
      <c r="H1891" s="2"/>
      <c r="I1891" s="2">
        <v>0</v>
      </c>
      <c r="J1891" s="2"/>
      <c r="K1891" s="4">
        <v>0</v>
      </c>
      <c r="L1891" s="2"/>
      <c r="M1891" s="4">
        <v>0</v>
      </c>
      <c r="N1891" s="2"/>
      <c r="O1891" s="4">
        <v>0</v>
      </c>
      <c r="P1891" s="2"/>
      <c r="Q1891" s="4">
        <f t="shared" si="65"/>
        <v>0</v>
      </c>
      <c r="S1891" s="4"/>
      <c r="T1891" s="15"/>
      <c r="AH1891" s="5"/>
    </row>
    <row r="1892" spans="1:34" s="3" customFormat="1" ht="11.85" customHeight="1" x14ac:dyDescent="0.2">
      <c r="A1892" s="3" t="s">
        <v>923</v>
      </c>
      <c r="C1892" s="2">
        <v>0</v>
      </c>
      <c r="D1892" s="2"/>
      <c r="E1892" s="2">
        <v>0</v>
      </c>
      <c r="F1892" s="2"/>
      <c r="G1892" s="2">
        <v>0</v>
      </c>
      <c r="H1892" s="2"/>
      <c r="I1892" s="2">
        <v>0</v>
      </c>
      <c r="J1892" s="2"/>
      <c r="K1892" s="4">
        <v>0</v>
      </c>
      <c r="L1892" s="2"/>
      <c r="M1892" s="4">
        <v>0</v>
      </c>
      <c r="N1892" s="2"/>
      <c r="O1892" s="4">
        <v>0</v>
      </c>
      <c r="P1892" s="2"/>
      <c r="Q1892" s="4">
        <f t="shared" si="65"/>
        <v>0</v>
      </c>
      <c r="S1892" s="4"/>
      <c r="T1892" s="15"/>
      <c r="AH1892" s="5"/>
    </row>
    <row r="1893" spans="1:34" s="3" customFormat="1" ht="11.85" customHeight="1" x14ac:dyDescent="0.2">
      <c r="A1893" s="3" t="s">
        <v>924</v>
      </c>
      <c r="C1893" s="2">
        <v>550</v>
      </c>
      <c r="D1893" s="2"/>
      <c r="E1893" s="2">
        <v>446.6</v>
      </c>
      <c r="F1893" s="2"/>
      <c r="G1893" s="2">
        <v>478.07</v>
      </c>
      <c r="H1893" s="2"/>
      <c r="I1893" s="2">
        <v>660</v>
      </c>
      <c r="J1893" s="2"/>
      <c r="K1893" s="4">
        <v>660</v>
      </c>
      <c r="L1893" s="2"/>
      <c r="M1893" s="4">
        <v>660</v>
      </c>
      <c r="N1893" s="2"/>
      <c r="O1893" s="4">
        <v>0</v>
      </c>
      <c r="P1893" s="2"/>
      <c r="Q1893" s="4">
        <f t="shared" si="65"/>
        <v>660</v>
      </c>
      <c r="S1893" s="4"/>
      <c r="T1893" s="15"/>
      <c r="AH1893" s="5"/>
    </row>
    <row r="1894" spans="1:34" s="3" customFormat="1" ht="11.85" customHeight="1" x14ac:dyDescent="0.2">
      <c r="A1894" s="3" t="s">
        <v>925</v>
      </c>
      <c r="C1894" s="2">
        <v>0</v>
      </c>
      <c r="D1894" s="2"/>
      <c r="E1894" s="2">
        <v>0</v>
      </c>
      <c r="F1894" s="2"/>
      <c r="G1894" s="2">
        <v>0</v>
      </c>
      <c r="H1894" s="2"/>
      <c r="I1894" s="2">
        <v>0</v>
      </c>
      <c r="J1894" s="2"/>
      <c r="K1894" s="4">
        <v>0</v>
      </c>
      <c r="L1894" s="2"/>
      <c r="M1894" s="4">
        <v>0</v>
      </c>
      <c r="N1894" s="2"/>
      <c r="O1894" s="4">
        <v>0</v>
      </c>
      <c r="P1894" s="2"/>
      <c r="Q1894" s="4">
        <f t="shared" si="65"/>
        <v>0</v>
      </c>
      <c r="S1894" s="4"/>
      <c r="T1894" s="15"/>
      <c r="AH1894" s="5"/>
    </row>
    <row r="1895" spans="1:34" s="3" customFormat="1" ht="11.85" customHeight="1" x14ac:dyDescent="0.2">
      <c r="A1895" s="3" t="s">
        <v>926</v>
      </c>
      <c r="C1895" s="2">
        <v>0</v>
      </c>
      <c r="D1895" s="2"/>
      <c r="E1895" s="2">
        <v>0</v>
      </c>
      <c r="F1895" s="2"/>
      <c r="G1895" s="2">
        <v>0</v>
      </c>
      <c r="H1895" s="2"/>
      <c r="I1895" s="2">
        <v>0</v>
      </c>
      <c r="J1895" s="2"/>
      <c r="K1895" s="4">
        <v>0</v>
      </c>
      <c r="L1895" s="2"/>
      <c r="M1895" s="4">
        <v>0</v>
      </c>
      <c r="N1895" s="2"/>
      <c r="O1895" s="4">
        <v>0</v>
      </c>
      <c r="P1895" s="2"/>
      <c r="Q1895" s="4">
        <f t="shared" si="65"/>
        <v>0</v>
      </c>
      <c r="S1895" s="4"/>
      <c r="T1895" s="15"/>
      <c r="AH1895" s="5"/>
    </row>
    <row r="1896" spans="1:34" s="3" customFormat="1" ht="11.85" customHeight="1" x14ac:dyDescent="0.2">
      <c r="A1896" s="3" t="s">
        <v>927</v>
      </c>
      <c r="C1896" s="2">
        <v>0</v>
      </c>
      <c r="D1896" s="2"/>
      <c r="E1896" s="2">
        <v>0</v>
      </c>
      <c r="F1896" s="2"/>
      <c r="G1896" s="2">
        <v>0</v>
      </c>
      <c r="H1896" s="2"/>
      <c r="I1896" s="2">
        <v>0</v>
      </c>
      <c r="J1896" s="2"/>
      <c r="K1896" s="4">
        <v>0</v>
      </c>
      <c r="L1896" s="2"/>
      <c r="M1896" s="4">
        <v>10000</v>
      </c>
      <c r="N1896" s="2"/>
      <c r="O1896" s="4">
        <v>0</v>
      </c>
      <c r="P1896" s="2"/>
      <c r="Q1896" s="4">
        <f t="shared" si="65"/>
        <v>10000</v>
      </c>
      <c r="S1896" s="4"/>
      <c r="T1896" s="15"/>
      <c r="AH1896" s="5"/>
    </row>
    <row r="1897" spans="1:34" s="3" customFormat="1" ht="11.85" customHeight="1" x14ac:dyDescent="0.2">
      <c r="A1897" s="3" t="s">
        <v>928</v>
      </c>
      <c r="C1897" s="2">
        <v>51.8</v>
      </c>
      <c r="D1897" s="2"/>
      <c r="E1897" s="2">
        <v>0</v>
      </c>
      <c r="F1897" s="2"/>
      <c r="G1897" s="2">
        <v>0</v>
      </c>
      <c r="H1897" s="2"/>
      <c r="I1897" s="2">
        <v>0</v>
      </c>
      <c r="J1897" s="2"/>
      <c r="K1897" s="4">
        <v>0</v>
      </c>
      <c r="L1897" s="2"/>
      <c r="M1897" s="4">
        <v>0</v>
      </c>
      <c r="N1897" s="2"/>
      <c r="O1897" s="4">
        <v>0</v>
      </c>
      <c r="P1897" s="2"/>
      <c r="Q1897" s="4">
        <f t="shared" si="65"/>
        <v>0</v>
      </c>
      <c r="S1897" s="4"/>
      <c r="T1897" s="15"/>
      <c r="AH1897" s="5"/>
    </row>
    <row r="1898" spans="1:34" s="3" customFormat="1" ht="11.85" customHeight="1" x14ac:dyDescent="0.2">
      <c r="A1898" s="3" t="s">
        <v>929</v>
      </c>
      <c r="C1898" s="2">
        <v>778</v>
      </c>
      <c r="D1898" s="2"/>
      <c r="E1898" s="2">
        <v>655</v>
      </c>
      <c r="F1898" s="2"/>
      <c r="G1898" s="2">
        <v>790</v>
      </c>
      <c r="H1898" s="2"/>
      <c r="I1898" s="2">
        <v>800</v>
      </c>
      <c r="J1898" s="2"/>
      <c r="K1898" s="4">
        <v>800</v>
      </c>
      <c r="L1898" s="2"/>
      <c r="M1898" s="4">
        <v>800</v>
      </c>
      <c r="N1898" s="2"/>
      <c r="O1898" s="4">
        <v>0</v>
      </c>
      <c r="P1898" s="2"/>
      <c r="Q1898" s="4">
        <f t="shared" si="65"/>
        <v>800</v>
      </c>
      <c r="S1898" s="4"/>
      <c r="T1898" s="15"/>
      <c r="AH1898" s="5"/>
    </row>
    <row r="1899" spans="1:34" s="3" customFormat="1" ht="11.85" customHeight="1" x14ac:dyDescent="0.2">
      <c r="A1899" s="3" t="s">
        <v>930</v>
      </c>
      <c r="C1899" s="2">
        <v>0</v>
      </c>
      <c r="D1899" s="2"/>
      <c r="E1899" s="2">
        <v>0</v>
      </c>
      <c r="F1899" s="2"/>
      <c r="G1899" s="2">
        <v>0</v>
      </c>
      <c r="H1899" s="2"/>
      <c r="I1899" s="2">
        <v>0</v>
      </c>
      <c r="J1899" s="2"/>
      <c r="K1899" s="4">
        <v>0</v>
      </c>
      <c r="L1899" s="2"/>
      <c r="M1899" s="4">
        <v>0</v>
      </c>
      <c r="N1899" s="2"/>
      <c r="O1899" s="4">
        <v>0</v>
      </c>
      <c r="P1899" s="2"/>
      <c r="Q1899" s="4">
        <f t="shared" si="65"/>
        <v>0</v>
      </c>
      <c r="S1899" s="4"/>
      <c r="T1899" s="15"/>
      <c r="AH1899" s="5"/>
    </row>
    <row r="1900" spans="1:34" s="3" customFormat="1" ht="11.85" customHeight="1" x14ac:dyDescent="0.2">
      <c r="A1900" s="3" t="s">
        <v>931</v>
      </c>
      <c r="C1900" s="2">
        <v>0</v>
      </c>
      <c r="D1900" s="2"/>
      <c r="E1900" s="2">
        <v>0</v>
      </c>
      <c r="F1900" s="2"/>
      <c r="G1900" s="2">
        <v>0</v>
      </c>
      <c r="H1900" s="2"/>
      <c r="I1900" s="2">
        <v>3900</v>
      </c>
      <c r="J1900" s="2"/>
      <c r="K1900" s="4">
        <v>3900</v>
      </c>
      <c r="L1900" s="2"/>
      <c r="M1900" s="4">
        <v>200</v>
      </c>
      <c r="N1900" s="2"/>
      <c r="O1900" s="4">
        <v>0</v>
      </c>
      <c r="P1900" s="2"/>
      <c r="Q1900" s="4">
        <f t="shared" si="65"/>
        <v>200</v>
      </c>
      <c r="S1900" s="4"/>
      <c r="T1900" s="15"/>
      <c r="AH1900" s="5"/>
    </row>
    <row r="1901" spans="1:34" s="3" customFormat="1" ht="11.85" customHeight="1" x14ac:dyDescent="0.2">
      <c r="A1901" s="3" t="s">
        <v>932</v>
      </c>
      <c r="C1901" s="16">
        <v>720</v>
      </c>
      <c r="D1901" s="20"/>
      <c r="E1901" s="16">
        <v>1000</v>
      </c>
      <c r="F1901" s="20"/>
      <c r="G1901" s="16">
        <v>0</v>
      </c>
      <c r="H1901" s="20"/>
      <c r="I1901" s="16">
        <v>3000</v>
      </c>
      <c r="J1901" s="20"/>
      <c r="K1901" s="17">
        <v>3000</v>
      </c>
      <c r="L1901" s="20"/>
      <c r="M1901" s="17">
        <v>3000</v>
      </c>
      <c r="N1901" s="20"/>
      <c r="O1901" s="17">
        <v>0</v>
      </c>
      <c r="P1901" s="20"/>
      <c r="Q1901" s="17">
        <f t="shared" si="65"/>
        <v>3000</v>
      </c>
      <c r="S1901" s="4"/>
      <c r="T1901" s="15"/>
      <c r="AH1901" s="5"/>
    </row>
    <row r="1902" spans="1:34" s="3" customFormat="1" ht="11.85" hidden="1" customHeight="1" x14ac:dyDescent="0.2">
      <c r="A1902" s="3" t="s">
        <v>933</v>
      </c>
      <c r="C1902" s="16">
        <v>0</v>
      </c>
      <c r="D1902" s="2"/>
      <c r="E1902" s="16">
        <v>0</v>
      </c>
      <c r="F1902" s="2"/>
      <c r="G1902" s="16">
        <v>0</v>
      </c>
      <c r="H1902" s="2"/>
      <c r="I1902" s="16">
        <v>0</v>
      </c>
      <c r="J1902" s="2"/>
      <c r="K1902" s="17">
        <v>0</v>
      </c>
      <c r="L1902" s="2"/>
      <c r="M1902" s="17">
        <v>0</v>
      </c>
      <c r="N1902" s="2"/>
      <c r="O1902" s="17">
        <v>0</v>
      </c>
      <c r="P1902" s="2"/>
      <c r="Q1902" s="17">
        <f t="shared" si="65"/>
        <v>0</v>
      </c>
      <c r="S1902" s="4"/>
      <c r="T1902" s="15"/>
      <c r="AH1902" s="5"/>
    </row>
    <row r="1903" spans="1:34" s="3" customFormat="1" ht="11.85" customHeight="1" x14ac:dyDescent="0.2">
      <c r="A1903" s="3" t="s">
        <v>277</v>
      </c>
      <c r="C1903" s="2">
        <f>SUM(C1888:C1902)</f>
        <v>37685.71</v>
      </c>
      <c r="D1903" s="2"/>
      <c r="E1903" s="2">
        <f>SUM(E1888:E1902)</f>
        <v>37850.589999999997</v>
      </c>
      <c r="F1903" s="2"/>
      <c r="G1903" s="2">
        <f>SUM(G1888:G1902)</f>
        <v>34461.29</v>
      </c>
      <c r="H1903" s="2"/>
      <c r="I1903" s="2">
        <f>SUM(I1888:I1902)</f>
        <v>43360</v>
      </c>
      <c r="J1903" s="2"/>
      <c r="K1903" s="4">
        <f>SUM(K1888:K1902)</f>
        <v>43360</v>
      </c>
      <c r="L1903" s="2"/>
      <c r="M1903" s="4">
        <f>SUM(M1888:M1902)</f>
        <v>49660</v>
      </c>
      <c r="N1903" s="2"/>
      <c r="O1903" s="4">
        <f>SUM(O1888:O1902)</f>
        <v>0</v>
      </c>
      <c r="P1903" s="2"/>
      <c r="Q1903" s="4">
        <f>SUM(Q1888:Q1902)</f>
        <v>49660</v>
      </c>
      <c r="S1903" s="4"/>
      <c r="T1903" s="7"/>
      <c r="AH1903" s="5"/>
    </row>
    <row r="1904" spans="1:34" s="3" customFormat="1" ht="11.85" customHeight="1" x14ac:dyDescent="0.2">
      <c r="C1904" s="2"/>
      <c r="D1904" s="2"/>
      <c r="E1904" s="2"/>
      <c r="F1904" s="2"/>
      <c r="G1904" s="2"/>
      <c r="H1904" s="2"/>
      <c r="I1904" s="2"/>
      <c r="J1904" s="2"/>
      <c r="K1904" s="4"/>
      <c r="L1904" s="2"/>
      <c r="M1904" s="4"/>
      <c r="N1904" s="2"/>
      <c r="O1904" s="4"/>
      <c r="P1904" s="2"/>
      <c r="Q1904" s="4"/>
      <c r="S1904" s="4"/>
      <c r="T1904" s="7"/>
      <c r="AH1904" s="5"/>
    </row>
    <row r="1905" spans="1:34" s="3" customFormat="1" ht="11.85" customHeight="1" x14ac:dyDescent="0.2">
      <c r="A1905" s="14" t="s">
        <v>278</v>
      </c>
      <c r="C1905" s="2"/>
      <c r="D1905" s="2"/>
      <c r="E1905" s="2"/>
      <c r="F1905" s="2"/>
      <c r="G1905" s="2"/>
      <c r="H1905" s="2"/>
      <c r="I1905" s="2"/>
      <c r="J1905" s="2"/>
      <c r="K1905" s="4"/>
      <c r="L1905" s="2"/>
      <c r="M1905" s="4"/>
      <c r="N1905" s="2"/>
      <c r="O1905" s="4"/>
      <c r="P1905" s="2"/>
      <c r="Q1905" s="4"/>
      <c r="S1905" s="4"/>
      <c r="T1905" s="7"/>
      <c r="AH1905" s="5"/>
    </row>
    <row r="1906" spans="1:34" s="3" customFormat="1" ht="11.85" customHeight="1" x14ac:dyDescent="0.2">
      <c r="A1906" s="3" t="s">
        <v>934</v>
      </c>
      <c r="C1906" s="2">
        <v>430</v>
      </c>
      <c r="D1906" s="2"/>
      <c r="E1906" s="2">
        <v>477.4</v>
      </c>
      <c r="F1906" s="2"/>
      <c r="G1906" s="2">
        <v>164.5</v>
      </c>
      <c r="H1906" s="2"/>
      <c r="I1906" s="2">
        <v>350</v>
      </c>
      <c r="J1906" s="2"/>
      <c r="K1906" s="4">
        <v>350</v>
      </c>
      <c r="L1906" s="2"/>
      <c r="M1906" s="4">
        <v>350</v>
      </c>
      <c r="N1906" s="2"/>
      <c r="O1906" s="4">
        <v>0</v>
      </c>
      <c r="P1906" s="2"/>
      <c r="Q1906" s="4">
        <f t="shared" ref="Q1906:Q1928" si="66">M1906+O1906</f>
        <v>350</v>
      </c>
      <c r="S1906" s="4"/>
      <c r="T1906" s="15"/>
      <c r="AH1906" s="5"/>
    </row>
    <row r="1907" spans="1:34" s="3" customFormat="1" ht="11.85" customHeight="1" x14ac:dyDescent="0.2">
      <c r="A1907" s="3" t="s">
        <v>935</v>
      </c>
      <c r="C1907" s="2">
        <v>12.4</v>
      </c>
      <c r="D1907" s="2"/>
      <c r="E1907" s="2">
        <v>0</v>
      </c>
      <c r="F1907" s="2"/>
      <c r="G1907" s="2">
        <v>0</v>
      </c>
      <c r="H1907" s="2"/>
      <c r="I1907" s="2">
        <v>0</v>
      </c>
      <c r="J1907" s="2"/>
      <c r="K1907" s="4">
        <v>0</v>
      </c>
      <c r="L1907" s="2"/>
      <c r="M1907" s="4">
        <v>0</v>
      </c>
      <c r="N1907" s="2"/>
      <c r="O1907" s="4">
        <v>0</v>
      </c>
      <c r="P1907" s="2"/>
      <c r="Q1907" s="4">
        <f t="shared" si="66"/>
        <v>0</v>
      </c>
      <c r="S1907" s="4"/>
      <c r="T1907" s="15"/>
      <c r="AH1907" s="5"/>
    </row>
    <row r="1908" spans="1:34" s="3" customFormat="1" ht="11.85" customHeight="1" x14ac:dyDescent="0.2">
      <c r="A1908" s="3" t="s">
        <v>936</v>
      </c>
      <c r="C1908" s="2">
        <v>3715.46</v>
      </c>
      <c r="D1908" s="2"/>
      <c r="E1908" s="2">
        <v>4069.75</v>
      </c>
      <c r="F1908" s="2"/>
      <c r="G1908" s="2">
        <v>4446.34</v>
      </c>
      <c r="H1908" s="2"/>
      <c r="I1908" s="2">
        <v>4000</v>
      </c>
      <c r="J1908" s="2"/>
      <c r="K1908" s="4">
        <v>4000</v>
      </c>
      <c r="L1908" s="2"/>
      <c r="M1908" s="4">
        <v>4000</v>
      </c>
      <c r="N1908" s="2"/>
      <c r="O1908" s="4">
        <v>0</v>
      </c>
      <c r="P1908" s="2"/>
      <c r="Q1908" s="4">
        <f t="shared" si="66"/>
        <v>4000</v>
      </c>
      <c r="S1908" s="4"/>
      <c r="T1908" s="15"/>
      <c r="AH1908" s="5"/>
    </row>
    <row r="1909" spans="1:34" s="3" customFormat="1" ht="11.85" customHeight="1" x14ac:dyDescent="0.2">
      <c r="A1909" s="3" t="s">
        <v>937</v>
      </c>
      <c r="C1909" s="2">
        <v>4990.1000000000004</v>
      </c>
      <c r="D1909" s="2"/>
      <c r="E1909" s="2">
        <v>3486.17</v>
      </c>
      <c r="F1909" s="2"/>
      <c r="G1909" s="2">
        <v>3728.83</v>
      </c>
      <c r="H1909" s="2"/>
      <c r="I1909" s="2">
        <v>5000</v>
      </c>
      <c r="J1909" s="2"/>
      <c r="K1909" s="4">
        <v>5000</v>
      </c>
      <c r="L1909" s="2"/>
      <c r="M1909" s="4">
        <v>5000</v>
      </c>
      <c r="N1909" s="2"/>
      <c r="O1909" s="4">
        <v>0</v>
      </c>
      <c r="P1909" s="2"/>
      <c r="Q1909" s="4">
        <f t="shared" si="66"/>
        <v>5000</v>
      </c>
      <c r="S1909" s="4"/>
      <c r="T1909" s="15"/>
      <c r="AH1909" s="5"/>
    </row>
    <row r="1910" spans="1:34" s="3" customFormat="1" ht="11.85" customHeight="1" x14ac:dyDescent="0.2">
      <c r="A1910" s="3" t="s">
        <v>938</v>
      </c>
      <c r="C1910" s="2">
        <v>656.66</v>
      </c>
      <c r="D1910" s="2"/>
      <c r="E1910" s="2">
        <v>1640.57</v>
      </c>
      <c r="F1910" s="2"/>
      <c r="G1910" s="2">
        <v>379.86</v>
      </c>
      <c r="H1910" s="2"/>
      <c r="I1910" s="2">
        <v>1000</v>
      </c>
      <c r="J1910" s="2"/>
      <c r="K1910" s="4">
        <v>1000</v>
      </c>
      <c r="L1910" s="2"/>
      <c r="M1910" s="4">
        <v>1000</v>
      </c>
      <c r="N1910" s="2"/>
      <c r="O1910" s="4">
        <v>0</v>
      </c>
      <c r="P1910" s="2"/>
      <c r="Q1910" s="4">
        <f t="shared" si="66"/>
        <v>1000</v>
      </c>
      <c r="S1910" s="4"/>
      <c r="T1910" s="15"/>
      <c r="AH1910" s="5"/>
    </row>
    <row r="1911" spans="1:34" s="3" customFormat="1" ht="11.85" hidden="1" customHeight="1" x14ac:dyDescent="0.2">
      <c r="A1911" s="3" t="s">
        <v>939</v>
      </c>
      <c r="C1911" s="2">
        <v>0</v>
      </c>
      <c r="D1911" s="2"/>
      <c r="E1911" s="2">
        <v>0</v>
      </c>
      <c r="F1911" s="2"/>
      <c r="G1911" s="2">
        <v>0</v>
      </c>
      <c r="H1911" s="2"/>
      <c r="I1911" s="2">
        <v>0</v>
      </c>
      <c r="J1911" s="2"/>
      <c r="K1911" s="4">
        <v>0</v>
      </c>
      <c r="L1911" s="2"/>
      <c r="M1911" s="4">
        <v>0</v>
      </c>
      <c r="N1911" s="2"/>
      <c r="O1911" s="4">
        <v>0</v>
      </c>
      <c r="P1911" s="2"/>
      <c r="Q1911" s="4">
        <f t="shared" si="66"/>
        <v>0</v>
      </c>
      <c r="S1911" s="4"/>
      <c r="T1911" s="15"/>
      <c r="AH1911" s="5"/>
    </row>
    <row r="1912" spans="1:34" s="3" customFormat="1" ht="11.85" customHeight="1" x14ac:dyDescent="0.2">
      <c r="A1912" s="3" t="s">
        <v>940</v>
      </c>
      <c r="C1912" s="2">
        <v>955.64</v>
      </c>
      <c r="D1912" s="2"/>
      <c r="E1912" s="2">
        <v>10242.61</v>
      </c>
      <c r="F1912" s="2"/>
      <c r="G1912" s="2">
        <v>2816.99</v>
      </c>
      <c r="H1912" s="2"/>
      <c r="I1912" s="2">
        <v>16800</v>
      </c>
      <c r="J1912" s="2"/>
      <c r="K1912" s="4">
        <v>10800</v>
      </c>
      <c r="L1912" s="2"/>
      <c r="M1912" s="4">
        <v>13800</v>
      </c>
      <c r="N1912" s="2"/>
      <c r="O1912" s="4">
        <v>0</v>
      </c>
      <c r="P1912" s="2"/>
      <c r="Q1912" s="4">
        <f t="shared" si="66"/>
        <v>13800</v>
      </c>
      <c r="S1912" s="4"/>
      <c r="T1912" s="15"/>
      <c r="AH1912" s="5"/>
    </row>
    <row r="1913" spans="1:34" s="3" customFormat="1" ht="11.85" customHeight="1" x14ac:dyDescent="0.2">
      <c r="A1913" s="3" t="s">
        <v>941</v>
      </c>
      <c r="C1913" s="2">
        <v>0</v>
      </c>
      <c r="D1913" s="2"/>
      <c r="E1913" s="2">
        <v>2000</v>
      </c>
      <c r="F1913" s="2"/>
      <c r="G1913" s="2">
        <v>3.06</v>
      </c>
      <c r="H1913" s="2"/>
      <c r="I1913" s="2">
        <v>0</v>
      </c>
      <c r="J1913" s="2"/>
      <c r="K1913" s="4">
        <v>0</v>
      </c>
      <c r="L1913" s="2"/>
      <c r="M1913" s="4">
        <v>0</v>
      </c>
      <c r="N1913" s="2"/>
      <c r="O1913" s="4">
        <v>0</v>
      </c>
      <c r="P1913" s="2"/>
      <c r="Q1913" s="4">
        <f t="shared" si="66"/>
        <v>0</v>
      </c>
      <c r="S1913" s="4"/>
      <c r="T1913" s="15"/>
      <c r="AH1913" s="5"/>
    </row>
    <row r="1914" spans="1:34" s="3" customFormat="1" ht="11.85" customHeight="1" x14ac:dyDescent="0.2">
      <c r="A1914" s="3" t="s">
        <v>942</v>
      </c>
      <c r="C1914" s="2">
        <v>390.97</v>
      </c>
      <c r="D1914" s="2"/>
      <c r="E1914" s="2">
        <v>562.07000000000005</v>
      </c>
      <c r="F1914" s="2"/>
      <c r="G1914" s="2">
        <v>1689.15</v>
      </c>
      <c r="H1914" s="2"/>
      <c r="I1914" s="2">
        <v>2000</v>
      </c>
      <c r="J1914" s="2"/>
      <c r="K1914" s="4">
        <v>2000</v>
      </c>
      <c r="L1914" s="2"/>
      <c r="M1914" s="4">
        <v>2000</v>
      </c>
      <c r="N1914" s="2"/>
      <c r="O1914" s="4">
        <v>0</v>
      </c>
      <c r="P1914" s="2"/>
      <c r="Q1914" s="4">
        <f t="shared" si="66"/>
        <v>2000</v>
      </c>
      <c r="S1914" s="4"/>
      <c r="T1914" s="15"/>
      <c r="AH1914" s="5"/>
    </row>
    <row r="1915" spans="1:34" s="3" customFormat="1" ht="11.85" customHeight="1" x14ac:dyDescent="0.2">
      <c r="A1915" s="3" t="s">
        <v>943</v>
      </c>
      <c r="C1915" s="2">
        <v>6257.86</v>
      </c>
      <c r="D1915" s="2"/>
      <c r="E1915" s="2">
        <v>6940.41</v>
      </c>
      <c r="F1915" s="2"/>
      <c r="G1915" s="2">
        <v>24823.9</v>
      </c>
      <c r="H1915" s="2"/>
      <c r="I1915" s="2">
        <v>6645</v>
      </c>
      <c r="J1915" s="2"/>
      <c r="K1915" s="4">
        <v>6645</v>
      </c>
      <c r="L1915" s="2"/>
      <c r="M1915" s="4">
        <v>6645</v>
      </c>
      <c r="N1915" s="2"/>
      <c r="O1915" s="4">
        <v>0</v>
      </c>
      <c r="P1915" s="2"/>
      <c r="Q1915" s="4">
        <f t="shared" si="66"/>
        <v>6645</v>
      </c>
      <c r="S1915" s="4"/>
      <c r="T1915" s="15"/>
      <c r="AH1915" s="5"/>
    </row>
    <row r="1916" spans="1:34" s="3" customFormat="1" ht="11.85" customHeight="1" x14ac:dyDescent="0.2">
      <c r="A1916" s="3" t="s">
        <v>944</v>
      </c>
      <c r="C1916" s="2">
        <v>1016.79</v>
      </c>
      <c r="D1916" s="2"/>
      <c r="E1916" s="2">
        <v>1011.32</v>
      </c>
      <c r="F1916" s="2"/>
      <c r="G1916" s="2">
        <v>837.96</v>
      </c>
      <c r="H1916" s="2"/>
      <c r="I1916" s="2">
        <v>1200</v>
      </c>
      <c r="J1916" s="2"/>
      <c r="K1916" s="4">
        <v>1200</v>
      </c>
      <c r="L1916" s="2"/>
      <c r="M1916" s="4">
        <v>1200</v>
      </c>
      <c r="N1916" s="2"/>
      <c r="O1916" s="4">
        <v>0</v>
      </c>
      <c r="P1916" s="2"/>
      <c r="Q1916" s="4">
        <f t="shared" si="66"/>
        <v>1200</v>
      </c>
      <c r="S1916" s="4"/>
      <c r="T1916" s="15"/>
      <c r="AH1916" s="5"/>
    </row>
    <row r="1917" spans="1:34" s="3" customFormat="1" ht="11.85" customHeight="1" x14ac:dyDescent="0.2">
      <c r="A1917" s="3" t="s">
        <v>945</v>
      </c>
      <c r="C1917" s="2">
        <v>520</v>
      </c>
      <c r="D1917" s="2"/>
      <c r="E1917" s="2">
        <v>545</v>
      </c>
      <c r="F1917" s="2"/>
      <c r="G1917" s="2">
        <v>150</v>
      </c>
      <c r="H1917" s="2"/>
      <c r="I1917" s="2">
        <v>500</v>
      </c>
      <c r="J1917" s="2"/>
      <c r="K1917" s="4">
        <v>500</v>
      </c>
      <c r="L1917" s="2"/>
      <c r="M1917" s="4">
        <v>500</v>
      </c>
      <c r="N1917" s="2"/>
      <c r="O1917" s="4">
        <v>0</v>
      </c>
      <c r="P1917" s="2"/>
      <c r="Q1917" s="4">
        <f t="shared" si="66"/>
        <v>500</v>
      </c>
      <c r="S1917" s="4"/>
      <c r="T1917" s="15"/>
      <c r="AH1917" s="5"/>
    </row>
    <row r="1918" spans="1:34" s="3" customFormat="1" ht="11.85" hidden="1" customHeight="1" x14ac:dyDescent="0.2">
      <c r="A1918" s="3" t="s">
        <v>946</v>
      </c>
      <c r="C1918" s="2">
        <v>0</v>
      </c>
      <c r="D1918" s="2"/>
      <c r="E1918" s="2">
        <v>0</v>
      </c>
      <c r="F1918" s="2"/>
      <c r="G1918" s="2">
        <v>0</v>
      </c>
      <c r="H1918" s="2"/>
      <c r="I1918" s="2">
        <v>0</v>
      </c>
      <c r="J1918" s="2"/>
      <c r="K1918" s="4">
        <v>0</v>
      </c>
      <c r="L1918" s="2"/>
      <c r="M1918" s="4">
        <v>0</v>
      </c>
      <c r="N1918" s="2"/>
      <c r="O1918" s="4">
        <v>0</v>
      </c>
      <c r="P1918" s="2"/>
      <c r="Q1918" s="4">
        <f t="shared" si="66"/>
        <v>0</v>
      </c>
      <c r="S1918" s="4"/>
      <c r="T1918" s="15"/>
      <c r="AH1918" s="5"/>
    </row>
    <row r="1919" spans="1:34" s="3" customFormat="1" ht="11.85" customHeight="1" x14ac:dyDescent="0.2">
      <c r="A1919" s="3" t="s">
        <v>947</v>
      </c>
      <c r="C1919" s="2">
        <v>0</v>
      </c>
      <c r="D1919" s="2"/>
      <c r="E1919" s="2">
        <v>99.74</v>
      </c>
      <c r="F1919" s="2"/>
      <c r="G1919" s="2">
        <v>25.18</v>
      </c>
      <c r="H1919" s="2"/>
      <c r="I1919" s="2">
        <v>200</v>
      </c>
      <c r="J1919" s="2"/>
      <c r="K1919" s="4">
        <v>200</v>
      </c>
      <c r="L1919" s="2"/>
      <c r="M1919" s="4">
        <v>200</v>
      </c>
      <c r="N1919" s="2"/>
      <c r="O1919" s="4">
        <v>0</v>
      </c>
      <c r="P1919" s="2"/>
      <c r="Q1919" s="4">
        <f t="shared" si="66"/>
        <v>200</v>
      </c>
      <c r="S1919" s="4"/>
      <c r="T1919" s="15"/>
      <c r="AH1919" s="5"/>
    </row>
    <row r="1920" spans="1:34" ht="11.85" customHeight="1" x14ac:dyDescent="0.2">
      <c r="A1920" s="3" t="s">
        <v>948</v>
      </c>
      <c r="C1920" s="2">
        <v>0</v>
      </c>
      <c r="D1920" s="2"/>
      <c r="E1920" s="2">
        <v>346.5</v>
      </c>
      <c r="F1920" s="2"/>
      <c r="G1920" s="2">
        <v>330</v>
      </c>
      <c r="H1920" s="2"/>
      <c r="I1920" s="2">
        <v>350</v>
      </c>
      <c r="J1920" s="2"/>
      <c r="K1920" s="4">
        <v>350</v>
      </c>
      <c r="L1920" s="2"/>
      <c r="M1920" s="4">
        <v>350</v>
      </c>
      <c r="N1920" s="2"/>
      <c r="O1920" s="4">
        <v>0</v>
      </c>
      <c r="P1920" s="2"/>
      <c r="Q1920" s="4">
        <f t="shared" si="66"/>
        <v>350</v>
      </c>
      <c r="T1920" s="15"/>
    </row>
    <row r="1921" spans="1:21" ht="11.85" hidden="1" customHeight="1" x14ac:dyDescent="0.2">
      <c r="A1921" s="3" t="s">
        <v>949</v>
      </c>
      <c r="C1921" s="2">
        <v>0</v>
      </c>
      <c r="D1921" s="2"/>
      <c r="E1921" s="2">
        <v>0</v>
      </c>
      <c r="F1921" s="2"/>
      <c r="G1921" s="2">
        <v>0</v>
      </c>
      <c r="H1921" s="2"/>
      <c r="I1921" s="2">
        <v>0</v>
      </c>
      <c r="J1921" s="2"/>
      <c r="K1921" s="4">
        <v>0</v>
      </c>
      <c r="L1921" s="2"/>
      <c r="M1921" s="4">
        <v>0</v>
      </c>
      <c r="N1921" s="2"/>
      <c r="O1921" s="4">
        <v>0</v>
      </c>
      <c r="P1921" s="2"/>
      <c r="Q1921" s="4">
        <f t="shared" si="66"/>
        <v>0</v>
      </c>
      <c r="T1921" s="15"/>
    </row>
    <row r="1922" spans="1:21" ht="11.85" customHeight="1" x14ac:dyDescent="0.2">
      <c r="A1922" s="3" t="s">
        <v>950</v>
      </c>
      <c r="C1922" s="2">
        <v>2151.38</v>
      </c>
      <c r="D1922" s="2"/>
      <c r="E1922" s="2">
        <v>1899.15</v>
      </c>
      <c r="F1922" s="2"/>
      <c r="G1922" s="2">
        <v>2598.64</v>
      </c>
      <c r="H1922" s="2"/>
      <c r="I1922" s="2">
        <v>2200</v>
      </c>
      <c r="J1922" s="2"/>
      <c r="K1922" s="4">
        <v>2200</v>
      </c>
      <c r="L1922" s="2"/>
      <c r="M1922" s="4">
        <v>2200</v>
      </c>
      <c r="N1922" s="2"/>
      <c r="O1922" s="4">
        <v>0</v>
      </c>
      <c r="P1922" s="2"/>
      <c r="Q1922" s="4">
        <f t="shared" si="66"/>
        <v>2200</v>
      </c>
      <c r="T1922" s="15"/>
    </row>
    <row r="1923" spans="1:21" ht="11.85" customHeight="1" x14ac:dyDescent="0.2">
      <c r="A1923" s="3" t="s">
        <v>951</v>
      </c>
      <c r="C1923" s="2">
        <v>13075.58</v>
      </c>
      <c r="D1923" s="2"/>
      <c r="E1923" s="2">
        <v>9442.6</v>
      </c>
      <c r="F1923" s="2"/>
      <c r="G1923" s="2">
        <v>14018.68</v>
      </c>
      <c r="H1923" s="2"/>
      <c r="I1923" s="2">
        <v>12000</v>
      </c>
      <c r="J1923" s="2"/>
      <c r="K1923" s="4">
        <v>15000</v>
      </c>
      <c r="L1923" s="2"/>
      <c r="M1923" s="4">
        <v>15000</v>
      </c>
      <c r="N1923" s="2"/>
      <c r="O1923" s="4">
        <v>0</v>
      </c>
      <c r="P1923" s="2"/>
      <c r="Q1923" s="4">
        <f t="shared" si="66"/>
        <v>15000</v>
      </c>
      <c r="T1923" s="15"/>
    </row>
    <row r="1924" spans="1:21" ht="11.85" customHeight="1" x14ac:dyDescent="0.2">
      <c r="A1924" s="3" t="s">
        <v>952</v>
      </c>
      <c r="C1924" s="2">
        <v>0</v>
      </c>
      <c r="D1924" s="2"/>
      <c r="E1924" s="2">
        <v>0</v>
      </c>
      <c r="F1924" s="2"/>
      <c r="G1924" s="2">
        <v>0</v>
      </c>
      <c r="H1924" s="2"/>
      <c r="I1924" s="2">
        <v>0</v>
      </c>
      <c r="J1924" s="2"/>
      <c r="K1924" s="4">
        <v>2000</v>
      </c>
      <c r="L1924" s="2"/>
      <c r="M1924" s="4">
        <v>2000</v>
      </c>
      <c r="N1924" s="2"/>
      <c r="O1924" s="4">
        <v>0</v>
      </c>
      <c r="P1924" s="2"/>
      <c r="Q1924" s="4">
        <f t="shared" si="66"/>
        <v>2000</v>
      </c>
      <c r="T1924" s="15"/>
    </row>
    <row r="1925" spans="1:21" ht="11.85" hidden="1" customHeight="1" x14ac:dyDescent="0.2">
      <c r="A1925" s="3" t="s">
        <v>953</v>
      </c>
      <c r="C1925" s="2">
        <v>0</v>
      </c>
      <c r="D1925" s="2"/>
      <c r="E1925" s="2">
        <v>0</v>
      </c>
      <c r="F1925" s="2"/>
      <c r="G1925" s="2">
        <v>0</v>
      </c>
      <c r="H1925" s="2"/>
      <c r="I1925" s="2">
        <v>0</v>
      </c>
      <c r="J1925" s="2"/>
      <c r="K1925" s="4">
        <v>0</v>
      </c>
      <c r="L1925" s="2"/>
      <c r="M1925" s="4">
        <v>0</v>
      </c>
      <c r="N1925" s="2"/>
      <c r="O1925" s="4">
        <v>0</v>
      </c>
      <c r="P1925" s="2"/>
      <c r="Q1925" s="4">
        <f t="shared" si="66"/>
        <v>0</v>
      </c>
      <c r="T1925" s="15"/>
    </row>
    <row r="1926" spans="1:21" ht="11.85" customHeight="1" x14ac:dyDescent="0.2">
      <c r="A1926" s="3" t="s">
        <v>954</v>
      </c>
      <c r="C1926" s="2">
        <v>1050</v>
      </c>
      <c r="D1926" s="2"/>
      <c r="E1926" s="2">
        <v>13157.99</v>
      </c>
      <c r="F1926" s="2"/>
      <c r="G1926" s="2">
        <v>840</v>
      </c>
      <c r="H1926" s="2"/>
      <c r="I1926" s="2">
        <v>350</v>
      </c>
      <c r="J1926" s="2"/>
      <c r="K1926" s="4">
        <v>350</v>
      </c>
      <c r="L1926" s="2"/>
      <c r="M1926" s="4">
        <v>350</v>
      </c>
      <c r="N1926" s="2"/>
      <c r="O1926" s="4">
        <v>0</v>
      </c>
      <c r="P1926" s="2"/>
      <c r="Q1926" s="4">
        <f t="shared" si="66"/>
        <v>350</v>
      </c>
      <c r="T1926" s="15"/>
    </row>
    <row r="1927" spans="1:21" ht="11.85" customHeight="1" x14ac:dyDescent="0.2">
      <c r="A1927" s="3" t="s">
        <v>955</v>
      </c>
      <c r="C1927" s="2">
        <v>245.88</v>
      </c>
      <c r="D1927" s="2"/>
      <c r="E1927" s="2">
        <v>141.47999999999999</v>
      </c>
      <c r="F1927" s="2"/>
      <c r="G1927" s="2">
        <v>34.799999999999997</v>
      </c>
      <c r="H1927" s="2"/>
      <c r="I1927" s="2">
        <v>0</v>
      </c>
      <c r="J1927" s="2"/>
      <c r="K1927" s="4">
        <v>0</v>
      </c>
      <c r="L1927" s="2"/>
      <c r="M1927" s="4">
        <v>0</v>
      </c>
      <c r="N1927" s="2"/>
      <c r="O1927" s="4">
        <v>0</v>
      </c>
      <c r="P1927" s="2"/>
      <c r="Q1927" s="4">
        <f t="shared" si="66"/>
        <v>0</v>
      </c>
      <c r="T1927" s="15"/>
    </row>
    <row r="1928" spans="1:21" ht="11.85" customHeight="1" x14ac:dyDescent="0.2">
      <c r="A1928" s="3" t="s">
        <v>956</v>
      </c>
      <c r="C1928" s="16">
        <v>2396.52</v>
      </c>
      <c r="D1928" s="2"/>
      <c r="E1928" s="16">
        <v>2492.64</v>
      </c>
      <c r="F1928" s="2"/>
      <c r="G1928" s="16">
        <v>1940.85</v>
      </c>
      <c r="H1928" s="2"/>
      <c r="I1928" s="16">
        <v>0</v>
      </c>
      <c r="J1928" s="2"/>
      <c r="K1928" s="17">
        <v>0</v>
      </c>
      <c r="L1928" s="2"/>
      <c r="M1928" s="17">
        <v>0</v>
      </c>
      <c r="N1928" s="2"/>
      <c r="O1928" s="17">
        <v>0</v>
      </c>
      <c r="P1928" s="2"/>
      <c r="Q1928" s="17">
        <f t="shared" si="66"/>
        <v>0</v>
      </c>
      <c r="T1928" s="15"/>
    </row>
    <row r="1929" spans="1:21" ht="11.85" customHeight="1" x14ac:dyDescent="0.2">
      <c r="A1929" s="3" t="s">
        <v>300</v>
      </c>
      <c r="C1929" s="2">
        <f>SUM(C1906:C1912)+SUM(C1913:C1928)</f>
        <v>37865.240000000005</v>
      </c>
      <c r="D1929" s="2"/>
      <c r="E1929" s="2">
        <f>SUM(E1906:E1912)+SUM(E1913:E1928)</f>
        <v>58555.4</v>
      </c>
      <c r="F1929" s="2"/>
      <c r="G1929" s="2">
        <f>SUM(G1906:G1912)+SUM(G1913:G1928)</f>
        <v>58828.740000000005</v>
      </c>
      <c r="H1929" s="2"/>
      <c r="I1929" s="2">
        <f>SUM(I1906:I1912)+SUM(I1913:I1928)</f>
        <v>52595</v>
      </c>
      <c r="J1929" s="2"/>
      <c r="K1929" s="4">
        <f>SUM(K1906:K1912)+SUM(K1913:K1928)</f>
        <v>51595</v>
      </c>
      <c r="L1929" s="2"/>
      <c r="M1929" s="4">
        <f>SUM(M1906:M1912)+SUM(M1913:M1928)</f>
        <v>54595</v>
      </c>
      <c r="N1929" s="2"/>
      <c r="O1929" s="4">
        <f>SUM(O1906:O1912)+SUM(O1913:O1928)</f>
        <v>0</v>
      </c>
      <c r="P1929" s="2"/>
      <c r="Q1929" s="4">
        <f>SUM(Q1906:Q1912)+SUM(Q1913:Q1928)</f>
        <v>54595</v>
      </c>
      <c r="U1929" s="2"/>
    </row>
    <row r="1930" spans="1:21" ht="11.85" customHeight="1" x14ac:dyDescent="0.2">
      <c r="A1930" s="1"/>
      <c r="B1930" s="1"/>
      <c r="E1930" s="2" t="str">
        <f>$E$1</f>
        <v>CITY OF BRADY</v>
      </c>
    </row>
    <row r="1931" spans="1:21" ht="11.85" customHeight="1" x14ac:dyDescent="0.2">
      <c r="E1931" s="2" t="str">
        <f>$E$2</f>
        <v>BUDGET REPORT</v>
      </c>
    </row>
    <row r="1932" spans="1:21" ht="11.85" customHeight="1" x14ac:dyDescent="0.2">
      <c r="E1932" s="2" t="str">
        <f>$E$3</f>
        <v>FISCAL YEAR 2017 - 2018</v>
      </c>
    </row>
    <row r="1933" spans="1:21" ht="11.85" customHeight="1" x14ac:dyDescent="0.2">
      <c r="A1933" s="3" t="s">
        <v>3</v>
      </c>
    </row>
    <row r="1934" spans="1:21" ht="11.85" customHeight="1" x14ac:dyDescent="0.2">
      <c r="A1934" s="3" t="s">
        <v>909</v>
      </c>
    </row>
    <row r="1935" spans="1:21" ht="11.85" customHeight="1" x14ac:dyDescent="0.2">
      <c r="I1935" s="49" t="str">
        <f>$I$6</f>
        <v>(----- 2016-2017 ------)</v>
      </c>
      <c r="J1935" s="49"/>
      <c r="K1935" s="49"/>
      <c r="L1935" s="8"/>
      <c r="M1935" s="49" t="str">
        <f>$M$6</f>
        <v>2017-2018</v>
      </c>
      <c r="N1935" s="49"/>
      <c r="O1935" s="49"/>
      <c r="P1935" s="49"/>
      <c r="Q1935" s="49"/>
    </row>
    <row r="1936" spans="1:21" ht="11.85" customHeight="1" x14ac:dyDescent="0.2">
      <c r="C1936" s="9" t="str">
        <f>$C$7</f>
        <v>2013-2014</v>
      </c>
      <c r="D1936" s="8"/>
      <c r="E1936" s="9" t="str">
        <f>$E$7</f>
        <v>2014-2015</v>
      </c>
      <c r="F1936" s="8"/>
      <c r="G1936" s="9" t="str">
        <f>$G$7</f>
        <v>2015-2016</v>
      </c>
      <c r="H1936" s="8"/>
      <c r="I1936" s="9" t="s">
        <v>9</v>
      </c>
      <c r="J1936" s="8"/>
      <c r="K1936" s="10" t="str">
        <f>+$K$7</f>
        <v>PROJECTED</v>
      </c>
      <c r="L1936" s="8"/>
      <c r="M1936" s="10" t="str">
        <f>$M$7</f>
        <v>2017-2018</v>
      </c>
      <c r="N1936" s="8"/>
      <c r="O1936" s="10" t="str">
        <f>$O$7</f>
        <v>2017-2018</v>
      </c>
      <c r="P1936" s="8"/>
      <c r="Q1936" s="10" t="str">
        <f>$Q$7</f>
        <v>APPROVED</v>
      </c>
    </row>
    <row r="1937" spans="1:21" ht="11.85" customHeight="1" x14ac:dyDescent="0.2">
      <c r="A1937" s="11" t="s">
        <v>247</v>
      </c>
      <c r="C1937" s="12" t="s">
        <v>12</v>
      </c>
      <c r="D1937" s="8"/>
      <c r="E1937" s="12" t="s">
        <v>12</v>
      </c>
      <c r="F1937" s="8"/>
      <c r="G1937" s="12" t="s">
        <v>12</v>
      </c>
      <c r="H1937" s="8"/>
      <c r="I1937" s="12" t="s">
        <v>13</v>
      </c>
      <c r="J1937" s="8"/>
      <c r="K1937" s="13" t="s">
        <v>13</v>
      </c>
      <c r="L1937" s="8"/>
      <c r="M1937" s="13" t="str">
        <f>$M$8</f>
        <v>BASE</v>
      </c>
      <c r="N1937" s="8"/>
      <c r="O1937" s="13" t="str">
        <f>$O$8</f>
        <v>SUPPLEMENTAL</v>
      </c>
      <c r="P1937" s="8"/>
      <c r="Q1937" s="13" t="str">
        <f>$Q$8</f>
        <v>BUDGET</v>
      </c>
    </row>
    <row r="1938" spans="1:21" ht="11.85" customHeight="1" x14ac:dyDescent="0.2">
      <c r="D1938" s="2"/>
      <c r="F1938" s="2"/>
      <c r="H1938" s="2"/>
      <c r="J1938" s="2"/>
      <c r="L1938" s="2"/>
      <c r="N1938" s="2"/>
      <c r="P1938" s="2"/>
    </row>
    <row r="1939" spans="1:21" ht="11.85" customHeight="1" x14ac:dyDescent="0.2">
      <c r="A1939" s="3" t="s">
        <v>957</v>
      </c>
      <c r="C1939" s="20">
        <v>0</v>
      </c>
      <c r="D1939" s="2"/>
      <c r="E1939" s="20">
        <v>0</v>
      </c>
      <c r="F1939" s="2"/>
      <c r="G1939" s="20">
        <v>0</v>
      </c>
      <c r="H1939" s="2"/>
      <c r="I1939" s="20">
        <v>0</v>
      </c>
      <c r="J1939" s="2"/>
      <c r="K1939" s="21">
        <v>0</v>
      </c>
      <c r="L1939" s="2"/>
      <c r="M1939" s="21">
        <v>0</v>
      </c>
      <c r="N1939" s="2"/>
      <c r="O1939" s="21">
        <v>0</v>
      </c>
      <c r="P1939" s="2"/>
      <c r="Q1939" s="21">
        <f>M1939+O1939</f>
        <v>0</v>
      </c>
    </row>
    <row r="1940" spans="1:21" ht="11.85" customHeight="1" x14ac:dyDescent="0.2">
      <c r="A1940" s="3" t="s">
        <v>958</v>
      </c>
      <c r="C1940" s="16">
        <v>0</v>
      </c>
      <c r="D1940" s="2"/>
      <c r="E1940" s="16">
        <v>0</v>
      </c>
      <c r="F1940" s="2"/>
      <c r="G1940" s="16">
        <v>0</v>
      </c>
      <c r="H1940" s="2"/>
      <c r="I1940" s="16">
        <v>0</v>
      </c>
      <c r="J1940" s="2"/>
      <c r="K1940" s="17">
        <v>0</v>
      </c>
      <c r="L1940" s="2"/>
      <c r="M1940" s="17">
        <v>0</v>
      </c>
      <c r="N1940" s="2"/>
      <c r="O1940" s="17">
        <v>0</v>
      </c>
      <c r="P1940" s="2"/>
      <c r="Q1940" s="17">
        <f>M1940+O1940</f>
        <v>0</v>
      </c>
    </row>
    <row r="1941" spans="1:21" ht="11.85" customHeight="1" x14ac:dyDescent="0.2">
      <c r="A1941" s="3" t="s">
        <v>303</v>
      </c>
      <c r="C1941" s="2">
        <f>SUM(C1939:C1940)</f>
        <v>0</v>
      </c>
      <c r="D1941" s="2"/>
      <c r="E1941" s="2">
        <f>SUM(E1939:E1940)</f>
        <v>0</v>
      </c>
      <c r="F1941" s="2"/>
      <c r="G1941" s="2">
        <f>SUM(G1939:G1940)</f>
        <v>0</v>
      </c>
      <c r="H1941" s="2"/>
      <c r="I1941" s="2">
        <f>SUM(I1939:I1940)</f>
        <v>0</v>
      </c>
      <c r="J1941" s="2"/>
      <c r="K1941" s="4">
        <f>SUM(K1939:K1940)</f>
        <v>0</v>
      </c>
      <c r="L1941" s="2"/>
      <c r="M1941" s="4">
        <f>SUM(M1939:M1940)</f>
        <v>0</v>
      </c>
      <c r="N1941" s="2"/>
      <c r="O1941" s="4">
        <f>SUM(O1939:O1940)</f>
        <v>0</v>
      </c>
      <c r="P1941" s="2"/>
      <c r="Q1941" s="4">
        <f>SUM(Q1939:Q1940)</f>
        <v>0</v>
      </c>
    </row>
    <row r="1942" spans="1:21" ht="11.85" customHeight="1" x14ac:dyDescent="0.2">
      <c r="D1942" s="2"/>
      <c r="F1942" s="2"/>
      <c r="H1942" s="2"/>
      <c r="J1942" s="2"/>
      <c r="L1942" s="2"/>
      <c r="N1942" s="2"/>
      <c r="P1942" s="2"/>
    </row>
    <row r="1943" spans="1:21" ht="11.85" hidden="1" customHeight="1" x14ac:dyDescent="0.2">
      <c r="A1943" s="14" t="s">
        <v>959</v>
      </c>
      <c r="D1943" s="2"/>
      <c r="F1943" s="2"/>
      <c r="H1943" s="2"/>
      <c r="J1943" s="2"/>
      <c r="L1943" s="2"/>
      <c r="N1943" s="2"/>
      <c r="P1943" s="2"/>
    </row>
    <row r="1944" spans="1:21" ht="11.85" hidden="1" customHeight="1" x14ac:dyDescent="0.2">
      <c r="A1944" s="3" t="s">
        <v>960</v>
      </c>
      <c r="C1944" s="16">
        <v>0</v>
      </c>
      <c r="D1944" s="2"/>
      <c r="E1944" s="16">
        <v>0</v>
      </c>
      <c r="F1944" s="2"/>
      <c r="G1944" s="16">
        <v>0</v>
      </c>
      <c r="H1944" s="2"/>
      <c r="I1944" s="16">
        <v>0</v>
      </c>
      <c r="J1944" s="2"/>
      <c r="K1944" s="17">
        <v>0</v>
      </c>
      <c r="L1944" s="2"/>
      <c r="M1944" s="17">
        <v>0</v>
      </c>
      <c r="N1944" s="2"/>
      <c r="O1944" s="17">
        <v>0</v>
      </c>
      <c r="P1944" s="2"/>
      <c r="Q1944" s="17">
        <f>M1944+O1944</f>
        <v>0</v>
      </c>
    </row>
    <row r="1945" spans="1:21" ht="11.85" hidden="1" customHeight="1" x14ac:dyDescent="0.2">
      <c r="A1945" s="3" t="s">
        <v>961</v>
      </c>
      <c r="C1945" s="2">
        <f>SUM(C1944)</f>
        <v>0</v>
      </c>
      <c r="D1945" s="2"/>
      <c r="E1945" s="2">
        <f>SUM(E1944)</f>
        <v>0</v>
      </c>
      <c r="F1945" s="2"/>
      <c r="G1945" s="2">
        <f>SUM(G1944)</f>
        <v>0</v>
      </c>
      <c r="H1945" s="2"/>
      <c r="I1945" s="2">
        <f>SUM(I1944)</f>
        <v>0</v>
      </c>
      <c r="J1945" s="2"/>
      <c r="K1945" s="4">
        <f>SUM(K1944)</f>
        <v>0</v>
      </c>
      <c r="L1945" s="2"/>
      <c r="M1945" s="4">
        <f>SUM(M1944)</f>
        <v>0</v>
      </c>
      <c r="N1945" s="2"/>
      <c r="O1945" s="4">
        <f>SUM(O1944)</f>
        <v>0</v>
      </c>
      <c r="P1945" s="2"/>
      <c r="Q1945" s="4">
        <f>SUM(Q1944)</f>
        <v>0</v>
      </c>
    </row>
    <row r="1946" spans="1:21" ht="11.85" hidden="1" customHeight="1" x14ac:dyDescent="0.2">
      <c r="D1946" s="2"/>
      <c r="F1946" s="2"/>
      <c r="H1946" s="2"/>
      <c r="J1946" s="2"/>
      <c r="L1946" s="2"/>
      <c r="N1946" s="2"/>
      <c r="P1946" s="2"/>
    </row>
    <row r="1947" spans="1:21" ht="11.85" hidden="1" customHeight="1" x14ac:dyDescent="0.2">
      <c r="A1947" s="14" t="s">
        <v>304</v>
      </c>
      <c r="D1947" s="2"/>
      <c r="F1947" s="2"/>
      <c r="H1947" s="2"/>
      <c r="J1947" s="2"/>
      <c r="L1947" s="2"/>
      <c r="N1947" s="2"/>
      <c r="P1947" s="2"/>
    </row>
    <row r="1948" spans="1:21" ht="11.85" hidden="1" customHeight="1" x14ac:dyDescent="0.2">
      <c r="A1948" s="3" t="s">
        <v>962</v>
      </c>
      <c r="C1948" s="16">
        <v>0</v>
      </c>
      <c r="D1948" s="2"/>
      <c r="E1948" s="16">
        <v>0</v>
      </c>
      <c r="F1948" s="2"/>
      <c r="G1948" s="16">
        <v>0</v>
      </c>
      <c r="H1948" s="2"/>
      <c r="I1948" s="16">
        <v>0</v>
      </c>
      <c r="J1948" s="2"/>
      <c r="K1948" s="17">
        <v>0</v>
      </c>
      <c r="L1948" s="2"/>
      <c r="M1948" s="17">
        <v>0</v>
      </c>
      <c r="N1948" s="2"/>
      <c r="O1948" s="17">
        <v>0</v>
      </c>
      <c r="P1948" s="2"/>
      <c r="Q1948" s="17">
        <f>M1948+O1948</f>
        <v>0</v>
      </c>
    </row>
    <row r="1949" spans="1:21" ht="11.85" hidden="1" customHeight="1" x14ac:dyDescent="0.2">
      <c r="A1949" s="3" t="s">
        <v>306</v>
      </c>
      <c r="C1949" s="2">
        <f>SUM(C1948)</f>
        <v>0</v>
      </c>
      <c r="D1949" s="2"/>
      <c r="E1949" s="2">
        <f>SUM(E1948)</f>
        <v>0</v>
      </c>
      <c r="F1949" s="2"/>
      <c r="G1949" s="2">
        <f>SUM(G1948)</f>
        <v>0</v>
      </c>
      <c r="H1949" s="2"/>
      <c r="I1949" s="2">
        <f>SUM(I1948)</f>
        <v>0</v>
      </c>
      <c r="J1949" s="2"/>
      <c r="K1949" s="4">
        <f>SUM(K1948)</f>
        <v>0</v>
      </c>
      <c r="L1949" s="2"/>
      <c r="M1949" s="4">
        <f>SUM(M1948)</f>
        <v>0</v>
      </c>
      <c r="N1949" s="2"/>
      <c r="O1949" s="4">
        <f>SUM(O1948)</f>
        <v>0</v>
      </c>
      <c r="P1949" s="2"/>
      <c r="Q1949" s="4">
        <f>SUM(Q1948)</f>
        <v>0</v>
      </c>
    </row>
    <row r="1950" spans="1:21" ht="11.85" hidden="1" customHeight="1" x14ac:dyDescent="0.2">
      <c r="D1950" s="2"/>
      <c r="F1950" s="2"/>
      <c r="H1950" s="2"/>
      <c r="J1950" s="2"/>
      <c r="L1950" s="2"/>
      <c r="N1950" s="2"/>
      <c r="P1950" s="2"/>
    </row>
    <row r="1951" spans="1:21" ht="11.85" hidden="1" customHeight="1" x14ac:dyDescent="0.2">
      <c r="D1951" s="2"/>
      <c r="F1951" s="2"/>
      <c r="H1951" s="2"/>
      <c r="J1951" s="2"/>
      <c r="L1951" s="2"/>
      <c r="N1951" s="2"/>
      <c r="P1951" s="2"/>
    </row>
    <row r="1952" spans="1:21" ht="11.85" customHeight="1" x14ac:dyDescent="0.2">
      <c r="A1952" s="3" t="s">
        <v>963</v>
      </c>
      <c r="C1952" s="2">
        <f>C1885+C1903+C1929+C1941+C1945+C1949</f>
        <v>158709.79999999999</v>
      </c>
      <c r="D1952" s="2"/>
      <c r="E1952" s="2">
        <f>E1885+E1903+E1929+E1941+E1945+E1949</f>
        <v>187372.55</v>
      </c>
      <c r="F1952" s="2"/>
      <c r="G1952" s="2">
        <f>G1885+G1903+G1929+G1941+G1945+G1949</f>
        <v>198298.62</v>
      </c>
      <c r="H1952" s="2"/>
      <c r="I1952" s="2">
        <f>I1885+I1903+I1929+I1941+I1945+I1949</f>
        <v>190466</v>
      </c>
      <c r="J1952" s="2"/>
      <c r="K1952" s="4">
        <f>K1885+K1903+K1929+K1941+K1945+K1949</f>
        <v>190466</v>
      </c>
      <c r="L1952" s="2"/>
      <c r="M1952" s="4">
        <f>M1885+M1903+M1929+M1941+M1945+M1949</f>
        <v>206445</v>
      </c>
      <c r="N1952" s="2"/>
      <c r="O1952" s="4">
        <f>O1885+O1903+O1929+O1941+O1945+O1949</f>
        <v>0</v>
      </c>
      <c r="P1952" s="2"/>
      <c r="Q1952" s="4">
        <f>Q1885+Q1903+Q1929+Q1941+Q1945+Q1949</f>
        <v>206445</v>
      </c>
      <c r="T1952" s="15"/>
      <c r="U1952" s="2"/>
    </row>
    <row r="1953" ht="11.85" customHeight="1" x14ac:dyDescent="0.2"/>
    <row r="1954" ht="11.85" customHeight="1" x14ac:dyDescent="0.2"/>
    <row r="1955" ht="11.85" customHeight="1" x14ac:dyDescent="0.2"/>
    <row r="1956" ht="11.85" customHeight="1" x14ac:dyDescent="0.2"/>
    <row r="1957" ht="11.85" customHeight="1" x14ac:dyDescent="0.2"/>
    <row r="1958" ht="11.85" customHeight="1" x14ac:dyDescent="0.2"/>
    <row r="1959" ht="11.85" customHeight="1" x14ac:dyDescent="0.2"/>
    <row r="1960" ht="11.85" customHeight="1" x14ac:dyDescent="0.2"/>
    <row r="1961" ht="11.85" customHeight="1" x14ac:dyDescent="0.2"/>
    <row r="1962" ht="11.85" customHeight="1" x14ac:dyDescent="0.2"/>
    <row r="1963" ht="11.85" customHeight="1" x14ac:dyDescent="0.2"/>
    <row r="1964" ht="11.85" customHeight="1" x14ac:dyDescent="0.2"/>
    <row r="1965" ht="11.85" customHeight="1" x14ac:dyDescent="0.2"/>
    <row r="1966" ht="11.85" customHeight="1" x14ac:dyDescent="0.2"/>
    <row r="1967" ht="11.85" customHeight="1" x14ac:dyDescent="0.2"/>
    <row r="1968" ht="11.85" customHeight="1" x14ac:dyDescent="0.2"/>
    <row r="1969" ht="11.85" customHeight="1" x14ac:dyDescent="0.2"/>
    <row r="1970" ht="11.85" customHeight="1" x14ac:dyDescent="0.2"/>
    <row r="1971" ht="11.85" customHeight="1" x14ac:dyDescent="0.2"/>
    <row r="1972" ht="11.85" customHeight="1" x14ac:dyDescent="0.2"/>
    <row r="1973" ht="11.85" customHeight="1" x14ac:dyDescent="0.2"/>
    <row r="1974" ht="11.85" customHeight="1" x14ac:dyDescent="0.2"/>
    <row r="1975" ht="11.85" customHeight="1" x14ac:dyDescent="0.2"/>
    <row r="1976" ht="11.85" customHeight="1" x14ac:dyDescent="0.2"/>
    <row r="1977" ht="11.85" customHeight="1" x14ac:dyDescent="0.2"/>
    <row r="1978" ht="11.85" customHeight="1" x14ac:dyDescent="0.2"/>
    <row r="1979" ht="11.85" customHeight="1" x14ac:dyDescent="0.2"/>
    <row r="1980" ht="11.85" customHeight="1" x14ac:dyDescent="0.2"/>
    <row r="1981" ht="11.85" customHeight="1" x14ac:dyDescent="0.2"/>
    <row r="1982" ht="11.85" customHeight="1" x14ac:dyDescent="0.2"/>
    <row r="1983" ht="11.85" customHeight="1" x14ac:dyDescent="0.2"/>
    <row r="1984" ht="11.85" customHeight="1" x14ac:dyDescent="0.2"/>
    <row r="1985" spans="1:34" ht="11.85" customHeight="1" x14ac:dyDescent="0.2"/>
    <row r="1986" spans="1:34" ht="11.85" customHeight="1" x14ac:dyDescent="0.2"/>
    <row r="1987" spans="1:34" ht="11.85" customHeight="1" x14ac:dyDescent="0.2"/>
    <row r="1988" spans="1:34" ht="11.85" customHeight="1" x14ac:dyDescent="0.2"/>
    <row r="1989" spans="1:34" ht="11.85" customHeight="1" x14ac:dyDescent="0.2"/>
    <row r="1990" spans="1:34" ht="11.85" customHeight="1" x14ac:dyDescent="0.2"/>
    <row r="1991" spans="1:34" ht="11.85" customHeight="1" x14ac:dyDescent="0.2"/>
    <row r="1992" spans="1:34" ht="11.85" customHeight="1" x14ac:dyDescent="0.2"/>
    <row r="1993" spans="1:34" ht="11.85" customHeight="1" x14ac:dyDescent="0.2">
      <c r="A1993" s="1"/>
      <c r="B1993" s="1"/>
      <c r="E1993" s="2" t="str">
        <f>$E$1</f>
        <v>CITY OF BRADY</v>
      </c>
    </row>
    <row r="1994" spans="1:34" ht="11.85" customHeight="1" x14ac:dyDescent="0.2">
      <c r="E1994" s="2" t="str">
        <f>$E$2</f>
        <v>BUDGET REPORT</v>
      </c>
    </row>
    <row r="1995" spans="1:34" ht="11.85" customHeight="1" x14ac:dyDescent="0.2">
      <c r="E1995" s="2" t="str">
        <f>$E$3</f>
        <v>FISCAL YEAR 2017 - 2018</v>
      </c>
    </row>
    <row r="1996" spans="1:34" ht="11.85" customHeight="1" x14ac:dyDescent="0.2">
      <c r="A1996" s="3" t="s">
        <v>3</v>
      </c>
    </row>
    <row r="1997" spans="1:34" ht="11.85" customHeight="1" x14ac:dyDescent="0.2">
      <c r="A1997" s="3" t="s">
        <v>964</v>
      </c>
    </row>
    <row r="1998" spans="1:34" ht="11.85" customHeight="1" x14ac:dyDescent="0.2">
      <c r="I1998" s="49" t="str">
        <f>$I$6</f>
        <v>(----- 2016-2017 ------)</v>
      </c>
      <c r="J1998" s="49"/>
      <c r="K1998" s="49"/>
      <c r="L1998" s="8"/>
      <c r="M1998" s="49" t="str">
        <f>$M$6</f>
        <v>2017-2018</v>
      </c>
      <c r="N1998" s="49"/>
      <c r="O1998" s="49"/>
      <c r="P1998" s="49"/>
      <c r="Q1998" s="49"/>
    </row>
    <row r="1999" spans="1:34" ht="11.85" customHeight="1" x14ac:dyDescent="0.2">
      <c r="C1999" s="9" t="str">
        <f>$C$7</f>
        <v>2013-2014</v>
      </c>
      <c r="D1999" s="8"/>
      <c r="E1999" s="9" t="str">
        <f>$E$7</f>
        <v>2014-2015</v>
      </c>
      <c r="F1999" s="8"/>
      <c r="G1999" s="9" t="str">
        <f>$G$7</f>
        <v>2015-2016</v>
      </c>
      <c r="H1999" s="8"/>
      <c r="I1999" s="9" t="s">
        <v>9</v>
      </c>
      <c r="J1999" s="8"/>
      <c r="K1999" s="10" t="str">
        <f>+$K$7</f>
        <v>PROJECTED</v>
      </c>
      <c r="L1999" s="8"/>
      <c r="M1999" s="10" t="str">
        <f>$M$7</f>
        <v>2017-2018</v>
      </c>
      <c r="N1999" s="8"/>
      <c r="O1999" s="10" t="str">
        <f>$O$7</f>
        <v>2017-2018</v>
      </c>
      <c r="P1999" s="8"/>
      <c r="Q1999" s="10" t="str">
        <f>$Q$7</f>
        <v>APPROVED</v>
      </c>
    </row>
    <row r="2000" spans="1:34" s="3" customFormat="1" ht="11.85" customHeight="1" x14ac:dyDescent="0.2">
      <c r="A2000" s="11" t="s">
        <v>247</v>
      </c>
      <c r="C2000" s="12" t="s">
        <v>12</v>
      </c>
      <c r="D2000" s="8"/>
      <c r="E2000" s="12" t="s">
        <v>12</v>
      </c>
      <c r="F2000" s="8"/>
      <c r="G2000" s="12" t="s">
        <v>12</v>
      </c>
      <c r="H2000" s="8"/>
      <c r="I2000" s="12" t="s">
        <v>13</v>
      </c>
      <c r="J2000" s="8"/>
      <c r="K2000" s="13" t="s">
        <v>13</v>
      </c>
      <c r="L2000" s="8"/>
      <c r="M2000" s="13" t="str">
        <f>$M$8</f>
        <v>BASE</v>
      </c>
      <c r="N2000" s="8"/>
      <c r="O2000" s="13" t="str">
        <f>$O$8</f>
        <v>SUPPLEMENTAL</v>
      </c>
      <c r="P2000" s="8"/>
      <c r="Q2000" s="13" t="str">
        <f>$Q$8</f>
        <v>BUDGET</v>
      </c>
      <c r="S2000" s="4"/>
      <c r="T2000" s="7"/>
      <c r="AH2000" s="5"/>
    </row>
    <row r="2001" spans="1:34" s="3" customFormat="1" ht="11.85" customHeight="1" x14ac:dyDescent="0.2">
      <c r="C2001" s="2"/>
      <c r="E2001" s="2"/>
      <c r="G2001" s="2"/>
      <c r="I2001" s="2"/>
      <c r="K2001" s="4"/>
      <c r="M2001" s="4"/>
      <c r="O2001" s="4"/>
      <c r="Q2001" s="4"/>
      <c r="S2001" s="4"/>
      <c r="T2001" s="7"/>
      <c r="AH2001" s="5"/>
    </row>
    <row r="2002" spans="1:34" s="3" customFormat="1" ht="11.85" customHeight="1" x14ac:dyDescent="0.2">
      <c r="A2002" s="14" t="s">
        <v>260</v>
      </c>
      <c r="C2002" s="2"/>
      <c r="D2002" s="2"/>
      <c r="E2002" s="2"/>
      <c r="F2002" s="2"/>
      <c r="G2002" s="2"/>
      <c r="H2002" s="2"/>
      <c r="I2002" s="2"/>
      <c r="J2002" s="2"/>
      <c r="K2002" s="4"/>
      <c r="L2002" s="2"/>
      <c r="M2002" s="4"/>
      <c r="N2002" s="2"/>
      <c r="O2002" s="4"/>
      <c r="P2002" s="2"/>
      <c r="Q2002" s="4"/>
      <c r="S2002" s="4"/>
      <c r="T2002" s="7"/>
      <c r="AH2002" s="5"/>
    </row>
    <row r="2003" spans="1:34" s="3" customFormat="1" ht="11.85" customHeight="1" x14ac:dyDescent="0.2">
      <c r="A2003" s="3" t="s">
        <v>965</v>
      </c>
      <c r="C2003" s="2">
        <v>8681.6</v>
      </c>
      <c r="D2003" s="2"/>
      <c r="E2003" s="2">
        <v>7162.24</v>
      </c>
      <c r="F2003" s="2"/>
      <c r="G2003" s="2">
        <v>5439.54</v>
      </c>
      <c r="H2003" s="2"/>
      <c r="I2003" s="2">
        <v>7500</v>
      </c>
      <c r="J2003" s="2"/>
      <c r="K2003" s="4">
        <v>11000</v>
      </c>
      <c r="L2003" s="2"/>
      <c r="M2003" s="4">
        <v>7500</v>
      </c>
      <c r="N2003" s="2"/>
      <c r="O2003" s="4">
        <v>0</v>
      </c>
      <c r="P2003" s="2"/>
      <c r="Q2003" s="4">
        <f t="shared" ref="Q2003:Q2009" si="67">M2003+O2003</f>
        <v>7500</v>
      </c>
      <c r="S2003" s="4"/>
      <c r="T2003" s="15"/>
      <c r="AH2003" s="5"/>
    </row>
    <row r="2004" spans="1:34" s="3" customFormat="1" ht="11.85" customHeight="1" x14ac:dyDescent="0.2">
      <c r="A2004" s="3" t="s">
        <v>966</v>
      </c>
      <c r="C2004" s="2">
        <v>0</v>
      </c>
      <c r="D2004" s="2"/>
      <c r="E2004" s="2">
        <v>0</v>
      </c>
      <c r="F2004" s="2"/>
      <c r="G2004" s="2">
        <v>0</v>
      </c>
      <c r="H2004" s="2"/>
      <c r="I2004" s="2">
        <v>0</v>
      </c>
      <c r="J2004" s="2"/>
      <c r="K2004" s="4">
        <v>0</v>
      </c>
      <c r="L2004" s="2"/>
      <c r="M2004" s="4">
        <v>0</v>
      </c>
      <c r="N2004" s="2"/>
      <c r="O2004" s="4">
        <v>0</v>
      </c>
      <c r="P2004" s="2"/>
      <c r="Q2004" s="4">
        <f t="shared" si="67"/>
        <v>0</v>
      </c>
      <c r="S2004" s="4"/>
      <c r="T2004" s="15"/>
      <c r="AH2004" s="5"/>
    </row>
    <row r="2005" spans="1:34" s="3" customFormat="1" ht="11.85" customHeight="1" x14ac:dyDescent="0.2">
      <c r="A2005" s="3" t="s">
        <v>967</v>
      </c>
      <c r="C2005" s="2">
        <v>0</v>
      </c>
      <c r="D2005" s="2"/>
      <c r="E2005" s="2">
        <v>0</v>
      </c>
      <c r="F2005" s="2"/>
      <c r="G2005" s="2">
        <v>0</v>
      </c>
      <c r="H2005" s="2"/>
      <c r="I2005" s="2">
        <v>0</v>
      </c>
      <c r="J2005" s="2"/>
      <c r="K2005" s="4">
        <v>0</v>
      </c>
      <c r="L2005" s="2"/>
      <c r="M2005" s="4">
        <v>0</v>
      </c>
      <c r="N2005" s="2"/>
      <c r="O2005" s="4">
        <v>0</v>
      </c>
      <c r="P2005" s="2"/>
      <c r="Q2005" s="4">
        <f t="shared" si="67"/>
        <v>0</v>
      </c>
      <c r="S2005" s="4"/>
      <c r="T2005" s="15"/>
      <c r="AH2005" s="5"/>
    </row>
    <row r="2006" spans="1:34" s="3" customFormat="1" ht="11.85" customHeight="1" x14ac:dyDescent="0.2">
      <c r="A2006" s="3" t="s">
        <v>968</v>
      </c>
      <c r="C2006" s="2">
        <v>0</v>
      </c>
      <c r="D2006" s="2"/>
      <c r="E2006" s="2">
        <v>0</v>
      </c>
      <c r="F2006" s="2"/>
      <c r="G2006" s="2">
        <v>0</v>
      </c>
      <c r="H2006" s="2"/>
      <c r="I2006" s="2">
        <v>0</v>
      </c>
      <c r="J2006" s="2"/>
      <c r="K2006" s="4">
        <v>0</v>
      </c>
      <c r="L2006" s="2"/>
      <c r="M2006" s="4">
        <v>0</v>
      </c>
      <c r="N2006" s="2"/>
      <c r="O2006" s="4">
        <v>0</v>
      </c>
      <c r="P2006" s="2"/>
      <c r="Q2006" s="4">
        <f t="shared" si="67"/>
        <v>0</v>
      </c>
      <c r="S2006" s="4"/>
      <c r="T2006" s="15"/>
      <c r="AH2006" s="5"/>
    </row>
    <row r="2007" spans="1:34" s="3" customFormat="1" ht="11.85" customHeight="1" x14ac:dyDescent="0.2">
      <c r="A2007" s="3" t="s">
        <v>969</v>
      </c>
      <c r="C2007" s="2">
        <v>0</v>
      </c>
      <c r="D2007" s="2"/>
      <c r="E2007" s="2">
        <v>0</v>
      </c>
      <c r="F2007" s="2"/>
      <c r="G2007" s="2">
        <v>0</v>
      </c>
      <c r="H2007" s="2"/>
      <c r="I2007" s="2">
        <v>400</v>
      </c>
      <c r="J2007" s="2"/>
      <c r="K2007" s="4">
        <v>400</v>
      </c>
      <c r="L2007" s="2"/>
      <c r="M2007" s="4">
        <v>400</v>
      </c>
      <c r="N2007" s="2"/>
      <c r="O2007" s="4">
        <v>0</v>
      </c>
      <c r="P2007" s="2"/>
      <c r="Q2007" s="4">
        <f t="shared" si="67"/>
        <v>400</v>
      </c>
      <c r="S2007" s="4"/>
      <c r="T2007" s="15"/>
      <c r="AH2007" s="5"/>
    </row>
    <row r="2008" spans="1:34" s="3" customFormat="1" ht="11.85" customHeight="1" x14ac:dyDescent="0.2">
      <c r="A2008" s="3" t="s">
        <v>970</v>
      </c>
      <c r="C2008" s="2">
        <v>0</v>
      </c>
      <c r="D2008" s="2"/>
      <c r="E2008" s="2">
        <v>0</v>
      </c>
      <c r="F2008" s="2"/>
      <c r="G2008" s="2">
        <v>0</v>
      </c>
      <c r="H2008" s="2"/>
      <c r="I2008" s="2">
        <v>0</v>
      </c>
      <c r="J2008" s="2"/>
      <c r="K2008" s="4">
        <v>0</v>
      </c>
      <c r="L2008" s="2"/>
      <c r="M2008" s="4">
        <v>0</v>
      </c>
      <c r="N2008" s="2"/>
      <c r="O2008" s="4">
        <v>0</v>
      </c>
      <c r="P2008" s="2"/>
      <c r="Q2008" s="4">
        <f t="shared" si="67"/>
        <v>0</v>
      </c>
      <c r="S2008" s="4"/>
      <c r="T2008" s="15"/>
      <c r="AH2008" s="5"/>
    </row>
    <row r="2009" spans="1:34" s="3" customFormat="1" ht="11.85" customHeight="1" x14ac:dyDescent="0.2">
      <c r="A2009" s="3" t="s">
        <v>971</v>
      </c>
      <c r="C2009" s="16">
        <v>0</v>
      </c>
      <c r="D2009" s="2"/>
      <c r="E2009" s="16">
        <v>0</v>
      </c>
      <c r="F2009" s="2"/>
      <c r="G2009" s="16">
        <v>0</v>
      </c>
      <c r="H2009" s="2"/>
      <c r="I2009" s="16">
        <v>0</v>
      </c>
      <c r="J2009" s="2"/>
      <c r="K2009" s="17">
        <v>0</v>
      </c>
      <c r="L2009" s="2"/>
      <c r="M2009" s="17">
        <v>0</v>
      </c>
      <c r="N2009" s="2"/>
      <c r="O2009" s="17">
        <v>0</v>
      </c>
      <c r="P2009" s="2"/>
      <c r="Q2009" s="17">
        <f t="shared" si="67"/>
        <v>0</v>
      </c>
      <c r="S2009" s="4"/>
      <c r="T2009" s="15"/>
      <c r="AH2009" s="5"/>
    </row>
    <row r="2010" spans="1:34" s="3" customFormat="1" ht="11.85" customHeight="1" x14ac:dyDescent="0.2">
      <c r="A2010" s="3" t="s">
        <v>277</v>
      </c>
      <c r="C2010" s="2">
        <f>SUM(C2003:C2009)</f>
        <v>8681.6</v>
      </c>
      <c r="D2010" s="2"/>
      <c r="E2010" s="2">
        <f>SUM(E2003:E2009)</f>
        <v>7162.24</v>
      </c>
      <c r="F2010" s="2"/>
      <c r="G2010" s="2">
        <f>SUM(G2003:G2009)</f>
        <v>5439.54</v>
      </c>
      <c r="H2010" s="2"/>
      <c r="I2010" s="2">
        <f>SUM(I2003:I2009)</f>
        <v>7900</v>
      </c>
      <c r="J2010" s="2"/>
      <c r="K2010" s="4">
        <f>SUM(K2003:K2009)</f>
        <v>11400</v>
      </c>
      <c r="L2010" s="2"/>
      <c r="M2010" s="4">
        <f>SUM(M2003:M2009)</f>
        <v>7900</v>
      </c>
      <c r="N2010" s="2"/>
      <c r="O2010" s="4">
        <f>SUM(O2003:O2009)</f>
        <v>0</v>
      </c>
      <c r="P2010" s="2"/>
      <c r="Q2010" s="4">
        <f>SUM(Q2003:Q2009)</f>
        <v>7900</v>
      </c>
      <c r="S2010" s="4"/>
      <c r="T2010" s="7"/>
      <c r="AH2010" s="5"/>
    </row>
    <row r="2011" spans="1:34" s="3" customFormat="1" ht="11.85" customHeight="1" x14ac:dyDescent="0.2">
      <c r="C2011" s="2"/>
      <c r="D2011" s="2"/>
      <c r="E2011" s="2"/>
      <c r="F2011" s="2"/>
      <c r="G2011" s="2"/>
      <c r="H2011" s="2"/>
      <c r="I2011" s="2"/>
      <c r="J2011" s="2"/>
      <c r="K2011" s="4"/>
      <c r="L2011" s="2"/>
      <c r="M2011" s="4"/>
      <c r="N2011" s="2"/>
      <c r="O2011" s="4"/>
      <c r="P2011" s="2"/>
      <c r="Q2011" s="4"/>
      <c r="S2011" s="4"/>
      <c r="T2011" s="7"/>
      <c r="AH2011" s="5"/>
    </row>
    <row r="2012" spans="1:34" s="3" customFormat="1" ht="11.85" customHeight="1" x14ac:dyDescent="0.2">
      <c r="A2012" s="14" t="s">
        <v>278</v>
      </c>
      <c r="C2012" s="2"/>
      <c r="D2012" s="2"/>
      <c r="E2012" s="2"/>
      <c r="F2012" s="2"/>
      <c r="G2012" s="2"/>
      <c r="H2012" s="2"/>
      <c r="I2012" s="2"/>
      <c r="J2012" s="2"/>
      <c r="K2012" s="4"/>
      <c r="L2012" s="2"/>
      <c r="M2012" s="4"/>
      <c r="N2012" s="2"/>
      <c r="O2012" s="4"/>
      <c r="P2012" s="2"/>
      <c r="Q2012" s="4"/>
      <c r="S2012" s="4"/>
      <c r="T2012" s="7"/>
      <c r="AH2012" s="5"/>
    </row>
    <row r="2013" spans="1:34" s="3" customFormat="1" ht="11.85" customHeight="1" x14ac:dyDescent="0.2">
      <c r="A2013" s="3" t="s">
        <v>972</v>
      </c>
      <c r="C2013" s="2">
        <v>28.23</v>
      </c>
      <c r="D2013" s="2"/>
      <c r="E2013" s="2">
        <v>19.829999999999998</v>
      </c>
      <c r="F2013" s="2"/>
      <c r="G2013" s="2">
        <v>113.09</v>
      </c>
      <c r="H2013" s="2"/>
      <c r="I2013" s="2">
        <v>100</v>
      </c>
      <c r="J2013" s="2"/>
      <c r="K2013" s="4">
        <v>100</v>
      </c>
      <c r="L2013" s="2"/>
      <c r="M2013" s="4">
        <v>100</v>
      </c>
      <c r="N2013" s="2"/>
      <c r="O2013" s="4">
        <v>0</v>
      </c>
      <c r="P2013" s="2"/>
      <c r="Q2013" s="4">
        <f>M2013+O2013</f>
        <v>100</v>
      </c>
      <c r="S2013" s="4"/>
      <c r="T2013" s="15"/>
      <c r="AH2013" s="5"/>
    </row>
    <row r="2014" spans="1:34" s="3" customFormat="1" ht="11.85" customHeight="1" x14ac:dyDescent="0.2">
      <c r="A2014" s="3" t="s">
        <v>973</v>
      </c>
      <c r="C2014" s="2">
        <v>0</v>
      </c>
      <c r="D2014" s="2"/>
      <c r="E2014" s="2">
        <v>0</v>
      </c>
      <c r="F2014" s="2"/>
      <c r="G2014" s="2">
        <v>0</v>
      </c>
      <c r="H2014" s="2"/>
      <c r="I2014" s="2">
        <v>0</v>
      </c>
      <c r="J2014" s="2"/>
      <c r="K2014" s="4">
        <v>0</v>
      </c>
      <c r="L2014" s="2"/>
      <c r="M2014" s="4">
        <v>0</v>
      </c>
      <c r="N2014" s="2"/>
      <c r="O2014" s="4">
        <v>0</v>
      </c>
      <c r="P2014" s="2"/>
      <c r="Q2014" s="4">
        <f>M2014+O2014</f>
        <v>0</v>
      </c>
      <c r="S2014" s="4"/>
      <c r="T2014" s="15"/>
      <c r="AH2014" s="5"/>
    </row>
    <row r="2015" spans="1:34" s="3" customFormat="1" ht="11.85" customHeight="1" x14ac:dyDescent="0.2">
      <c r="A2015" s="3" t="s">
        <v>974</v>
      </c>
      <c r="C2015" s="2">
        <v>14145.58</v>
      </c>
      <c r="D2015" s="2"/>
      <c r="E2015" s="2">
        <v>18892.64</v>
      </c>
      <c r="F2015" s="2"/>
      <c r="G2015" s="2">
        <v>62122.89</v>
      </c>
      <c r="H2015" s="2"/>
      <c r="I2015" s="2">
        <v>18000</v>
      </c>
      <c r="J2015" s="2"/>
      <c r="K2015" s="4">
        <v>14500</v>
      </c>
      <c r="L2015" s="2"/>
      <c r="M2015" s="4">
        <v>3000</v>
      </c>
      <c r="N2015" s="2"/>
      <c r="O2015" s="4">
        <v>0</v>
      </c>
      <c r="P2015" s="2"/>
      <c r="Q2015" s="4">
        <f>M2015+O2015</f>
        <v>3000</v>
      </c>
      <c r="S2015" s="4"/>
      <c r="T2015" s="15"/>
      <c r="AH2015" s="5"/>
    </row>
    <row r="2016" spans="1:34" s="3" customFormat="1" ht="11.85" customHeight="1" x14ac:dyDescent="0.2">
      <c r="A2016" s="3" t="s">
        <v>975</v>
      </c>
      <c r="C2016" s="2" t="s">
        <v>976</v>
      </c>
      <c r="D2016" s="2"/>
      <c r="E2016" s="2">
        <v>0</v>
      </c>
      <c r="F2016" s="2"/>
      <c r="G2016" s="2">
        <v>0</v>
      </c>
      <c r="H2016" s="2"/>
      <c r="I2016" s="2">
        <v>0</v>
      </c>
      <c r="J2016" s="2"/>
      <c r="K2016" s="4">
        <v>0</v>
      </c>
      <c r="L2016" s="2"/>
      <c r="M2016" s="4">
        <v>0</v>
      </c>
      <c r="N2016" s="2"/>
      <c r="O2016" s="4">
        <v>0</v>
      </c>
      <c r="P2016" s="2"/>
      <c r="Q2016" s="4">
        <f>M2016+O2016</f>
        <v>0</v>
      </c>
      <c r="S2016" s="4"/>
      <c r="T2016" s="15"/>
      <c r="AH2016" s="5"/>
    </row>
    <row r="2017" spans="1:34" s="3" customFormat="1" ht="11.85" customHeight="1" x14ac:dyDescent="0.2">
      <c r="A2017" s="3" t="s">
        <v>977</v>
      </c>
      <c r="C2017" s="16">
        <v>0</v>
      </c>
      <c r="D2017" s="2"/>
      <c r="E2017" s="16">
        <v>0</v>
      </c>
      <c r="F2017" s="2"/>
      <c r="G2017" s="16">
        <v>0</v>
      </c>
      <c r="H2017" s="2"/>
      <c r="I2017" s="16">
        <v>0</v>
      </c>
      <c r="J2017" s="2"/>
      <c r="K2017" s="17">
        <v>0</v>
      </c>
      <c r="L2017" s="2"/>
      <c r="M2017" s="17">
        <v>0</v>
      </c>
      <c r="N2017" s="2"/>
      <c r="O2017" s="17">
        <v>0</v>
      </c>
      <c r="P2017" s="2"/>
      <c r="Q2017" s="17">
        <f>M2017+O2017</f>
        <v>0</v>
      </c>
      <c r="S2017" s="4"/>
      <c r="T2017" s="15"/>
      <c r="AH2017" s="5"/>
    </row>
    <row r="2018" spans="1:34" s="3" customFormat="1" ht="11.85" customHeight="1" x14ac:dyDescent="0.2">
      <c r="A2018" s="3" t="s">
        <v>300</v>
      </c>
      <c r="C2018" s="2">
        <f>SUM(C2013:C2017)</f>
        <v>14173.81</v>
      </c>
      <c r="D2018" s="2"/>
      <c r="E2018" s="2">
        <f>SUM(E2013:E2017)</f>
        <v>18912.47</v>
      </c>
      <c r="F2018" s="2"/>
      <c r="G2018" s="2">
        <f>SUM(G2013:G2017)</f>
        <v>62235.979999999996</v>
      </c>
      <c r="H2018" s="2"/>
      <c r="I2018" s="2">
        <f>SUM(I2013:I2017)</f>
        <v>18100</v>
      </c>
      <c r="J2018" s="2"/>
      <c r="K2018" s="4">
        <f>SUM(K2013:K2017)</f>
        <v>14600</v>
      </c>
      <c r="L2018" s="2"/>
      <c r="M2018" s="4">
        <f>SUM(M2013:M2017)</f>
        <v>3100</v>
      </c>
      <c r="N2018" s="2"/>
      <c r="O2018" s="4">
        <f>SUM(O2013:O2017)</f>
        <v>0</v>
      </c>
      <c r="P2018" s="2"/>
      <c r="Q2018" s="4">
        <f>SUM(Q2013:Q2017)</f>
        <v>3100</v>
      </c>
      <c r="S2018" s="4"/>
      <c r="T2018" s="7"/>
      <c r="AH2018" s="5"/>
    </row>
    <row r="2019" spans="1:34" s="3" customFormat="1" ht="11.85" customHeight="1" x14ac:dyDescent="0.2">
      <c r="C2019" s="2"/>
      <c r="D2019" s="2"/>
      <c r="E2019" s="2"/>
      <c r="F2019" s="2"/>
      <c r="G2019" s="2"/>
      <c r="H2019" s="2"/>
      <c r="I2019" s="2"/>
      <c r="J2019" s="2"/>
      <c r="K2019" s="4"/>
      <c r="L2019" s="2"/>
      <c r="M2019" s="4"/>
      <c r="N2019" s="2"/>
      <c r="O2019" s="4"/>
      <c r="P2019" s="2"/>
      <c r="Q2019" s="4"/>
      <c r="S2019" s="4"/>
      <c r="T2019" s="7"/>
      <c r="AH2019" s="5"/>
    </row>
    <row r="2020" spans="1:34" s="3" customFormat="1" ht="11.85" customHeight="1" x14ac:dyDescent="0.2">
      <c r="A2020" s="3" t="s">
        <v>978</v>
      </c>
      <c r="C2020" s="20">
        <v>0</v>
      </c>
      <c r="D2020" s="2"/>
      <c r="E2020" s="20">
        <v>0</v>
      </c>
      <c r="F2020" s="2"/>
      <c r="G2020" s="20">
        <v>0</v>
      </c>
      <c r="H2020" s="2"/>
      <c r="I2020" s="20">
        <v>0</v>
      </c>
      <c r="J2020" s="2"/>
      <c r="K2020" s="21">
        <v>0</v>
      </c>
      <c r="L2020" s="2"/>
      <c r="M2020" s="21">
        <v>0</v>
      </c>
      <c r="N2020" s="2"/>
      <c r="O2020" s="21">
        <v>0</v>
      </c>
      <c r="P2020" s="2"/>
      <c r="Q2020" s="21">
        <f>M2020+O2020</f>
        <v>0</v>
      </c>
      <c r="S2020" s="4"/>
      <c r="T2020" s="15"/>
      <c r="AH2020" s="5"/>
    </row>
    <row r="2021" spans="1:34" s="3" customFormat="1" ht="11.85" customHeight="1" x14ac:dyDescent="0.2">
      <c r="A2021" s="3" t="s">
        <v>979</v>
      </c>
      <c r="C2021" s="16">
        <v>0</v>
      </c>
      <c r="D2021" s="2"/>
      <c r="E2021" s="16">
        <v>0</v>
      </c>
      <c r="F2021" s="2"/>
      <c r="G2021" s="16">
        <v>0</v>
      </c>
      <c r="H2021" s="2"/>
      <c r="I2021" s="16">
        <v>0</v>
      </c>
      <c r="J2021" s="2"/>
      <c r="K2021" s="17">
        <v>0</v>
      </c>
      <c r="L2021" s="2"/>
      <c r="M2021" s="17">
        <v>0</v>
      </c>
      <c r="N2021" s="2"/>
      <c r="O2021" s="17">
        <v>0</v>
      </c>
      <c r="P2021" s="2"/>
      <c r="Q2021" s="17">
        <f>M2021+O2021</f>
        <v>0</v>
      </c>
      <c r="S2021" s="4"/>
      <c r="T2021" s="15"/>
      <c r="AH2021" s="5"/>
    </row>
    <row r="2022" spans="1:34" s="3" customFormat="1" ht="11.85" customHeight="1" x14ac:dyDescent="0.2">
      <c r="A2022" s="3" t="s">
        <v>303</v>
      </c>
      <c r="C2022" s="2">
        <f>SUM(C2020:C2021)</f>
        <v>0</v>
      </c>
      <c r="D2022" s="2"/>
      <c r="E2022" s="2">
        <f>SUM(E2020:E2021)</f>
        <v>0</v>
      </c>
      <c r="F2022" s="2"/>
      <c r="G2022" s="2">
        <f>SUM(G2020:G2021)</f>
        <v>0</v>
      </c>
      <c r="H2022" s="2"/>
      <c r="I2022" s="2">
        <f>SUM(I2020:I2021)</f>
        <v>0</v>
      </c>
      <c r="J2022" s="2"/>
      <c r="K2022" s="4">
        <f>SUM(K2020:K2021)</f>
        <v>0</v>
      </c>
      <c r="L2022" s="2"/>
      <c r="M2022" s="4">
        <f>SUM(M2020:M2021)</f>
        <v>0</v>
      </c>
      <c r="N2022" s="2"/>
      <c r="O2022" s="4">
        <f>SUM(O2020:O2021)</f>
        <v>0</v>
      </c>
      <c r="P2022" s="2"/>
      <c r="Q2022" s="4">
        <f>SUM(Q2020:Q2021)</f>
        <v>0</v>
      </c>
      <c r="S2022" s="4"/>
      <c r="T2022" s="7"/>
      <c r="AH2022" s="5"/>
    </row>
    <row r="2023" spans="1:34" s="3" customFormat="1" ht="11.85" customHeight="1" x14ac:dyDescent="0.2">
      <c r="C2023" s="2"/>
      <c r="D2023" s="2"/>
      <c r="E2023" s="2"/>
      <c r="F2023" s="2"/>
      <c r="G2023" s="2"/>
      <c r="H2023" s="2"/>
      <c r="I2023" s="2"/>
      <c r="J2023" s="2"/>
      <c r="K2023" s="4"/>
      <c r="L2023" s="2"/>
      <c r="M2023" s="4"/>
      <c r="N2023" s="2"/>
      <c r="O2023" s="4"/>
      <c r="P2023" s="2"/>
      <c r="Q2023" s="4"/>
      <c r="S2023" s="4"/>
      <c r="T2023" s="7"/>
      <c r="AH2023" s="5"/>
    </row>
    <row r="2024" spans="1:34" s="3" customFormat="1" ht="11.85" customHeight="1" x14ac:dyDescent="0.2">
      <c r="A2024" s="3" t="s">
        <v>980</v>
      </c>
      <c r="C2024" s="2">
        <f>+C2010+C2018+C2022</f>
        <v>22855.41</v>
      </c>
      <c r="D2024" s="2"/>
      <c r="E2024" s="2">
        <f>+E2010+E2018+E2022</f>
        <v>26074.71</v>
      </c>
      <c r="F2024" s="2"/>
      <c r="G2024" s="2">
        <f>+G2010+G2018+G2022</f>
        <v>67675.51999999999</v>
      </c>
      <c r="H2024" s="2"/>
      <c r="I2024" s="2">
        <f>+I2010+I2018+I2022</f>
        <v>26000</v>
      </c>
      <c r="J2024" s="2"/>
      <c r="K2024" s="4">
        <f>+K2010+K2018+K2022</f>
        <v>26000</v>
      </c>
      <c r="L2024" s="2"/>
      <c r="M2024" s="4">
        <f>+M2010+M2018+M2022</f>
        <v>11000</v>
      </c>
      <c r="N2024" s="2"/>
      <c r="O2024" s="4">
        <f>+O2010+O2018+O2022</f>
        <v>0</v>
      </c>
      <c r="P2024" s="2"/>
      <c r="Q2024" s="4">
        <f>+Q2010+Q2018+Q2022</f>
        <v>11000</v>
      </c>
      <c r="S2024" s="4"/>
      <c r="T2024" s="15"/>
      <c r="AH2024" s="5"/>
    </row>
    <row r="2025" spans="1:34" s="3" customFormat="1" ht="11.85" customHeight="1" x14ac:dyDescent="0.2">
      <c r="C2025" s="2"/>
      <c r="D2025" s="2"/>
      <c r="E2025" s="2"/>
      <c r="F2025" s="2"/>
      <c r="G2025" s="2"/>
      <c r="H2025" s="2"/>
      <c r="I2025" s="2"/>
      <c r="J2025" s="2"/>
      <c r="K2025" s="4"/>
      <c r="L2025" s="2"/>
      <c r="M2025" s="4"/>
      <c r="N2025" s="2"/>
      <c r="O2025" s="4"/>
      <c r="P2025" s="2"/>
      <c r="Q2025" s="4"/>
      <c r="S2025" s="4"/>
      <c r="T2025" s="7"/>
      <c r="AH2025" s="5"/>
    </row>
    <row r="2026" spans="1:34" s="3" customFormat="1" ht="11.85" customHeight="1" x14ac:dyDescent="0.2">
      <c r="C2026" s="2"/>
      <c r="D2026" s="2"/>
      <c r="E2026" s="2"/>
      <c r="F2026" s="2"/>
      <c r="G2026" s="2"/>
      <c r="H2026" s="2"/>
      <c r="I2026" s="2"/>
      <c r="J2026" s="2"/>
      <c r="K2026" s="4"/>
      <c r="L2026" s="2"/>
      <c r="M2026" s="4"/>
      <c r="N2026" s="2"/>
      <c r="O2026" s="4"/>
      <c r="P2026" s="2"/>
      <c r="Q2026" s="4"/>
      <c r="S2026" s="4"/>
      <c r="T2026" s="7"/>
      <c r="AH2026" s="5"/>
    </row>
    <row r="2027" spans="1:34" s="3" customFormat="1" ht="11.85" customHeight="1" x14ac:dyDescent="0.2">
      <c r="C2027" s="2"/>
      <c r="D2027" s="2"/>
      <c r="E2027" s="2"/>
      <c r="F2027" s="2"/>
      <c r="G2027" s="2"/>
      <c r="H2027" s="2"/>
      <c r="I2027" s="2"/>
      <c r="J2027" s="2"/>
      <c r="K2027" s="4"/>
      <c r="L2027" s="2"/>
      <c r="M2027" s="4"/>
      <c r="N2027" s="2"/>
      <c r="O2027" s="4"/>
      <c r="P2027" s="2"/>
      <c r="Q2027" s="4"/>
      <c r="S2027" s="4"/>
      <c r="T2027" s="7"/>
      <c r="AH2027" s="5"/>
    </row>
    <row r="2028" spans="1:34" s="3" customFormat="1" ht="11.85" customHeight="1" x14ac:dyDescent="0.2">
      <c r="C2028" s="2"/>
      <c r="D2028" s="2"/>
      <c r="E2028" s="2"/>
      <c r="F2028" s="2"/>
      <c r="G2028" s="2"/>
      <c r="H2028" s="2"/>
      <c r="I2028" s="2"/>
      <c r="J2028" s="2"/>
      <c r="K2028" s="4"/>
      <c r="L2028" s="2"/>
      <c r="M2028" s="4"/>
      <c r="N2028" s="2"/>
      <c r="O2028" s="4"/>
      <c r="P2028" s="2"/>
      <c r="Q2028" s="4"/>
      <c r="S2028" s="4"/>
      <c r="T2028" s="7"/>
      <c r="AH2028" s="5"/>
    </row>
    <row r="2029" spans="1:34" s="3" customFormat="1" ht="11.85" customHeight="1" x14ac:dyDescent="0.2">
      <c r="C2029" s="2"/>
      <c r="D2029" s="2"/>
      <c r="E2029" s="2"/>
      <c r="F2029" s="2"/>
      <c r="G2029" s="2"/>
      <c r="H2029" s="2"/>
      <c r="I2029" s="2"/>
      <c r="J2029" s="2"/>
      <c r="K2029" s="4"/>
      <c r="L2029" s="2"/>
      <c r="M2029" s="4"/>
      <c r="N2029" s="2"/>
      <c r="O2029" s="4"/>
      <c r="P2029" s="2"/>
      <c r="Q2029" s="4"/>
      <c r="S2029" s="4"/>
      <c r="T2029" s="7"/>
      <c r="AH2029" s="5"/>
    </row>
    <row r="2030" spans="1:34" s="3" customFormat="1" ht="11.85" customHeight="1" x14ac:dyDescent="0.2">
      <c r="C2030" s="2"/>
      <c r="D2030" s="2"/>
      <c r="E2030" s="2"/>
      <c r="F2030" s="2"/>
      <c r="G2030" s="2"/>
      <c r="H2030" s="2"/>
      <c r="I2030" s="2"/>
      <c r="J2030" s="2"/>
      <c r="K2030" s="4"/>
      <c r="L2030" s="2"/>
      <c r="M2030" s="4"/>
      <c r="N2030" s="2"/>
      <c r="O2030" s="4"/>
      <c r="P2030" s="2"/>
      <c r="Q2030" s="4"/>
      <c r="S2030" s="4"/>
      <c r="T2030" s="7"/>
      <c r="AH2030" s="5"/>
    </row>
    <row r="2031" spans="1:34" s="3" customFormat="1" ht="11.85" customHeight="1" x14ac:dyDescent="0.2">
      <c r="C2031" s="2"/>
      <c r="D2031" s="2"/>
      <c r="E2031" s="2"/>
      <c r="F2031" s="2"/>
      <c r="G2031" s="2"/>
      <c r="H2031" s="2"/>
      <c r="I2031" s="2"/>
      <c r="J2031" s="2"/>
      <c r="K2031" s="4"/>
      <c r="L2031" s="2"/>
      <c r="M2031" s="4"/>
      <c r="N2031" s="2"/>
      <c r="O2031" s="4"/>
      <c r="P2031" s="2"/>
      <c r="Q2031" s="4"/>
      <c r="S2031" s="4"/>
      <c r="T2031" s="7"/>
      <c r="AH2031" s="5"/>
    </row>
    <row r="2032" spans="1:34" s="4" customFormat="1" ht="11.85" customHeight="1" x14ac:dyDescent="0.2">
      <c r="A2032" s="3"/>
      <c r="B2032" s="3"/>
      <c r="C2032" s="2"/>
      <c r="D2032" s="2"/>
      <c r="E2032" s="2"/>
      <c r="F2032" s="2"/>
      <c r="G2032" s="2"/>
      <c r="H2032" s="2"/>
      <c r="I2032" s="2"/>
      <c r="J2032" s="2"/>
      <c r="L2032" s="2"/>
      <c r="N2032" s="2"/>
      <c r="P2032" s="2"/>
      <c r="R2032" s="3"/>
      <c r="T2032" s="7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5"/>
    </row>
    <row r="2033" spans="1:34" s="4" customFormat="1" ht="11.85" customHeight="1" x14ac:dyDescent="0.2">
      <c r="A2033" s="3"/>
      <c r="B2033" s="3"/>
      <c r="C2033" s="2"/>
      <c r="D2033" s="2"/>
      <c r="E2033" s="2"/>
      <c r="F2033" s="2"/>
      <c r="G2033" s="2"/>
      <c r="H2033" s="2"/>
      <c r="I2033" s="2"/>
      <c r="J2033" s="2"/>
      <c r="L2033" s="2"/>
      <c r="N2033" s="2"/>
      <c r="P2033" s="2"/>
      <c r="R2033" s="3"/>
      <c r="T2033" s="7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5"/>
    </row>
    <row r="2034" spans="1:34" s="4" customFormat="1" ht="11.85" customHeight="1" x14ac:dyDescent="0.2">
      <c r="A2034" s="3"/>
      <c r="B2034" s="3"/>
      <c r="C2034" s="2"/>
      <c r="D2034" s="2"/>
      <c r="E2034" s="2"/>
      <c r="F2034" s="2"/>
      <c r="G2034" s="2"/>
      <c r="H2034" s="2"/>
      <c r="I2034" s="2"/>
      <c r="J2034" s="2"/>
      <c r="L2034" s="2"/>
      <c r="N2034" s="2"/>
      <c r="P2034" s="2"/>
      <c r="R2034" s="3"/>
      <c r="T2034" s="7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5"/>
    </row>
    <row r="2035" spans="1:34" s="4" customFormat="1" ht="11.85" customHeight="1" x14ac:dyDescent="0.2">
      <c r="A2035" s="3"/>
      <c r="B2035" s="3"/>
      <c r="C2035" s="2"/>
      <c r="D2035" s="2"/>
      <c r="E2035" s="2"/>
      <c r="F2035" s="2"/>
      <c r="G2035" s="2"/>
      <c r="H2035" s="2"/>
      <c r="I2035" s="2"/>
      <c r="J2035" s="2"/>
      <c r="L2035" s="2"/>
      <c r="N2035" s="2"/>
      <c r="P2035" s="2"/>
      <c r="R2035" s="3"/>
      <c r="T2035" s="7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5"/>
    </row>
    <row r="2036" spans="1:34" s="4" customFormat="1" ht="11.85" customHeight="1" x14ac:dyDescent="0.2">
      <c r="A2036" s="3"/>
      <c r="B2036" s="3"/>
      <c r="C2036" s="2"/>
      <c r="D2036" s="2"/>
      <c r="E2036" s="2"/>
      <c r="F2036" s="2"/>
      <c r="G2036" s="2"/>
      <c r="H2036" s="2"/>
      <c r="I2036" s="2"/>
      <c r="J2036" s="2"/>
      <c r="L2036" s="2"/>
      <c r="N2036" s="2"/>
      <c r="P2036" s="2"/>
      <c r="R2036" s="3"/>
      <c r="T2036" s="7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5"/>
    </row>
    <row r="2037" spans="1:34" s="4" customFormat="1" ht="11.85" customHeight="1" x14ac:dyDescent="0.2">
      <c r="A2037" s="3"/>
      <c r="B2037" s="3"/>
      <c r="C2037" s="2"/>
      <c r="D2037" s="2"/>
      <c r="E2037" s="2"/>
      <c r="F2037" s="2"/>
      <c r="G2037" s="2"/>
      <c r="H2037" s="2"/>
      <c r="I2037" s="2"/>
      <c r="J2037" s="2"/>
      <c r="L2037" s="2"/>
      <c r="N2037" s="2"/>
      <c r="P2037" s="2"/>
      <c r="R2037" s="3"/>
      <c r="T2037" s="7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5"/>
    </row>
    <row r="2038" spans="1:34" s="4" customFormat="1" ht="11.85" customHeight="1" x14ac:dyDescent="0.2">
      <c r="A2038" s="3"/>
      <c r="B2038" s="3"/>
      <c r="C2038" s="2"/>
      <c r="D2038" s="2"/>
      <c r="E2038" s="2"/>
      <c r="F2038" s="2"/>
      <c r="G2038" s="2"/>
      <c r="H2038" s="2"/>
      <c r="I2038" s="2"/>
      <c r="J2038" s="2"/>
      <c r="L2038" s="2"/>
      <c r="N2038" s="2"/>
      <c r="P2038" s="2"/>
      <c r="R2038" s="3"/>
      <c r="T2038" s="7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5"/>
    </row>
    <row r="2039" spans="1:34" s="4" customFormat="1" ht="11.85" customHeight="1" x14ac:dyDescent="0.2">
      <c r="A2039" s="3"/>
      <c r="B2039" s="3"/>
      <c r="C2039" s="2"/>
      <c r="D2039" s="2"/>
      <c r="E2039" s="2"/>
      <c r="F2039" s="2"/>
      <c r="G2039" s="2"/>
      <c r="H2039" s="2"/>
      <c r="I2039" s="2"/>
      <c r="J2039" s="2"/>
      <c r="L2039" s="2"/>
      <c r="N2039" s="2"/>
      <c r="P2039" s="2"/>
      <c r="R2039" s="3"/>
      <c r="T2039" s="7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5"/>
    </row>
    <row r="2040" spans="1:34" s="4" customFormat="1" ht="11.85" customHeight="1" x14ac:dyDescent="0.2">
      <c r="A2040" s="3"/>
      <c r="B2040" s="3"/>
      <c r="C2040" s="2"/>
      <c r="D2040" s="3"/>
      <c r="E2040" s="2"/>
      <c r="F2040" s="3"/>
      <c r="G2040" s="2"/>
      <c r="H2040" s="3"/>
      <c r="I2040" s="2"/>
      <c r="J2040" s="3"/>
      <c r="L2040" s="3"/>
      <c r="N2040" s="3"/>
      <c r="P2040" s="3"/>
      <c r="R2040" s="3"/>
      <c r="T2040" s="7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5"/>
    </row>
    <row r="2041" spans="1:34" s="4" customFormat="1" ht="11.85" customHeight="1" x14ac:dyDescent="0.2">
      <c r="A2041" s="3"/>
      <c r="B2041" s="3"/>
      <c r="C2041" s="2"/>
      <c r="D2041" s="3"/>
      <c r="E2041" s="2"/>
      <c r="F2041" s="3"/>
      <c r="G2041" s="2"/>
      <c r="H2041" s="3"/>
      <c r="I2041" s="2"/>
      <c r="J2041" s="3"/>
      <c r="L2041" s="3"/>
      <c r="N2041" s="3"/>
      <c r="P2041" s="3"/>
      <c r="R2041" s="3"/>
      <c r="T2041" s="7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5"/>
    </row>
    <row r="2042" spans="1:34" s="4" customFormat="1" ht="11.85" customHeight="1" x14ac:dyDescent="0.2">
      <c r="A2042" s="3"/>
      <c r="B2042" s="3"/>
      <c r="C2042" s="2"/>
      <c r="D2042" s="3"/>
      <c r="E2042" s="2"/>
      <c r="F2042" s="3"/>
      <c r="G2042" s="2"/>
      <c r="H2042" s="3"/>
      <c r="I2042" s="2"/>
      <c r="J2042" s="3"/>
      <c r="L2042" s="3"/>
      <c r="N2042" s="3"/>
      <c r="P2042" s="3"/>
      <c r="R2042" s="3"/>
      <c r="T2042" s="7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5"/>
    </row>
    <row r="2043" spans="1:34" s="4" customFormat="1" ht="11.85" customHeight="1" x14ac:dyDescent="0.2">
      <c r="A2043" s="3"/>
      <c r="B2043" s="3"/>
      <c r="C2043" s="2"/>
      <c r="D2043" s="3"/>
      <c r="E2043" s="2"/>
      <c r="F2043" s="3"/>
      <c r="G2043" s="2"/>
      <c r="H2043" s="3"/>
      <c r="I2043" s="2"/>
      <c r="J2043" s="3"/>
      <c r="L2043" s="3"/>
      <c r="N2043" s="3"/>
      <c r="P2043" s="3"/>
      <c r="R2043" s="3"/>
      <c r="T2043" s="7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5"/>
    </row>
    <row r="2044" spans="1:34" s="4" customFormat="1" ht="11.85" customHeight="1" x14ac:dyDescent="0.2">
      <c r="A2044" s="3"/>
      <c r="B2044" s="3"/>
      <c r="C2044" s="2"/>
      <c r="D2044" s="3"/>
      <c r="E2044" s="2"/>
      <c r="F2044" s="3"/>
      <c r="G2044" s="2"/>
      <c r="H2044" s="3"/>
      <c r="I2044" s="2"/>
      <c r="J2044" s="3"/>
      <c r="L2044" s="3"/>
      <c r="N2044" s="3"/>
      <c r="P2044" s="3"/>
      <c r="R2044" s="3"/>
      <c r="T2044" s="7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5"/>
    </row>
    <row r="2045" spans="1:34" s="4" customFormat="1" ht="11.85" customHeight="1" x14ac:dyDescent="0.2">
      <c r="A2045" s="3"/>
      <c r="B2045" s="3"/>
      <c r="C2045" s="2"/>
      <c r="D2045" s="3"/>
      <c r="E2045" s="2"/>
      <c r="F2045" s="3"/>
      <c r="G2045" s="2"/>
      <c r="H2045" s="3"/>
      <c r="I2045" s="2"/>
      <c r="J2045" s="3"/>
      <c r="L2045" s="3"/>
      <c r="N2045" s="3"/>
      <c r="P2045" s="3"/>
      <c r="R2045" s="3"/>
      <c r="T2045" s="7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5"/>
    </row>
    <row r="2046" spans="1:34" s="4" customFormat="1" ht="11.85" customHeight="1" x14ac:dyDescent="0.2">
      <c r="A2046" s="3"/>
      <c r="B2046" s="3"/>
      <c r="C2046" s="2"/>
      <c r="D2046" s="3"/>
      <c r="E2046" s="2"/>
      <c r="F2046" s="3"/>
      <c r="G2046" s="2"/>
      <c r="H2046" s="3"/>
      <c r="I2046" s="2"/>
      <c r="J2046" s="3"/>
      <c r="L2046" s="3"/>
      <c r="N2046" s="3"/>
      <c r="P2046" s="3"/>
      <c r="R2046" s="3"/>
      <c r="T2046" s="7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5"/>
    </row>
    <row r="2047" spans="1:34" s="4" customFormat="1" ht="11.85" customHeight="1" x14ac:dyDescent="0.2">
      <c r="A2047" s="3"/>
      <c r="B2047" s="3"/>
      <c r="C2047" s="2"/>
      <c r="D2047" s="3"/>
      <c r="E2047" s="2"/>
      <c r="F2047" s="3"/>
      <c r="G2047" s="2"/>
      <c r="H2047" s="3"/>
      <c r="I2047" s="2"/>
      <c r="J2047" s="3"/>
      <c r="L2047" s="3"/>
      <c r="N2047" s="3"/>
      <c r="P2047" s="3"/>
      <c r="R2047" s="3"/>
      <c r="T2047" s="7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5"/>
    </row>
    <row r="2048" spans="1:34" ht="11.85" customHeight="1" x14ac:dyDescent="0.2"/>
    <row r="2049" spans="1:17" ht="11.85" customHeight="1" x14ac:dyDescent="0.2"/>
    <row r="2050" spans="1:17" ht="11.85" customHeight="1" x14ac:dyDescent="0.2"/>
    <row r="2051" spans="1:17" ht="11.85" customHeight="1" x14ac:dyDescent="0.2"/>
    <row r="2052" spans="1:17" ht="11.85" customHeight="1" x14ac:dyDescent="0.2"/>
    <row r="2053" spans="1:17" ht="11.85" customHeight="1" x14ac:dyDescent="0.2"/>
    <row r="2054" spans="1:17" ht="11.85" customHeight="1" x14ac:dyDescent="0.2"/>
    <row r="2055" spans="1:17" ht="11.85" customHeight="1" x14ac:dyDescent="0.2"/>
    <row r="2056" spans="1:17" ht="11.85" customHeight="1" x14ac:dyDescent="0.2">
      <c r="A2056" s="1"/>
      <c r="B2056" s="1"/>
      <c r="E2056" s="2" t="str">
        <f>$E$1</f>
        <v>CITY OF BRADY</v>
      </c>
    </row>
    <row r="2057" spans="1:17" ht="11.85" customHeight="1" x14ac:dyDescent="0.2">
      <c r="E2057" s="2" t="str">
        <f>$E$2</f>
        <v>BUDGET REPORT</v>
      </c>
    </row>
    <row r="2058" spans="1:17" ht="11.85" customHeight="1" x14ac:dyDescent="0.2">
      <c r="E2058" s="2" t="str">
        <f>$E$3</f>
        <v>FISCAL YEAR 2017 - 2018</v>
      </c>
    </row>
    <row r="2059" spans="1:17" ht="11.85" customHeight="1" x14ac:dyDescent="0.2">
      <c r="A2059" s="3" t="s">
        <v>3</v>
      </c>
    </row>
    <row r="2060" spans="1:17" ht="11.85" customHeight="1" x14ac:dyDescent="0.2">
      <c r="A2060" s="3" t="s">
        <v>981</v>
      </c>
    </row>
    <row r="2061" spans="1:17" ht="11.85" customHeight="1" x14ac:dyDescent="0.2">
      <c r="I2061" s="49" t="str">
        <f>$I$6</f>
        <v>(----- 2016-2017 ------)</v>
      </c>
      <c r="J2061" s="49"/>
      <c r="K2061" s="49"/>
      <c r="L2061" s="8"/>
      <c r="M2061" s="49" t="str">
        <f>$M$6</f>
        <v>2017-2018</v>
      </c>
      <c r="N2061" s="49"/>
      <c r="O2061" s="49"/>
      <c r="P2061" s="49"/>
      <c r="Q2061" s="49"/>
    </row>
    <row r="2062" spans="1:17" ht="11.85" customHeight="1" x14ac:dyDescent="0.2">
      <c r="C2062" s="9" t="str">
        <f>$C$7</f>
        <v>2013-2014</v>
      </c>
      <c r="D2062" s="8"/>
      <c r="E2062" s="9" t="str">
        <f>$E$7</f>
        <v>2014-2015</v>
      </c>
      <c r="F2062" s="8"/>
      <c r="G2062" s="9" t="str">
        <f>$G$7</f>
        <v>2015-2016</v>
      </c>
      <c r="H2062" s="8"/>
      <c r="I2062" s="9" t="s">
        <v>9</v>
      </c>
      <c r="J2062" s="8"/>
      <c r="K2062" s="10" t="str">
        <f>+$K$7</f>
        <v>PROJECTED</v>
      </c>
      <c r="L2062" s="8"/>
      <c r="M2062" s="10" t="str">
        <f>$M$7</f>
        <v>2017-2018</v>
      </c>
      <c r="N2062" s="8"/>
      <c r="O2062" s="10" t="str">
        <f>$O$7</f>
        <v>2017-2018</v>
      </c>
      <c r="P2062" s="8"/>
      <c r="Q2062" s="10" t="str">
        <f>$Q$7</f>
        <v>APPROVED</v>
      </c>
    </row>
    <row r="2063" spans="1:17" ht="11.85" customHeight="1" x14ac:dyDescent="0.2">
      <c r="A2063" s="11" t="s">
        <v>247</v>
      </c>
      <c r="C2063" s="12" t="s">
        <v>12</v>
      </c>
      <c r="D2063" s="8"/>
      <c r="E2063" s="12" t="s">
        <v>12</v>
      </c>
      <c r="F2063" s="8"/>
      <c r="G2063" s="12" t="s">
        <v>12</v>
      </c>
      <c r="H2063" s="8"/>
      <c r="I2063" s="12" t="s">
        <v>13</v>
      </c>
      <c r="J2063" s="8"/>
      <c r="K2063" s="13" t="s">
        <v>13</v>
      </c>
      <c r="L2063" s="8"/>
      <c r="M2063" s="13" t="str">
        <f>$M$8</f>
        <v>BASE</v>
      </c>
      <c r="N2063" s="8"/>
      <c r="O2063" s="13" t="str">
        <f>$O$8</f>
        <v>SUPPLEMENTAL</v>
      </c>
      <c r="P2063" s="8"/>
      <c r="Q2063" s="13" t="str">
        <f>$Q$8</f>
        <v>BUDGET</v>
      </c>
    </row>
    <row r="2064" spans="1:17" ht="11.85" customHeight="1" x14ac:dyDescent="0.2"/>
    <row r="2065" spans="1:34" ht="11.85" customHeight="1" x14ac:dyDescent="0.2">
      <c r="A2065" s="3" t="s">
        <v>248</v>
      </c>
    </row>
    <row r="2066" spans="1:34" ht="11.85" customHeight="1" x14ac:dyDescent="0.2">
      <c r="A2066" s="3" t="s">
        <v>982</v>
      </c>
      <c r="C2066" s="2">
        <v>30649.24</v>
      </c>
      <c r="D2066" s="2"/>
      <c r="E2066" s="2">
        <v>36191.68</v>
      </c>
      <c r="F2066" s="2"/>
      <c r="G2066" s="2">
        <v>39012.49</v>
      </c>
      <c r="H2066" s="2"/>
      <c r="I2066" s="2">
        <v>40183</v>
      </c>
      <c r="J2066" s="2"/>
      <c r="K2066" s="4">
        <v>40183</v>
      </c>
      <c r="L2066" s="2"/>
      <c r="M2066" s="4">
        <v>41413</v>
      </c>
      <c r="N2066" s="2"/>
      <c r="O2066" s="4">
        <v>0</v>
      </c>
      <c r="P2066" s="2"/>
      <c r="Q2066" s="4">
        <f t="shared" ref="Q2066:Q2073" si="68">M2066+O2066</f>
        <v>41413</v>
      </c>
      <c r="T2066" s="15"/>
    </row>
    <row r="2067" spans="1:34" ht="11.85" customHeight="1" x14ac:dyDescent="0.2">
      <c r="A2067" s="3" t="s">
        <v>983</v>
      </c>
      <c r="C2067" s="2">
        <v>317.61</v>
      </c>
      <c r="D2067" s="2"/>
      <c r="E2067" s="2">
        <v>0</v>
      </c>
      <c r="F2067" s="2"/>
      <c r="G2067" s="2">
        <v>0</v>
      </c>
      <c r="H2067" s="2"/>
      <c r="I2067" s="2">
        <v>200</v>
      </c>
      <c r="J2067" s="2"/>
      <c r="K2067" s="4">
        <v>200</v>
      </c>
      <c r="L2067" s="2"/>
      <c r="M2067" s="4">
        <v>200</v>
      </c>
      <c r="N2067" s="2"/>
      <c r="O2067" s="4">
        <v>0</v>
      </c>
      <c r="P2067" s="2"/>
      <c r="Q2067" s="4">
        <f t="shared" si="68"/>
        <v>200</v>
      </c>
      <c r="T2067" s="15"/>
    </row>
    <row r="2068" spans="1:34" ht="11.85" customHeight="1" x14ac:dyDescent="0.2">
      <c r="A2068" s="3" t="s">
        <v>984</v>
      </c>
      <c r="C2068" s="2">
        <v>0</v>
      </c>
      <c r="D2068" s="2"/>
      <c r="E2068" s="2">
        <v>0</v>
      </c>
      <c r="F2068" s="2"/>
      <c r="G2068" s="2">
        <v>120</v>
      </c>
      <c r="H2068" s="2"/>
      <c r="I2068" s="2">
        <v>240</v>
      </c>
      <c r="J2068" s="2"/>
      <c r="K2068" s="4">
        <v>240</v>
      </c>
      <c r="L2068" s="2"/>
      <c r="M2068" s="4">
        <v>240</v>
      </c>
      <c r="N2068" s="2"/>
      <c r="O2068" s="4">
        <v>0</v>
      </c>
      <c r="P2068" s="2"/>
      <c r="Q2068" s="4">
        <f t="shared" si="68"/>
        <v>240</v>
      </c>
      <c r="T2068" s="15"/>
    </row>
    <row r="2069" spans="1:34" ht="11.85" customHeight="1" x14ac:dyDescent="0.2">
      <c r="A2069" s="3" t="s">
        <v>985</v>
      </c>
      <c r="C2069" s="2">
        <v>5796.82</v>
      </c>
      <c r="D2069" s="2"/>
      <c r="E2069" s="2">
        <v>7986</v>
      </c>
      <c r="F2069" s="2"/>
      <c r="G2069" s="2">
        <v>9396.24</v>
      </c>
      <c r="H2069" s="2"/>
      <c r="I2069" s="2">
        <v>9845</v>
      </c>
      <c r="J2069" s="2"/>
      <c r="K2069" s="4">
        <v>9845</v>
      </c>
      <c r="L2069" s="2"/>
      <c r="M2069" s="4">
        <v>11415</v>
      </c>
      <c r="N2069" s="2"/>
      <c r="O2069" s="4">
        <v>0</v>
      </c>
      <c r="P2069" s="2"/>
      <c r="Q2069" s="4">
        <f t="shared" si="68"/>
        <v>11415</v>
      </c>
      <c r="T2069" s="15"/>
    </row>
    <row r="2070" spans="1:34" ht="11.85" customHeight="1" x14ac:dyDescent="0.2">
      <c r="A2070" s="3" t="s">
        <v>986</v>
      </c>
      <c r="C2070" s="2">
        <v>3390.86</v>
      </c>
      <c r="D2070" s="2"/>
      <c r="E2070" s="2">
        <v>3910.24</v>
      </c>
      <c r="F2070" s="2"/>
      <c r="G2070" s="2">
        <v>4074.22</v>
      </c>
      <c r="H2070" s="2"/>
      <c r="I2070" s="2">
        <v>4328</v>
      </c>
      <c r="J2070" s="2"/>
      <c r="K2070" s="4">
        <v>4328</v>
      </c>
      <c r="L2070" s="2"/>
      <c r="M2070" s="4">
        <v>4491</v>
      </c>
      <c r="N2070" s="2"/>
      <c r="O2070" s="4">
        <v>0</v>
      </c>
      <c r="P2070" s="2"/>
      <c r="Q2070" s="4">
        <f t="shared" si="68"/>
        <v>4491</v>
      </c>
      <c r="T2070" s="15"/>
    </row>
    <row r="2071" spans="1:34" ht="11.85" customHeight="1" x14ac:dyDescent="0.2">
      <c r="A2071" s="3" t="s">
        <v>987</v>
      </c>
      <c r="C2071" s="2">
        <v>103.65</v>
      </c>
      <c r="D2071" s="2"/>
      <c r="E2071" s="2">
        <v>116.01</v>
      </c>
      <c r="F2071" s="2"/>
      <c r="G2071" s="2">
        <v>113.09</v>
      </c>
      <c r="H2071" s="2"/>
      <c r="I2071" s="2">
        <v>121</v>
      </c>
      <c r="J2071" s="2"/>
      <c r="K2071" s="4">
        <v>121</v>
      </c>
      <c r="L2071" s="2"/>
      <c r="M2071" s="4">
        <v>115</v>
      </c>
      <c r="N2071" s="2"/>
      <c r="O2071" s="4">
        <v>0</v>
      </c>
      <c r="P2071" s="2"/>
      <c r="Q2071" s="4">
        <f t="shared" si="68"/>
        <v>115</v>
      </c>
      <c r="T2071" s="15"/>
    </row>
    <row r="2072" spans="1:34" ht="11.85" customHeight="1" x14ac:dyDescent="0.2">
      <c r="A2072" s="3" t="s">
        <v>988</v>
      </c>
      <c r="C2072" s="2">
        <v>207</v>
      </c>
      <c r="D2072" s="2"/>
      <c r="E2072" s="2">
        <v>9</v>
      </c>
      <c r="F2072" s="2"/>
      <c r="G2072" s="2">
        <v>171</v>
      </c>
      <c r="H2072" s="2"/>
      <c r="I2072" s="2">
        <v>99</v>
      </c>
      <c r="J2072" s="2"/>
      <c r="K2072" s="4">
        <v>99</v>
      </c>
      <c r="L2072" s="2"/>
      <c r="M2072" s="4">
        <v>81</v>
      </c>
      <c r="N2072" s="2"/>
      <c r="O2072" s="4">
        <v>0</v>
      </c>
      <c r="P2072" s="2"/>
      <c r="Q2072" s="4">
        <f t="shared" si="68"/>
        <v>81</v>
      </c>
      <c r="T2072" s="15"/>
    </row>
    <row r="2073" spans="1:34" ht="11.85" customHeight="1" x14ac:dyDescent="0.2">
      <c r="A2073" s="3" t="s">
        <v>989</v>
      </c>
      <c r="C2073" s="16">
        <v>2346.63</v>
      </c>
      <c r="D2073" s="2"/>
      <c r="E2073" s="16">
        <v>2765.84</v>
      </c>
      <c r="F2073" s="2"/>
      <c r="G2073" s="16">
        <v>2993.72</v>
      </c>
      <c r="H2073" s="2"/>
      <c r="I2073" s="16">
        <v>3150</v>
      </c>
      <c r="J2073" s="2"/>
      <c r="K2073" s="17">
        <v>3150</v>
      </c>
      <c r="L2073" s="2"/>
      <c r="M2073" s="17">
        <v>3246</v>
      </c>
      <c r="N2073" s="2"/>
      <c r="O2073" s="17">
        <v>0</v>
      </c>
      <c r="P2073" s="2"/>
      <c r="Q2073" s="17">
        <f t="shared" si="68"/>
        <v>3246</v>
      </c>
      <c r="T2073" s="15"/>
    </row>
    <row r="2074" spans="1:34" ht="11.85" customHeight="1" x14ac:dyDescent="0.2">
      <c r="A2074" s="3" t="s">
        <v>259</v>
      </c>
      <c r="C2074" s="2">
        <f>SUM(C2066:C2073)</f>
        <v>42811.81</v>
      </c>
      <c r="D2074" s="2"/>
      <c r="E2074" s="2">
        <f>SUM(E2066:E2073)</f>
        <v>50978.770000000004</v>
      </c>
      <c r="F2074" s="2"/>
      <c r="G2074" s="2">
        <f>SUM(G2066:G2073)</f>
        <v>55880.759999999995</v>
      </c>
      <c r="H2074" s="2"/>
      <c r="I2074" s="2">
        <f>SUM(I2066:I2073)</f>
        <v>58166</v>
      </c>
      <c r="J2074" s="2"/>
      <c r="K2074" s="4">
        <f>SUM(K2066:K2073)</f>
        <v>58166</v>
      </c>
      <c r="L2074" s="2"/>
      <c r="M2074" s="4">
        <f>SUM(M2066:M2073)</f>
        <v>61201</v>
      </c>
      <c r="N2074" s="2"/>
      <c r="O2074" s="4">
        <f>SUM(O2066:O2073)</f>
        <v>0</v>
      </c>
      <c r="P2074" s="2"/>
      <c r="Q2074" s="4">
        <f>SUM(Q2066:Q2073)</f>
        <v>61201</v>
      </c>
      <c r="R2074" s="2"/>
      <c r="U2074" s="2"/>
    </row>
    <row r="2075" spans="1:34" ht="11.85" customHeight="1" x14ac:dyDescent="0.2">
      <c r="D2075" s="2"/>
      <c r="F2075" s="2"/>
      <c r="H2075" s="2"/>
      <c r="J2075" s="2"/>
      <c r="L2075" s="2"/>
      <c r="N2075" s="2"/>
      <c r="P2075" s="2"/>
    </row>
    <row r="2076" spans="1:34" ht="11.85" customHeight="1" x14ac:dyDescent="0.2">
      <c r="A2076" s="3" t="s">
        <v>260</v>
      </c>
      <c r="D2076" s="2"/>
      <c r="F2076" s="2"/>
      <c r="H2076" s="2"/>
      <c r="J2076" s="2"/>
      <c r="L2076" s="2"/>
      <c r="N2076" s="2"/>
      <c r="P2076" s="2"/>
    </row>
    <row r="2077" spans="1:34" s="28" customFormat="1" ht="11.85" customHeight="1" x14ac:dyDescent="0.2">
      <c r="A2077" s="3" t="s">
        <v>990</v>
      </c>
      <c r="B2077" s="14"/>
      <c r="C2077" s="2">
        <v>100</v>
      </c>
      <c r="D2077" s="27"/>
      <c r="E2077" s="2">
        <v>100</v>
      </c>
      <c r="F2077" s="27"/>
      <c r="G2077" s="2">
        <v>290</v>
      </c>
      <c r="H2077" s="27"/>
      <c r="I2077" s="2">
        <v>290</v>
      </c>
      <c r="J2077" s="27"/>
      <c r="K2077" s="4">
        <v>290</v>
      </c>
      <c r="L2077" s="27"/>
      <c r="M2077" s="4">
        <v>290</v>
      </c>
      <c r="N2077" s="27"/>
      <c r="O2077" s="4">
        <v>0</v>
      </c>
      <c r="P2077" s="27"/>
      <c r="Q2077" s="4">
        <f>M2077+O2077</f>
        <v>290</v>
      </c>
      <c r="R2077" s="14"/>
      <c r="S2077" s="44"/>
      <c r="T2077" s="15"/>
      <c r="U2077" s="14"/>
      <c r="V2077" s="14"/>
      <c r="W2077" s="14"/>
      <c r="X2077" s="14"/>
      <c r="Y2077" s="14"/>
      <c r="Z2077" s="14"/>
      <c r="AA2077" s="14"/>
      <c r="AB2077" s="14"/>
      <c r="AC2077" s="14"/>
      <c r="AD2077" s="14"/>
      <c r="AE2077" s="14"/>
      <c r="AF2077" s="14"/>
      <c r="AG2077" s="14"/>
    </row>
    <row r="2078" spans="1:34" ht="11.85" hidden="1" customHeight="1" x14ac:dyDescent="0.2">
      <c r="A2078" s="3" t="s">
        <v>991</v>
      </c>
      <c r="C2078" s="2">
        <v>0</v>
      </c>
      <c r="D2078" s="2"/>
      <c r="E2078" s="2">
        <v>0</v>
      </c>
      <c r="F2078" s="2"/>
      <c r="G2078" s="2">
        <v>0</v>
      </c>
      <c r="H2078" s="2"/>
      <c r="I2078" s="2">
        <v>0</v>
      </c>
      <c r="J2078" s="2"/>
      <c r="K2078" s="4">
        <v>0</v>
      </c>
      <c r="L2078" s="2"/>
      <c r="M2078" s="4">
        <v>0</v>
      </c>
      <c r="N2078" s="2"/>
      <c r="O2078" s="4">
        <v>0</v>
      </c>
      <c r="P2078" s="2"/>
      <c r="Q2078" s="4">
        <f>M2078+O2078</f>
        <v>0</v>
      </c>
      <c r="T2078" s="15"/>
    </row>
    <row r="2079" spans="1:34" ht="11.85" customHeight="1" x14ac:dyDescent="0.2">
      <c r="A2079" s="3" t="s">
        <v>992</v>
      </c>
      <c r="C2079" s="2">
        <v>0</v>
      </c>
      <c r="D2079" s="2"/>
      <c r="E2079" s="2">
        <v>0</v>
      </c>
      <c r="F2079" s="2"/>
      <c r="G2079" s="2">
        <v>0</v>
      </c>
      <c r="H2079" s="2"/>
      <c r="I2079" s="2">
        <v>0</v>
      </c>
      <c r="J2079" s="2"/>
      <c r="K2079" s="4">
        <v>0</v>
      </c>
      <c r="L2079" s="2"/>
      <c r="M2079" s="4">
        <v>0</v>
      </c>
      <c r="N2079" s="2"/>
      <c r="O2079" s="4">
        <v>0</v>
      </c>
      <c r="P2079" s="2"/>
      <c r="Q2079" s="4">
        <f>M2079+O2079</f>
        <v>0</v>
      </c>
      <c r="T2079" s="15"/>
    </row>
    <row r="2080" spans="1:34" s="3" customFormat="1" ht="11.85" customHeight="1" x14ac:dyDescent="0.2">
      <c r="A2080" s="3" t="s">
        <v>993</v>
      </c>
      <c r="C2080" s="16">
        <v>1023.11</v>
      </c>
      <c r="D2080" s="2"/>
      <c r="E2080" s="16">
        <v>0</v>
      </c>
      <c r="F2080" s="2"/>
      <c r="G2080" s="16">
        <v>0</v>
      </c>
      <c r="H2080" s="2"/>
      <c r="I2080" s="16">
        <v>0</v>
      </c>
      <c r="J2080" s="2"/>
      <c r="K2080" s="17">
        <v>0</v>
      </c>
      <c r="L2080" s="2"/>
      <c r="M2080" s="17">
        <v>200</v>
      </c>
      <c r="N2080" s="2"/>
      <c r="O2080" s="17">
        <v>0</v>
      </c>
      <c r="P2080" s="2"/>
      <c r="Q2080" s="17">
        <f>M2080+O2080</f>
        <v>200</v>
      </c>
      <c r="S2080" s="4"/>
      <c r="T2080" s="15"/>
      <c r="AH2080" s="5"/>
    </row>
    <row r="2081" spans="1:34" s="3" customFormat="1" ht="11.85" customHeight="1" x14ac:dyDescent="0.2">
      <c r="A2081" s="3" t="s">
        <v>277</v>
      </c>
      <c r="C2081" s="2">
        <f>SUM(C2077:C2080)</f>
        <v>1123.1100000000001</v>
      </c>
      <c r="D2081" s="2"/>
      <c r="E2081" s="2">
        <f>SUM(E2077:E2080)</f>
        <v>100</v>
      </c>
      <c r="F2081" s="2"/>
      <c r="G2081" s="2">
        <f>SUM(G2077:G2080)</f>
        <v>290</v>
      </c>
      <c r="H2081" s="2"/>
      <c r="I2081" s="2">
        <f>SUM(I2077:I2080)</f>
        <v>290</v>
      </c>
      <c r="J2081" s="2"/>
      <c r="K2081" s="4">
        <f>SUM(K2077:K2080)</f>
        <v>290</v>
      </c>
      <c r="L2081" s="2"/>
      <c r="M2081" s="4">
        <f>SUM(M2077:M2080)</f>
        <v>490</v>
      </c>
      <c r="N2081" s="2"/>
      <c r="O2081" s="4">
        <f>SUM(O2077:O2080)</f>
        <v>0</v>
      </c>
      <c r="P2081" s="2"/>
      <c r="Q2081" s="4">
        <f>SUM(Q2077:Q2080)</f>
        <v>490</v>
      </c>
      <c r="S2081" s="4"/>
      <c r="T2081" s="7"/>
      <c r="AH2081" s="5"/>
    </row>
    <row r="2082" spans="1:34" s="3" customFormat="1" ht="11.85" customHeight="1" x14ac:dyDescent="0.2">
      <c r="C2082" s="2"/>
      <c r="D2082" s="2"/>
      <c r="E2082" s="2"/>
      <c r="F2082" s="2"/>
      <c r="G2082" s="2"/>
      <c r="H2082" s="2"/>
      <c r="I2082" s="2"/>
      <c r="J2082" s="2"/>
      <c r="K2082" s="4"/>
      <c r="L2082" s="2"/>
      <c r="M2082" s="4"/>
      <c r="N2082" s="2"/>
      <c r="O2082" s="4"/>
      <c r="P2082" s="2"/>
      <c r="Q2082" s="4"/>
      <c r="S2082" s="4"/>
      <c r="T2082" s="7"/>
      <c r="AH2082" s="5"/>
    </row>
    <row r="2083" spans="1:34" s="3" customFormat="1" ht="11.85" customHeight="1" x14ac:dyDescent="0.2">
      <c r="A2083" s="14" t="s">
        <v>278</v>
      </c>
      <c r="C2083" s="2"/>
      <c r="D2083" s="2"/>
      <c r="E2083" s="2"/>
      <c r="F2083" s="2"/>
      <c r="G2083" s="2"/>
      <c r="H2083" s="2"/>
      <c r="I2083" s="2"/>
      <c r="J2083" s="2"/>
      <c r="K2083" s="4"/>
      <c r="L2083" s="2"/>
      <c r="M2083" s="4"/>
      <c r="N2083" s="2"/>
      <c r="O2083" s="4"/>
      <c r="P2083" s="2"/>
      <c r="Q2083" s="4"/>
      <c r="S2083" s="4"/>
      <c r="T2083" s="7"/>
      <c r="AH2083" s="5"/>
    </row>
    <row r="2084" spans="1:34" s="3" customFormat="1" ht="11.85" customHeight="1" x14ac:dyDescent="0.2">
      <c r="A2084" s="3" t="s">
        <v>994</v>
      </c>
      <c r="C2084" s="2">
        <v>140.6</v>
      </c>
      <c r="D2084" s="2"/>
      <c r="E2084" s="2">
        <v>0</v>
      </c>
      <c r="F2084" s="2"/>
      <c r="G2084" s="2">
        <v>0</v>
      </c>
      <c r="H2084" s="2"/>
      <c r="I2084" s="2">
        <v>0</v>
      </c>
      <c r="J2084" s="2"/>
      <c r="K2084" s="4">
        <v>0</v>
      </c>
      <c r="L2084" s="2"/>
      <c r="M2084" s="4">
        <v>0</v>
      </c>
      <c r="N2084" s="2"/>
      <c r="O2084" s="4">
        <v>0</v>
      </c>
      <c r="P2084" s="2"/>
      <c r="Q2084" s="4">
        <f>M2084+O2084</f>
        <v>0</v>
      </c>
      <c r="S2084" s="4"/>
      <c r="T2084" s="15"/>
      <c r="AH2084" s="5"/>
    </row>
    <row r="2085" spans="1:34" s="3" customFormat="1" ht="11.85" customHeight="1" x14ac:dyDescent="0.2">
      <c r="A2085" s="3" t="s">
        <v>995</v>
      </c>
      <c r="C2085" s="2">
        <v>53.74</v>
      </c>
      <c r="D2085" s="2"/>
      <c r="E2085" s="2">
        <v>953.09</v>
      </c>
      <c r="F2085" s="2"/>
      <c r="G2085" s="2">
        <v>1018.78</v>
      </c>
      <c r="H2085" s="2"/>
      <c r="I2085" s="2">
        <v>780</v>
      </c>
      <c r="J2085" s="2"/>
      <c r="K2085" s="4">
        <v>795</v>
      </c>
      <c r="L2085" s="2"/>
      <c r="M2085" s="4">
        <v>780</v>
      </c>
      <c r="N2085" s="2"/>
      <c r="O2085" s="4">
        <v>0</v>
      </c>
      <c r="P2085" s="2"/>
      <c r="Q2085" s="4">
        <f>M2085+O2085</f>
        <v>780</v>
      </c>
      <c r="S2085" s="4"/>
      <c r="T2085" s="15"/>
      <c r="AH2085" s="5"/>
    </row>
    <row r="2086" spans="1:34" s="3" customFormat="1" ht="11.85" customHeight="1" x14ac:dyDescent="0.2">
      <c r="A2086" s="3" t="s">
        <v>996</v>
      </c>
      <c r="C2086" s="2">
        <v>1050.6500000000001</v>
      </c>
      <c r="D2086" s="2"/>
      <c r="E2086" s="2">
        <v>899.11</v>
      </c>
      <c r="F2086" s="2"/>
      <c r="G2086" s="2">
        <v>751.83</v>
      </c>
      <c r="H2086" s="2"/>
      <c r="I2086" s="2">
        <v>1000</v>
      </c>
      <c r="J2086" s="2"/>
      <c r="K2086" s="4">
        <v>985</v>
      </c>
      <c r="L2086" s="2"/>
      <c r="M2086" s="4">
        <v>1000</v>
      </c>
      <c r="N2086" s="2"/>
      <c r="O2086" s="4">
        <v>0</v>
      </c>
      <c r="P2086" s="2"/>
      <c r="Q2086" s="4">
        <f>M2086+O2086</f>
        <v>1000</v>
      </c>
      <c r="S2086" s="4"/>
      <c r="T2086" s="15"/>
      <c r="AH2086" s="5"/>
    </row>
    <row r="2087" spans="1:34" s="3" customFormat="1" ht="11.85" customHeight="1" x14ac:dyDescent="0.2">
      <c r="A2087" s="3" t="s">
        <v>997</v>
      </c>
      <c r="C2087" s="2">
        <v>928.92</v>
      </c>
      <c r="D2087" s="2"/>
      <c r="E2087" s="2">
        <v>513.63</v>
      </c>
      <c r="F2087" s="2"/>
      <c r="G2087" s="2">
        <v>478.18</v>
      </c>
      <c r="H2087" s="2"/>
      <c r="I2087" s="2">
        <v>1000</v>
      </c>
      <c r="J2087" s="2"/>
      <c r="K2087" s="4">
        <v>1000</v>
      </c>
      <c r="L2087" s="2"/>
      <c r="M2087" s="4">
        <v>500</v>
      </c>
      <c r="N2087" s="2"/>
      <c r="O2087" s="4">
        <v>0</v>
      </c>
      <c r="P2087" s="2"/>
      <c r="Q2087" s="4">
        <f>M2087+O2087</f>
        <v>500</v>
      </c>
      <c r="S2087" s="4"/>
      <c r="T2087" s="15"/>
      <c r="AH2087" s="5"/>
    </row>
    <row r="2088" spans="1:34" s="3" customFormat="1" ht="11.85" customHeight="1" x14ac:dyDescent="0.2">
      <c r="A2088" s="3" t="s">
        <v>998</v>
      </c>
      <c r="C2088" s="16">
        <v>60</v>
      </c>
      <c r="D2088" s="2"/>
      <c r="E2088" s="16">
        <v>0</v>
      </c>
      <c r="F2088" s="2"/>
      <c r="G2088" s="16">
        <v>0</v>
      </c>
      <c r="H2088" s="2"/>
      <c r="I2088" s="16">
        <v>60</v>
      </c>
      <c r="J2088" s="2"/>
      <c r="K2088" s="17">
        <v>60</v>
      </c>
      <c r="L2088" s="2"/>
      <c r="M2088" s="17">
        <v>60</v>
      </c>
      <c r="N2088" s="2"/>
      <c r="O2088" s="17">
        <v>0</v>
      </c>
      <c r="P2088" s="2"/>
      <c r="Q2088" s="17">
        <f>M2088+O2088</f>
        <v>60</v>
      </c>
      <c r="S2088" s="4"/>
      <c r="T2088" s="15"/>
      <c r="AH2088" s="5"/>
    </row>
    <row r="2089" spans="1:34" s="3" customFormat="1" ht="11.85" customHeight="1" x14ac:dyDescent="0.2">
      <c r="A2089" s="3" t="s">
        <v>300</v>
      </c>
      <c r="C2089" s="2">
        <f>SUM(C2084:C2088)</f>
        <v>2233.91</v>
      </c>
      <c r="D2089" s="2"/>
      <c r="E2089" s="2">
        <f>SUM(E2084:E2088)</f>
        <v>2365.83</v>
      </c>
      <c r="F2089" s="2"/>
      <c r="G2089" s="2">
        <f>SUM(G2084:G2088)</f>
        <v>2248.79</v>
      </c>
      <c r="H2089" s="2"/>
      <c r="I2089" s="2">
        <f>SUM(I2084:I2088)</f>
        <v>2840</v>
      </c>
      <c r="J2089" s="2"/>
      <c r="K2089" s="4">
        <f>SUM(K2084:K2088)</f>
        <v>2840</v>
      </c>
      <c r="L2089" s="2"/>
      <c r="M2089" s="4">
        <f>SUM(M2084:M2088)</f>
        <v>2340</v>
      </c>
      <c r="N2089" s="2"/>
      <c r="O2089" s="4">
        <f>SUM(O2084:O2088)</f>
        <v>0</v>
      </c>
      <c r="P2089" s="2"/>
      <c r="Q2089" s="4">
        <f>SUM(Q2084:Q2088)</f>
        <v>2340</v>
      </c>
      <c r="S2089" s="4"/>
      <c r="T2089" s="7"/>
      <c r="AH2089" s="5"/>
    </row>
    <row r="2090" spans="1:34" s="3" customFormat="1" ht="11.85" customHeight="1" x14ac:dyDescent="0.2">
      <c r="C2090" s="2"/>
      <c r="D2090" s="2"/>
      <c r="E2090" s="2"/>
      <c r="F2090" s="2"/>
      <c r="G2090" s="2"/>
      <c r="H2090" s="2"/>
      <c r="I2090" s="2"/>
      <c r="J2090" s="2"/>
      <c r="K2090" s="4"/>
      <c r="L2090" s="2"/>
      <c r="M2090" s="4"/>
      <c r="N2090" s="2"/>
      <c r="O2090" s="4"/>
      <c r="P2090" s="2"/>
      <c r="Q2090" s="4"/>
      <c r="S2090" s="4"/>
      <c r="T2090" s="7"/>
      <c r="AH2090" s="5"/>
    </row>
    <row r="2091" spans="1:34" s="3" customFormat="1" ht="11.85" customHeight="1" x14ac:dyDescent="0.2">
      <c r="A2091" s="3" t="s">
        <v>999</v>
      </c>
      <c r="C2091" s="2">
        <f>C2074+C2081+C2089</f>
        <v>46168.83</v>
      </c>
      <c r="D2091" s="2"/>
      <c r="E2091" s="2">
        <f>E2074+E2081+E2089</f>
        <v>53444.600000000006</v>
      </c>
      <c r="F2091" s="2"/>
      <c r="G2091" s="2">
        <f>G2074+G2081+G2089</f>
        <v>58419.549999999996</v>
      </c>
      <c r="H2091" s="2"/>
      <c r="I2091" s="2">
        <f>I2074+I2081+I2089</f>
        <v>61296</v>
      </c>
      <c r="J2091" s="2"/>
      <c r="K2091" s="4">
        <f>K2074+K2081+K2089</f>
        <v>61296</v>
      </c>
      <c r="L2091" s="2"/>
      <c r="M2091" s="4">
        <f>M2074+M2081+M2089</f>
        <v>64031</v>
      </c>
      <c r="N2091" s="2"/>
      <c r="O2091" s="4">
        <f>O2074+O2081+O2089</f>
        <v>0</v>
      </c>
      <c r="P2091" s="2"/>
      <c r="Q2091" s="4">
        <f>Q2074+Q2081+Q2089</f>
        <v>64031</v>
      </c>
      <c r="R2091" s="2"/>
      <c r="S2091" s="4"/>
      <c r="T2091" s="15"/>
      <c r="AH2091" s="5"/>
    </row>
    <row r="2092" spans="1:34" s="3" customFormat="1" ht="11.85" customHeight="1" x14ac:dyDescent="0.2">
      <c r="C2092" s="2"/>
      <c r="E2092" s="2"/>
      <c r="G2092" s="2"/>
      <c r="I2092" s="2"/>
      <c r="K2092" s="4"/>
      <c r="M2092" s="4"/>
      <c r="O2092" s="4"/>
      <c r="Q2092" s="4"/>
      <c r="S2092" s="4"/>
      <c r="T2092" s="7"/>
      <c r="AH2092" s="5"/>
    </row>
    <row r="2093" spans="1:34" s="3" customFormat="1" ht="11.85" customHeight="1" x14ac:dyDescent="0.2">
      <c r="C2093" s="2"/>
      <c r="E2093" s="2"/>
      <c r="G2093" s="2"/>
      <c r="I2093" s="2"/>
      <c r="K2093" s="4"/>
      <c r="M2093" s="4"/>
      <c r="O2093" s="4"/>
      <c r="Q2093" s="4"/>
      <c r="S2093" s="4"/>
      <c r="T2093" s="7"/>
      <c r="AH2093" s="5"/>
    </row>
    <row r="2094" spans="1:34" s="3" customFormat="1" ht="11.85" customHeight="1" x14ac:dyDescent="0.2">
      <c r="C2094" s="2"/>
      <c r="E2094" s="2"/>
      <c r="G2094" s="2"/>
      <c r="I2094" s="2"/>
      <c r="K2094" s="4"/>
      <c r="M2094" s="4"/>
      <c r="O2094" s="4"/>
      <c r="Q2094" s="4"/>
      <c r="S2094" s="4"/>
      <c r="T2094" s="7"/>
      <c r="AH2094" s="5"/>
    </row>
    <row r="2095" spans="1:34" s="3" customFormat="1" ht="11.85" customHeight="1" x14ac:dyDescent="0.2">
      <c r="C2095" s="2"/>
      <c r="E2095" s="2"/>
      <c r="G2095" s="2"/>
      <c r="I2095" s="2"/>
      <c r="K2095" s="4"/>
      <c r="M2095" s="4"/>
      <c r="O2095" s="4"/>
      <c r="Q2095" s="4"/>
      <c r="S2095" s="4"/>
      <c r="T2095" s="7"/>
      <c r="AH2095" s="5"/>
    </row>
    <row r="2096" spans="1:34" ht="11.85" customHeight="1" x14ac:dyDescent="0.2"/>
    <row r="2097" ht="11.85" customHeight="1" x14ac:dyDescent="0.2"/>
    <row r="2098" ht="11.85" customHeight="1" x14ac:dyDescent="0.2"/>
    <row r="2099" ht="11.85" customHeight="1" x14ac:dyDescent="0.2"/>
    <row r="2100" ht="11.85" customHeight="1" x14ac:dyDescent="0.2"/>
    <row r="2101" ht="11.85" customHeight="1" x14ac:dyDescent="0.2"/>
    <row r="2102" ht="11.85" customHeight="1" x14ac:dyDescent="0.2"/>
    <row r="2103" ht="11.85" customHeight="1" x14ac:dyDescent="0.2"/>
    <row r="2104" ht="11.85" customHeight="1" x14ac:dyDescent="0.2"/>
    <row r="2105" ht="11.85" customHeight="1" x14ac:dyDescent="0.2"/>
    <row r="2106" ht="11.85" customHeight="1" x14ac:dyDescent="0.2"/>
    <row r="2107" ht="11.85" customHeight="1" x14ac:dyDescent="0.2"/>
    <row r="2108" ht="11.85" customHeight="1" x14ac:dyDescent="0.2"/>
    <row r="2109" ht="11.85" customHeight="1" x14ac:dyDescent="0.2"/>
    <row r="2110" ht="11.85" customHeight="1" x14ac:dyDescent="0.2"/>
    <row r="2111" ht="11.85" customHeight="1" x14ac:dyDescent="0.2"/>
    <row r="2112" ht="11.85" customHeight="1" x14ac:dyDescent="0.2"/>
    <row r="2113" spans="1:17" ht="11.85" customHeight="1" x14ac:dyDescent="0.2"/>
    <row r="2114" spans="1:17" ht="11.85" customHeight="1" x14ac:dyDescent="0.2"/>
    <row r="2115" spans="1:17" ht="11.85" customHeight="1" x14ac:dyDescent="0.2"/>
    <row r="2116" spans="1:17" ht="11.85" customHeight="1" x14ac:dyDescent="0.2"/>
    <row r="2117" spans="1:17" ht="11.85" customHeight="1" x14ac:dyDescent="0.2"/>
    <row r="2118" spans="1:17" ht="11.85" customHeight="1" x14ac:dyDescent="0.2"/>
    <row r="2119" spans="1:17" ht="11.85" customHeight="1" x14ac:dyDescent="0.2">
      <c r="A2119" s="1"/>
      <c r="B2119" s="1"/>
      <c r="E2119" s="2" t="str">
        <f>$E$1</f>
        <v>CITY OF BRADY</v>
      </c>
    </row>
    <row r="2120" spans="1:17" ht="11.85" customHeight="1" x14ac:dyDescent="0.2">
      <c r="E2120" s="2" t="str">
        <f>$E$2</f>
        <v>BUDGET REPORT</v>
      </c>
    </row>
    <row r="2121" spans="1:17" ht="11.85" customHeight="1" x14ac:dyDescent="0.2">
      <c r="E2121" s="2" t="str">
        <f>$E$3</f>
        <v>FISCAL YEAR 2017 - 2018</v>
      </c>
    </row>
    <row r="2122" spans="1:17" ht="11.85" customHeight="1" x14ac:dyDescent="0.2">
      <c r="A2122" s="3" t="s">
        <v>3</v>
      </c>
    </row>
    <row r="2123" spans="1:17" ht="11.85" customHeight="1" x14ac:dyDescent="0.2">
      <c r="A2123" s="3" t="s">
        <v>1000</v>
      </c>
    </row>
    <row r="2124" spans="1:17" ht="11.85" customHeight="1" x14ac:dyDescent="0.2">
      <c r="I2124" s="49" t="str">
        <f>$I$6</f>
        <v>(----- 2016-2017 ------)</v>
      </c>
      <c r="J2124" s="49"/>
      <c r="K2124" s="49"/>
      <c r="L2124" s="8"/>
      <c r="M2124" s="49" t="str">
        <f>$M$6</f>
        <v>2017-2018</v>
      </c>
      <c r="N2124" s="49"/>
      <c r="O2124" s="49"/>
      <c r="P2124" s="49"/>
      <c r="Q2124" s="49"/>
    </row>
    <row r="2125" spans="1:17" ht="11.85" customHeight="1" x14ac:dyDescent="0.2">
      <c r="C2125" s="9" t="str">
        <f>$C$7</f>
        <v>2013-2014</v>
      </c>
      <c r="D2125" s="8"/>
      <c r="E2125" s="9" t="str">
        <f>$E$7</f>
        <v>2014-2015</v>
      </c>
      <c r="F2125" s="8"/>
      <c r="G2125" s="9" t="str">
        <f>$G$7</f>
        <v>2015-2016</v>
      </c>
      <c r="H2125" s="8"/>
      <c r="I2125" s="9" t="s">
        <v>9</v>
      </c>
      <c r="J2125" s="8"/>
      <c r="K2125" s="10" t="str">
        <f>+$K$7</f>
        <v>PROJECTED</v>
      </c>
      <c r="L2125" s="8"/>
      <c r="M2125" s="10" t="str">
        <f>$M$7</f>
        <v>2017-2018</v>
      </c>
      <c r="N2125" s="8"/>
      <c r="O2125" s="10" t="str">
        <f>$O$7</f>
        <v>2017-2018</v>
      </c>
      <c r="P2125" s="8"/>
      <c r="Q2125" s="10" t="str">
        <f>$Q$7</f>
        <v>APPROVED</v>
      </c>
    </row>
    <row r="2126" spans="1:17" ht="11.85" customHeight="1" x14ac:dyDescent="0.2">
      <c r="A2126" s="11" t="s">
        <v>247</v>
      </c>
      <c r="C2126" s="12" t="s">
        <v>12</v>
      </c>
      <c r="D2126" s="8"/>
      <c r="E2126" s="12" t="s">
        <v>12</v>
      </c>
      <c r="F2126" s="8"/>
      <c r="G2126" s="12" t="s">
        <v>12</v>
      </c>
      <c r="H2126" s="8"/>
      <c r="I2126" s="12" t="s">
        <v>13</v>
      </c>
      <c r="J2126" s="8"/>
      <c r="K2126" s="13" t="s">
        <v>13</v>
      </c>
      <c r="L2126" s="8"/>
      <c r="M2126" s="13" t="str">
        <f>$M$8</f>
        <v>BASE</v>
      </c>
      <c r="N2126" s="8"/>
      <c r="O2126" s="13" t="str">
        <f>$O$8</f>
        <v>SUPPLEMENTAL</v>
      </c>
      <c r="P2126" s="8"/>
      <c r="Q2126" s="13" t="str">
        <f>$Q$8</f>
        <v>BUDGET</v>
      </c>
    </row>
    <row r="2127" spans="1:17" ht="11.85" customHeight="1" x14ac:dyDescent="0.2"/>
    <row r="2128" spans="1:17" ht="11.85" customHeight="1" x14ac:dyDescent="0.2">
      <c r="A2128" s="14" t="s">
        <v>248</v>
      </c>
    </row>
    <row r="2129" spans="1:21" ht="11.85" customHeight="1" x14ac:dyDescent="0.2">
      <c r="A2129" s="3" t="s">
        <v>1001</v>
      </c>
      <c r="C2129" s="2">
        <v>124642.02</v>
      </c>
      <c r="D2129" s="2"/>
      <c r="E2129" s="2">
        <v>135632.56</v>
      </c>
      <c r="F2129" s="2"/>
      <c r="G2129" s="2">
        <v>152445.49</v>
      </c>
      <c r="H2129" s="2"/>
      <c r="I2129" s="2">
        <v>152899</v>
      </c>
      <c r="J2129" s="2"/>
      <c r="K2129" s="4">
        <v>152899</v>
      </c>
      <c r="L2129" s="2"/>
      <c r="M2129" s="4">
        <v>161644</v>
      </c>
      <c r="N2129" s="2"/>
      <c r="O2129" s="4">
        <v>812</v>
      </c>
      <c r="P2129" s="2"/>
      <c r="Q2129" s="4">
        <f t="shared" ref="Q2129:Q2136" si="69">M2129+O2129</f>
        <v>162456</v>
      </c>
      <c r="T2129" s="15"/>
    </row>
    <row r="2130" spans="1:21" ht="11.85" customHeight="1" x14ac:dyDescent="0.2">
      <c r="A2130" s="3" t="s">
        <v>1002</v>
      </c>
      <c r="C2130" s="2">
        <v>1063.0999999999999</v>
      </c>
      <c r="D2130" s="2"/>
      <c r="E2130" s="2">
        <v>494.52</v>
      </c>
      <c r="F2130" s="2"/>
      <c r="G2130" s="2">
        <v>333.28</v>
      </c>
      <c r="H2130" s="2"/>
      <c r="I2130" s="2">
        <v>500</v>
      </c>
      <c r="J2130" s="2"/>
      <c r="K2130" s="4">
        <v>500</v>
      </c>
      <c r="L2130" s="2"/>
      <c r="M2130" s="4">
        <v>500</v>
      </c>
      <c r="N2130" s="2"/>
      <c r="O2130" s="4">
        <v>0</v>
      </c>
      <c r="P2130" s="2"/>
      <c r="Q2130" s="4">
        <f t="shared" si="69"/>
        <v>500</v>
      </c>
      <c r="T2130" s="15"/>
    </row>
    <row r="2131" spans="1:21" ht="11.85" customHeight="1" x14ac:dyDescent="0.2">
      <c r="A2131" s="3" t="s">
        <v>1003</v>
      </c>
      <c r="C2131" s="2">
        <v>150</v>
      </c>
      <c r="D2131" s="2"/>
      <c r="E2131" s="2">
        <v>180</v>
      </c>
      <c r="F2131" s="2"/>
      <c r="G2131" s="2">
        <v>180</v>
      </c>
      <c r="H2131" s="2"/>
      <c r="I2131" s="2">
        <v>180</v>
      </c>
      <c r="J2131" s="2"/>
      <c r="K2131" s="4">
        <v>180</v>
      </c>
      <c r="L2131" s="2"/>
      <c r="M2131" s="4">
        <v>180</v>
      </c>
      <c r="N2131" s="2"/>
      <c r="O2131" s="4">
        <v>0</v>
      </c>
      <c r="P2131" s="2"/>
      <c r="Q2131" s="4">
        <f t="shared" si="69"/>
        <v>180</v>
      </c>
      <c r="T2131" s="15"/>
    </row>
    <row r="2132" spans="1:21" ht="11.85" customHeight="1" x14ac:dyDescent="0.2">
      <c r="A2132" s="3" t="s">
        <v>1004</v>
      </c>
      <c r="C2132" s="2">
        <v>19380.419999999998</v>
      </c>
      <c r="D2132" s="2"/>
      <c r="E2132" s="2">
        <v>21498.28</v>
      </c>
      <c r="F2132" s="2"/>
      <c r="G2132" s="2">
        <v>28188.720000000001</v>
      </c>
      <c r="H2132" s="2"/>
      <c r="I2132" s="2">
        <v>29534</v>
      </c>
      <c r="J2132" s="2"/>
      <c r="K2132" s="4">
        <v>29534</v>
      </c>
      <c r="L2132" s="2"/>
      <c r="M2132" s="4">
        <v>34245</v>
      </c>
      <c r="N2132" s="2"/>
      <c r="O2132" s="4">
        <v>0</v>
      </c>
      <c r="P2132" s="2"/>
      <c r="Q2132" s="4">
        <f t="shared" si="69"/>
        <v>34245</v>
      </c>
      <c r="T2132" s="15"/>
    </row>
    <row r="2133" spans="1:21" ht="11.85" customHeight="1" x14ac:dyDescent="0.2">
      <c r="A2133" s="3" t="s">
        <v>1005</v>
      </c>
      <c r="C2133" s="2">
        <v>13845.23</v>
      </c>
      <c r="D2133" s="2"/>
      <c r="E2133" s="2">
        <v>14724.65</v>
      </c>
      <c r="F2133" s="2"/>
      <c r="G2133" s="2">
        <v>15509.17</v>
      </c>
      <c r="H2133" s="2"/>
      <c r="I2133" s="2">
        <v>16441</v>
      </c>
      <c r="J2133" s="2"/>
      <c r="K2133" s="4">
        <v>16441</v>
      </c>
      <c r="L2133" s="2"/>
      <c r="M2133" s="4">
        <v>17499</v>
      </c>
      <c r="N2133" s="2"/>
      <c r="O2133" s="4">
        <v>90</v>
      </c>
      <c r="P2133" s="2"/>
      <c r="Q2133" s="4">
        <f>M2133+O2133</f>
        <v>17589</v>
      </c>
      <c r="T2133" s="15"/>
    </row>
    <row r="2134" spans="1:21" ht="11.85" customHeight="1" x14ac:dyDescent="0.2">
      <c r="A2134" s="3" t="s">
        <v>1006</v>
      </c>
      <c r="C2134" s="2">
        <v>635.85</v>
      </c>
      <c r="D2134" s="2"/>
      <c r="E2134" s="2">
        <v>436.66</v>
      </c>
      <c r="F2134" s="2"/>
      <c r="G2134" s="2">
        <v>442.65</v>
      </c>
      <c r="H2134" s="2"/>
      <c r="I2134" s="2">
        <v>462</v>
      </c>
      <c r="J2134" s="2"/>
      <c r="K2134" s="4">
        <v>462</v>
      </c>
      <c r="L2134" s="2"/>
      <c r="M2134" s="4">
        <v>485</v>
      </c>
      <c r="N2134" s="2"/>
      <c r="O2134" s="4">
        <v>0</v>
      </c>
      <c r="P2134" s="2"/>
      <c r="Q2134" s="4">
        <f t="shared" si="69"/>
        <v>485</v>
      </c>
      <c r="T2134" s="15"/>
    </row>
    <row r="2135" spans="1:21" ht="11.85" customHeight="1" x14ac:dyDescent="0.2">
      <c r="A2135" s="3" t="s">
        <v>1007</v>
      </c>
      <c r="C2135" s="2">
        <v>623.39</v>
      </c>
      <c r="D2135" s="2"/>
      <c r="E2135" s="2">
        <v>27</v>
      </c>
      <c r="F2135" s="2"/>
      <c r="G2135" s="2">
        <v>513</v>
      </c>
      <c r="H2135" s="2"/>
      <c r="I2135" s="2">
        <v>297</v>
      </c>
      <c r="J2135" s="2"/>
      <c r="K2135" s="4">
        <v>297</v>
      </c>
      <c r="L2135" s="2"/>
      <c r="M2135" s="4">
        <v>243</v>
      </c>
      <c r="N2135" s="2"/>
      <c r="O2135" s="4">
        <v>0</v>
      </c>
      <c r="P2135" s="2"/>
      <c r="Q2135" s="4">
        <f t="shared" si="69"/>
        <v>243</v>
      </c>
      <c r="T2135" s="15"/>
    </row>
    <row r="2136" spans="1:21" ht="11.85" customHeight="1" x14ac:dyDescent="0.2">
      <c r="A2136" s="3" t="s">
        <v>1008</v>
      </c>
      <c r="C2136" s="16">
        <v>9046.24</v>
      </c>
      <c r="D2136" s="2"/>
      <c r="E2136" s="16">
        <v>9625.6200000000008</v>
      </c>
      <c r="F2136" s="2"/>
      <c r="G2136" s="16">
        <v>10716.36</v>
      </c>
      <c r="H2136" s="2"/>
      <c r="I2136" s="16">
        <v>11965</v>
      </c>
      <c r="J2136" s="2"/>
      <c r="K2136" s="17">
        <v>11965</v>
      </c>
      <c r="L2136" s="2"/>
      <c r="M2136" s="17">
        <v>12647</v>
      </c>
      <c r="N2136" s="2"/>
      <c r="O2136" s="17">
        <v>65</v>
      </c>
      <c r="P2136" s="2"/>
      <c r="Q2136" s="17">
        <f t="shared" si="69"/>
        <v>12712</v>
      </c>
      <c r="T2136" s="15"/>
    </row>
    <row r="2137" spans="1:21" ht="11.85" customHeight="1" x14ac:dyDescent="0.2">
      <c r="A2137" s="3" t="s">
        <v>259</v>
      </c>
      <c r="C2137" s="2">
        <f>SUM(C2129:C2136)</f>
        <v>169386.25000000003</v>
      </c>
      <c r="D2137" s="2"/>
      <c r="E2137" s="2">
        <f>SUM(E2129:E2136)</f>
        <v>182619.28999999998</v>
      </c>
      <c r="F2137" s="2"/>
      <c r="G2137" s="2">
        <f>SUM(G2129:G2136)</f>
        <v>208328.66999999998</v>
      </c>
      <c r="H2137" s="2"/>
      <c r="I2137" s="2">
        <f>SUM(I2129:I2136)</f>
        <v>212278</v>
      </c>
      <c r="J2137" s="2"/>
      <c r="K2137" s="4">
        <f>SUM(K2129:K2136)</f>
        <v>212278</v>
      </c>
      <c r="L2137" s="2"/>
      <c r="M2137" s="4">
        <f>SUM(M2129:M2136)</f>
        <v>227443</v>
      </c>
      <c r="N2137" s="2"/>
      <c r="O2137" s="4">
        <f>SUM(O2129:O2136)</f>
        <v>967</v>
      </c>
      <c r="P2137" s="2"/>
      <c r="Q2137" s="4">
        <f>SUM(Q2129:Q2136)</f>
        <v>228410</v>
      </c>
      <c r="R2137" s="2"/>
      <c r="U2137" s="2"/>
    </row>
    <row r="2138" spans="1:21" ht="11.85" customHeight="1" x14ac:dyDescent="0.2">
      <c r="D2138" s="2"/>
      <c r="F2138" s="2"/>
      <c r="H2138" s="2"/>
      <c r="J2138" s="2"/>
      <c r="L2138" s="2"/>
      <c r="N2138" s="2"/>
      <c r="P2138" s="2"/>
    </row>
    <row r="2139" spans="1:21" ht="11.85" customHeight="1" x14ac:dyDescent="0.2">
      <c r="A2139" s="14" t="s">
        <v>260</v>
      </c>
      <c r="D2139" s="2"/>
      <c r="F2139" s="2"/>
      <c r="H2139" s="2"/>
      <c r="J2139" s="2"/>
      <c r="L2139" s="2"/>
      <c r="N2139" s="2"/>
      <c r="P2139" s="2"/>
    </row>
    <row r="2140" spans="1:21" ht="11.85" customHeight="1" x14ac:dyDescent="0.2">
      <c r="A2140" s="3" t="s">
        <v>1009</v>
      </c>
      <c r="C2140" s="2">
        <v>620</v>
      </c>
      <c r="D2140" s="2"/>
      <c r="E2140" s="2">
        <v>680</v>
      </c>
      <c r="F2140" s="2"/>
      <c r="G2140" s="2">
        <v>695</v>
      </c>
      <c r="H2140" s="2"/>
      <c r="I2140" s="2">
        <v>700</v>
      </c>
      <c r="J2140" s="2"/>
      <c r="K2140" s="4">
        <v>900</v>
      </c>
      <c r="L2140" s="2"/>
      <c r="M2140" s="4">
        <v>1000</v>
      </c>
      <c r="N2140" s="2"/>
      <c r="O2140" s="4">
        <v>0</v>
      </c>
      <c r="P2140" s="2"/>
      <c r="Q2140" s="4">
        <f t="shared" ref="Q2140:Q2146" si="70">M2140+O2140</f>
        <v>1000</v>
      </c>
      <c r="T2140" s="15"/>
    </row>
    <row r="2141" spans="1:21" ht="11.85" customHeight="1" x14ac:dyDescent="0.2">
      <c r="A2141" s="3" t="s">
        <v>1010</v>
      </c>
      <c r="C2141" s="2">
        <v>60</v>
      </c>
      <c r="D2141" s="2"/>
      <c r="E2141" s="2">
        <v>807</v>
      </c>
      <c r="F2141" s="2"/>
      <c r="G2141" s="2">
        <v>0</v>
      </c>
      <c r="H2141" s="2"/>
      <c r="I2141" s="2">
        <v>1000</v>
      </c>
      <c r="J2141" s="2"/>
      <c r="K2141" s="4">
        <v>1000</v>
      </c>
      <c r="L2141" s="2"/>
      <c r="M2141" s="4">
        <v>2000</v>
      </c>
      <c r="N2141" s="2"/>
      <c r="O2141" s="4">
        <v>0</v>
      </c>
      <c r="P2141" s="2"/>
      <c r="Q2141" s="4">
        <f t="shared" si="70"/>
        <v>2000</v>
      </c>
      <c r="T2141" s="15"/>
    </row>
    <row r="2142" spans="1:21" ht="11.85" hidden="1" customHeight="1" x14ac:dyDescent="0.2">
      <c r="A2142" s="3" t="s">
        <v>1011</v>
      </c>
      <c r="C2142" s="2">
        <v>0</v>
      </c>
      <c r="D2142" s="2"/>
      <c r="E2142" s="2">
        <v>0</v>
      </c>
      <c r="F2142" s="2"/>
      <c r="G2142" s="2">
        <v>0</v>
      </c>
      <c r="H2142" s="2"/>
      <c r="I2142" s="2">
        <v>0</v>
      </c>
      <c r="J2142" s="2"/>
      <c r="K2142" s="4">
        <v>0</v>
      </c>
      <c r="L2142" s="2"/>
      <c r="M2142" s="4">
        <v>0</v>
      </c>
      <c r="N2142" s="2"/>
      <c r="O2142" s="4">
        <v>0</v>
      </c>
      <c r="P2142" s="2"/>
      <c r="Q2142" s="4">
        <f t="shared" si="70"/>
        <v>0</v>
      </c>
      <c r="T2142" s="15"/>
    </row>
    <row r="2143" spans="1:21" ht="11.85" customHeight="1" x14ac:dyDescent="0.2">
      <c r="A2143" s="3" t="s">
        <v>1012</v>
      </c>
      <c r="C2143" s="2">
        <v>0</v>
      </c>
      <c r="D2143" s="2"/>
      <c r="E2143" s="2">
        <v>0</v>
      </c>
      <c r="F2143" s="2"/>
      <c r="G2143" s="2">
        <v>0</v>
      </c>
      <c r="H2143" s="2"/>
      <c r="I2143" s="2">
        <v>0</v>
      </c>
      <c r="J2143" s="2"/>
      <c r="K2143" s="4">
        <v>0</v>
      </c>
      <c r="L2143" s="2"/>
      <c r="M2143" s="4">
        <v>0</v>
      </c>
      <c r="N2143" s="2"/>
      <c r="O2143" s="4">
        <v>0</v>
      </c>
      <c r="P2143" s="2"/>
      <c r="Q2143" s="4">
        <f t="shared" si="70"/>
        <v>0</v>
      </c>
      <c r="T2143" s="15"/>
    </row>
    <row r="2144" spans="1:21" ht="11.85" customHeight="1" x14ac:dyDescent="0.2">
      <c r="A2144" s="3" t="s">
        <v>1013</v>
      </c>
      <c r="C2144" s="2">
        <v>8419</v>
      </c>
      <c r="D2144" s="2"/>
      <c r="E2144" s="2">
        <v>347</v>
      </c>
      <c r="F2144" s="2"/>
      <c r="G2144" s="2">
        <v>0</v>
      </c>
      <c r="H2144" s="2"/>
      <c r="I2144" s="2">
        <v>1000</v>
      </c>
      <c r="J2144" s="2"/>
      <c r="K2144" s="4">
        <v>1000</v>
      </c>
      <c r="L2144" s="2"/>
      <c r="M2144" s="4">
        <v>1000</v>
      </c>
      <c r="N2144" s="2"/>
      <c r="O2144" s="4">
        <v>0</v>
      </c>
      <c r="P2144" s="2"/>
      <c r="Q2144" s="4">
        <f>M2144+O2144</f>
        <v>1000</v>
      </c>
      <c r="T2144" s="15"/>
    </row>
    <row r="2145" spans="1:21" ht="11.85" customHeight="1" x14ac:dyDescent="0.2">
      <c r="A2145" s="3" t="s">
        <v>1014</v>
      </c>
      <c r="C2145" s="2">
        <v>189.88</v>
      </c>
      <c r="D2145" s="2"/>
      <c r="E2145" s="2">
        <v>2788.23</v>
      </c>
      <c r="F2145" s="2"/>
      <c r="G2145" s="2">
        <v>189</v>
      </c>
      <c r="H2145" s="2"/>
      <c r="I2145" s="2">
        <v>500</v>
      </c>
      <c r="J2145" s="2"/>
      <c r="K2145" s="4">
        <v>500</v>
      </c>
      <c r="L2145" s="2"/>
      <c r="M2145" s="4">
        <v>2000</v>
      </c>
      <c r="N2145" s="2"/>
      <c r="O2145" s="4">
        <v>0</v>
      </c>
      <c r="P2145" s="2"/>
      <c r="Q2145" s="4">
        <f t="shared" si="70"/>
        <v>2000</v>
      </c>
      <c r="T2145" s="15"/>
    </row>
    <row r="2146" spans="1:21" ht="11.85" customHeight="1" x14ac:dyDescent="0.2">
      <c r="A2146" s="3" t="s">
        <v>1015</v>
      </c>
      <c r="C2146" s="16">
        <v>40390.160000000003</v>
      </c>
      <c r="D2146" s="2"/>
      <c r="E2146" s="16">
        <v>50331.66</v>
      </c>
      <c r="F2146" s="2"/>
      <c r="G2146" s="16">
        <v>53107.37</v>
      </c>
      <c r="H2146" s="2"/>
      <c r="I2146" s="16">
        <v>56000</v>
      </c>
      <c r="J2146" s="2"/>
      <c r="K2146" s="17">
        <v>56000</v>
      </c>
      <c r="L2146" s="2"/>
      <c r="M2146" s="17">
        <v>56000</v>
      </c>
      <c r="N2146" s="2"/>
      <c r="O2146" s="17">
        <v>0</v>
      </c>
      <c r="P2146" s="2"/>
      <c r="Q2146" s="17">
        <f t="shared" si="70"/>
        <v>56000</v>
      </c>
      <c r="T2146" s="15"/>
    </row>
    <row r="2147" spans="1:21" ht="11.85" customHeight="1" x14ac:dyDescent="0.2">
      <c r="A2147" s="3" t="s">
        <v>277</v>
      </c>
      <c r="C2147" s="2">
        <f>SUM(C2140:C2146)</f>
        <v>49679.040000000001</v>
      </c>
      <c r="D2147" s="2"/>
      <c r="E2147" s="2">
        <f>SUM(E2140:E2146)</f>
        <v>54953.89</v>
      </c>
      <c r="F2147" s="2"/>
      <c r="G2147" s="2">
        <f>SUM(G2140:G2146)</f>
        <v>53991.37</v>
      </c>
      <c r="H2147" s="2"/>
      <c r="I2147" s="2">
        <f>SUM(I2140:I2146)</f>
        <v>59200</v>
      </c>
      <c r="J2147" s="2"/>
      <c r="K2147" s="4">
        <f>SUM(K2140:K2146)</f>
        <v>59400</v>
      </c>
      <c r="L2147" s="2"/>
      <c r="M2147" s="4">
        <f>SUM(M2140:M2146)</f>
        <v>62000</v>
      </c>
      <c r="N2147" s="2"/>
      <c r="O2147" s="4">
        <f>SUM(O2140:O2146)</f>
        <v>0</v>
      </c>
      <c r="P2147" s="2"/>
      <c r="Q2147" s="4">
        <f>SUM(Q2140:Q2146)</f>
        <v>62000</v>
      </c>
      <c r="U2147" s="2"/>
    </row>
    <row r="2148" spans="1:21" ht="11.85" customHeight="1" x14ac:dyDescent="0.2">
      <c r="D2148" s="2"/>
      <c r="F2148" s="2"/>
      <c r="H2148" s="2"/>
      <c r="J2148" s="2"/>
      <c r="L2148" s="2"/>
      <c r="N2148" s="2"/>
      <c r="P2148" s="2"/>
    </row>
    <row r="2149" spans="1:21" ht="11.85" customHeight="1" x14ac:dyDescent="0.2">
      <c r="A2149" s="14" t="s">
        <v>278</v>
      </c>
      <c r="D2149" s="2"/>
      <c r="F2149" s="2"/>
      <c r="H2149" s="2"/>
      <c r="J2149" s="2"/>
      <c r="L2149" s="2"/>
      <c r="N2149" s="2"/>
      <c r="P2149" s="2"/>
    </row>
    <row r="2150" spans="1:21" ht="11.85" customHeight="1" x14ac:dyDescent="0.2">
      <c r="A2150" s="3" t="s">
        <v>1016</v>
      </c>
      <c r="C2150" s="2">
        <v>564.64</v>
      </c>
      <c r="D2150" s="2"/>
      <c r="E2150" s="2">
        <v>205</v>
      </c>
      <c r="F2150" s="2"/>
      <c r="G2150" s="2">
        <v>197.65</v>
      </c>
      <c r="H2150" s="2"/>
      <c r="I2150" s="2">
        <v>900</v>
      </c>
      <c r="J2150" s="2"/>
      <c r="K2150" s="4">
        <v>350</v>
      </c>
      <c r="L2150" s="2"/>
      <c r="M2150" s="4">
        <v>400</v>
      </c>
      <c r="N2150" s="2"/>
      <c r="O2150" s="4">
        <v>0</v>
      </c>
      <c r="P2150" s="2"/>
      <c r="Q2150" s="4">
        <f t="shared" ref="Q2150:Q2159" si="71">M2150+O2150</f>
        <v>400</v>
      </c>
      <c r="T2150" s="15"/>
    </row>
    <row r="2151" spans="1:21" ht="11.85" customHeight="1" x14ac:dyDescent="0.2">
      <c r="A2151" s="3" t="s">
        <v>1017</v>
      </c>
      <c r="C2151" s="2">
        <v>948.08</v>
      </c>
      <c r="D2151" s="2"/>
      <c r="E2151" s="2">
        <v>2018.79</v>
      </c>
      <c r="F2151" s="2"/>
      <c r="G2151" s="2">
        <v>1861.96</v>
      </c>
      <c r="H2151" s="2"/>
      <c r="I2151" s="2">
        <v>2000</v>
      </c>
      <c r="J2151" s="2"/>
      <c r="K2151" s="4">
        <v>3350</v>
      </c>
      <c r="L2151" s="2"/>
      <c r="M2151" s="4">
        <v>3000</v>
      </c>
      <c r="N2151" s="2"/>
      <c r="O2151" s="4">
        <v>0</v>
      </c>
      <c r="P2151" s="2"/>
      <c r="Q2151" s="4">
        <f t="shared" si="71"/>
        <v>3000</v>
      </c>
      <c r="T2151" s="15"/>
    </row>
    <row r="2152" spans="1:21" ht="11.85" customHeight="1" x14ac:dyDescent="0.2">
      <c r="A2152" s="3" t="s">
        <v>1018</v>
      </c>
      <c r="C2152" s="2">
        <v>5379.81</v>
      </c>
      <c r="D2152" s="2"/>
      <c r="E2152" s="2">
        <v>5799.97</v>
      </c>
      <c r="F2152" s="2"/>
      <c r="G2152" s="2">
        <v>2441.2800000000002</v>
      </c>
      <c r="H2152" s="2"/>
      <c r="I2152" s="2">
        <v>6000</v>
      </c>
      <c r="J2152" s="2"/>
      <c r="K2152" s="4">
        <v>6000</v>
      </c>
      <c r="L2152" s="2"/>
      <c r="M2152" s="4">
        <v>6500</v>
      </c>
      <c r="N2152" s="2"/>
      <c r="O2152" s="4">
        <v>0</v>
      </c>
      <c r="P2152" s="2"/>
      <c r="Q2152" s="4">
        <f t="shared" si="71"/>
        <v>6500</v>
      </c>
      <c r="T2152" s="15"/>
    </row>
    <row r="2153" spans="1:21" ht="11.85" customHeight="1" x14ac:dyDescent="0.2">
      <c r="A2153" s="3" t="s">
        <v>1019</v>
      </c>
      <c r="C2153" s="2">
        <v>249.96</v>
      </c>
      <c r="D2153" s="2"/>
      <c r="E2153" s="2">
        <v>1005.96</v>
      </c>
      <c r="F2153" s="2"/>
      <c r="G2153" s="2">
        <v>0</v>
      </c>
      <c r="H2153" s="2"/>
      <c r="I2153" s="2">
        <v>1500</v>
      </c>
      <c r="J2153" s="2"/>
      <c r="K2153" s="4">
        <v>500</v>
      </c>
      <c r="L2153" s="2"/>
      <c r="M2153" s="4">
        <v>1500</v>
      </c>
      <c r="N2153" s="2"/>
      <c r="O2153" s="4">
        <v>0</v>
      </c>
      <c r="P2153" s="2"/>
      <c r="Q2153" s="4">
        <f t="shared" si="71"/>
        <v>1500</v>
      </c>
      <c r="T2153" s="15"/>
    </row>
    <row r="2154" spans="1:21" ht="11.85" customHeight="1" x14ac:dyDescent="0.2">
      <c r="A2154" s="3" t="s">
        <v>1020</v>
      </c>
      <c r="C2154" s="2">
        <v>0</v>
      </c>
      <c r="D2154" s="2"/>
      <c r="E2154" s="2">
        <v>0</v>
      </c>
      <c r="F2154" s="2"/>
      <c r="G2154" s="2">
        <v>0</v>
      </c>
      <c r="H2154" s="2"/>
      <c r="I2154" s="2">
        <v>0</v>
      </c>
      <c r="J2154" s="2"/>
      <c r="K2154" s="4">
        <v>0</v>
      </c>
      <c r="L2154" s="2"/>
      <c r="M2154" s="4">
        <v>0</v>
      </c>
      <c r="N2154" s="2"/>
      <c r="O2154" s="4">
        <v>0</v>
      </c>
      <c r="P2154" s="2"/>
      <c r="Q2154" s="4">
        <f t="shared" si="71"/>
        <v>0</v>
      </c>
      <c r="T2154" s="15"/>
    </row>
    <row r="2155" spans="1:21" ht="11.85" customHeight="1" x14ac:dyDescent="0.2">
      <c r="A2155" s="3" t="s">
        <v>1021</v>
      </c>
      <c r="C2155" s="2">
        <v>0</v>
      </c>
      <c r="D2155" s="2"/>
      <c r="E2155" s="2">
        <v>0</v>
      </c>
      <c r="F2155" s="2"/>
      <c r="G2155" s="2">
        <v>0</v>
      </c>
      <c r="H2155" s="2"/>
      <c r="I2155" s="2">
        <v>0</v>
      </c>
      <c r="J2155" s="2"/>
      <c r="K2155" s="4">
        <v>0</v>
      </c>
      <c r="L2155" s="2"/>
      <c r="M2155" s="4">
        <v>0</v>
      </c>
      <c r="N2155" s="2"/>
      <c r="O2155" s="4">
        <v>0</v>
      </c>
      <c r="P2155" s="2"/>
      <c r="Q2155" s="4">
        <f t="shared" si="71"/>
        <v>0</v>
      </c>
      <c r="T2155" s="15"/>
    </row>
    <row r="2156" spans="1:21" ht="11.85" customHeight="1" x14ac:dyDescent="0.2">
      <c r="A2156" s="3" t="s">
        <v>1022</v>
      </c>
      <c r="C2156" s="2">
        <v>190</v>
      </c>
      <c r="D2156" s="2"/>
      <c r="E2156" s="2">
        <v>55</v>
      </c>
      <c r="F2156" s="2"/>
      <c r="G2156" s="2">
        <v>150</v>
      </c>
      <c r="H2156" s="2"/>
      <c r="I2156" s="2">
        <v>150</v>
      </c>
      <c r="J2156" s="2"/>
      <c r="K2156" s="4">
        <v>150</v>
      </c>
      <c r="L2156" s="2"/>
      <c r="M2156" s="4">
        <v>150</v>
      </c>
      <c r="N2156" s="2"/>
      <c r="O2156" s="4">
        <v>0</v>
      </c>
      <c r="P2156" s="2"/>
      <c r="Q2156" s="4">
        <f t="shared" si="71"/>
        <v>150</v>
      </c>
      <c r="T2156" s="15"/>
    </row>
    <row r="2157" spans="1:21" ht="11.85" hidden="1" customHeight="1" x14ac:dyDescent="0.2">
      <c r="A2157" s="3" t="s">
        <v>1023</v>
      </c>
      <c r="C2157" s="2">
        <v>0</v>
      </c>
      <c r="D2157" s="2"/>
      <c r="E2157" s="2">
        <v>0</v>
      </c>
      <c r="F2157" s="2"/>
      <c r="G2157" s="2">
        <v>0</v>
      </c>
      <c r="H2157" s="2"/>
      <c r="I2157" s="2">
        <v>0</v>
      </c>
      <c r="J2157" s="2"/>
      <c r="K2157" s="4">
        <v>0</v>
      </c>
      <c r="L2157" s="2"/>
      <c r="M2157" s="4">
        <v>0</v>
      </c>
      <c r="N2157" s="2"/>
      <c r="O2157" s="4">
        <v>0</v>
      </c>
      <c r="P2157" s="2"/>
      <c r="Q2157" s="4">
        <f t="shared" si="71"/>
        <v>0</v>
      </c>
      <c r="T2157" s="15"/>
    </row>
    <row r="2158" spans="1:21" ht="11.85" customHeight="1" x14ac:dyDescent="0.2">
      <c r="A2158" s="3" t="s">
        <v>1024</v>
      </c>
      <c r="C2158" s="16">
        <v>0</v>
      </c>
      <c r="D2158" s="2"/>
      <c r="E2158" s="16">
        <v>0</v>
      </c>
      <c r="F2158" s="2"/>
      <c r="G2158" s="16">
        <v>0</v>
      </c>
      <c r="H2158" s="2"/>
      <c r="I2158" s="16">
        <v>0</v>
      </c>
      <c r="J2158" s="2"/>
      <c r="K2158" s="17">
        <v>0</v>
      </c>
      <c r="L2158" s="2"/>
      <c r="M2158" s="17">
        <v>0</v>
      </c>
      <c r="N2158" s="2"/>
      <c r="O2158" s="17">
        <v>0</v>
      </c>
      <c r="P2158" s="2"/>
      <c r="Q2158" s="17">
        <f t="shared" si="71"/>
        <v>0</v>
      </c>
      <c r="T2158" s="15"/>
    </row>
    <row r="2159" spans="1:21" ht="11.85" hidden="1" customHeight="1" x14ac:dyDescent="0.2">
      <c r="A2159" s="3" t="s">
        <v>1025</v>
      </c>
      <c r="C2159" s="16">
        <v>0</v>
      </c>
      <c r="D2159" s="2"/>
      <c r="E2159" s="16">
        <v>0</v>
      </c>
      <c r="F2159" s="2"/>
      <c r="G2159" s="16">
        <v>0</v>
      </c>
      <c r="H2159" s="2"/>
      <c r="I2159" s="16">
        <v>0</v>
      </c>
      <c r="J2159" s="2"/>
      <c r="K2159" s="17">
        <v>0</v>
      </c>
      <c r="L2159" s="2"/>
      <c r="M2159" s="17">
        <v>0</v>
      </c>
      <c r="N2159" s="2"/>
      <c r="O2159" s="17">
        <v>0</v>
      </c>
      <c r="P2159" s="2"/>
      <c r="Q2159" s="17">
        <f t="shared" si="71"/>
        <v>0</v>
      </c>
      <c r="T2159" s="15"/>
    </row>
    <row r="2160" spans="1:21" ht="11.85" customHeight="1" x14ac:dyDescent="0.2">
      <c r="A2160" s="3" t="s">
        <v>300</v>
      </c>
      <c r="C2160" s="2">
        <f>SUM(C2150:C2159)</f>
        <v>7332.4900000000007</v>
      </c>
      <c r="D2160" s="2"/>
      <c r="E2160" s="2">
        <f>SUM(E2150:E2159)</f>
        <v>9084.7200000000012</v>
      </c>
      <c r="F2160" s="2"/>
      <c r="G2160" s="2">
        <f>SUM(G2150:G2159)</f>
        <v>4650.8900000000003</v>
      </c>
      <c r="H2160" s="2"/>
      <c r="I2160" s="2">
        <f>SUM(I2150:I2159)</f>
        <v>10550</v>
      </c>
      <c r="J2160" s="2"/>
      <c r="K2160" s="4">
        <f>SUM(K2150:K2159)</f>
        <v>10350</v>
      </c>
      <c r="L2160" s="2"/>
      <c r="M2160" s="4">
        <f>SUM(M2150:M2159)</f>
        <v>11550</v>
      </c>
      <c r="N2160" s="2"/>
      <c r="O2160" s="4">
        <f>SUM(O2150:O2159)</f>
        <v>0</v>
      </c>
      <c r="P2160" s="2"/>
      <c r="Q2160" s="4">
        <f>SUM(Q2150:Q2159)</f>
        <v>11550</v>
      </c>
      <c r="R2160" s="2"/>
    </row>
    <row r="2161" spans="1:34" ht="11.85" customHeight="1" x14ac:dyDescent="0.2">
      <c r="D2161" s="2"/>
      <c r="F2161" s="2"/>
      <c r="H2161" s="2"/>
      <c r="J2161" s="2"/>
      <c r="L2161" s="2"/>
      <c r="N2161" s="2"/>
      <c r="P2161" s="2"/>
    </row>
    <row r="2162" spans="1:34" ht="11.85" customHeight="1" x14ac:dyDescent="0.2">
      <c r="A2162" s="3" t="s">
        <v>1026</v>
      </c>
      <c r="C2162" s="2">
        <f>C2137+C2147+C2160</f>
        <v>226397.78000000003</v>
      </c>
      <c r="D2162" s="2"/>
      <c r="E2162" s="2">
        <f>E2137+E2147+E2160</f>
        <v>246657.9</v>
      </c>
      <c r="F2162" s="2"/>
      <c r="G2162" s="2">
        <f>G2137+G2147+G2160</f>
        <v>266970.93</v>
      </c>
      <c r="H2162" s="2"/>
      <c r="I2162" s="2">
        <f>I2137+I2147+I2160</f>
        <v>282028</v>
      </c>
      <c r="J2162" s="2"/>
      <c r="K2162" s="4">
        <f>K2137+K2147+K2160</f>
        <v>282028</v>
      </c>
      <c r="L2162" s="2"/>
      <c r="M2162" s="4">
        <f>M2137+M2147+M2160</f>
        <v>300993</v>
      </c>
      <c r="N2162" s="2"/>
      <c r="O2162" s="4">
        <f>O2137+O2147+O2160</f>
        <v>967</v>
      </c>
      <c r="P2162" s="2"/>
      <c r="Q2162" s="4">
        <f>Q2137+Q2147+Q2160</f>
        <v>301960</v>
      </c>
      <c r="T2162" s="15"/>
      <c r="U2162" s="2"/>
    </row>
    <row r="2163" spans="1:34" ht="11.85" customHeight="1" x14ac:dyDescent="0.2">
      <c r="D2163" s="2"/>
      <c r="F2163" s="2"/>
      <c r="H2163" s="2"/>
      <c r="J2163" s="2"/>
      <c r="L2163" s="2"/>
      <c r="N2163" s="2"/>
      <c r="P2163" s="2"/>
    </row>
    <row r="2164" spans="1:34" ht="11.85" customHeight="1" x14ac:dyDescent="0.2">
      <c r="D2164" s="2"/>
      <c r="F2164" s="2"/>
      <c r="H2164" s="2"/>
      <c r="J2164" s="2"/>
      <c r="L2164" s="2"/>
      <c r="N2164" s="2"/>
      <c r="P2164" s="2"/>
    </row>
    <row r="2165" spans="1:34" ht="11.85" customHeight="1" x14ac:dyDescent="0.2">
      <c r="D2165" s="2"/>
      <c r="F2165" s="2"/>
      <c r="H2165" s="2"/>
      <c r="J2165" s="2"/>
      <c r="L2165" s="2"/>
      <c r="N2165" s="2"/>
      <c r="P2165" s="2"/>
    </row>
    <row r="2166" spans="1:34" ht="11.85" customHeight="1" x14ac:dyDescent="0.2">
      <c r="D2166" s="2"/>
      <c r="F2166" s="2"/>
      <c r="H2166" s="2"/>
      <c r="J2166" s="2"/>
      <c r="L2166" s="2"/>
      <c r="N2166" s="2"/>
      <c r="P2166" s="2"/>
    </row>
    <row r="2167" spans="1:34" ht="11.85" customHeight="1" x14ac:dyDescent="0.2">
      <c r="D2167" s="2"/>
      <c r="F2167" s="2"/>
      <c r="H2167" s="2"/>
      <c r="J2167" s="2"/>
      <c r="L2167" s="2"/>
      <c r="N2167" s="2"/>
      <c r="P2167" s="2"/>
    </row>
    <row r="2168" spans="1:34" ht="11.85" customHeight="1" x14ac:dyDescent="0.2">
      <c r="D2168" s="2"/>
      <c r="F2168" s="2"/>
      <c r="H2168" s="2"/>
      <c r="J2168" s="2"/>
      <c r="L2168" s="2"/>
      <c r="N2168" s="2"/>
      <c r="P2168" s="2"/>
    </row>
    <row r="2169" spans="1:34" ht="11.85" customHeight="1" x14ac:dyDescent="0.2">
      <c r="D2169" s="2"/>
      <c r="F2169" s="2"/>
      <c r="H2169" s="2"/>
      <c r="J2169" s="2"/>
      <c r="L2169" s="2"/>
      <c r="N2169" s="2"/>
      <c r="P2169" s="2"/>
    </row>
    <row r="2170" spans="1:34" ht="11.85" customHeight="1" x14ac:dyDescent="0.2">
      <c r="D2170" s="2"/>
      <c r="F2170" s="2"/>
      <c r="H2170" s="2"/>
      <c r="J2170" s="2"/>
      <c r="L2170" s="2"/>
      <c r="N2170" s="2"/>
      <c r="P2170" s="2"/>
    </row>
    <row r="2171" spans="1:34" ht="11.85" customHeight="1" x14ac:dyDescent="0.2">
      <c r="D2171" s="2"/>
      <c r="F2171" s="2"/>
      <c r="H2171" s="2"/>
      <c r="J2171" s="2"/>
      <c r="L2171" s="2"/>
      <c r="N2171" s="2"/>
      <c r="P2171" s="2"/>
    </row>
    <row r="2172" spans="1:34" ht="11.85" customHeight="1" x14ac:dyDescent="0.2">
      <c r="D2172" s="2"/>
      <c r="F2172" s="2"/>
      <c r="H2172" s="2"/>
      <c r="J2172" s="2"/>
      <c r="L2172" s="2"/>
      <c r="N2172" s="2"/>
      <c r="P2172" s="2"/>
    </row>
    <row r="2173" spans="1:34" ht="11.85" customHeight="1" x14ac:dyDescent="0.2">
      <c r="D2173" s="2"/>
      <c r="F2173" s="2"/>
      <c r="H2173" s="2"/>
      <c r="J2173" s="2"/>
      <c r="L2173" s="2"/>
      <c r="N2173" s="2"/>
      <c r="P2173" s="2"/>
    </row>
    <row r="2174" spans="1:34" ht="11.85" customHeight="1" x14ac:dyDescent="0.2">
      <c r="D2174" s="2"/>
      <c r="F2174" s="2"/>
      <c r="H2174" s="2"/>
      <c r="J2174" s="2"/>
      <c r="L2174" s="2"/>
      <c r="N2174" s="2"/>
      <c r="P2174" s="2"/>
    </row>
    <row r="2175" spans="1:34" ht="11.85" customHeight="1" x14ac:dyDescent="0.2">
      <c r="D2175" s="2"/>
      <c r="F2175" s="2"/>
      <c r="H2175" s="2"/>
      <c r="J2175" s="2"/>
      <c r="L2175" s="2"/>
      <c r="N2175" s="2"/>
      <c r="P2175" s="2"/>
    </row>
    <row r="2176" spans="1:34" s="3" customFormat="1" ht="11.85" customHeight="1" x14ac:dyDescent="0.2">
      <c r="C2176" s="2"/>
      <c r="D2176" s="2"/>
      <c r="E2176" s="2"/>
      <c r="F2176" s="2"/>
      <c r="G2176" s="2"/>
      <c r="H2176" s="2"/>
      <c r="I2176" s="2"/>
      <c r="J2176" s="2"/>
      <c r="K2176" s="4"/>
      <c r="L2176" s="2"/>
      <c r="M2176" s="4"/>
      <c r="N2176" s="2"/>
      <c r="O2176" s="4"/>
      <c r="P2176" s="2"/>
      <c r="Q2176" s="4"/>
      <c r="S2176" s="4"/>
      <c r="T2176" s="7"/>
      <c r="AH2176" s="5"/>
    </row>
    <row r="2177" spans="1:34" s="3" customFormat="1" ht="11.85" customHeight="1" x14ac:dyDescent="0.2">
      <c r="C2177" s="2"/>
      <c r="D2177" s="2"/>
      <c r="E2177" s="2"/>
      <c r="F2177" s="2"/>
      <c r="G2177" s="2"/>
      <c r="H2177" s="2"/>
      <c r="I2177" s="2"/>
      <c r="J2177" s="2"/>
      <c r="K2177" s="4"/>
      <c r="L2177" s="2"/>
      <c r="M2177" s="4"/>
      <c r="N2177" s="2"/>
      <c r="O2177" s="4"/>
      <c r="P2177" s="2"/>
      <c r="Q2177" s="4"/>
      <c r="S2177" s="4"/>
      <c r="T2177" s="7"/>
      <c r="AH2177" s="5"/>
    </row>
    <row r="2178" spans="1:34" s="3" customFormat="1" ht="11.85" customHeight="1" x14ac:dyDescent="0.2">
      <c r="C2178" s="2"/>
      <c r="D2178" s="2"/>
      <c r="E2178" s="2"/>
      <c r="F2178" s="2"/>
      <c r="G2178" s="2"/>
      <c r="H2178" s="2"/>
      <c r="I2178" s="2"/>
      <c r="J2178" s="2"/>
      <c r="K2178" s="4"/>
      <c r="L2178" s="2"/>
      <c r="M2178" s="4"/>
      <c r="N2178" s="2"/>
      <c r="O2178" s="4"/>
      <c r="P2178" s="2"/>
      <c r="Q2178" s="4"/>
      <c r="S2178" s="4"/>
      <c r="T2178" s="7"/>
      <c r="AH2178" s="5"/>
    </row>
    <row r="2179" spans="1:34" s="3" customFormat="1" ht="11.85" customHeight="1" x14ac:dyDescent="0.2">
      <c r="C2179" s="2"/>
      <c r="D2179" s="2"/>
      <c r="E2179" s="2"/>
      <c r="F2179" s="2"/>
      <c r="G2179" s="2"/>
      <c r="H2179" s="2"/>
      <c r="I2179" s="2"/>
      <c r="J2179" s="2"/>
      <c r="K2179" s="4"/>
      <c r="L2179" s="2"/>
      <c r="M2179" s="4"/>
      <c r="N2179" s="2"/>
      <c r="O2179" s="4"/>
      <c r="P2179" s="2"/>
      <c r="Q2179" s="4"/>
      <c r="S2179" s="4"/>
      <c r="T2179" s="7"/>
      <c r="AH2179" s="5"/>
    </row>
    <row r="2180" spans="1:34" s="3" customFormat="1" ht="11.85" customHeight="1" x14ac:dyDescent="0.2">
      <c r="C2180" s="2"/>
      <c r="D2180" s="2"/>
      <c r="E2180" s="2"/>
      <c r="F2180" s="2"/>
      <c r="G2180" s="2"/>
      <c r="H2180" s="2"/>
      <c r="I2180" s="2"/>
      <c r="J2180" s="2"/>
      <c r="K2180" s="4"/>
      <c r="L2180" s="2"/>
      <c r="M2180" s="4"/>
      <c r="N2180" s="2"/>
      <c r="O2180" s="4"/>
      <c r="P2180" s="2"/>
      <c r="Q2180" s="4"/>
      <c r="S2180" s="4"/>
      <c r="T2180" s="7"/>
      <c r="AH2180" s="5"/>
    </row>
    <row r="2181" spans="1:34" s="3" customFormat="1" ht="11.85" customHeight="1" x14ac:dyDescent="0.2">
      <c r="A2181" s="1"/>
      <c r="B2181" s="1"/>
      <c r="C2181" s="2"/>
      <c r="E2181" s="2" t="str">
        <f>$E$1</f>
        <v>CITY OF BRADY</v>
      </c>
      <c r="G2181" s="2"/>
      <c r="I2181" s="2"/>
      <c r="K2181" s="4"/>
      <c r="M2181" s="4"/>
      <c r="O2181" s="4"/>
      <c r="Q2181" s="4"/>
      <c r="S2181" s="4"/>
      <c r="T2181" s="7"/>
      <c r="AH2181" s="5"/>
    </row>
    <row r="2182" spans="1:34" s="3" customFormat="1" ht="11.85" customHeight="1" x14ac:dyDescent="0.2">
      <c r="C2182" s="2"/>
      <c r="E2182" s="2" t="str">
        <f>$E$2</f>
        <v>BUDGET REPORT</v>
      </c>
      <c r="G2182" s="2"/>
      <c r="I2182" s="2"/>
      <c r="K2182" s="4"/>
      <c r="M2182" s="4"/>
      <c r="O2182" s="4"/>
      <c r="Q2182" s="4"/>
      <c r="S2182" s="4"/>
      <c r="T2182" s="7"/>
      <c r="AH2182" s="5"/>
    </row>
    <row r="2183" spans="1:34" s="3" customFormat="1" ht="11.85" customHeight="1" x14ac:dyDescent="0.2">
      <c r="C2183" s="2"/>
      <c r="E2183" s="2" t="str">
        <f>$E$3</f>
        <v>FISCAL YEAR 2017 - 2018</v>
      </c>
      <c r="G2183" s="2"/>
      <c r="I2183" s="2"/>
      <c r="K2183" s="4"/>
      <c r="M2183" s="4"/>
      <c r="O2183" s="4"/>
      <c r="Q2183" s="4"/>
      <c r="S2183" s="4"/>
      <c r="T2183" s="7"/>
      <c r="AH2183" s="5"/>
    </row>
    <row r="2184" spans="1:34" s="3" customFormat="1" ht="11.85" customHeight="1" x14ac:dyDescent="0.2">
      <c r="A2184" s="3" t="s">
        <v>3</v>
      </c>
      <c r="C2184" s="2"/>
      <c r="E2184" s="2"/>
      <c r="G2184" s="2"/>
      <c r="I2184" s="2"/>
      <c r="K2184" s="4"/>
      <c r="M2184" s="4"/>
      <c r="O2184" s="4"/>
      <c r="Q2184" s="4"/>
      <c r="S2184" s="4"/>
      <c r="T2184" s="7"/>
      <c r="AH2184" s="5"/>
    </row>
    <row r="2185" spans="1:34" s="3" customFormat="1" ht="11.85" customHeight="1" x14ac:dyDescent="0.2">
      <c r="A2185" s="3" t="s">
        <v>1027</v>
      </c>
      <c r="C2185" s="2"/>
      <c r="E2185" s="2"/>
      <c r="G2185" s="2"/>
      <c r="I2185" s="2"/>
      <c r="K2185" s="4"/>
      <c r="M2185" s="4"/>
      <c r="O2185" s="4"/>
      <c r="Q2185" s="4"/>
      <c r="S2185" s="4"/>
      <c r="T2185" s="7"/>
      <c r="AH2185" s="5"/>
    </row>
    <row r="2186" spans="1:34" s="3" customFormat="1" ht="11.85" customHeight="1" x14ac:dyDescent="0.2">
      <c r="C2186" s="2"/>
      <c r="E2186" s="2"/>
      <c r="G2186" s="2"/>
      <c r="I2186" s="49" t="str">
        <f>$I$6</f>
        <v>(----- 2016-2017 ------)</v>
      </c>
      <c r="J2186" s="49"/>
      <c r="K2186" s="49"/>
      <c r="L2186" s="8"/>
      <c r="M2186" s="49" t="str">
        <f>$M$6</f>
        <v>2017-2018</v>
      </c>
      <c r="N2186" s="49"/>
      <c r="O2186" s="49"/>
      <c r="P2186" s="49"/>
      <c r="Q2186" s="49"/>
      <c r="S2186" s="4"/>
      <c r="T2186" s="7"/>
      <c r="AH2186" s="5"/>
    </row>
    <row r="2187" spans="1:34" s="3" customFormat="1" ht="11.85" customHeight="1" x14ac:dyDescent="0.2">
      <c r="C2187" s="9" t="str">
        <f>$C$7</f>
        <v>2013-2014</v>
      </c>
      <c r="D2187" s="8"/>
      <c r="E2187" s="9" t="str">
        <f>$E$7</f>
        <v>2014-2015</v>
      </c>
      <c r="F2187" s="8"/>
      <c r="G2187" s="9" t="str">
        <f>$G$7</f>
        <v>2015-2016</v>
      </c>
      <c r="H2187" s="8"/>
      <c r="I2187" s="9" t="s">
        <v>9</v>
      </c>
      <c r="J2187" s="8"/>
      <c r="K2187" s="10" t="str">
        <f>+$K$7</f>
        <v>PROJECTED</v>
      </c>
      <c r="L2187" s="8"/>
      <c r="M2187" s="10" t="str">
        <f>$M$7</f>
        <v>2017-2018</v>
      </c>
      <c r="N2187" s="8"/>
      <c r="O2187" s="10" t="str">
        <f>$O$7</f>
        <v>2017-2018</v>
      </c>
      <c r="P2187" s="8"/>
      <c r="Q2187" s="10" t="str">
        <f>$Q$7</f>
        <v>APPROVED</v>
      </c>
      <c r="S2187" s="4"/>
      <c r="T2187" s="7"/>
      <c r="AH2187" s="5"/>
    </row>
    <row r="2188" spans="1:34" s="3" customFormat="1" ht="11.85" customHeight="1" x14ac:dyDescent="0.2">
      <c r="A2188" s="11" t="s">
        <v>247</v>
      </c>
      <c r="C2188" s="12" t="s">
        <v>12</v>
      </c>
      <c r="D2188" s="8"/>
      <c r="E2188" s="12" t="s">
        <v>12</v>
      </c>
      <c r="F2188" s="8"/>
      <c r="G2188" s="12" t="s">
        <v>12</v>
      </c>
      <c r="H2188" s="8"/>
      <c r="I2188" s="12" t="s">
        <v>13</v>
      </c>
      <c r="J2188" s="8"/>
      <c r="K2188" s="13" t="s">
        <v>13</v>
      </c>
      <c r="L2188" s="8"/>
      <c r="M2188" s="13" t="str">
        <f>$M$8</f>
        <v>BASE</v>
      </c>
      <c r="N2188" s="8"/>
      <c r="O2188" s="13" t="str">
        <f>$O$8</f>
        <v>SUPPLEMENTAL</v>
      </c>
      <c r="P2188" s="8"/>
      <c r="Q2188" s="13" t="str">
        <f>$Q$8</f>
        <v>BUDGET</v>
      </c>
      <c r="S2188" s="4"/>
      <c r="T2188" s="7"/>
      <c r="AH2188" s="5"/>
    </row>
    <row r="2189" spans="1:34" s="3" customFormat="1" ht="11.85" customHeight="1" x14ac:dyDescent="0.2">
      <c r="C2189" s="2"/>
      <c r="E2189" s="2"/>
      <c r="G2189" s="2"/>
      <c r="I2189" s="2"/>
      <c r="K2189" s="4"/>
      <c r="M2189" s="4"/>
      <c r="O2189" s="4"/>
      <c r="Q2189" s="4"/>
      <c r="S2189" s="4"/>
      <c r="T2189" s="7"/>
      <c r="AH2189" s="5"/>
    </row>
    <row r="2190" spans="1:34" s="3" customFormat="1" ht="11.85" customHeight="1" x14ac:dyDescent="0.2">
      <c r="A2190" s="14" t="s">
        <v>248</v>
      </c>
      <c r="C2190" s="2"/>
      <c r="E2190" s="2"/>
      <c r="G2190" s="2"/>
      <c r="I2190" s="2"/>
      <c r="K2190" s="4"/>
      <c r="M2190" s="4"/>
      <c r="O2190" s="4"/>
      <c r="Q2190" s="4"/>
      <c r="S2190" s="4"/>
      <c r="T2190" s="7"/>
      <c r="AH2190" s="5"/>
    </row>
    <row r="2191" spans="1:34" s="3" customFormat="1" ht="11.85" customHeight="1" x14ac:dyDescent="0.2">
      <c r="A2191" s="3" t="s">
        <v>1028</v>
      </c>
      <c r="C2191" s="2">
        <v>64866.31</v>
      </c>
      <c r="D2191" s="2"/>
      <c r="E2191" s="2">
        <v>59454.3</v>
      </c>
      <c r="F2191" s="2"/>
      <c r="G2191" s="2">
        <v>73267.91</v>
      </c>
      <c r="H2191" s="2"/>
      <c r="I2191" s="2">
        <v>81246</v>
      </c>
      <c r="J2191" s="2"/>
      <c r="K2191" s="4">
        <v>81246</v>
      </c>
      <c r="L2191" s="2"/>
      <c r="M2191" s="4">
        <v>93300</v>
      </c>
      <c r="N2191" s="2"/>
      <c r="O2191" s="4">
        <v>1880</v>
      </c>
      <c r="P2191" s="2"/>
      <c r="Q2191" s="4">
        <f t="shared" ref="Q2191:Q2198" si="72">M2191+O2191</f>
        <v>95180</v>
      </c>
      <c r="S2191" s="4"/>
      <c r="T2191" s="15"/>
      <c r="AH2191" s="5"/>
    </row>
    <row r="2192" spans="1:34" ht="11.85" customHeight="1" x14ac:dyDescent="0.2">
      <c r="A2192" s="3" t="s">
        <v>1029</v>
      </c>
      <c r="C2192" s="2">
        <v>0</v>
      </c>
      <c r="D2192" s="2"/>
      <c r="E2192" s="2">
        <v>0</v>
      </c>
      <c r="F2192" s="2"/>
      <c r="G2192" s="2">
        <v>266.52</v>
      </c>
      <c r="H2192" s="2"/>
      <c r="I2192" s="2">
        <v>1000</v>
      </c>
      <c r="J2192" s="2"/>
      <c r="K2192" s="4">
        <v>175</v>
      </c>
      <c r="L2192" s="2"/>
      <c r="M2192" s="4">
        <v>1000</v>
      </c>
      <c r="N2192" s="2"/>
      <c r="O2192" s="4">
        <v>0</v>
      </c>
      <c r="P2192" s="2"/>
      <c r="Q2192" s="4">
        <f t="shared" si="72"/>
        <v>1000</v>
      </c>
      <c r="T2192" s="15"/>
    </row>
    <row r="2193" spans="1:21" ht="11.85" customHeight="1" x14ac:dyDescent="0.2">
      <c r="A2193" s="3" t="s">
        <v>1030</v>
      </c>
      <c r="C2193" s="2">
        <v>0</v>
      </c>
      <c r="D2193" s="2"/>
      <c r="E2193" s="2">
        <v>2325</v>
      </c>
      <c r="F2193" s="2"/>
      <c r="G2193" s="2">
        <v>1200</v>
      </c>
      <c r="H2193" s="2"/>
      <c r="I2193" s="2">
        <v>2700</v>
      </c>
      <c r="J2193" s="2"/>
      <c r="K2193" s="4">
        <v>2700</v>
      </c>
      <c r="L2193" s="2"/>
      <c r="M2193" s="4">
        <v>3600</v>
      </c>
      <c r="N2193" s="2"/>
      <c r="O2193" s="4">
        <v>0</v>
      </c>
      <c r="P2193" s="2"/>
      <c r="Q2193" s="4">
        <f t="shared" si="72"/>
        <v>3600</v>
      </c>
      <c r="T2193" s="15"/>
    </row>
    <row r="2194" spans="1:21" ht="11.85" customHeight="1" x14ac:dyDescent="0.2">
      <c r="A2194" s="3" t="s">
        <v>1031</v>
      </c>
      <c r="C2194" s="2">
        <v>13877.97</v>
      </c>
      <c r="D2194" s="2"/>
      <c r="E2194" s="2">
        <v>13308.59</v>
      </c>
      <c r="F2194" s="2"/>
      <c r="G2194" s="2">
        <v>14877.38</v>
      </c>
      <c r="H2194" s="2"/>
      <c r="I2194" s="2">
        <v>19690</v>
      </c>
      <c r="J2194" s="2"/>
      <c r="K2194" s="4">
        <v>19690</v>
      </c>
      <c r="L2194" s="2"/>
      <c r="M2194" s="4">
        <v>22830</v>
      </c>
      <c r="N2194" s="2"/>
      <c r="O2194" s="4">
        <v>5708</v>
      </c>
      <c r="P2194" s="2"/>
      <c r="Q2194" s="4">
        <f t="shared" si="72"/>
        <v>28538</v>
      </c>
      <c r="T2194" s="15"/>
    </row>
    <row r="2195" spans="1:21" ht="11.85" customHeight="1" x14ac:dyDescent="0.2">
      <c r="A2195" s="3" t="s">
        <v>1032</v>
      </c>
      <c r="C2195" s="2">
        <v>7186.18</v>
      </c>
      <c r="D2195" s="2"/>
      <c r="E2195" s="2">
        <v>6606.53</v>
      </c>
      <c r="F2195" s="2"/>
      <c r="G2195" s="2">
        <v>5899.89</v>
      </c>
      <c r="H2195" s="2"/>
      <c r="I2195" s="2">
        <v>7659</v>
      </c>
      <c r="J2195" s="2"/>
      <c r="K2195" s="4">
        <v>7659</v>
      </c>
      <c r="L2195" s="2"/>
      <c r="M2195" s="4">
        <v>8870</v>
      </c>
      <c r="N2195" s="2"/>
      <c r="O2195" s="4">
        <v>1510</v>
      </c>
      <c r="P2195" s="2"/>
      <c r="Q2195" s="4">
        <f t="shared" si="72"/>
        <v>10380</v>
      </c>
      <c r="T2195" s="15"/>
    </row>
    <row r="2196" spans="1:21" ht="11.85" customHeight="1" x14ac:dyDescent="0.2">
      <c r="A2196" s="3" t="s">
        <v>1033</v>
      </c>
      <c r="C2196" s="2">
        <v>294</v>
      </c>
      <c r="D2196" s="2"/>
      <c r="E2196" s="2">
        <v>342.85</v>
      </c>
      <c r="F2196" s="2"/>
      <c r="G2196" s="2">
        <v>383.59</v>
      </c>
      <c r="H2196" s="2"/>
      <c r="I2196" s="2">
        <v>417</v>
      </c>
      <c r="J2196" s="2"/>
      <c r="K2196" s="4">
        <v>417</v>
      </c>
      <c r="L2196" s="2"/>
      <c r="M2196" s="4">
        <v>392</v>
      </c>
      <c r="N2196" s="2"/>
      <c r="O2196" s="4">
        <v>50</v>
      </c>
      <c r="P2196" s="2"/>
      <c r="Q2196" s="4">
        <f t="shared" si="72"/>
        <v>442</v>
      </c>
      <c r="T2196" s="15"/>
    </row>
    <row r="2197" spans="1:21" ht="11.85" customHeight="1" x14ac:dyDescent="0.2">
      <c r="A2197" s="3" t="s">
        <v>1034</v>
      </c>
      <c r="C2197" s="2">
        <v>414</v>
      </c>
      <c r="D2197" s="2"/>
      <c r="E2197" s="2">
        <v>22.9</v>
      </c>
      <c r="F2197" s="2"/>
      <c r="G2197" s="2">
        <v>513</v>
      </c>
      <c r="H2197" s="2"/>
      <c r="I2197" s="2">
        <v>297</v>
      </c>
      <c r="J2197" s="2"/>
      <c r="K2197" s="4">
        <v>297</v>
      </c>
      <c r="L2197" s="2"/>
      <c r="M2197" s="4">
        <v>243</v>
      </c>
      <c r="N2197" s="2"/>
      <c r="O2197" s="4">
        <v>40</v>
      </c>
      <c r="P2197" s="2"/>
      <c r="Q2197" s="4">
        <f t="shared" si="72"/>
        <v>283</v>
      </c>
      <c r="T2197" s="15"/>
    </row>
    <row r="2198" spans="1:21" ht="11.85" customHeight="1" x14ac:dyDescent="0.2">
      <c r="A2198" s="3" t="s">
        <v>1035</v>
      </c>
      <c r="C2198" s="16">
        <v>4161.84</v>
      </c>
      <c r="D2198" s="2"/>
      <c r="E2198" s="16">
        <v>4179.8100000000004</v>
      </c>
      <c r="F2198" s="2"/>
      <c r="G2198" s="16">
        <v>5717.18</v>
      </c>
      <c r="H2198" s="2"/>
      <c r="I2198" s="16">
        <v>6415</v>
      </c>
      <c r="J2198" s="2"/>
      <c r="K2198" s="17">
        <v>6415</v>
      </c>
      <c r="L2198" s="2"/>
      <c r="M2198" s="17">
        <v>7355</v>
      </c>
      <c r="N2198" s="2"/>
      <c r="O2198" s="17">
        <v>1093</v>
      </c>
      <c r="P2198" s="2"/>
      <c r="Q2198" s="17">
        <f t="shared" si="72"/>
        <v>8448</v>
      </c>
      <c r="T2198" s="15"/>
    </row>
    <row r="2199" spans="1:21" ht="11.85" customHeight="1" x14ac:dyDescent="0.2">
      <c r="A2199" s="3" t="s">
        <v>259</v>
      </c>
      <c r="C2199" s="2">
        <f>SUM(C2191:C2198)</f>
        <v>90800.299999999988</v>
      </c>
      <c r="D2199" s="2"/>
      <c r="E2199" s="2">
        <f>SUM(E2191:E2198)</f>
        <v>86239.98</v>
      </c>
      <c r="F2199" s="2"/>
      <c r="G2199" s="2">
        <f>SUM(G2191:G2198)</f>
        <v>102125.47</v>
      </c>
      <c r="H2199" s="2"/>
      <c r="I2199" s="2">
        <f>SUM(I2191:I2198)</f>
        <v>119424</v>
      </c>
      <c r="J2199" s="2"/>
      <c r="K2199" s="4">
        <f>SUM(K2191:K2198)</f>
        <v>118599</v>
      </c>
      <c r="L2199" s="2"/>
      <c r="M2199" s="4">
        <f>SUM(M2191:M2198)</f>
        <v>137590</v>
      </c>
      <c r="N2199" s="2"/>
      <c r="O2199" s="4">
        <f>SUM(O2191:O2198)</f>
        <v>10281</v>
      </c>
      <c r="P2199" s="2"/>
      <c r="Q2199" s="4">
        <f>SUM(Q2191:Q2198)</f>
        <v>147871</v>
      </c>
      <c r="R2199" s="2"/>
      <c r="U2199" s="2"/>
    </row>
    <row r="2200" spans="1:21" ht="11.85" customHeight="1" x14ac:dyDescent="0.2">
      <c r="D2200" s="2"/>
      <c r="F2200" s="2"/>
      <c r="H2200" s="2"/>
      <c r="J2200" s="2"/>
      <c r="L2200" s="2"/>
      <c r="N2200" s="2"/>
      <c r="P2200" s="2"/>
    </row>
    <row r="2201" spans="1:21" ht="11.85" customHeight="1" x14ac:dyDescent="0.2">
      <c r="A2201" s="14" t="s">
        <v>260</v>
      </c>
      <c r="D2201" s="2"/>
      <c r="F2201" s="2"/>
      <c r="H2201" s="2"/>
      <c r="J2201" s="2"/>
      <c r="L2201" s="2"/>
      <c r="N2201" s="2"/>
      <c r="P2201" s="2"/>
    </row>
    <row r="2202" spans="1:21" ht="11.85" customHeight="1" x14ac:dyDescent="0.2">
      <c r="A2202" s="3" t="s">
        <v>1036</v>
      </c>
      <c r="C2202" s="2">
        <v>0</v>
      </c>
      <c r="D2202" s="2"/>
      <c r="E2202" s="2">
        <v>180</v>
      </c>
      <c r="F2202" s="2"/>
      <c r="G2202" s="2">
        <v>135</v>
      </c>
      <c r="H2202" s="2"/>
      <c r="I2202" s="2">
        <v>340</v>
      </c>
      <c r="J2202" s="2"/>
      <c r="K2202" s="4">
        <v>175</v>
      </c>
      <c r="L2202" s="2"/>
      <c r="M2202" s="4">
        <v>200</v>
      </c>
      <c r="N2202" s="2"/>
      <c r="O2202" s="4">
        <v>0</v>
      </c>
      <c r="P2202" s="2"/>
      <c r="Q2202" s="4">
        <f t="shared" ref="Q2202:Q2210" si="73">M2202+O2202</f>
        <v>200</v>
      </c>
      <c r="T2202" s="15"/>
    </row>
    <row r="2203" spans="1:21" ht="11.85" customHeight="1" x14ac:dyDescent="0.2">
      <c r="A2203" s="3" t="s">
        <v>1037</v>
      </c>
      <c r="C2203" s="2">
        <v>38444.31</v>
      </c>
      <c r="D2203" s="2"/>
      <c r="E2203" s="2">
        <v>11314.29</v>
      </c>
      <c r="F2203" s="2"/>
      <c r="G2203" s="2">
        <v>39554.53</v>
      </c>
      <c r="H2203" s="2"/>
      <c r="I2203" s="2">
        <v>15500</v>
      </c>
      <c r="J2203" s="2"/>
      <c r="K2203" s="4">
        <v>21500</v>
      </c>
      <c r="L2203" s="2"/>
      <c r="M2203" s="4">
        <v>15500</v>
      </c>
      <c r="N2203" s="2"/>
      <c r="O2203" s="4">
        <v>0</v>
      </c>
      <c r="P2203" s="2"/>
      <c r="Q2203" s="4">
        <f t="shared" si="73"/>
        <v>15500</v>
      </c>
      <c r="T2203" s="15"/>
    </row>
    <row r="2204" spans="1:21" ht="11.85" hidden="1" customHeight="1" x14ac:dyDescent="0.2">
      <c r="A2204" s="3" t="s">
        <v>1038</v>
      </c>
      <c r="C2204" s="2">
        <v>0</v>
      </c>
      <c r="D2204" s="2"/>
      <c r="E2204" s="2">
        <v>0</v>
      </c>
      <c r="F2204" s="2"/>
      <c r="G2204" s="2">
        <v>0</v>
      </c>
      <c r="H2204" s="2"/>
      <c r="I2204" s="2">
        <v>0</v>
      </c>
      <c r="J2204" s="2"/>
      <c r="K2204" s="4">
        <v>0</v>
      </c>
      <c r="L2204" s="2"/>
      <c r="M2204" s="4">
        <v>0</v>
      </c>
      <c r="N2204" s="2"/>
      <c r="O2204" s="4">
        <v>0</v>
      </c>
      <c r="P2204" s="2"/>
      <c r="Q2204" s="4">
        <f t="shared" si="73"/>
        <v>0</v>
      </c>
      <c r="T2204" s="15"/>
    </row>
    <row r="2205" spans="1:21" ht="11.85" hidden="1" customHeight="1" x14ac:dyDescent="0.2">
      <c r="A2205" s="3" t="s">
        <v>1039</v>
      </c>
      <c r="C2205" s="2">
        <v>0</v>
      </c>
      <c r="D2205" s="2"/>
      <c r="E2205" s="2">
        <v>0</v>
      </c>
      <c r="F2205" s="2"/>
      <c r="G2205" s="2">
        <v>0</v>
      </c>
      <c r="H2205" s="2"/>
      <c r="I2205" s="2">
        <v>0</v>
      </c>
      <c r="J2205" s="2"/>
      <c r="K2205" s="4">
        <v>0</v>
      </c>
      <c r="L2205" s="2"/>
      <c r="M2205" s="4">
        <v>0</v>
      </c>
      <c r="N2205" s="2"/>
      <c r="O2205" s="4">
        <v>0</v>
      </c>
      <c r="P2205" s="2"/>
      <c r="Q2205" s="4">
        <f t="shared" si="73"/>
        <v>0</v>
      </c>
      <c r="T2205" s="15"/>
    </row>
    <row r="2206" spans="1:21" ht="11.85" customHeight="1" x14ac:dyDescent="0.2">
      <c r="A2206" s="3" t="s">
        <v>1040</v>
      </c>
      <c r="C2206" s="2">
        <v>1099.46</v>
      </c>
      <c r="D2206" s="2"/>
      <c r="E2206" s="2">
        <v>0</v>
      </c>
      <c r="F2206" s="2"/>
      <c r="G2206" s="2">
        <v>0</v>
      </c>
      <c r="H2206" s="2"/>
      <c r="I2206" s="2">
        <v>500</v>
      </c>
      <c r="J2206" s="2"/>
      <c r="K2206" s="4">
        <v>0</v>
      </c>
      <c r="L2206" s="2"/>
      <c r="M2206" s="4">
        <v>400</v>
      </c>
      <c r="N2206" s="2"/>
      <c r="O2206" s="4">
        <v>0</v>
      </c>
      <c r="P2206" s="2"/>
      <c r="Q2206" s="4">
        <f t="shared" si="73"/>
        <v>400</v>
      </c>
      <c r="T2206" s="15"/>
    </row>
    <row r="2207" spans="1:21" ht="11.85" customHeight="1" x14ac:dyDescent="0.2">
      <c r="A2207" s="3" t="s">
        <v>1041</v>
      </c>
      <c r="C2207" s="2">
        <v>0</v>
      </c>
      <c r="D2207" s="2"/>
      <c r="E2207" s="2">
        <v>0</v>
      </c>
      <c r="F2207" s="2"/>
      <c r="G2207" s="2">
        <v>0</v>
      </c>
      <c r="H2207" s="2"/>
      <c r="I2207" s="2">
        <v>0</v>
      </c>
      <c r="J2207" s="2"/>
      <c r="K2207" s="4">
        <v>0</v>
      </c>
      <c r="L2207" s="2"/>
      <c r="M2207" s="4">
        <v>0</v>
      </c>
      <c r="N2207" s="2"/>
      <c r="O2207" s="4">
        <v>0</v>
      </c>
      <c r="P2207" s="2"/>
      <c r="Q2207" s="4">
        <f t="shared" si="73"/>
        <v>0</v>
      </c>
      <c r="T2207" s="15"/>
    </row>
    <row r="2208" spans="1:21" ht="11.85" customHeight="1" x14ac:dyDescent="0.2">
      <c r="A2208" s="3" t="s">
        <v>1042</v>
      </c>
      <c r="C2208" s="2">
        <v>0</v>
      </c>
      <c r="D2208" s="2"/>
      <c r="E2208" s="2">
        <v>0</v>
      </c>
      <c r="F2208" s="2"/>
      <c r="G2208" s="2">
        <v>0</v>
      </c>
      <c r="H2208" s="2"/>
      <c r="I2208" s="2">
        <v>0</v>
      </c>
      <c r="J2208" s="2"/>
      <c r="K2208" s="4">
        <v>0</v>
      </c>
      <c r="L2208" s="2"/>
      <c r="M2208" s="4">
        <v>0</v>
      </c>
      <c r="N2208" s="2"/>
      <c r="O2208" s="4">
        <v>0</v>
      </c>
      <c r="P2208" s="2"/>
      <c r="Q2208" s="4">
        <f t="shared" si="73"/>
        <v>0</v>
      </c>
      <c r="T2208" s="15"/>
    </row>
    <row r="2209" spans="1:21" ht="11.85" customHeight="1" x14ac:dyDescent="0.2">
      <c r="A2209" s="3" t="s">
        <v>1043</v>
      </c>
      <c r="C2209" s="2">
        <v>474.95</v>
      </c>
      <c r="D2209" s="2"/>
      <c r="E2209" s="2">
        <v>162.5</v>
      </c>
      <c r="F2209" s="2"/>
      <c r="G2209" s="2">
        <v>12519.2</v>
      </c>
      <c r="H2209" s="2"/>
      <c r="I2209" s="2">
        <v>3300</v>
      </c>
      <c r="J2209" s="2"/>
      <c r="K2209" s="4">
        <v>3300</v>
      </c>
      <c r="L2209" s="2"/>
      <c r="M2209" s="4">
        <v>3300</v>
      </c>
      <c r="N2209" s="2"/>
      <c r="O2209" s="4">
        <v>0</v>
      </c>
      <c r="P2209" s="2"/>
      <c r="Q2209" s="4">
        <f t="shared" si="73"/>
        <v>3300</v>
      </c>
      <c r="T2209" s="15"/>
    </row>
    <row r="2210" spans="1:21" ht="11.85" customHeight="1" x14ac:dyDescent="0.2">
      <c r="A2210" s="3" t="s">
        <v>1044</v>
      </c>
      <c r="C2210" s="16">
        <v>308.97000000000003</v>
      </c>
      <c r="D2210" s="2"/>
      <c r="E2210" s="16">
        <v>377.49</v>
      </c>
      <c r="F2210" s="2"/>
      <c r="G2210" s="16">
        <v>492.98</v>
      </c>
      <c r="H2210" s="2"/>
      <c r="I2210" s="16">
        <v>600</v>
      </c>
      <c r="J2210" s="2"/>
      <c r="K2210" s="17">
        <v>2510</v>
      </c>
      <c r="L2210" s="2"/>
      <c r="M2210" s="17">
        <v>200</v>
      </c>
      <c r="N2210" s="2"/>
      <c r="O2210" s="17">
        <v>0</v>
      </c>
      <c r="P2210" s="2"/>
      <c r="Q2210" s="17">
        <f t="shared" si="73"/>
        <v>200</v>
      </c>
      <c r="T2210" s="15"/>
    </row>
    <row r="2211" spans="1:21" ht="11.85" customHeight="1" x14ac:dyDescent="0.2">
      <c r="A2211" s="3" t="s">
        <v>277</v>
      </c>
      <c r="C2211" s="2">
        <f>SUM(C2202:C2210)</f>
        <v>40327.689999999995</v>
      </c>
      <c r="D2211" s="2"/>
      <c r="E2211" s="2">
        <f>SUM(E2202:E2210)</f>
        <v>12034.28</v>
      </c>
      <c r="F2211" s="2"/>
      <c r="G2211" s="2">
        <f>SUM(G2202:G2210)</f>
        <v>52701.71</v>
      </c>
      <c r="H2211" s="2"/>
      <c r="I2211" s="2">
        <f>SUM(I2202:I2210)</f>
        <v>20240</v>
      </c>
      <c r="J2211" s="2"/>
      <c r="K2211" s="4">
        <f>SUM(K2202:K2210)</f>
        <v>27485</v>
      </c>
      <c r="L2211" s="2"/>
      <c r="M2211" s="4">
        <f>SUM(M2202:M2210)</f>
        <v>19600</v>
      </c>
      <c r="N2211" s="2"/>
      <c r="O2211" s="4">
        <f>SUM(O2202:O2210)</f>
        <v>0</v>
      </c>
      <c r="P2211" s="2"/>
      <c r="Q2211" s="4">
        <f>SUM(Q2202:Q2210)</f>
        <v>19600</v>
      </c>
      <c r="U2211" s="2"/>
    </row>
    <row r="2212" spans="1:21" ht="11.85" customHeight="1" x14ac:dyDescent="0.2">
      <c r="D2212" s="2"/>
      <c r="F2212" s="2"/>
      <c r="H2212" s="2"/>
      <c r="J2212" s="2"/>
      <c r="L2212" s="2"/>
      <c r="N2212" s="2"/>
      <c r="P2212" s="2"/>
    </row>
    <row r="2213" spans="1:21" ht="11.85" customHeight="1" x14ac:dyDescent="0.2">
      <c r="A2213" s="14" t="s">
        <v>278</v>
      </c>
      <c r="D2213" s="2"/>
      <c r="F2213" s="2"/>
      <c r="H2213" s="2"/>
      <c r="J2213" s="2"/>
      <c r="L2213" s="2"/>
      <c r="N2213" s="2"/>
      <c r="P2213" s="2"/>
    </row>
    <row r="2214" spans="1:21" ht="11.85" customHeight="1" x14ac:dyDescent="0.2">
      <c r="A2214" s="3" t="s">
        <v>1045</v>
      </c>
      <c r="C2214" s="2">
        <v>226.32</v>
      </c>
      <c r="D2214" s="2"/>
      <c r="E2214" s="2">
        <v>147.34</v>
      </c>
      <c r="F2214" s="2"/>
      <c r="G2214" s="2">
        <v>331.28</v>
      </c>
      <c r="H2214" s="2"/>
      <c r="I2214" s="2">
        <v>200</v>
      </c>
      <c r="J2214" s="2"/>
      <c r="K2214" s="4">
        <v>200</v>
      </c>
      <c r="L2214" s="2"/>
      <c r="M2214" s="4">
        <v>200</v>
      </c>
      <c r="N2214" s="2"/>
      <c r="O2214" s="4">
        <v>0</v>
      </c>
      <c r="P2214" s="2"/>
      <c r="Q2214" s="4">
        <f t="shared" ref="Q2214:Q2230" si="74">M2214+O2214</f>
        <v>200</v>
      </c>
      <c r="T2214" s="15"/>
    </row>
    <row r="2215" spans="1:21" ht="11.85" customHeight="1" x14ac:dyDescent="0.2">
      <c r="A2215" s="3" t="s">
        <v>1046</v>
      </c>
      <c r="C2215" s="2">
        <v>2157.69</v>
      </c>
      <c r="D2215" s="2"/>
      <c r="E2215" s="2">
        <v>1139.0999999999999</v>
      </c>
      <c r="F2215" s="2"/>
      <c r="G2215" s="2">
        <v>2332.3000000000002</v>
      </c>
      <c r="H2215" s="2"/>
      <c r="I2215" s="2">
        <v>3985</v>
      </c>
      <c r="J2215" s="2"/>
      <c r="K2215" s="4">
        <v>2650</v>
      </c>
      <c r="L2215" s="2"/>
      <c r="M2215" s="4">
        <v>3400</v>
      </c>
      <c r="N2215" s="2"/>
      <c r="O2215" s="4">
        <v>0</v>
      </c>
      <c r="P2215" s="2"/>
      <c r="Q2215" s="4">
        <f t="shared" si="74"/>
        <v>3400</v>
      </c>
      <c r="T2215" s="15"/>
    </row>
    <row r="2216" spans="1:21" ht="11.85" customHeight="1" x14ac:dyDescent="0.2">
      <c r="A2216" s="3" t="s">
        <v>1047</v>
      </c>
      <c r="C2216" s="2">
        <v>999.24</v>
      </c>
      <c r="D2216" s="2"/>
      <c r="E2216" s="2">
        <v>1234.94</v>
      </c>
      <c r="F2216" s="2"/>
      <c r="G2216" s="2">
        <v>869.97</v>
      </c>
      <c r="H2216" s="2"/>
      <c r="I2216" s="2">
        <v>1000</v>
      </c>
      <c r="J2216" s="2"/>
      <c r="K2216" s="4">
        <v>1800</v>
      </c>
      <c r="L2216" s="2"/>
      <c r="M2216" s="4">
        <v>1600</v>
      </c>
      <c r="N2216" s="2"/>
      <c r="O2216" s="4">
        <v>0</v>
      </c>
      <c r="P2216" s="2"/>
      <c r="Q2216" s="4">
        <f t="shared" si="74"/>
        <v>1600</v>
      </c>
      <c r="T2216" s="15"/>
    </row>
    <row r="2217" spans="1:21" ht="11.85" customHeight="1" x14ac:dyDescent="0.2">
      <c r="A2217" s="3" t="s">
        <v>1048</v>
      </c>
      <c r="C2217" s="2">
        <v>979.58</v>
      </c>
      <c r="D2217" s="2"/>
      <c r="E2217" s="2">
        <v>520.20000000000005</v>
      </c>
      <c r="F2217" s="2"/>
      <c r="G2217" s="2">
        <v>508.86</v>
      </c>
      <c r="H2217" s="2"/>
      <c r="I2217" s="2">
        <v>1000</v>
      </c>
      <c r="J2217" s="2"/>
      <c r="K2217" s="4">
        <v>800</v>
      </c>
      <c r="L2217" s="2"/>
      <c r="M2217" s="4">
        <v>1000</v>
      </c>
      <c r="N2217" s="2"/>
      <c r="O2217" s="4">
        <v>0</v>
      </c>
      <c r="P2217" s="2"/>
      <c r="Q2217" s="4">
        <f t="shared" si="74"/>
        <v>1000</v>
      </c>
      <c r="T2217" s="15"/>
    </row>
    <row r="2218" spans="1:21" ht="11.85" customHeight="1" x14ac:dyDescent="0.2">
      <c r="A2218" s="3" t="s">
        <v>1049</v>
      </c>
      <c r="C2218" s="2">
        <v>368.52</v>
      </c>
      <c r="D2218" s="2"/>
      <c r="E2218" s="2">
        <v>261.27</v>
      </c>
      <c r="F2218" s="2"/>
      <c r="G2218" s="2">
        <v>32.6</v>
      </c>
      <c r="H2218" s="2"/>
      <c r="I2218" s="2">
        <v>300</v>
      </c>
      <c r="J2218" s="2"/>
      <c r="K2218" s="4">
        <v>300</v>
      </c>
      <c r="L2218" s="2"/>
      <c r="M2218" s="4">
        <v>450</v>
      </c>
      <c r="N2218" s="2"/>
      <c r="O2218" s="4">
        <v>0</v>
      </c>
      <c r="P2218" s="2"/>
      <c r="Q2218" s="4">
        <f t="shared" si="74"/>
        <v>450</v>
      </c>
      <c r="T2218" s="15"/>
    </row>
    <row r="2219" spans="1:21" ht="11.85" customHeight="1" x14ac:dyDescent="0.2">
      <c r="A2219" s="3" t="s">
        <v>1050</v>
      </c>
      <c r="C2219" s="2">
        <v>0</v>
      </c>
      <c r="D2219" s="2"/>
      <c r="E2219" s="2">
        <v>0</v>
      </c>
      <c r="F2219" s="2"/>
      <c r="G2219" s="2">
        <v>0</v>
      </c>
      <c r="H2219" s="2"/>
      <c r="I2219" s="2">
        <v>0</v>
      </c>
      <c r="J2219" s="2"/>
      <c r="K2219" s="4">
        <v>0</v>
      </c>
      <c r="L2219" s="2"/>
      <c r="M2219" s="4">
        <v>0</v>
      </c>
      <c r="N2219" s="2"/>
      <c r="O2219" s="4">
        <v>0</v>
      </c>
      <c r="P2219" s="2"/>
      <c r="Q2219" s="4">
        <f t="shared" si="74"/>
        <v>0</v>
      </c>
      <c r="T2219" s="15"/>
    </row>
    <row r="2220" spans="1:21" ht="11.85" customHeight="1" x14ac:dyDescent="0.2">
      <c r="A2220" s="3" t="s">
        <v>1051</v>
      </c>
      <c r="C2220" s="2">
        <v>1765.79</v>
      </c>
      <c r="D2220" s="2"/>
      <c r="E2220" s="2">
        <v>165</v>
      </c>
      <c r="F2220" s="2"/>
      <c r="G2220" s="2">
        <v>2185.9699999999998</v>
      </c>
      <c r="H2220" s="2"/>
      <c r="I2220" s="2">
        <v>1000</v>
      </c>
      <c r="J2220" s="2"/>
      <c r="K2220" s="4">
        <v>390</v>
      </c>
      <c r="L2220" s="2"/>
      <c r="M2220" s="4">
        <v>1300</v>
      </c>
      <c r="N2220" s="2"/>
      <c r="O2220" s="4">
        <v>0</v>
      </c>
      <c r="P2220" s="2"/>
      <c r="Q2220" s="4">
        <f t="shared" si="74"/>
        <v>1300</v>
      </c>
      <c r="T2220" s="15"/>
    </row>
    <row r="2221" spans="1:21" ht="11.85" customHeight="1" x14ac:dyDescent="0.2">
      <c r="A2221" s="3" t="s">
        <v>1052</v>
      </c>
      <c r="C2221" s="2">
        <v>0</v>
      </c>
      <c r="D2221" s="2"/>
      <c r="E2221" s="2">
        <v>0</v>
      </c>
      <c r="F2221" s="2"/>
      <c r="G2221" s="2">
        <v>0</v>
      </c>
      <c r="H2221" s="2"/>
      <c r="I2221" s="2">
        <v>0</v>
      </c>
      <c r="J2221" s="2"/>
      <c r="K2221" s="4">
        <v>0</v>
      </c>
      <c r="L2221" s="2"/>
      <c r="M2221" s="4">
        <v>0</v>
      </c>
      <c r="N2221" s="2"/>
      <c r="O2221" s="4">
        <v>0</v>
      </c>
      <c r="P2221" s="2"/>
      <c r="Q2221" s="4">
        <f t="shared" si="74"/>
        <v>0</v>
      </c>
      <c r="T2221" s="15"/>
    </row>
    <row r="2222" spans="1:21" ht="11.85" customHeight="1" x14ac:dyDescent="0.2">
      <c r="A2222" s="3" t="s">
        <v>1053</v>
      </c>
      <c r="C2222" s="2">
        <v>623.48</v>
      </c>
      <c r="D2222" s="2"/>
      <c r="E2222" s="2">
        <v>520</v>
      </c>
      <c r="F2222" s="2"/>
      <c r="G2222" s="2">
        <v>0</v>
      </c>
      <c r="H2222" s="2"/>
      <c r="I2222" s="2">
        <v>0</v>
      </c>
      <c r="J2222" s="2"/>
      <c r="K2222" s="4">
        <v>0</v>
      </c>
      <c r="L2222" s="2"/>
      <c r="M2222" s="4">
        <v>0</v>
      </c>
      <c r="N2222" s="2"/>
      <c r="O2222" s="4">
        <v>0</v>
      </c>
      <c r="P2222" s="2"/>
      <c r="Q2222" s="4">
        <f t="shared" si="74"/>
        <v>0</v>
      </c>
      <c r="T2222" s="15"/>
    </row>
    <row r="2223" spans="1:21" ht="11.85" customHeight="1" x14ac:dyDescent="0.2">
      <c r="A2223" s="3" t="s">
        <v>1054</v>
      </c>
      <c r="C2223" s="2">
        <v>0</v>
      </c>
      <c r="D2223" s="2"/>
      <c r="E2223" s="2">
        <v>55</v>
      </c>
      <c r="F2223" s="2"/>
      <c r="G2223" s="2">
        <v>75</v>
      </c>
      <c r="H2223" s="2"/>
      <c r="I2223" s="2">
        <v>150</v>
      </c>
      <c r="J2223" s="2"/>
      <c r="K2223" s="4">
        <v>250</v>
      </c>
      <c r="L2223" s="2"/>
      <c r="M2223" s="4">
        <v>250</v>
      </c>
      <c r="N2223" s="2"/>
      <c r="O2223" s="4">
        <v>0</v>
      </c>
      <c r="P2223" s="2"/>
      <c r="Q2223" s="4">
        <f t="shared" si="74"/>
        <v>250</v>
      </c>
      <c r="T2223" s="15"/>
    </row>
    <row r="2224" spans="1:21" ht="11.85" hidden="1" customHeight="1" x14ac:dyDescent="0.2">
      <c r="A2224" s="3" t="s">
        <v>1055</v>
      </c>
      <c r="C2224" s="2">
        <v>0</v>
      </c>
      <c r="D2224" s="2"/>
      <c r="E2224" s="2">
        <v>0</v>
      </c>
      <c r="F2224" s="2"/>
      <c r="G2224" s="2">
        <v>0</v>
      </c>
      <c r="H2224" s="2"/>
      <c r="I2224" s="2">
        <v>0</v>
      </c>
      <c r="J2224" s="2"/>
      <c r="K2224" s="4">
        <v>0</v>
      </c>
      <c r="L2224" s="2"/>
      <c r="M2224" s="4">
        <v>0</v>
      </c>
      <c r="N2224" s="2"/>
      <c r="O2224" s="4">
        <v>0</v>
      </c>
      <c r="P2224" s="2"/>
      <c r="Q2224" s="4">
        <f t="shared" si="74"/>
        <v>0</v>
      </c>
      <c r="T2224" s="15"/>
    </row>
    <row r="2225" spans="1:21" ht="11.85" customHeight="1" x14ac:dyDescent="0.2">
      <c r="A2225" s="3" t="s">
        <v>1056</v>
      </c>
      <c r="C2225" s="2">
        <v>179.1</v>
      </c>
      <c r="D2225" s="2"/>
      <c r="E2225" s="2">
        <v>210.95</v>
      </c>
      <c r="F2225" s="2"/>
      <c r="G2225" s="2">
        <v>431.11</v>
      </c>
      <c r="H2225" s="2"/>
      <c r="I2225" s="2">
        <v>200</v>
      </c>
      <c r="J2225" s="2"/>
      <c r="K2225" s="4">
        <v>600</v>
      </c>
      <c r="L2225" s="2"/>
      <c r="M2225" s="4">
        <v>650</v>
      </c>
      <c r="N2225" s="2"/>
      <c r="O2225" s="4">
        <v>0</v>
      </c>
      <c r="P2225" s="2"/>
      <c r="Q2225" s="4">
        <f t="shared" si="74"/>
        <v>650</v>
      </c>
      <c r="T2225" s="15"/>
    </row>
    <row r="2226" spans="1:21" ht="11.85" customHeight="1" x14ac:dyDescent="0.2">
      <c r="A2226" s="3" t="s">
        <v>1057</v>
      </c>
      <c r="C2226" s="2">
        <v>6485.54</v>
      </c>
      <c r="D2226" s="2"/>
      <c r="E2226" s="2">
        <v>7448.37</v>
      </c>
      <c r="F2226" s="2"/>
      <c r="G2226" s="2">
        <v>6659.99</v>
      </c>
      <c r="H2226" s="2"/>
      <c r="I2226" s="2">
        <v>30000</v>
      </c>
      <c r="J2226" s="2"/>
      <c r="K2226" s="4">
        <v>25700</v>
      </c>
      <c r="L2226" s="2"/>
      <c r="M2226" s="4">
        <v>30000</v>
      </c>
      <c r="N2226" s="2"/>
      <c r="O2226" s="4">
        <v>20000</v>
      </c>
      <c r="P2226" s="2"/>
      <c r="Q2226" s="4">
        <f t="shared" si="74"/>
        <v>50000</v>
      </c>
      <c r="T2226" s="15"/>
    </row>
    <row r="2227" spans="1:21" ht="11.85" hidden="1" customHeight="1" x14ac:dyDescent="0.2">
      <c r="A2227" s="3" t="s">
        <v>1058</v>
      </c>
      <c r="C2227" s="2">
        <v>0</v>
      </c>
      <c r="D2227" s="2"/>
      <c r="E2227" s="2">
        <v>0</v>
      </c>
      <c r="F2227" s="2"/>
      <c r="G2227" s="2">
        <v>0</v>
      </c>
      <c r="H2227" s="2"/>
      <c r="I2227" s="2">
        <v>0</v>
      </c>
      <c r="J2227" s="2"/>
      <c r="K2227" s="4">
        <v>0</v>
      </c>
      <c r="L2227" s="2"/>
      <c r="M2227" s="4">
        <v>0</v>
      </c>
      <c r="N2227" s="2"/>
      <c r="O2227" s="4">
        <v>0</v>
      </c>
      <c r="P2227" s="2"/>
      <c r="Q2227" s="4">
        <f t="shared" si="74"/>
        <v>0</v>
      </c>
      <c r="T2227" s="15"/>
    </row>
    <row r="2228" spans="1:21" ht="11.85" customHeight="1" x14ac:dyDescent="0.2">
      <c r="A2228" s="3" t="s">
        <v>1059</v>
      </c>
      <c r="C2228" s="20">
        <v>0</v>
      </c>
      <c r="D2228" s="2"/>
      <c r="E2228" s="20">
        <v>0</v>
      </c>
      <c r="F2228" s="2"/>
      <c r="G2228" s="20">
        <v>0</v>
      </c>
      <c r="H2228" s="2"/>
      <c r="I2228" s="20">
        <v>0</v>
      </c>
      <c r="J2228" s="2"/>
      <c r="K2228" s="21">
        <v>0</v>
      </c>
      <c r="L2228" s="2"/>
      <c r="M2228" s="21">
        <v>0</v>
      </c>
      <c r="N2228" s="2"/>
      <c r="O2228" s="21">
        <v>0</v>
      </c>
      <c r="P2228" s="2"/>
      <c r="Q2228" s="4">
        <f t="shared" si="74"/>
        <v>0</v>
      </c>
      <c r="T2228" s="15"/>
    </row>
    <row r="2229" spans="1:21" ht="11.85" customHeight="1" x14ac:dyDescent="0.2">
      <c r="A2229" s="3" t="s">
        <v>1060</v>
      </c>
      <c r="C2229" s="20">
        <v>0</v>
      </c>
      <c r="D2229" s="20"/>
      <c r="E2229" s="20">
        <v>166.05</v>
      </c>
      <c r="F2229" s="20"/>
      <c r="G2229" s="20">
        <v>538.69000000000005</v>
      </c>
      <c r="H2229" s="20"/>
      <c r="I2229" s="20">
        <v>364</v>
      </c>
      <c r="J2229" s="20"/>
      <c r="K2229" s="21">
        <v>364</v>
      </c>
      <c r="L2229" s="20"/>
      <c r="M2229" s="21">
        <v>210</v>
      </c>
      <c r="N2229" s="20"/>
      <c r="O2229" s="21">
        <v>0</v>
      </c>
      <c r="P2229" s="20"/>
      <c r="Q2229" s="4">
        <f t="shared" si="74"/>
        <v>210</v>
      </c>
      <c r="T2229" s="15"/>
    </row>
    <row r="2230" spans="1:21" ht="11.85" customHeight="1" x14ac:dyDescent="0.2">
      <c r="A2230" s="3" t="s">
        <v>1061</v>
      </c>
      <c r="C2230" s="16">
        <v>0</v>
      </c>
      <c r="D2230" s="2"/>
      <c r="E2230" s="16">
        <v>1243.83</v>
      </c>
      <c r="F2230" s="2"/>
      <c r="G2230" s="16">
        <f>5100.83-142</f>
        <v>4958.83</v>
      </c>
      <c r="H2230" s="2"/>
      <c r="I2230" s="16">
        <v>5140</v>
      </c>
      <c r="J2230" s="2"/>
      <c r="K2230" s="17">
        <v>5140</v>
      </c>
      <c r="L2230" s="2"/>
      <c r="M2230" s="17">
        <v>5300</v>
      </c>
      <c r="N2230" s="2"/>
      <c r="O2230" s="17">
        <v>0</v>
      </c>
      <c r="P2230" s="2"/>
      <c r="Q2230" s="17">
        <f t="shared" si="74"/>
        <v>5300</v>
      </c>
      <c r="T2230" s="15"/>
    </row>
    <row r="2231" spans="1:21" ht="11.85" customHeight="1" x14ac:dyDescent="0.2">
      <c r="A2231" s="3" t="s">
        <v>300</v>
      </c>
      <c r="C2231" s="2">
        <f>SUM(C2214:C2230)</f>
        <v>13785.260000000002</v>
      </c>
      <c r="D2231" s="2"/>
      <c r="E2231" s="2">
        <f>SUM(E2214:E2230)</f>
        <v>13112.05</v>
      </c>
      <c r="F2231" s="2"/>
      <c r="G2231" s="2">
        <f>SUM(G2214:G2230)</f>
        <v>18924.599999999999</v>
      </c>
      <c r="H2231" s="2"/>
      <c r="I2231" s="2">
        <f>SUM(I2214:I2230)</f>
        <v>43339</v>
      </c>
      <c r="J2231" s="2"/>
      <c r="K2231" s="4">
        <f>SUM(K2214:K2230)</f>
        <v>38194</v>
      </c>
      <c r="L2231" s="2"/>
      <c r="M2231" s="4">
        <f>SUM(M2214:M2230)</f>
        <v>44360</v>
      </c>
      <c r="N2231" s="2"/>
      <c r="O2231" s="4">
        <f>SUM(O2214:O2230)</f>
        <v>20000</v>
      </c>
      <c r="P2231" s="2"/>
      <c r="Q2231" s="4">
        <f>SUM(Q2214:Q2230)</f>
        <v>64360</v>
      </c>
    </row>
    <row r="2232" spans="1:21" ht="11.85" customHeight="1" x14ac:dyDescent="0.2">
      <c r="D2232" s="2"/>
      <c r="F2232" s="2"/>
      <c r="H2232" s="2"/>
      <c r="J2232" s="2"/>
      <c r="L2232" s="2"/>
      <c r="N2232" s="2"/>
      <c r="P2232" s="2"/>
    </row>
    <row r="2233" spans="1:21" ht="11.85" customHeight="1" x14ac:dyDescent="0.2">
      <c r="A2233" s="3" t="s">
        <v>1062</v>
      </c>
      <c r="C2233" s="20">
        <v>0</v>
      </c>
      <c r="D2233" s="2"/>
      <c r="E2233" s="20">
        <v>0</v>
      </c>
      <c r="F2233" s="2"/>
      <c r="G2233" s="20">
        <v>0</v>
      </c>
      <c r="H2233" s="2"/>
      <c r="I2233" s="20">
        <v>0</v>
      </c>
      <c r="J2233" s="2"/>
      <c r="K2233" s="21">
        <v>0</v>
      </c>
      <c r="L2233" s="2"/>
      <c r="M2233" s="21">
        <v>0</v>
      </c>
      <c r="N2233" s="2"/>
      <c r="O2233" s="21">
        <v>0</v>
      </c>
      <c r="P2233" s="2"/>
      <c r="Q2233" s="21">
        <f>M2233+O2233</f>
        <v>0</v>
      </c>
    </row>
    <row r="2234" spans="1:21" ht="11.85" customHeight="1" x14ac:dyDescent="0.2">
      <c r="A2234" s="3" t="s">
        <v>1063</v>
      </c>
      <c r="C2234" s="16">
        <v>0</v>
      </c>
      <c r="D2234" s="2"/>
      <c r="E2234" s="16">
        <v>20717</v>
      </c>
      <c r="F2234" s="2"/>
      <c r="G2234" s="16">
        <v>0</v>
      </c>
      <c r="H2234" s="2"/>
      <c r="I2234" s="16">
        <v>0</v>
      </c>
      <c r="J2234" s="2"/>
      <c r="K2234" s="17">
        <v>17000</v>
      </c>
      <c r="L2234" s="2"/>
      <c r="M2234" s="17">
        <v>0</v>
      </c>
      <c r="N2234" s="2"/>
      <c r="O2234" s="17">
        <v>0</v>
      </c>
      <c r="P2234" s="2"/>
      <c r="Q2234" s="17">
        <f>M2234+O2234</f>
        <v>0</v>
      </c>
    </row>
    <row r="2235" spans="1:21" ht="11.85" customHeight="1" x14ac:dyDescent="0.2">
      <c r="A2235" s="3" t="s">
        <v>303</v>
      </c>
      <c r="C2235" s="2">
        <f>SUM(C2233:C2234)</f>
        <v>0</v>
      </c>
      <c r="D2235" s="2"/>
      <c r="E2235" s="2">
        <f>SUM(E2233:E2234)</f>
        <v>20717</v>
      </c>
      <c r="F2235" s="2"/>
      <c r="G2235" s="2">
        <f>SUM(G2233:G2234)</f>
        <v>0</v>
      </c>
      <c r="H2235" s="2"/>
      <c r="I2235" s="2">
        <f>SUM(I2233:I2234)</f>
        <v>0</v>
      </c>
      <c r="J2235" s="2"/>
      <c r="K2235" s="4">
        <f>SUM(K2233:K2234)</f>
        <v>17000</v>
      </c>
      <c r="L2235" s="2"/>
      <c r="M2235" s="4">
        <f>SUM(M2233:M2234)</f>
        <v>0</v>
      </c>
      <c r="N2235" s="2"/>
      <c r="O2235" s="4">
        <f>SUM(O2233:O2234)</f>
        <v>0</v>
      </c>
      <c r="P2235" s="2"/>
      <c r="Q2235" s="4">
        <f>SUM(Q2233:Q2234)</f>
        <v>0</v>
      </c>
    </row>
    <row r="2236" spans="1:21" ht="11.85" customHeight="1" x14ac:dyDescent="0.2">
      <c r="G2236" s="29"/>
    </row>
    <row r="2237" spans="1:21" ht="11.85" customHeight="1" x14ac:dyDescent="0.2">
      <c r="A2237" s="3" t="s">
        <v>1064</v>
      </c>
      <c r="C2237" s="2">
        <f>C2199+C2211+C2231+C2235</f>
        <v>144913.25</v>
      </c>
      <c r="D2237" s="2"/>
      <c r="E2237" s="2">
        <f>E2199+E2211+E2231+E2235</f>
        <v>132103.31</v>
      </c>
      <c r="F2237" s="2"/>
      <c r="G2237" s="2">
        <f>G2199+G2211+G2231+G2235</f>
        <v>173751.78</v>
      </c>
      <c r="H2237" s="2"/>
      <c r="I2237" s="2">
        <f>I2199+I2211+I2231+I2235</f>
        <v>183003</v>
      </c>
      <c r="J2237" s="2"/>
      <c r="K2237" s="4">
        <f>K2199+K2211+K2231+K2235</f>
        <v>201278</v>
      </c>
      <c r="L2237" s="2"/>
      <c r="M2237" s="4">
        <f>M2199+M2211+M2231+M2235</f>
        <v>201550</v>
      </c>
      <c r="N2237" s="2"/>
      <c r="O2237" s="4">
        <f>O2199+O2211+O2231+O2235</f>
        <v>30281</v>
      </c>
      <c r="P2237" s="2"/>
      <c r="Q2237" s="4">
        <f>Q2199+Q2211+Q2231+Q2235</f>
        <v>231831</v>
      </c>
      <c r="R2237" s="2"/>
      <c r="T2237" s="15"/>
      <c r="U2237" s="2"/>
    </row>
    <row r="2238" spans="1:21" ht="11.85" customHeight="1" x14ac:dyDescent="0.2">
      <c r="D2238" s="2"/>
      <c r="F2238" s="2"/>
      <c r="H2238" s="2"/>
      <c r="J2238" s="2"/>
      <c r="L2238" s="2"/>
      <c r="N2238" s="2"/>
      <c r="P2238" s="2"/>
    </row>
    <row r="2239" spans="1:21" ht="11.85" customHeight="1" x14ac:dyDescent="0.2">
      <c r="D2239" s="2"/>
      <c r="F2239" s="2"/>
      <c r="H2239" s="2"/>
      <c r="J2239" s="2"/>
      <c r="L2239" s="2"/>
      <c r="N2239" s="2"/>
      <c r="P2239" s="2"/>
      <c r="R2239" s="2"/>
    </row>
    <row r="2240" spans="1:21" ht="11.85" customHeight="1" x14ac:dyDescent="0.2">
      <c r="D2240" s="2"/>
      <c r="F2240" s="2"/>
      <c r="H2240" s="2"/>
      <c r="J2240" s="2"/>
      <c r="L2240" s="2"/>
      <c r="N2240" s="2"/>
      <c r="P2240" s="2"/>
    </row>
    <row r="2241" spans="1:21" ht="11.85" customHeight="1" x14ac:dyDescent="0.2">
      <c r="D2241" s="2"/>
      <c r="F2241" s="2"/>
      <c r="H2241" s="2"/>
      <c r="J2241" s="2"/>
      <c r="L2241" s="2"/>
      <c r="N2241" s="2"/>
      <c r="P2241" s="2"/>
    </row>
    <row r="2242" spans="1:21" ht="11.85" customHeight="1" x14ac:dyDescent="0.2">
      <c r="D2242" s="2"/>
      <c r="F2242" s="2"/>
      <c r="H2242" s="2"/>
      <c r="J2242" s="2"/>
      <c r="L2242" s="2"/>
      <c r="N2242" s="2"/>
      <c r="P2242" s="2"/>
    </row>
    <row r="2243" spans="1:21" ht="11.85" customHeight="1" x14ac:dyDescent="0.2">
      <c r="A2243" s="1"/>
      <c r="B2243" s="1"/>
      <c r="E2243" s="2" t="str">
        <f>$E$1</f>
        <v>CITY OF BRADY</v>
      </c>
    </row>
    <row r="2244" spans="1:21" ht="11.85" customHeight="1" x14ac:dyDescent="0.2">
      <c r="E2244" s="2" t="str">
        <f>$E$2</f>
        <v>BUDGET REPORT</v>
      </c>
    </row>
    <row r="2245" spans="1:21" ht="11.85" customHeight="1" x14ac:dyDescent="0.2">
      <c r="E2245" s="2" t="str">
        <f>$E$3</f>
        <v>FISCAL YEAR 2017 - 2018</v>
      </c>
    </row>
    <row r="2246" spans="1:21" ht="11.85" customHeight="1" x14ac:dyDescent="0.2">
      <c r="A2246" s="3" t="s">
        <v>3</v>
      </c>
    </row>
    <row r="2247" spans="1:21" ht="11.85" customHeight="1" x14ac:dyDescent="0.2"/>
    <row r="2248" spans="1:21" ht="11.85" customHeight="1" x14ac:dyDescent="0.2">
      <c r="I2248" s="49" t="str">
        <f>$I$6</f>
        <v>(----- 2016-2017 ------)</v>
      </c>
      <c r="J2248" s="49"/>
      <c r="K2248" s="49"/>
      <c r="L2248" s="8"/>
      <c r="M2248" s="49" t="str">
        <f>$M$6</f>
        <v>2017-2018</v>
      </c>
      <c r="N2248" s="49"/>
      <c r="O2248" s="49"/>
      <c r="P2248" s="49"/>
      <c r="Q2248" s="49"/>
    </row>
    <row r="2249" spans="1:21" ht="11.85" customHeight="1" x14ac:dyDescent="0.2">
      <c r="C2249" s="9" t="str">
        <f>$C$7</f>
        <v>2013-2014</v>
      </c>
      <c r="D2249" s="8"/>
      <c r="E2249" s="9" t="str">
        <f>$E$7</f>
        <v>2014-2015</v>
      </c>
      <c r="F2249" s="8"/>
      <c r="G2249" s="9" t="str">
        <f>$G$7</f>
        <v>2015-2016</v>
      </c>
      <c r="H2249" s="8"/>
      <c r="I2249" s="9" t="s">
        <v>9</v>
      </c>
      <c r="J2249" s="8"/>
      <c r="K2249" s="10" t="str">
        <f>+$K$7</f>
        <v>PROJECTED</v>
      </c>
      <c r="L2249" s="8"/>
      <c r="M2249" s="10" t="str">
        <f>$M$7</f>
        <v>2017-2018</v>
      </c>
      <c r="N2249" s="8"/>
      <c r="O2249" s="10" t="str">
        <f>$O$7</f>
        <v>2017-2018</v>
      </c>
      <c r="P2249" s="8"/>
      <c r="Q2249" s="10" t="str">
        <f>$Q$7</f>
        <v>APPROVED</v>
      </c>
    </row>
    <row r="2250" spans="1:21" ht="11.85" customHeight="1" x14ac:dyDescent="0.2">
      <c r="A2250" s="11" t="s">
        <v>247</v>
      </c>
      <c r="C2250" s="12" t="s">
        <v>12</v>
      </c>
      <c r="D2250" s="8"/>
      <c r="E2250" s="12" t="s">
        <v>12</v>
      </c>
      <c r="F2250" s="8"/>
      <c r="G2250" s="12" t="s">
        <v>12</v>
      </c>
      <c r="H2250" s="8"/>
      <c r="I2250" s="12" t="s">
        <v>13</v>
      </c>
      <c r="J2250" s="8"/>
      <c r="K2250" s="13" t="s">
        <v>13</v>
      </c>
      <c r="L2250" s="8"/>
      <c r="M2250" s="13" t="str">
        <f>$M$8</f>
        <v>BASE</v>
      </c>
      <c r="N2250" s="8"/>
      <c r="O2250" s="13" t="str">
        <f>$O$8</f>
        <v>SUPPLEMENTAL</v>
      </c>
      <c r="P2250" s="8"/>
      <c r="Q2250" s="13" t="str">
        <f>$Q$8</f>
        <v>BUDGET</v>
      </c>
    </row>
    <row r="2251" spans="1:21" ht="11.85" customHeight="1" x14ac:dyDescent="0.2"/>
    <row r="2252" spans="1:21" ht="11.85" customHeight="1" x14ac:dyDescent="0.2"/>
    <row r="2253" spans="1:21" ht="11.85" customHeight="1" thickBot="1" x14ac:dyDescent="0.25">
      <c r="A2253" s="3" t="s">
        <v>1065</v>
      </c>
      <c r="C2253" s="23">
        <f>C433+C558+C659+C700+C801+C895+C991+C1113+C1213+C1270+C1328+C1420+C1454+C1547+C1566+C1660+C1731+C1816+C1952+C2024+C2091+C2162+C2237</f>
        <v>5886788.5500000017</v>
      </c>
      <c r="D2253" s="2"/>
      <c r="E2253" s="23">
        <f>E433+E558+E659+E700+E801+E895+E991+E1113+E1213+E1270+E1328+E1420+E1454+E1547+E1566+E1660+E1731+E1816+E1952+E2024+E2091+E2162+E2237</f>
        <v>6539288.169999999</v>
      </c>
      <c r="F2253" s="2"/>
      <c r="G2253" s="23">
        <f>G433+G558+G659+G700+G801+G895+G991+G1113+G1213+G1270+G1328+G1420+G1454+G1547+G1566+G1660+G1731+G1816+G1952+G2024+G2091+G2162+G2237</f>
        <v>8492279.6099999975</v>
      </c>
      <c r="H2253" s="2"/>
      <c r="I2253" s="23">
        <f>I433+I558+I659+I700+I801+I895+I991+I1113+I1213+I1270+I1328+I1420+I1454+I1547+I1566+I1660+I1731+I1816+I1952+I2024+I2091+I2162+I2237</f>
        <v>7399147</v>
      </c>
      <c r="J2253" s="2"/>
      <c r="K2253" s="24">
        <f>K433+K558+K659+K700+K801+K895+K991+K1113+K1213+K1270+K1328+K1420+K1454+K1547+K1566+K1660+K1731+K1816+K1952+K2024+K2091+K2162+K2237</f>
        <v>8436380</v>
      </c>
      <c r="L2253" s="2"/>
      <c r="M2253" s="24">
        <f>M433+M558+M659+M700+M801+M895+M991+M1113+M1213+M1270+M1328+M1420+M1454+M1547+M1566+M1660+M1731+M1816+M1952+M2024+M2091+M2162+M2237</f>
        <v>7176876.3900000006</v>
      </c>
      <c r="N2253" s="2"/>
      <c r="O2253" s="24">
        <f>O433+O558+O659+O700+O801+O895+O991+O1113+O1213+O1270+O1328+O1420+O1454+O1547+O1566+O1660+O1731+O1816+O1952+O2024+O2091+O2162+O2237</f>
        <v>473177</v>
      </c>
      <c r="P2253" s="2"/>
      <c r="Q2253" s="24">
        <f>Q433+Q558+Q659+Q700+Q801+Q895+Q991+Q1113+Q1213+Q1270+Q1328+Q1420+Q1454+Q1547+Q1566+Q1660+Q1731+Q1816+Q1952+Q2024+Q2091+Q2162+Q2237</f>
        <v>7650053.3900000006</v>
      </c>
      <c r="R2253" s="2"/>
      <c r="U2253" s="2"/>
    </row>
    <row r="2254" spans="1:21" ht="11.85" customHeight="1" thickTop="1" x14ac:dyDescent="0.2">
      <c r="D2254" s="2"/>
      <c r="F2254" s="2"/>
      <c r="H2254" s="2"/>
      <c r="J2254" s="2"/>
      <c r="L2254" s="2"/>
      <c r="N2254" s="2"/>
      <c r="P2254" s="2"/>
      <c r="R2254" s="2"/>
    </row>
    <row r="2255" spans="1:21" ht="11.85" customHeight="1" x14ac:dyDescent="0.2">
      <c r="D2255" s="2"/>
      <c r="F2255" s="2"/>
      <c r="H2255" s="2"/>
      <c r="J2255" s="2"/>
      <c r="L2255" s="2"/>
      <c r="N2255" s="2"/>
      <c r="P2255" s="2"/>
      <c r="R2255" s="2"/>
    </row>
    <row r="2256" spans="1:21" ht="11.85" customHeight="1" thickBot="1" x14ac:dyDescent="0.25">
      <c r="A2256" s="3" t="s">
        <v>1066</v>
      </c>
      <c r="C2256" s="23">
        <f>C330-C2253</f>
        <v>132998.13999999966</v>
      </c>
      <c r="D2256" s="2"/>
      <c r="E2256" s="23">
        <f>E330-E2253</f>
        <v>1480954.1900000004</v>
      </c>
      <c r="F2256" s="2"/>
      <c r="G2256" s="23">
        <f>G330-G2253</f>
        <v>-96614.439999997616</v>
      </c>
      <c r="H2256" s="2"/>
      <c r="I2256" s="23">
        <f>I330-I2253</f>
        <v>-91526</v>
      </c>
      <c r="J2256" s="2"/>
      <c r="K2256" s="23">
        <f>K330-K2253</f>
        <v>-828608</v>
      </c>
      <c r="L2256" s="2"/>
      <c r="M2256" s="23">
        <f>M330-M2253</f>
        <v>121243.6099999994</v>
      </c>
      <c r="N2256" s="2"/>
      <c r="O2256" s="23">
        <f>O330-O2253</f>
        <v>-393177</v>
      </c>
      <c r="P2256" s="2"/>
      <c r="Q2256" s="23">
        <f>Q330-Q2253</f>
        <v>-271933.3900000006</v>
      </c>
      <c r="U2256" s="2"/>
    </row>
    <row r="2257" spans="1:21" ht="11.85" customHeight="1" thickTop="1" x14ac:dyDescent="0.2">
      <c r="D2257" s="2"/>
      <c r="F2257" s="2"/>
      <c r="H2257" s="2"/>
      <c r="J2257" s="2"/>
      <c r="L2257" s="2"/>
      <c r="N2257" s="2"/>
      <c r="P2257" s="2"/>
    </row>
    <row r="2258" spans="1:21" ht="11.85" customHeight="1" x14ac:dyDescent="0.2">
      <c r="A2258" s="3" t="s">
        <v>1067</v>
      </c>
      <c r="D2258" s="2"/>
      <c r="F2258" s="2"/>
      <c r="H2258" s="2"/>
      <c r="J2258" s="2"/>
      <c r="L2258" s="2"/>
      <c r="N2258" s="2"/>
      <c r="P2258" s="2"/>
    </row>
    <row r="2259" spans="1:21" ht="11.85" customHeight="1" thickBot="1" x14ac:dyDescent="0.25">
      <c r="A2259" s="3" t="s">
        <v>17</v>
      </c>
      <c r="C2259" s="23">
        <f>C11+C330-C2253</f>
        <v>1623194.5599999996</v>
      </c>
      <c r="D2259" s="2"/>
      <c r="E2259" s="23">
        <f>E11+E330-E2253</f>
        <v>3104148.7499999991</v>
      </c>
      <c r="F2259" s="2"/>
      <c r="G2259" s="23">
        <f>G11+G330-G2253</f>
        <v>3007534.3100000005</v>
      </c>
      <c r="H2259" s="2"/>
      <c r="I2259" s="23">
        <f>I11+I330-I2253</f>
        <v>2916008.3100000005</v>
      </c>
      <c r="J2259" s="2"/>
      <c r="K2259" s="24">
        <f>K11+K330-K2253</f>
        <v>2178926.3100000005</v>
      </c>
      <c r="L2259" s="2"/>
      <c r="M2259" s="24">
        <f>M11+M330-M2253</f>
        <v>2300169.92</v>
      </c>
      <c r="N2259" s="2"/>
      <c r="P2259" s="2"/>
      <c r="Q2259" s="24">
        <f>Q11+Q330-Q2253</f>
        <v>1906992.92</v>
      </c>
      <c r="U2259" s="2"/>
    </row>
    <row r="2260" spans="1:21" ht="11.85" customHeight="1" thickTop="1" x14ac:dyDescent="0.2">
      <c r="D2260" s="2"/>
      <c r="F2260" s="2"/>
      <c r="H2260" s="2"/>
      <c r="J2260" s="2"/>
      <c r="L2260" s="2"/>
      <c r="N2260" s="2"/>
      <c r="P2260" s="2"/>
    </row>
    <row r="2261" spans="1:21" ht="11.85" customHeight="1" x14ac:dyDescent="0.2"/>
    <row r="2262" spans="1:21" ht="11.85" customHeight="1" x14ac:dyDescent="0.2"/>
    <row r="2263" spans="1:21" ht="11.85" customHeight="1" x14ac:dyDescent="0.2"/>
    <row r="2264" spans="1:21" ht="11.85" customHeight="1" x14ac:dyDescent="0.2"/>
    <row r="2265" spans="1:21" ht="11.85" customHeight="1" x14ac:dyDescent="0.2"/>
    <row r="2266" spans="1:21" ht="11.85" customHeight="1" x14ac:dyDescent="0.2"/>
    <row r="2267" spans="1:21" ht="11.85" customHeight="1" x14ac:dyDescent="0.2"/>
    <row r="2268" spans="1:21" ht="11.85" customHeight="1" x14ac:dyDescent="0.2"/>
    <row r="2269" spans="1:21" ht="11.85" customHeight="1" x14ac:dyDescent="0.2"/>
    <row r="2270" spans="1:21" ht="11.85" customHeight="1" x14ac:dyDescent="0.2"/>
    <row r="2271" spans="1:21" ht="11.85" customHeight="1" x14ac:dyDescent="0.2"/>
    <row r="2272" spans="1:21" ht="11.85" customHeight="1" x14ac:dyDescent="0.2"/>
    <row r="2273" ht="11.85" customHeight="1" x14ac:dyDescent="0.2"/>
    <row r="2274" ht="11.85" customHeight="1" x14ac:dyDescent="0.2"/>
    <row r="2275" ht="11.85" customHeight="1" x14ac:dyDescent="0.2"/>
    <row r="2276" ht="11.85" customHeight="1" x14ac:dyDescent="0.2"/>
    <row r="2277" ht="11.85" customHeight="1" x14ac:dyDescent="0.2"/>
    <row r="2278" ht="11.85" customHeight="1" x14ac:dyDescent="0.2"/>
    <row r="2279" ht="11.85" customHeight="1" x14ac:dyDescent="0.2"/>
    <row r="2280" ht="11.85" customHeight="1" x14ac:dyDescent="0.2"/>
    <row r="2281" ht="11.85" customHeight="1" x14ac:dyDescent="0.2"/>
    <row r="2282" ht="11.85" customHeight="1" x14ac:dyDescent="0.2"/>
    <row r="2283" ht="11.85" customHeight="1" x14ac:dyDescent="0.2"/>
    <row r="2284" ht="11.85" customHeight="1" x14ac:dyDescent="0.2"/>
    <row r="2285" ht="11.85" customHeight="1" x14ac:dyDescent="0.2"/>
    <row r="2286" ht="11.85" customHeight="1" x14ac:dyDescent="0.2"/>
    <row r="2287" ht="11.85" customHeight="1" x14ac:dyDescent="0.2"/>
    <row r="2288" ht="11.85" customHeight="1" x14ac:dyDescent="0.2"/>
    <row r="2289" spans="1:34" ht="11.85" customHeight="1" x14ac:dyDescent="0.2"/>
    <row r="2290" spans="1:34" ht="11.85" customHeight="1" x14ac:dyDescent="0.2"/>
    <row r="2291" spans="1:34" ht="11.85" customHeight="1" x14ac:dyDescent="0.2"/>
    <row r="2292" spans="1:34" ht="11.85" customHeight="1" x14ac:dyDescent="0.2"/>
    <row r="2293" spans="1:34" ht="11.85" customHeight="1" x14ac:dyDescent="0.2"/>
    <row r="2294" spans="1:34" ht="11.85" customHeight="1" x14ac:dyDescent="0.2"/>
    <row r="2295" spans="1:34" ht="11.85" customHeight="1" x14ac:dyDescent="0.2"/>
    <row r="2296" spans="1:34" ht="11.85" customHeight="1" x14ac:dyDescent="0.2"/>
    <row r="2297" spans="1:34" ht="11.85" customHeight="1" x14ac:dyDescent="0.2"/>
    <row r="2298" spans="1:34" ht="11.85" customHeight="1" x14ac:dyDescent="0.2"/>
    <row r="2299" spans="1:34" ht="11.85" customHeight="1" x14ac:dyDescent="0.2"/>
    <row r="2300" spans="1:34" ht="11.85" customHeight="1" x14ac:dyDescent="0.2"/>
    <row r="2301" spans="1:34" ht="11.85" customHeight="1" x14ac:dyDescent="0.2"/>
    <row r="2302" spans="1:34" ht="11.85" customHeight="1" x14ac:dyDescent="0.2"/>
    <row r="2303" spans="1:34" ht="11.85" customHeight="1" x14ac:dyDescent="0.2"/>
    <row r="2304" spans="1:34" s="7" customFormat="1" ht="11.85" customHeight="1" x14ac:dyDescent="0.2">
      <c r="A2304" s="3"/>
      <c r="B2304" s="3"/>
      <c r="C2304" s="2"/>
      <c r="D2304" s="3"/>
      <c r="E2304" s="2"/>
      <c r="F2304" s="3"/>
      <c r="G2304" s="2"/>
      <c r="H2304" s="3"/>
      <c r="I2304" s="2"/>
      <c r="J2304" s="3"/>
      <c r="K2304" s="4"/>
      <c r="L2304" s="3"/>
      <c r="M2304" s="4"/>
      <c r="N2304" s="3"/>
      <c r="O2304" s="4"/>
      <c r="P2304" s="3"/>
      <c r="Q2304" s="4"/>
      <c r="R2304" s="3"/>
      <c r="S2304" s="4"/>
      <c r="U2304" s="3"/>
      <c r="V2304" s="3"/>
      <c r="W2304" s="3"/>
      <c r="X2304" s="3"/>
      <c r="Y2304" s="3"/>
      <c r="Z2304" s="3"/>
      <c r="AA2304" s="3"/>
      <c r="AB2304" s="3"/>
      <c r="AC2304" s="3"/>
      <c r="AD2304" s="3"/>
      <c r="AE2304" s="3"/>
      <c r="AF2304" s="3"/>
      <c r="AG2304" s="3"/>
      <c r="AH2304" s="5"/>
    </row>
    <row r="2305" spans="1:34" s="7" customFormat="1" ht="11.85" customHeight="1" x14ac:dyDescent="0.2">
      <c r="A2305" s="3"/>
      <c r="B2305" s="3"/>
      <c r="C2305" s="2"/>
      <c r="D2305" s="3"/>
      <c r="E2305" s="2"/>
      <c r="F2305" s="3"/>
      <c r="G2305" s="2"/>
      <c r="H2305" s="3"/>
      <c r="I2305" s="2"/>
      <c r="J2305" s="3"/>
      <c r="K2305" s="4"/>
      <c r="L2305" s="3"/>
      <c r="M2305" s="4"/>
      <c r="N2305" s="3"/>
      <c r="O2305" s="4"/>
      <c r="P2305" s="3"/>
      <c r="Q2305" s="4"/>
      <c r="R2305" s="3"/>
      <c r="S2305" s="4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  <c r="AG2305" s="3"/>
      <c r="AH2305" s="5"/>
    </row>
    <row r="2306" spans="1:34" s="7" customFormat="1" ht="11.85" customHeight="1" x14ac:dyDescent="0.2">
      <c r="A2306" s="1"/>
      <c r="B2306" s="1"/>
      <c r="C2306" s="2"/>
      <c r="D2306" s="3"/>
      <c r="E2306" s="2" t="str">
        <f>$E$1</f>
        <v>CITY OF BRADY</v>
      </c>
      <c r="F2306" s="3"/>
      <c r="G2306" s="2"/>
      <c r="H2306" s="3"/>
      <c r="I2306" s="2"/>
      <c r="J2306" s="3"/>
      <c r="K2306" s="4"/>
      <c r="L2306" s="3"/>
      <c r="M2306" s="4"/>
      <c r="N2306" s="3"/>
      <c r="O2306" s="4"/>
      <c r="P2306" s="3"/>
      <c r="Q2306" s="4"/>
      <c r="R2306" s="3"/>
      <c r="S2306" s="4"/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3"/>
      <c r="AF2306" s="3"/>
      <c r="AG2306" s="3"/>
      <c r="AH2306" s="5"/>
    </row>
    <row r="2307" spans="1:34" s="7" customFormat="1" ht="11.85" customHeight="1" x14ac:dyDescent="0.2">
      <c r="A2307" s="3"/>
      <c r="B2307" s="3"/>
      <c r="C2307" s="2"/>
      <c r="D2307" s="3"/>
      <c r="E2307" s="2" t="str">
        <f>$E$2</f>
        <v>BUDGET REPORT</v>
      </c>
      <c r="F2307" s="3"/>
      <c r="G2307" s="2"/>
      <c r="H2307" s="3"/>
      <c r="I2307" s="2"/>
      <c r="J2307" s="3"/>
      <c r="K2307" s="4"/>
      <c r="L2307" s="3"/>
      <c r="M2307" s="4"/>
      <c r="N2307" s="3"/>
      <c r="O2307" s="4"/>
      <c r="P2307" s="3"/>
      <c r="Q2307" s="4"/>
      <c r="R2307" s="3"/>
      <c r="S2307" s="4"/>
      <c r="U2307" s="3"/>
      <c r="V2307" s="3"/>
      <c r="W2307" s="3"/>
      <c r="X2307" s="3"/>
      <c r="Y2307" s="3"/>
      <c r="Z2307" s="3"/>
      <c r="AA2307" s="3"/>
      <c r="AB2307" s="3"/>
      <c r="AC2307" s="3"/>
      <c r="AD2307" s="3"/>
      <c r="AE2307" s="3"/>
      <c r="AF2307" s="3"/>
      <c r="AG2307" s="3"/>
      <c r="AH2307" s="5"/>
    </row>
    <row r="2308" spans="1:34" s="7" customFormat="1" ht="11.85" customHeight="1" x14ac:dyDescent="0.2">
      <c r="A2308" s="3"/>
      <c r="B2308" s="3"/>
      <c r="C2308" s="2"/>
      <c r="D2308" s="3"/>
      <c r="E2308" s="2" t="str">
        <f>$E$3</f>
        <v>FISCAL YEAR 2017 - 2018</v>
      </c>
      <c r="F2308" s="3"/>
      <c r="G2308" s="2"/>
      <c r="H2308" s="3"/>
      <c r="I2308" s="2"/>
      <c r="J2308" s="3"/>
      <c r="K2308" s="4"/>
      <c r="L2308" s="3"/>
      <c r="M2308" s="4"/>
      <c r="N2308" s="3"/>
      <c r="O2308" s="4"/>
      <c r="P2308" s="3"/>
      <c r="Q2308" s="4"/>
      <c r="R2308" s="3"/>
      <c r="S2308" s="4"/>
      <c r="U2308" s="3"/>
      <c r="V2308" s="3"/>
      <c r="W2308" s="3"/>
      <c r="X2308" s="3"/>
      <c r="Y2308" s="3"/>
      <c r="Z2308" s="3"/>
      <c r="AA2308" s="3"/>
      <c r="AB2308" s="3"/>
      <c r="AC2308" s="3"/>
      <c r="AD2308" s="3"/>
      <c r="AE2308" s="3"/>
      <c r="AF2308" s="3"/>
      <c r="AG2308" s="3"/>
      <c r="AH2308" s="5"/>
    </row>
    <row r="2309" spans="1:34" s="7" customFormat="1" ht="11.85" customHeight="1" x14ac:dyDescent="0.2">
      <c r="A2309" s="3" t="s">
        <v>1068</v>
      </c>
      <c r="B2309" s="3"/>
      <c r="C2309" s="2"/>
      <c r="D2309" s="3"/>
      <c r="E2309" s="2"/>
      <c r="F2309" s="3"/>
      <c r="G2309" s="2"/>
      <c r="H2309" s="3"/>
      <c r="I2309" s="2"/>
      <c r="J2309" s="3"/>
      <c r="K2309" s="4"/>
      <c r="L2309" s="3"/>
      <c r="M2309" s="4"/>
      <c r="N2309" s="3"/>
      <c r="O2309" s="4"/>
      <c r="P2309" s="3"/>
      <c r="Q2309" s="4"/>
      <c r="R2309" s="3"/>
      <c r="S2309" s="4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  <c r="AG2309" s="3"/>
      <c r="AH2309" s="5"/>
    </row>
    <row r="2310" spans="1:34" s="7" customFormat="1" ht="11.85" customHeight="1" x14ac:dyDescent="0.2">
      <c r="A2310" s="3"/>
      <c r="B2310" s="3"/>
      <c r="C2310" s="2"/>
      <c r="D2310" s="3"/>
      <c r="E2310" s="2"/>
      <c r="F2310" s="3"/>
      <c r="G2310" s="2"/>
      <c r="H2310" s="3"/>
      <c r="I2310" s="2"/>
      <c r="J2310" s="3"/>
      <c r="K2310" s="4"/>
      <c r="L2310" s="3"/>
      <c r="M2310" s="4"/>
      <c r="N2310" s="3"/>
      <c r="O2310" s="4"/>
      <c r="P2310" s="3"/>
      <c r="Q2310" s="4"/>
      <c r="R2310" s="3"/>
      <c r="S2310" s="4"/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3"/>
      <c r="AF2310" s="3"/>
      <c r="AG2310" s="3"/>
      <c r="AH2310" s="5"/>
    </row>
    <row r="2311" spans="1:34" s="7" customFormat="1" ht="11.85" customHeight="1" x14ac:dyDescent="0.2">
      <c r="A2311" s="3"/>
      <c r="B2311" s="3"/>
      <c r="C2311" s="2"/>
      <c r="D2311" s="3"/>
      <c r="E2311" s="2"/>
      <c r="F2311" s="3"/>
      <c r="G2311" s="2"/>
      <c r="H2311" s="3"/>
      <c r="I2311" s="49" t="str">
        <f>$I$6</f>
        <v>(----- 2016-2017 ------)</v>
      </c>
      <c r="J2311" s="49"/>
      <c r="K2311" s="49"/>
      <c r="L2311" s="8"/>
      <c r="M2311" s="49" t="str">
        <f>$M$6</f>
        <v>2017-2018</v>
      </c>
      <c r="N2311" s="49"/>
      <c r="O2311" s="49"/>
      <c r="P2311" s="49"/>
      <c r="Q2311" s="49"/>
      <c r="R2311" s="3"/>
      <c r="S2311" s="4"/>
      <c r="U2311" s="3"/>
      <c r="V2311" s="3"/>
      <c r="W2311" s="3"/>
      <c r="X2311" s="3"/>
      <c r="Y2311" s="3"/>
      <c r="Z2311" s="3"/>
      <c r="AA2311" s="3"/>
      <c r="AB2311" s="3"/>
      <c r="AC2311" s="3"/>
      <c r="AD2311" s="3"/>
      <c r="AE2311" s="3"/>
      <c r="AF2311" s="3"/>
      <c r="AG2311" s="3"/>
      <c r="AH2311" s="5"/>
    </row>
    <row r="2312" spans="1:34" s="7" customFormat="1" ht="11.85" customHeight="1" x14ac:dyDescent="0.2">
      <c r="A2312" s="3"/>
      <c r="B2312" s="3"/>
      <c r="C2312" s="9" t="str">
        <f>$C$7</f>
        <v>2013-2014</v>
      </c>
      <c r="D2312" s="8"/>
      <c r="E2312" s="9" t="str">
        <f>$E$7</f>
        <v>2014-2015</v>
      </c>
      <c r="F2312" s="8"/>
      <c r="G2312" s="9" t="str">
        <f>$G$7</f>
        <v>2015-2016</v>
      </c>
      <c r="H2312" s="8"/>
      <c r="I2312" s="9" t="s">
        <v>9</v>
      </c>
      <c r="J2312" s="8"/>
      <c r="K2312" s="10" t="str">
        <f>+$K$7</f>
        <v>PROJECTED</v>
      </c>
      <c r="L2312" s="8"/>
      <c r="M2312" s="10" t="str">
        <f>$M$7</f>
        <v>2017-2018</v>
      </c>
      <c r="N2312" s="8"/>
      <c r="O2312" s="10" t="str">
        <f>$O$7</f>
        <v>2017-2018</v>
      </c>
      <c r="P2312" s="8"/>
      <c r="Q2312" s="10" t="str">
        <f>$Q$7</f>
        <v>APPROVED</v>
      </c>
      <c r="R2312" s="3"/>
      <c r="S2312" s="4"/>
      <c r="U2312" s="3"/>
      <c r="V2312" s="3"/>
      <c r="W2312" s="3"/>
      <c r="X2312" s="3"/>
      <c r="Y2312" s="3"/>
      <c r="Z2312" s="3"/>
      <c r="AA2312" s="3"/>
      <c r="AB2312" s="3"/>
      <c r="AC2312" s="3"/>
      <c r="AD2312" s="3"/>
      <c r="AE2312" s="3"/>
      <c r="AF2312" s="3"/>
      <c r="AG2312" s="3"/>
      <c r="AH2312" s="5"/>
    </row>
    <row r="2313" spans="1:34" s="7" customFormat="1" ht="11.85" customHeight="1" x14ac:dyDescent="0.2">
      <c r="A2313" s="11"/>
      <c r="B2313" s="3"/>
      <c r="C2313" s="12" t="s">
        <v>12</v>
      </c>
      <c r="D2313" s="8"/>
      <c r="E2313" s="12" t="s">
        <v>12</v>
      </c>
      <c r="F2313" s="8"/>
      <c r="G2313" s="12" t="s">
        <v>12</v>
      </c>
      <c r="H2313" s="8"/>
      <c r="I2313" s="12" t="s">
        <v>13</v>
      </c>
      <c r="J2313" s="8"/>
      <c r="K2313" s="13" t="s">
        <v>13</v>
      </c>
      <c r="L2313" s="8"/>
      <c r="M2313" s="13" t="str">
        <f>$M$8</f>
        <v>BASE</v>
      </c>
      <c r="N2313" s="8"/>
      <c r="O2313" s="13" t="str">
        <f>$O$8</f>
        <v>SUPPLEMENTAL</v>
      </c>
      <c r="P2313" s="8"/>
      <c r="Q2313" s="13" t="str">
        <f>$Q$8</f>
        <v>BUDGET</v>
      </c>
      <c r="R2313" s="3"/>
      <c r="S2313" s="4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  <c r="AG2313" s="3"/>
      <c r="AH2313" s="5"/>
    </row>
    <row r="2314" spans="1:34" s="7" customFormat="1" ht="11.85" customHeight="1" x14ac:dyDescent="0.2">
      <c r="A2314" s="3"/>
      <c r="B2314" s="3"/>
      <c r="C2314" s="2"/>
      <c r="D2314" s="3"/>
      <c r="E2314" s="2"/>
      <c r="F2314" s="3"/>
      <c r="G2314" s="2"/>
      <c r="H2314" s="3"/>
      <c r="I2314" s="2"/>
      <c r="J2314" s="3"/>
      <c r="K2314" s="4"/>
      <c r="L2314" s="3"/>
      <c r="M2314" s="4"/>
      <c r="N2314" s="3"/>
      <c r="O2314" s="4"/>
      <c r="P2314" s="3"/>
      <c r="Q2314" s="4"/>
      <c r="R2314" s="3"/>
      <c r="S2314" s="45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  <c r="AG2314" s="3"/>
      <c r="AH2314" s="5"/>
    </row>
    <row r="2315" spans="1:34" s="7" customFormat="1" ht="11.85" customHeight="1" x14ac:dyDescent="0.2">
      <c r="A2315" s="3" t="s">
        <v>16</v>
      </c>
      <c r="B2315" s="3"/>
      <c r="C2315" s="2"/>
      <c r="D2315" s="3"/>
      <c r="E2315" s="2"/>
      <c r="F2315" s="3"/>
      <c r="G2315" s="2"/>
      <c r="H2315" s="3"/>
      <c r="I2315" s="2"/>
      <c r="J2315" s="30"/>
      <c r="K2315" s="31"/>
      <c r="L2315" s="3"/>
      <c r="M2315" s="4"/>
      <c r="N2315" s="3"/>
      <c r="O2315" s="4"/>
      <c r="P2315" s="3"/>
      <c r="Q2315" s="4"/>
      <c r="R2315" s="3"/>
      <c r="S2315" s="4"/>
      <c r="U2315" s="3"/>
      <c r="V2315" s="3"/>
      <c r="W2315" s="3"/>
      <c r="X2315" s="3"/>
      <c r="Y2315" s="3"/>
      <c r="Z2315" s="3"/>
      <c r="AA2315" s="3"/>
      <c r="AB2315" s="3"/>
      <c r="AC2315" s="3"/>
      <c r="AD2315" s="3"/>
      <c r="AE2315" s="3"/>
      <c r="AF2315" s="3"/>
      <c r="AG2315" s="3"/>
      <c r="AH2315" s="5"/>
    </row>
    <row r="2316" spans="1:34" s="7" customFormat="1" ht="11.85" customHeight="1" x14ac:dyDescent="0.2">
      <c r="A2316" s="3" t="s">
        <v>17</v>
      </c>
      <c r="B2316" s="3"/>
      <c r="C2316" s="2">
        <v>5237001.5</v>
      </c>
      <c r="D2316" s="2"/>
      <c r="E2316" s="2">
        <f>+C2777</f>
        <v>6221018.6500000004</v>
      </c>
      <c r="F2316" s="2"/>
      <c r="G2316" s="2">
        <f>+E2777</f>
        <v>6618643.1699999999</v>
      </c>
      <c r="H2316" s="2"/>
      <c r="I2316" s="2">
        <f>+G2777</f>
        <v>7152396.5199999986</v>
      </c>
      <c r="J2316" s="2"/>
      <c r="K2316" s="4">
        <f>+I2316</f>
        <v>7152396.5199999986</v>
      </c>
      <c r="L2316" s="2"/>
      <c r="M2316" s="4">
        <f>+K2777</f>
        <v>5758761.5199999996</v>
      </c>
      <c r="N2316" s="2"/>
      <c r="O2316" s="4"/>
      <c r="P2316" s="2"/>
      <c r="Q2316" s="4">
        <f>+M2316</f>
        <v>5758761.5199999996</v>
      </c>
      <c r="R2316" s="3"/>
      <c r="S2316" s="4"/>
      <c r="U2316" s="3"/>
      <c r="V2316" s="3"/>
      <c r="W2316" s="3"/>
      <c r="X2316" s="3"/>
      <c r="Y2316" s="3"/>
      <c r="Z2316" s="3"/>
      <c r="AA2316" s="3"/>
      <c r="AB2316" s="3"/>
      <c r="AC2316" s="3"/>
      <c r="AD2316" s="3"/>
      <c r="AE2316" s="3"/>
      <c r="AF2316" s="3"/>
      <c r="AG2316" s="3"/>
      <c r="AH2316" s="5"/>
    </row>
    <row r="2317" spans="1:34" s="7" customFormat="1" ht="11.85" customHeight="1" x14ac:dyDescent="0.2">
      <c r="A2317" s="3"/>
      <c r="B2317" s="3"/>
      <c r="C2317" s="2"/>
      <c r="D2317" s="2"/>
      <c r="E2317" s="2"/>
      <c r="F2317" s="2"/>
      <c r="G2317" s="2"/>
      <c r="H2317" s="2"/>
      <c r="I2317" s="2"/>
      <c r="J2317" s="2"/>
      <c r="K2317" s="4"/>
      <c r="L2317" s="2"/>
      <c r="M2317" s="4"/>
      <c r="N2317" s="2"/>
      <c r="O2317" s="4"/>
      <c r="P2317" s="2"/>
      <c r="Q2317" s="4"/>
      <c r="R2317" s="3"/>
      <c r="S2317" s="4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  <c r="AG2317" s="3"/>
      <c r="AH2317" s="5"/>
    </row>
    <row r="2318" spans="1:34" s="7" customFormat="1" ht="11.85" customHeight="1" x14ac:dyDescent="0.2">
      <c r="A2318" s="14" t="s">
        <v>18</v>
      </c>
      <c r="B2318" s="3"/>
      <c r="C2318" s="2"/>
      <c r="D2318" s="2"/>
      <c r="E2318" s="2"/>
      <c r="F2318" s="2"/>
      <c r="G2318" s="2"/>
      <c r="H2318" s="2"/>
      <c r="I2318" s="2"/>
      <c r="J2318" s="2"/>
      <c r="K2318" s="4"/>
      <c r="L2318" s="2"/>
      <c r="M2318" s="4"/>
      <c r="N2318" s="2"/>
      <c r="O2318" s="4"/>
      <c r="P2318" s="2"/>
      <c r="Q2318" s="4"/>
      <c r="R2318" s="3"/>
      <c r="S2318" s="4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  <c r="AG2318" s="3"/>
      <c r="AH2318" s="5"/>
    </row>
    <row r="2319" spans="1:34" s="7" customFormat="1" ht="11.85" customHeight="1" x14ac:dyDescent="0.2">
      <c r="A2319" s="14"/>
      <c r="B2319" s="3"/>
      <c r="C2319" s="2"/>
      <c r="D2319" s="2"/>
      <c r="E2319" s="2"/>
      <c r="F2319" s="2"/>
      <c r="G2319" s="2"/>
      <c r="H2319" s="2"/>
      <c r="I2319" s="2"/>
      <c r="J2319" s="2"/>
      <c r="K2319" s="4"/>
      <c r="L2319" s="2"/>
      <c r="M2319" s="4"/>
      <c r="N2319" s="2"/>
      <c r="O2319" s="4"/>
      <c r="P2319" s="2"/>
      <c r="Q2319" s="4"/>
      <c r="R2319" s="3"/>
      <c r="S2319" s="4"/>
      <c r="U2319" s="3"/>
      <c r="V2319" s="3"/>
      <c r="W2319" s="3"/>
      <c r="X2319" s="3"/>
      <c r="Y2319" s="3"/>
      <c r="Z2319" s="3"/>
      <c r="AA2319" s="3"/>
      <c r="AB2319" s="3"/>
      <c r="AC2319" s="3"/>
      <c r="AD2319" s="3"/>
      <c r="AE2319" s="3"/>
      <c r="AF2319" s="3"/>
      <c r="AG2319" s="3"/>
      <c r="AH2319" s="5"/>
    </row>
    <row r="2320" spans="1:34" s="7" customFormat="1" ht="11.85" customHeight="1" x14ac:dyDescent="0.2">
      <c r="A2320" s="14" t="s">
        <v>1069</v>
      </c>
      <c r="B2320" s="3"/>
      <c r="C2320" s="2"/>
      <c r="D2320" s="2"/>
      <c r="E2320" s="2"/>
      <c r="F2320" s="2"/>
      <c r="G2320" s="2"/>
      <c r="H2320" s="2"/>
      <c r="I2320" s="2"/>
      <c r="J2320" s="2"/>
      <c r="K2320" s="4"/>
      <c r="L2320" s="2"/>
      <c r="M2320" s="4"/>
      <c r="N2320" s="2"/>
      <c r="O2320" s="4"/>
      <c r="P2320" s="2"/>
      <c r="Q2320" s="4"/>
      <c r="R2320" s="3"/>
      <c r="S2320" s="4"/>
      <c r="U2320" s="3"/>
      <c r="V2320" s="3"/>
      <c r="W2320" s="3"/>
      <c r="X2320" s="3"/>
      <c r="Y2320" s="3"/>
      <c r="Z2320" s="3"/>
      <c r="AA2320" s="3"/>
      <c r="AB2320" s="3"/>
      <c r="AC2320" s="3"/>
      <c r="AD2320" s="3"/>
      <c r="AE2320" s="3"/>
      <c r="AF2320" s="3"/>
      <c r="AG2320" s="3"/>
      <c r="AH2320" s="5"/>
    </row>
    <row r="2321" spans="1:34" s="7" customFormat="1" ht="11.85" customHeight="1" x14ac:dyDescent="0.2">
      <c r="A2321" s="26" t="s">
        <v>1070</v>
      </c>
      <c r="B2321" s="3"/>
      <c r="C2321" s="2">
        <v>0</v>
      </c>
      <c r="D2321" s="2"/>
      <c r="E2321" s="2">
        <v>0</v>
      </c>
      <c r="F2321" s="2"/>
      <c r="G2321" s="2">
        <v>3402.79</v>
      </c>
      <c r="H2321" s="2"/>
      <c r="I2321" s="2">
        <v>0</v>
      </c>
      <c r="J2321" s="2"/>
      <c r="K2321" s="4">
        <v>0</v>
      </c>
      <c r="L2321" s="2"/>
      <c r="M2321" s="4">
        <v>0</v>
      </c>
      <c r="N2321" s="2"/>
      <c r="O2321" s="4">
        <v>0</v>
      </c>
      <c r="P2321" s="2"/>
      <c r="Q2321" s="4">
        <f>M2321+O2321</f>
        <v>0</v>
      </c>
      <c r="R2321" s="3"/>
      <c r="S2321" s="4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  <c r="AG2321" s="3"/>
      <c r="AH2321" s="5"/>
    </row>
    <row r="2322" spans="1:34" s="7" customFormat="1" ht="11.85" customHeight="1" x14ac:dyDescent="0.2">
      <c r="A2322" s="26" t="s">
        <v>1071</v>
      </c>
      <c r="B2322" s="3"/>
      <c r="C2322" s="16">
        <v>0</v>
      </c>
      <c r="D2322" s="2"/>
      <c r="E2322" s="16">
        <v>0</v>
      </c>
      <c r="F2322" s="2"/>
      <c r="G2322" s="16">
        <v>2218.84</v>
      </c>
      <c r="H2322" s="2"/>
      <c r="I2322" s="16">
        <v>0</v>
      </c>
      <c r="J2322" s="2"/>
      <c r="K2322" s="17">
        <v>0</v>
      </c>
      <c r="L2322" s="2"/>
      <c r="M2322" s="17">
        <v>0</v>
      </c>
      <c r="N2322" s="2"/>
      <c r="O2322" s="17">
        <v>0</v>
      </c>
      <c r="P2322" s="2"/>
      <c r="Q2322" s="17">
        <f>M2322+O2322</f>
        <v>0</v>
      </c>
      <c r="R2322" s="3"/>
      <c r="S2322" s="4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  <c r="AG2322" s="3"/>
      <c r="AH2322" s="5"/>
    </row>
    <row r="2323" spans="1:34" s="7" customFormat="1" ht="11.85" customHeight="1" x14ac:dyDescent="0.2">
      <c r="A2323" s="26" t="s">
        <v>1072</v>
      </c>
      <c r="B2323" s="3"/>
      <c r="C2323" s="2">
        <f>SUM(C2321:C2322)</f>
        <v>0</v>
      </c>
      <c r="D2323" s="2"/>
      <c r="E2323" s="2">
        <f>SUM(E2321:E2322)</f>
        <v>0</v>
      </c>
      <c r="F2323" s="2"/>
      <c r="G2323" s="2">
        <f>SUM(G2321:G2322)</f>
        <v>5621.63</v>
      </c>
      <c r="H2323" s="2"/>
      <c r="I2323" s="2">
        <f>SUM(I2321:I2322)</f>
        <v>0</v>
      </c>
      <c r="J2323" s="2"/>
      <c r="K2323" s="4">
        <f>SUM(K2321:K2322)</f>
        <v>0</v>
      </c>
      <c r="L2323" s="2"/>
      <c r="M2323" s="4">
        <f>SUM(M2321:M2322)</f>
        <v>0</v>
      </c>
      <c r="N2323" s="2"/>
      <c r="O2323" s="4">
        <f>SUM(O2321:O2322)</f>
        <v>0</v>
      </c>
      <c r="P2323" s="2"/>
      <c r="Q2323" s="4">
        <f>SUM(Q2321:Q2322)</f>
        <v>0</v>
      </c>
      <c r="R2323" s="3"/>
      <c r="S2323" s="4"/>
      <c r="U2323" s="3"/>
      <c r="V2323" s="3"/>
      <c r="W2323" s="3"/>
      <c r="X2323" s="3"/>
      <c r="Y2323" s="3"/>
      <c r="Z2323" s="3"/>
      <c r="AA2323" s="3"/>
      <c r="AB2323" s="3"/>
      <c r="AC2323" s="3"/>
      <c r="AD2323" s="3"/>
      <c r="AE2323" s="3"/>
      <c r="AF2323" s="3"/>
      <c r="AG2323" s="3"/>
      <c r="AH2323" s="5"/>
    </row>
    <row r="2324" spans="1:34" s="7" customFormat="1" ht="11.85" customHeight="1" x14ac:dyDescent="0.2">
      <c r="A2324" s="3"/>
      <c r="B2324" s="3"/>
      <c r="C2324" s="2"/>
      <c r="D2324" s="2"/>
      <c r="E2324" s="2"/>
      <c r="F2324" s="2"/>
      <c r="G2324" s="2"/>
      <c r="H2324" s="2"/>
      <c r="I2324" s="2"/>
      <c r="J2324" s="2"/>
      <c r="K2324" s="4"/>
      <c r="L2324" s="2"/>
      <c r="M2324" s="4"/>
      <c r="N2324" s="2"/>
      <c r="O2324" s="4"/>
      <c r="P2324" s="2"/>
      <c r="Q2324" s="4"/>
      <c r="R2324" s="3"/>
      <c r="S2324" s="4"/>
      <c r="U2324" s="3"/>
      <c r="V2324" s="3"/>
      <c r="W2324" s="3"/>
      <c r="X2324" s="3"/>
      <c r="Y2324" s="3"/>
      <c r="Z2324" s="3"/>
      <c r="AA2324" s="3"/>
      <c r="AB2324" s="3"/>
      <c r="AC2324" s="3"/>
      <c r="AD2324" s="3"/>
      <c r="AE2324" s="3"/>
      <c r="AF2324" s="3"/>
      <c r="AG2324" s="3"/>
      <c r="AH2324" s="5"/>
    </row>
    <row r="2325" spans="1:34" s="7" customFormat="1" ht="11.85" customHeight="1" x14ac:dyDescent="0.2">
      <c r="A2325" s="14" t="s">
        <v>1073</v>
      </c>
      <c r="B2325" s="3"/>
      <c r="C2325" s="2"/>
      <c r="D2325" s="2"/>
      <c r="E2325" s="2"/>
      <c r="F2325" s="2"/>
      <c r="G2325" s="2"/>
      <c r="H2325" s="2"/>
      <c r="I2325" s="2"/>
      <c r="J2325" s="2"/>
      <c r="K2325" s="4"/>
      <c r="L2325" s="2"/>
      <c r="M2325" s="4"/>
      <c r="N2325" s="2"/>
      <c r="O2325" s="4"/>
      <c r="P2325" s="2"/>
      <c r="Q2325" s="4"/>
      <c r="R2325" s="3"/>
      <c r="S2325" s="4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  <c r="AG2325" s="3"/>
      <c r="AH2325" s="5"/>
    </row>
    <row r="2326" spans="1:34" s="7" customFormat="1" ht="11.85" customHeight="1" x14ac:dyDescent="0.2">
      <c r="A2326" s="3" t="s">
        <v>1074</v>
      </c>
      <c r="B2326" s="3"/>
      <c r="C2326" s="2">
        <v>1750336.78</v>
      </c>
      <c r="D2326" s="2"/>
      <c r="E2326" s="2">
        <v>1782362.08</v>
      </c>
      <c r="F2326" s="2"/>
      <c r="G2326" s="2">
        <v>1706151.48</v>
      </c>
      <c r="H2326" s="2"/>
      <c r="I2326" s="2">
        <v>1965000</v>
      </c>
      <c r="J2326" s="2"/>
      <c r="K2326" s="4">
        <v>1900000</v>
      </c>
      <c r="L2326" s="2"/>
      <c r="M2326" s="4">
        <v>1940000</v>
      </c>
      <c r="N2326" s="2"/>
      <c r="O2326" s="4">
        <v>0</v>
      </c>
      <c r="P2326" s="2"/>
      <c r="Q2326" s="4">
        <f t="shared" ref="Q2326:Q2332" si="75">M2326+O2326</f>
        <v>1940000</v>
      </c>
      <c r="R2326" s="3"/>
      <c r="S2326" s="4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  <c r="AG2326" s="3"/>
      <c r="AH2326" s="5"/>
    </row>
    <row r="2327" spans="1:34" s="7" customFormat="1" ht="11.85" customHeight="1" x14ac:dyDescent="0.2">
      <c r="A2327" s="3" t="s">
        <v>1075</v>
      </c>
      <c r="B2327" s="3"/>
      <c r="C2327" s="2">
        <v>1198577.02</v>
      </c>
      <c r="D2327" s="2"/>
      <c r="E2327" s="2">
        <v>1261565.01</v>
      </c>
      <c r="F2327" s="2"/>
      <c r="G2327" s="2">
        <v>1201730.3500000001</v>
      </c>
      <c r="H2327" s="2"/>
      <c r="I2327" s="2">
        <v>1450000</v>
      </c>
      <c r="J2327" s="2"/>
      <c r="K2327" s="4">
        <v>1430000</v>
      </c>
      <c r="L2327" s="2"/>
      <c r="M2327" s="4">
        <v>1400000</v>
      </c>
      <c r="N2327" s="2"/>
      <c r="O2327" s="4">
        <v>0</v>
      </c>
      <c r="P2327" s="2"/>
      <c r="Q2327" s="4">
        <f t="shared" si="75"/>
        <v>1400000</v>
      </c>
      <c r="R2327" s="3"/>
      <c r="S2327" s="4"/>
      <c r="U2327" s="3"/>
      <c r="V2327" s="3"/>
      <c r="W2327" s="3"/>
      <c r="X2327" s="3"/>
      <c r="Y2327" s="3"/>
      <c r="Z2327" s="3"/>
      <c r="AA2327" s="3"/>
      <c r="AB2327" s="3"/>
      <c r="AC2327" s="3"/>
      <c r="AD2327" s="3"/>
      <c r="AE2327" s="3"/>
      <c r="AF2327" s="3"/>
      <c r="AG2327" s="3"/>
      <c r="AH2327" s="5"/>
    </row>
    <row r="2328" spans="1:34" s="7" customFormat="1" ht="11.85" customHeight="1" x14ac:dyDescent="0.2">
      <c r="A2328" s="3" t="s">
        <v>1076</v>
      </c>
      <c r="B2328" s="3"/>
      <c r="C2328" s="2">
        <v>121736.57</v>
      </c>
      <c r="D2328" s="2"/>
      <c r="E2328" s="2">
        <v>113326.71</v>
      </c>
      <c r="F2328" s="2"/>
      <c r="G2328" s="2">
        <v>113054.91</v>
      </c>
      <c r="H2328" s="2"/>
      <c r="I2328" s="2">
        <v>151000</v>
      </c>
      <c r="J2328" s="2"/>
      <c r="K2328" s="4">
        <v>151000</v>
      </c>
      <c r="L2328" s="2"/>
      <c r="M2328" s="4">
        <v>150000</v>
      </c>
      <c r="N2328" s="2"/>
      <c r="O2328" s="4">
        <v>0</v>
      </c>
      <c r="P2328" s="2"/>
      <c r="Q2328" s="4">
        <f t="shared" si="75"/>
        <v>150000</v>
      </c>
      <c r="R2328" s="3"/>
      <c r="S2328" s="4"/>
      <c r="U2328" s="3"/>
      <c r="V2328" s="3"/>
      <c r="W2328" s="3"/>
      <c r="X2328" s="3"/>
      <c r="Y2328" s="3"/>
      <c r="Z2328" s="3"/>
      <c r="AA2328" s="3"/>
      <c r="AB2328" s="3"/>
      <c r="AC2328" s="3"/>
      <c r="AD2328" s="3"/>
      <c r="AE2328" s="3"/>
      <c r="AF2328" s="3"/>
      <c r="AG2328" s="3"/>
      <c r="AH2328" s="5"/>
    </row>
    <row r="2329" spans="1:34" s="7" customFormat="1" ht="11.85" customHeight="1" x14ac:dyDescent="0.2">
      <c r="A2329" s="3" t="s">
        <v>1077</v>
      </c>
      <c r="B2329" s="3"/>
      <c r="C2329" s="2">
        <v>4542647.87</v>
      </c>
      <c r="D2329" s="2"/>
      <c r="E2329" s="2">
        <v>4934623.91</v>
      </c>
      <c r="F2329" s="2"/>
      <c r="G2329" s="2">
        <v>4117332.63</v>
      </c>
      <c r="H2329" s="2"/>
      <c r="I2329" s="2">
        <v>4000000</v>
      </c>
      <c r="J2329" s="2"/>
      <c r="K2329" s="4">
        <v>4000000</v>
      </c>
      <c r="L2329" s="2"/>
      <c r="M2329" s="4">
        <v>4000000</v>
      </c>
      <c r="N2329" s="2"/>
      <c r="O2329" s="4">
        <v>0</v>
      </c>
      <c r="P2329" s="2"/>
      <c r="Q2329" s="4">
        <f t="shared" si="75"/>
        <v>4000000</v>
      </c>
      <c r="R2329" s="3"/>
      <c r="S2329" s="4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  <c r="AG2329" s="3"/>
      <c r="AH2329" s="5"/>
    </row>
    <row r="2330" spans="1:34" s="7" customFormat="1" ht="11.85" customHeight="1" x14ac:dyDescent="0.2">
      <c r="A2330" s="3" t="s">
        <v>1078</v>
      </c>
      <c r="B2330" s="3"/>
      <c r="C2330" s="2">
        <v>172248.73</v>
      </c>
      <c r="D2330" s="2"/>
      <c r="E2330" s="2">
        <v>177515.68</v>
      </c>
      <c r="F2330" s="2"/>
      <c r="G2330" s="2">
        <v>172082.01</v>
      </c>
      <c r="H2330" s="2"/>
      <c r="I2330" s="2">
        <v>214000</v>
      </c>
      <c r="J2330" s="2"/>
      <c r="K2330" s="4">
        <v>200000</v>
      </c>
      <c r="L2330" s="2"/>
      <c r="M2330" s="4">
        <v>200000</v>
      </c>
      <c r="N2330" s="2"/>
      <c r="O2330" s="4">
        <v>0</v>
      </c>
      <c r="P2330" s="2"/>
      <c r="Q2330" s="4">
        <f t="shared" si="75"/>
        <v>200000</v>
      </c>
      <c r="R2330" s="3"/>
      <c r="S2330" s="4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  <c r="AG2330" s="3"/>
      <c r="AH2330" s="5"/>
    </row>
    <row r="2331" spans="1:34" s="7" customFormat="1" ht="11.85" customHeight="1" x14ac:dyDescent="0.2">
      <c r="A2331" s="3" t="s">
        <v>1079</v>
      </c>
      <c r="B2331" s="3"/>
      <c r="C2331" s="2">
        <v>18561.73</v>
      </c>
      <c r="D2331" s="2"/>
      <c r="E2331" s="2">
        <v>18019.39</v>
      </c>
      <c r="F2331" s="2"/>
      <c r="G2331" s="2">
        <v>18149.060000000001</v>
      </c>
      <c r="H2331" s="2"/>
      <c r="I2331" s="2">
        <v>18000</v>
      </c>
      <c r="J2331" s="2"/>
      <c r="K2331" s="4">
        <v>18000</v>
      </c>
      <c r="L2331" s="2"/>
      <c r="M2331" s="4">
        <v>18000</v>
      </c>
      <c r="N2331" s="2"/>
      <c r="O2331" s="4">
        <v>0</v>
      </c>
      <c r="P2331" s="2"/>
      <c r="Q2331" s="4">
        <f t="shared" si="75"/>
        <v>18000</v>
      </c>
      <c r="R2331" s="3"/>
      <c r="S2331" s="4"/>
      <c r="U2331" s="3"/>
      <c r="V2331" s="3"/>
      <c r="W2331" s="3"/>
      <c r="X2331" s="3"/>
      <c r="Y2331" s="3"/>
      <c r="Z2331" s="3"/>
      <c r="AA2331" s="3"/>
      <c r="AB2331" s="3"/>
      <c r="AC2331" s="3"/>
      <c r="AD2331" s="3"/>
      <c r="AE2331" s="3"/>
      <c r="AF2331" s="3"/>
      <c r="AG2331" s="3"/>
      <c r="AH2331" s="5"/>
    </row>
    <row r="2332" spans="1:34" s="7" customFormat="1" ht="11.85" customHeight="1" x14ac:dyDescent="0.2">
      <c r="A2332" s="3" t="s">
        <v>1080</v>
      </c>
      <c r="B2332" s="3"/>
      <c r="C2332" s="16">
        <v>0</v>
      </c>
      <c r="D2332" s="2"/>
      <c r="E2332" s="16">
        <v>0</v>
      </c>
      <c r="F2332" s="2"/>
      <c r="G2332" s="16">
        <v>0</v>
      </c>
      <c r="H2332" s="2"/>
      <c r="I2332" s="16">
        <v>0</v>
      </c>
      <c r="J2332" s="2"/>
      <c r="K2332" s="17">
        <v>0</v>
      </c>
      <c r="L2332" s="2"/>
      <c r="M2332" s="17">
        <v>0</v>
      </c>
      <c r="N2332" s="2"/>
      <c r="O2332" s="17">
        <v>0</v>
      </c>
      <c r="P2332" s="2"/>
      <c r="Q2332" s="17">
        <f t="shared" si="75"/>
        <v>0</v>
      </c>
      <c r="R2332" s="3"/>
      <c r="S2332" s="4"/>
      <c r="U2332" s="3"/>
      <c r="V2332" s="3"/>
      <c r="W2332" s="3"/>
      <c r="X2332" s="3"/>
      <c r="Y2332" s="3"/>
      <c r="Z2332" s="3"/>
      <c r="AA2332" s="3"/>
      <c r="AB2332" s="3"/>
      <c r="AC2332" s="3"/>
      <c r="AD2332" s="3"/>
      <c r="AE2332" s="3"/>
      <c r="AF2332" s="3"/>
      <c r="AG2332" s="3"/>
      <c r="AH2332" s="5"/>
    </row>
    <row r="2333" spans="1:34" s="7" customFormat="1" ht="11.85" customHeight="1" x14ac:dyDescent="0.2">
      <c r="A2333" s="3" t="s">
        <v>1081</v>
      </c>
      <c r="B2333" s="3"/>
      <c r="C2333" s="2">
        <f>SUM(C2326:C2332)</f>
        <v>7804108.7000000011</v>
      </c>
      <c r="D2333" s="2"/>
      <c r="E2333" s="2">
        <f>SUM(E2326:E2332)</f>
        <v>8287412.7799999993</v>
      </c>
      <c r="F2333" s="2"/>
      <c r="G2333" s="2">
        <f>SUM(G2326:G2332)</f>
        <v>7328500.4399999995</v>
      </c>
      <c r="H2333" s="2"/>
      <c r="I2333" s="2">
        <f>SUM(I2326:I2332)</f>
        <v>7798000</v>
      </c>
      <c r="J2333" s="2"/>
      <c r="K2333" s="4">
        <f>SUM(K2326:K2332)</f>
        <v>7699000</v>
      </c>
      <c r="L2333" s="2"/>
      <c r="M2333" s="4">
        <f>SUM(M2326:M2332)</f>
        <v>7708000</v>
      </c>
      <c r="N2333" s="2"/>
      <c r="O2333" s="4">
        <f>SUM(O2326:O2332)</f>
        <v>0</v>
      </c>
      <c r="P2333" s="2"/>
      <c r="Q2333" s="4">
        <f>SUM(Q2326:Q2332)</f>
        <v>7708000</v>
      </c>
      <c r="R2333" s="3"/>
      <c r="S2333" s="4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  <c r="AG2333" s="3"/>
      <c r="AH2333" s="5"/>
    </row>
    <row r="2334" spans="1:34" s="7" customFormat="1" ht="11.85" customHeight="1" x14ac:dyDescent="0.2">
      <c r="A2334" s="3"/>
      <c r="B2334" s="3"/>
      <c r="C2334" s="2"/>
      <c r="D2334" s="2"/>
      <c r="E2334" s="2"/>
      <c r="F2334" s="2"/>
      <c r="G2334" s="2"/>
      <c r="H2334" s="2"/>
      <c r="I2334" s="2"/>
      <c r="J2334" s="2"/>
      <c r="K2334" s="4"/>
      <c r="L2334" s="2"/>
      <c r="M2334" s="4"/>
      <c r="N2334" s="2"/>
      <c r="O2334" s="4"/>
      <c r="P2334" s="2"/>
      <c r="Q2334" s="4"/>
      <c r="R2334" s="3"/>
      <c r="S2334" s="4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  <c r="AG2334" s="3"/>
      <c r="AH2334" s="5"/>
    </row>
    <row r="2335" spans="1:34" s="7" customFormat="1" ht="11.85" customHeight="1" x14ac:dyDescent="0.2">
      <c r="A2335" s="14" t="s">
        <v>1082</v>
      </c>
      <c r="B2335" s="3"/>
      <c r="C2335" s="2"/>
      <c r="D2335" s="2"/>
      <c r="E2335" s="2"/>
      <c r="F2335" s="2"/>
      <c r="G2335" s="2"/>
      <c r="H2335" s="2"/>
      <c r="I2335" s="2"/>
      <c r="J2335" s="2"/>
      <c r="K2335" s="4"/>
      <c r="L2335" s="2"/>
      <c r="M2335" s="4"/>
      <c r="N2335" s="2"/>
      <c r="O2335" s="4"/>
      <c r="P2335" s="2"/>
      <c r="Q2335" s="4"/>
      <c r="R2335" s="3"/>
      <c r="S2335" s="4"/>
      <c r="U2335" s="3"/>
      <c r="V2335" s="3"/>
      <c r="W2335" s="3"/>
      <c r="X2335" s="3"/>
      <c r="Y2335" s="3"/>
      <c r="Z2335" s="3"/>
      <c r="AA2335" s="3"/>
      <c r="AB2335" s="3"/>
      <c r="AC2335" s="3"/>
      <c r="AD2335" s="3"/>
      <c r="AE2335" s="3"/>
      <c r="AF2335" s="3"/>
      <c r="AG2335" s="3"/>
      <c r="AH2335" s="5"/>
    </row>
    <row r="2336" spans="1:34" ht="11.85" customHeight="1" x14ac:dyDescent="0.2">
      <c r="A2336" s="3" t="s">
        <v>1083</v>
      </c>
      <c r="C2336" s="2">
        <v>476512.72</v>
      </c>
      <c r="D2336" s="2"/>
      <c r="E2336" s="2">
        <v>534864.12</v>
      </c>
      <c r="F2336" s="2"/>
      <c r="G2336" s="2">
        <v>555612.07999999996</v>
      </c>
      <c r="H2336" s="2"/>
      <c r="I2336" s="2">
        <v>618800</v>
      </c>
      <c r="J2336" s="2"/>
      <c r="K2336" s="4">
        <v>615800</v>
      </c>
      <c r="L2336" s="2"/>
      <c r="M2336" s="4">
        <v>675000</v>
      </c>
      <c r="N2336" s="2"/>
      <c r="O2336" s="4">
        <v>0</v>
      </c>
      <c r="P2336" s="2"/>
      <c r="Q2336" s="4">
        <f>M2336+O2336</f>
        <v>675000</v>
      </c>
    </row>
    <row r="2337" spans="1:34" ht="11.85" customHeight="1" x14ac:dyDescent="0.2">
      <c r="A2337" s="3" t="s">
        <v>1084</v>
      </c>
      <c r="C2337" s="2">
        <v>172082.83</v>
      </c>
      <c r="D2337" s="2"/>
      <c r="E2337" s="2">
        <v>223771.29</v>
      </c>
      <c r="F2337" s="2"/>
      <c r="G2337" s="2">
        <v>266513.15000000002</v>
      </c>
      <c r="H2337" s="2"/>
      <c r="I2337" s="2">
        <v>291200</v>
      </c>
      <c r="J2337" s="2"/>
      <c r="K2337" s="4">
        <v>280000</v>
      </c>
      <c r="L2337" s="2"/>
      <c r="M2337" s="4">
        <v>310000</v>
      </c>
      <c r="N2337" s="2"/>
      <c r="O2337" s="4">
        <v>0</v>
      </c>
      <c r="P2337" s="2"/>
      <c r="Q2337" s="4">
        <f>M2337+O2337</f>
        <v>310000</v>
      </c>
    </row>
    <row r="2338" spans="1:34" ht="11.85" customHeight="1" x14ac:dyDescent="0.2">
      <c r="A2338" s="3" t="s">
        <v>1085</v>
      </c>
      <c r="C2338" s="2">
        <v>4916.3999999999996</v>
      </c>
      <c r="D2338" s="2"/>
      <c r="E2338" s="2">
        <v>9717</v>
      </c>
      <c r="F2338" s="2"/>
      <c r="G2338" s="2">
        <v>9783.5</v>
      </c>
      <c r="H2338" s="2"/>
      <c r="I2338" s="2">
        <v>8000</v>
      </c>
      <c r="J2338" s="2"/>
      <c r="K2338" s="4">
        <v>8000</v>
      </c>
      <c r="L2338" s="2"/>
      <c r="M2338" s="4">
        <v>8000</v>
      </c>
      <c r="N2338" s="2"/>
      <c r="O2338" s="4">
        <v>0</v>
      </c>
      <c r="P2338" s="2"/>
      <c r="Q2338" s="4">
        <f>M2338+O2338</f>
        <v>8000</v>
      </c>
    </row>
    <row r="2339" spans="1:34" ht="11.85" customHeight="1" x14ac:dyDescent="0.2">
      <c r="A2339" s="3" t="s">
        <v>1086</v>
      </c>
      <c r="C2339" s="16">
        <v>-392</v>
      </c>
      <c r="D2339" s="2"/>
      <c r="E2339" s="16">
        <v>0</v>
      </c>
      <c r="F2339" s="2"/>
      <c r="G2339" s="16">
        <v>-345.25</v>
      </c>
      <c r="H2339" s="2"/>
      <c r="I2339" s="16">
        <v>0</v>
      </c>
      <c r="J2339" s="2"/>
      <c r="K2339" s="17">
        <v>0</v>
      </c>
      <c r="L2339" s="2"/>
      <c r="M2339" s="17">
        <v>0</v>
      </c>
      <c r="N2339" s="2"/>
      <c r="O2339" s="17">
        <v>0</v>
      </c>
      <c r="P2339" s="2"/>
      <c r="Q2339" s="17">
        <f>M2339+O2339</f>
        <v>0</v>
      </c>
    </row>
    <row r="2340" spans="1:34" ht="11.85" customHeight="1" x14ac:dyDescent="0.2">
      <c r="A2340" s="3" t="s">
        <v>1087</v>
      </c>
      <c r="C2340" s="2">
        <f>SUM(C2336:C2339)</f>
        <v>653119.94999999995</v>
      </c>
      <c r="D2340" s="2"/>
      <c r="E2340" s="2">
        <f>SUM(E2336:E2339)</f>
        <v>768352.41</v>
      </c>
      <c r="F2340" s="2"/>
      <c r="G2340" s="2">
        <f>SUM(G2336:G2339)</f>
        <v>831563.48</v>
      </c>
      <c r="H2340" s="2"/>
      <c r="I2340" s="2">
        <f>SUM(I2336:I2339)</f>
        <v>918000</v>
      </c>
      <c r="J2340" s="2"/>
      <c r="K2340" s="4">
        <f>SUM(K2336:K2339)</f>
        <v>903800</v>
      </c>
      <c r="L2340" s="2"/>
      <c r="M2340" s="4">
        <f>SUM(M2336:M2339)</f>
        <v>993000</v>
      </c>
      <c r="N2340" s="2"/>
      <c r="O2340" s="4">
        <f>SUM(O2336:O2339)</f>
        <v>0</v>
      </c>
      <c r="P2340" s="2"/>
      <c r="Q2340" s="4">
        <f>SUM(Q2336:Q2339)</f>
        <v>993000</v>
      </c>
      <c r="R2340" s="2"/>
    </row>
    <row r="2341" spans="1:34" ht="11.85" customHeight="1" x14ac:dyDescent="0.2">
      <c r="D2341" s="2"/>
      <c r="F2341" s="2"/>
      <c r="H2341" s="2"/>
      <c r="J2341" s="2"/>
      <c r="L2341" s="2"/>
      <c r="N2341" s="2"/>
      <c r="P2341" s="2"/>
    </row>
    <row r="2342" spans="1:34" ht="11.85" customHeight="1" x14ac:dyDescent="0.2">
      <c r="A2342" s="14" t="s">
        <v>1088</v>
      </c>
      <c r="D2342" s="2"/>
      <c r="F2342" s="2"/>
      <c r="H2342" s="2"/>
      <c r="J2342" s="2"/>
      <c r="L2342" s="2"/>
      <c r="N2342" s="2"/>
      <c r="P2342" s="2"/>
    </row>
    <row r="2343" spans="1:34" ht="11.85" customHeight="1" x14ac:dyDescent="0.2">
      <c r="A2343" s="3" t="s">
        <v>1089</v>
      </c>
      <c r="C2343" s="2">
        <v>64650</v>
      </c>
      <c r="D2343" s="2"/>
      <c r="E2343" s="2">
        <v>0</v>
      </c>
      <c r="F2343" s="2"/>
      <c r="G2343" s="2">
        <v>0</v>
      </c>
      <c r="H2343" s="2"/>
      <c r="I2343" s="2">
        <v>0</v>
      </c>
      <c r="J2343" s="2"/>
      <c r="K2343" s="4">
        <v>0</v>
      </c>
      <c r="L2343" s="2"/>
      <c r="M2343" s="4">
        <v>0</v>
      </c>
      <c r="N2343" s="2"/>
      <c r="O2343" s="4">
        <v>0</v>
      </c>
      <c r="P2343" s="2"/>
      <c r="Q2343" s="4">
        <v>0</v>
      </c>
    </row>
    <row r="2344" spans="1:34" ht="11.85" customHeight="1" x14ac:dyDescent="0.2">
      <c r="A2344" s="3" t="s">
        <v>1090</v>
      </c>
      <c r="C2344" s="2">
        <v>0</v>
      </c>
      <c r="D2344" s="2"/>
      <c r="E2344" s="2">
        <v>0</v>
      </c>
      <c r="F2344" s="2"/>
      <c r="G2344" s="2">
        <v>0</v>
      </c>
      <c r="H2344" s="2"/>
      <c r="I2344" s="2">
        <v>0</v>
      </c>
      <c r="J2344" s="2"/>
      <c r="K2344" s="4">
        <v>0</v>
      </c>
      <c r="L2344" s="2"/>
      <c r="M2344" s="4">
        <v>0</v>
      </c>
      <c r="N2344" s="2"/>
      <c r="O2344" s="4">
        <v>0</v>
      </c>
      <c r="P2344" s="2"/>
      <c r="Q2344" s="4">
        <v>0</v>
      </c>
    </row>
    <row r="2345" spans="1:34" ht="11.85" customHeight="1" x14ac:dyDescent="0.2">
      <c r="A2345" s="3" t="s">
        <v>1091</v>
      </c>
      <c r="C2345" s="2">
        <v>15114.6</v>
      </c>
      <c r="D2345" s="2"/>
      <c r="E2345" s="2">
        <v>1357.85</v>
      </c>
      <c r="F2345" s="2"/>
      <c r="G2345" s="2">
        <v>500.19</v>
      </c>
      <c r="H2345" s="2"/>
      <c r="I2345" s="2">
        <v>0</v>
      </c>
      <c r="J2345" s="2"/>
      <c r="K2345" s="4">
        <v>0</v>
      </c>
      <c r="L2345" s="2"/>
      <c r="M2345" s="4">
        <v>0</v>
      </c>
      <c r="N2345" s="2"/>
      <c r="O2345" s="4">
        <v>0</v>
      </c>
      <c r="P2345" s="2"/>
      <c r="Q2345" s="4">
        <f t="shared" ref="Q2345:Q2350" si="76">M2345+O2345</f>
        <v>0</v>
      </c>
    </row>
    <row r="2346" spans="1:34" ht="11.85" customHeight="1" x14ac:dyDescent="0.2">
      <c r="A2346" s="3" t="s">
        <v>1092</v>
      </c>
      <c r="C2346" s="2">
        <v>37410</v>
      </c>
      <c r="D2346" s="2"/>
      <c r="E2346" s="2">
        <v>37410</v>
      </c>
      <c r="F2346" s="2"/>
      <c r="G2346" s="2">
        <v>37410</v>
      </c>
      <c r="H2346" s="2"/>
      <c r="I2346" s="2">
        <v>37410</v>
      </c>
      <c r="J2346" s="2"/>
      <c r="K2346" s="4">
        <v>37410</v>
      </c>
      <c r="L2346" s="2"/>
      <c r="M2346" s="4">
        <v>37410</v>
      </c>
      <c r="N2346" s="2"/>
      <c r="O2346" s="4">
        <v>0</v>
      </c>
      <c r="P2346" s="2"/>
      <c r="Q2346" s="4">
        <f t="shared" si="76"/>
        <v>37410</v>
      </c>
    </row>
    <row r="2347" spans="1:34" ht="11.85" customHeight="1" x14ac:dyDescent="0.2">
      <c r="A2347" s="3" t="s">
        <v>1093</v>
      </c>
      <c r="C2347" s="2">
        <v>12298.68</v>
      </c>
      <c r="D2347" s="2"/>
      <c r="E2347" s="2">
        <v>2278.1999999999998</v>
      </c>
      <c r="F2347" s="2"/>
      <c r="G2347" s="2">
        <v>1635.24</v>
      </c>
      <c r="H2347" s="2"/>
      <c r="I2347" s="2">
        <v>0</v>
      </c>
      <c r="J2347" s="2"/>
      <c r="K2347" s="4">
        <v>87700</v>
      </c>
      <c r="L2347" s="2"/>
      <c r="M2347" s="4">
        <v>0</v>
      </c>
      <c r="N2347" s="2"/>
      <c r="O2347" s="4">
        <v>0</v>
      </c>
      <c r="P2347" s="2"/>
      <c r="Q2347" s="4">
        <f t="shared" si="76"/>
        <v>0</v>
      </c>
    </row>
    <row r="2348" spans="1:34" ht="11.85" customHeight="1" x14ac:dyDescent="0.2">
      <c r="A2348" s="3" t="s">
        <v>1094</v>
      </c>
      <c r="C2348" s="2">
        <v>0</v>
      </c>
      <c r="D2348" s="2"/>
      <c r="E2348" s="2">
        <v>0</v>
      </c>
      <c r="F2348" s="2"/>
      <c r="G2348" s="2">
        <v>0</v>
      </c>
      <c r="H2348" s="2"/>
      <c r="I2348" s="2">
        <v>13080</v>
      </c>
      <c r="J2348" s="2"/>
      <c r="K2348" s="4">
        <v>0</v>
      </c>
      <c r="L2348" s="2"/>
      <c r="M2348" s="4">
        <v>0</v>
      </c>
      <c r="N2348" s="2"/>
      <c r="O2348" s="4">
        <v>0</v>
      </c>
      <c r="P2348" s="2"/>
      <c r="Q2348" s="4">
        <f t="shared" si="76"/>
        <v>0</v>
      </c>
    </row>
    <row r="2349" spans="1:34" ht="11.85" customHeight="1" x14ac:dyDescent="0.2">
      <c r="A2349" s="3" t="s">
        <v>1095</v>
      </c>
      <c r="C2349" s="20">
        <v>2551.1999999999998</v>
      </c>
      <c r="D2349" s="2"/>
      <c r="E2349" s="20">
        <v>807.73</v>
      </c>
      <c r="F2349" s="2"/>
      <c r="G2349" s="20">
        <v>0</v>
      </c>
      <c r="H2349" s="2"/>
      <c r="I2349" s="20">
        <v>0</v>
      </c>
      <c r="J2349" s="2"/>
      <c r="K2349" s="21">
        <v>0</v>
      </c>
      <c r="L2349" s="2"/>
      <c r="M2349" s="21">
        <v>0</v>
      </c>
      <c r="N2349" s="2"/>
      <c r="O2349" s="21">
        <v>0</v>
      </c>
      <c r="P2349" s="2"/>
      <c r="Q2349" s="21">
        <f t="shared" si="76"/>
        <v>0</v>
      </c>
    </row>
    <row r="2350" spans="1:34" ht="11.85" customHeight="1" x14ac:dyDescent="0.2">
      <c r="A2350" s="3" t="s">
        <v>1096</v>
      </c>
      <c r="C2350" s="16">
        <v>0</v>
      </c>
      <c r="D2350" s="2"/>
      <c r="E2350" s="16">
        <v>1000</v>
      </c>
      <c r="F2350" s="2"/>
      <c r="G2350" s="16">
        <v>2500</v>
      </c>
      <c r="H2350" s="2"/>
      <c r="I2350" s="16">
        <v>1500</v>
      </c>
      <c r="J2350" s="2"/>
      <c r="K2350" s="17">
        <v>1500</v>
      </c>
      <c r="L2350" s="2"/>
      <c r="M2350" s="17">
        <v>0</v>
      </c>
      <c r="N2350" s="2"/>
      <c r="O2350" s="17">
        <v>0</v>
      </c>
      <c r="P2350" s="2"/>
      <c r="Q2350" s="17">
        <f t="shared" si="76"/>
        <v>0</v>
      </c>
    </row>
    <row r="2351" spans="1:34" ht="11.85" customHeight="1" x14ac:dyDescent="0.2">
      <c r="A2351" s="3" t="s">
        <v>1097</v>
      </c>
      <c r="C2351" s="2">
        <f>SUM(C2343:C2350)</f>
        <v>132024.48000000001</v>
      </c>
      <c r="D2351" s="2"/>
      <c r="E2351" s="2">
        <f>SUM(E2343:E2350)</f>
        <v>42853.78</v>
      </c>
      <c r="F2351" s="2"/>
      <c r="G2351" s="2">
        <f>SUM(G2343:G2350)</f>
        <v>42045.43</v>
      </c>
      <c r="H2351" s="2"/>
      <c r="I2351" s="2">
        <f>SUM(I2343:I2350)</f>
        <v>51990</v>
      </c>
      <c r="J2351" s="2"/>
      <c r="K2351" s="4">
        <f>SUM(K2343:K2350)</f>
        <v>126610</v>
      </c>
      <c r="L2351" s="2"/>
      <c r="M2351" s="4">
        <f>SUM(M2343:M2350)</f>
        <v>37410</v>
      </c>
      <c r="N2351" s="2"/>
      <c r="O2351" s="4">
        <f>SUM(O2343:O2350)</f>
        <v>0</v>
      </c>
      <c r="P2351" s="2"/>
      <c r="Q2351" s="4">
        <f>SUM(Q2343:Q2350)</f>
        <v>37410</v>
      </c>
      <c r="R2351" s="2"/>
      <c r="U2351" s="2"/>
    </row>
    <row r="2352" spans="1:34" s="7" customFormat="1" ht="11.85" customHeight="1" x14ac:dyDescent="0.2">
      <c r="A2352" s="3"/>
      <c r="B2352" s="3"/>
      <c r="C2352" s="2"/>
      <c r="D2352" s="2"/>
      <c r="E2352" s="2"/>
      <c r="F2352" s="2"/>
      <c r="G2352" s="2"/>
      <c r="H2352" s="2"/>
      <c r="I2352" s="2"/>
      <c r="J2352" s="2"/>
      <c r="K2352" s="4"/>
      <c r="L2352" s="2"/>
      <c r="M2352" s="4"/>
      <c r="N2352" s="2"/>
      <c r="O2352" s="4"/>
      <c r="P2352" s="2"/>
      <c r="Q2352" s="4"/>
      <c r="R2352" s="3"/>
      <c r="S2352" s="4"/>
      <c r="U2352" s="3"/>
      <c r="V2352" s="3"/>
      <c r="W2352" s="3"/>
      <c r="X2352" s="3"/>
      <c r="Y2352" s="3"/>
      <c r="Z2352" s="3"/>
      <c r="AA2352" s="3"/>
      <c r="AB2352" s="3"/>
      <c r="AC2352" s="3"/>
      <c r="AD2352" s="3"/>
      <c r="AE2352" s="3"/>
      <c r="AF2352" s="3"/>
      <c r="AG2352" s="3"/>
      <c r="AH2352" s="5"/>
    </row>
    <row r="2353" spans="1:34" s="7" customFormat="1" ht="11.85" customHeight="1" x14ac:dyDescent="0.2">
      <c r="A2353" s="14" t="s">
        <v>1098</v>
      </c>
      <c r="B2353" s="3"/>
      <c r="C2353" s="2"/>
      <c r="D2353" s="2"/>
      <c r="E2353" s="2"/>
      <c r="F2353" s="2"/>
      <c r="G2353" s="2"/>
      <c r="H2353" s="2"/>
      <c r="I2353" s="2"/>
      <c r="J2353" s="2"/>
      <c r="K2353" s="4"/>
      <c r="L2353" s="2"/>
      <c r="M2353" s="4"/>
      <c r="N2353" s="2"/>
      <c r="O2353" s="4"/>
      <c r="P2353" s="2"/>
      <c r="Q2353" s="4"/>
      <c r="R2353" s="3"/>
      <c r="S2353" s="4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  <c r="AG2353" s="3"/>
      <c r="AH2353" s="5"/>
    </row>
    <row r="2354" spans="1:34" s="7" customFormat="1" ht="11.85" customHeight="1" x14ac:dyDescent="0.2">
      <c r="A2354" s="3" t="s">
        <v>1099</v>
      </c>
      <c r="B2354" s="3"/>
      <c r="C2354" s="2">
        <v>15613.6</v>
      </c>
      <c r="D2354" s="2"/>
      <c r="E2354" s="2">
        <v>11360</v>
      </c>
      <c r="F2354" s="2"/>
      <c r="G2354" s="2">
        <v>11640</v>
      </c>
      <c r="H2354" s="2"/>
      <c r="I2354" s="2">
        <v>12000</v>
      </c>
      <c r="J2354" s="2"/>
      <c r="K2354" s="4">
        <v>9000</v>
      </c>
      <c r="L2354" s="2"/>
      <c r="M2354" s="4">
        <v>9000</v>
      </c>
      <c r="N2354" s="2"/>
      <c r="O2354" s="4">
        <v>0</v>
      </c>
      <c r="P2354" s="2"/>
      <c r="Q2354" s="4">
        <f>M2354+O2354</f>
        <v>9000</v>
      </c>
      <c r="R2354" s="3"/>
      <c r="S2354" s="4"/>
      <c r="U2354" s="3"/>
      <c r="V2354" s="3"/>
      <c r="W2354" s="3"/>
      <c r="X2354" s="3"/>
      <c r="Y2354" s="3"/>
      <c r="Z2354" s="3"/>
      <c r="AA2354" s="3"/>
      <c r="AB2354" s="3"/>
      <c r="AC2354" s="3"/>
      <c r="AD2354" s="3"/>
      <c r="AE2354" s="3"/>
      <c r="AF2354" s="3"/>
      <c r="AG2354" s="3"/>
      <c r="AH2354" s="5"/>
    </row>
    <row r="2355" spans="1:34" s="7" customFormat="1" ht="11.85" customHeight="1" x14ac:dyDescent="0.2">
      <c r="A2355" s="3" t="s">
        <v>1100</v>
      </c>
      <c r="B2355" s="3"/>
      <c r="C2355" s="2">
        <v>0</v>
      </c>
      <c r="D2355" s="2"/>
      <c r="E2355" s="2">
        <v>115.54</v>
      </c>
      <c r="F2355" s="2"/>
      <c r="G2355" s="2">
        <v>384.35</v>
      </c>
      <c r="H2355" s="2"/>
      <c r="I2355" s="2">
        <v>0</v>
      </c>
      <c r="J2355" s="2"/>
      <c r="K2355" s="4">
        <v>0</v>
      </c>
      <c r="L2355" s="2"/>
      <c r="M2355" s="4">
        <v>0</v>
      </c>
      <c r="N2355" s="2"/>
      <c r="O2355" s="4">
        <v>0</v>
      </c>
      <c r="P2355" s="2"/>
      <c r="Q2355" s="4">
        <f>M2355+O2355</f>
        <v>0</v>
      </c>
      <c r="R2355" s="3"/>
      <c r="S2355" s="4"/>
      <c r="U2355" s="3"/>
      <c r="V2355" s="3"/>
      <c r="W2355" s="3"/>
      <c r="X2355" s="3"/>
      <c r="Y2355" s="3"/>
      <c r="Z2355" s="3"/>
      <c r="AA2355" s="3"/>
      <c r="AB2355" s="3"/>
      <c r="AC2355" s="3"/>
      <c r="AD2355" s="3"/>
      <c r="AE2355" s="3"/>
      <c r="AF2355" s="3"/>
      <c r="AG2355" s="3"/>
      <c r="AH2355" s="5"/>
    </row>
    <row r="2356" spans="1:34" s="7" customFormat="1" ht="11.85" customHeight="1" x14ac:dyDescent="0.2">
      <c r="A2356" s="3" t="s">
        <v>1101</v>
      </c>
      <c r="B2356" s="3"/>
      <c r="C2356" s="2">
        <v>2250</v>
      </c>
      <c r="D2356" s="2"/>
      <c r="E2356" s="2">
        <v>3000</v>
      </c>
      <c r="F2356" s="2"/>
      <c r="G2356" s="2">
        <v>1000</v>
      </c>
      <c r="H2356" s="2"/>
      <c r="I2356" s="2">
        <v>1000</v>
      </c>
      <c r="J2356" s="2"/>
      <c r="K2356" s="4">
        <v>1000</v>
      </c>
      <c r="L2356" s="2"/>
      <c r="M2356" s="4">
        <v>1000</v>
      </c>
      <c r="N2356" s="2"/>
      <c r="O2356" s="4">
        <v>0</v>
      </c>
      <c r="P2356" s="2"/>
      <c r="Q2356" s="4">
        <f>M2356+O2356</f>
        <v>1000</v>
      </c>
      <c r="R2356" s="3"/>
      <c r="S2356" s="4"/>
      <c r="U2356" s="3"/>
      <c r="V2356" s="3"/>
      <c r="W2356" s="3"/>
      <c r="X2356" s="3"/>
      <c r="Y2356" s="3"/>
      <c r="Z2356" s="3"/>
      <c r="AA2356" s="3"/>
      <c r="AB2356" s="3"/>
      <c r="AC2356" s="3"/>
      <c r="AD2356" s="3"/>
      <c r="AE2356" s="3"/>
      <c r="AF2356" s="3"/>
      <c r="AG2356" s="3"/>
      <c r="AH2356" s="5"/>
    </row>
    <row r="2357" spans="1:34" s="7" customFormat="1" ht="11.85" customHeight="1" x14ac:dyDescent="0.2">
      <c r="A2357" s="3" t="s">
        <v>1102</v>
      </c>
      <c r="B2357" s="3"/>
      <c r="C2357" s="16">
        <v>1359.21</v>
      </c>
      <c r="D2357" s="2"/>
      <c r="E2357" s="16">
        <v>1550.95</v>
      </c>
      <c r="F2357" s="2"/>
      <c r="G2357" s="16">
        <v>482.96</v>
      </c>
      <c r="H2357" s="2"/>
      <c r="I2357" s="16">
        <v>500</v>
      </c>
      <c r="J2357" s="2"/>
      <c r="K2357" s="17">
        <v>500</v>
      </c>
      <c r="L2357" s="2"/>
      <c r="M2357" s="17">
        <v>1000</v>
      </c>
      <c r="N2357" s="2"/>
      <c r="O2357" s="17">
        <v>0</v>
      </c>
      <c r="P2357" s="2"/>
      <c r="Q2357" s="17">
        <f>M2357+O2357</f>
        <v>1000</v>
      </c>
      <c r="R2357" s="3"/>
      <c r="S2357" s="4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  <c r="AG2357" s="3"/>
      <c r="AH2357" s="5"/>
    </row>
    <row r="2358" spans="1:34" s="7" customFormat="1" ht="11.25" customHeight="1" x14ac:dyDescent="0.2">
      <c r="A2358" s="3" t="s">
        <v>1103</v>
      </c>
      <c r="B2358" s="3"/>
      <c r="C2358" s="2">
        <f>SUM(C2354:C2357)</f>
        <v>19222.809999999998</v>
      </c>
      <c r="D2358" s="2"/>
      <c r="E2358" s="2">
        <f>SUM(E2354:E2357)</f>
        <v>16026.490000000002</v>
      </c>
      <c r="F2358" s="2"/>
      <c r="G2358" s="2">
        <f>SUM(G2354:G2357)</f>
        <v>13507.31</v>
      </c>
      <c r="H2358" s="2"/>
      <c r="I2358" s="2">
        <f>SUM(I2354:I2357)</f>
        <v>13500</v>
      </c>
      <c r="J2358" s="2"/>
      <c r="K2358" s="4">
        <f>SUM(K2354:K2357)</f>
        <v>10500</v>
      </c>
      <c r="L2358" s="2"/>
      <c r="M2358" s="4">
        <f>SUM(M2354:M2357)</f>
        <v>11000</v>
      </c>
      <c r="N2358" s="2"/>
      <c r="O2358" s="4">
        <f>SUM(O2354:O2357)</f>
        <v>0</v>
      </c>
      <c r="P2358" s="2"/>
      <c r="Q2358" s="4">
        <f>SUM(Q2354:Q2357)</f>
        <v>11000</v>
      </c>
      <c r="R2358" s="3"/>
      <c r="S2358" s="4"/>
      <c r="U2358" s="3"/>
      <c r="V2358" s="3"/>
      <c r="W2358" s="3"/>
      <c r="X2358" s="3"/>
      <c r="Y2358" s="3"/>
      <c r="Z2358" s="3"/>
      <c r="AA2358" s="3"/>
      <c r="AB2358" s="3"/>
      <c r="AC2358" s="3"/>
      <c r="AD2358" s="3"/>
      <c r="AE2358" s="3"/>
      <c r="AF2358" s="3"/>
      <c r="AG2358" s="3"/>
      <c r="AH2358" s="5"/>
    </row>
    <row r="2359" spans="1:34" s="7" customFormat="1" ht="11.25" customHeight="1" x14ac:dyDescent="0.2">
      <c r="A2359" s="3"/>
      <c r="B2359" s="3"/>
      <c r="C2359" s="2"/>
      <c r="D2359" s="2"/>
      <c r="E2359" s="2"/>
      <c r="F2359" s="2"/>
      <c r="G2359" s="2"/>
      <c r="H2359" s="2"/>
      <c r="I2359" s="2"/>
      <c r="J2359" s="2"/>
      <c r="K2359" s="4"/>
      <c r="L2359" s="2"/>
      <c r="M2359" s="4"/>
      <c r="N2359" s="2"/>
      <c r="O2359" s="4"/>
      <c r="P2359" s="2"/>
      <c r="Q2359" s="4"/>
      <c r="R2359" s="3"/>
      <c r="S2359" s="4"/>
      <c r="U2359" s="3"/>
      <c r="V2359" s="3"/>
      <c r="W2359" s="3"/>
      <c r="X2359" s="3"/>
      <c r="Y2359" s="3"/>
      <c r="Z2359" s="3"/>
      <c r="AA2359" s="3"/>
      <c r="AB2359" s="3"/>
      <c r="AC2359" s="3"/>
      <c r="AD2359" s="3"/>
      <c r="AE2359" s="3"/>
      <c r="AF2359" s="3"/>
      <c r="AG2359" s="3"/>
      <c r="AH2359" s="5"/>
    </row>
    <row r="2360" spans="1:34" s="7" customFormat="1" ht="11.25" hidden="1" customHeight="1" x14ac:dyDescent="0.2">
      <c r="A2360" s="14" t="s">
        <v>1104</v>
      </c>
      <c r="B2360" s="3"/>
      <c r="C2360" s="2"/>
      <c r="D2360" s="2"/>
      <c r="E2360" s="2"/>
      <c r="F2360" s="2"/>
      <c r="G2360" s="2"/>
      <c r="H2360" s="2"/>
      <c r="I2360" s="2"/>
      <c r="J2360" s="2"/>
      <c r="K2360" s="4"/>
      <c r="L2360" s="2"/>
      <c r="M2360" s="4"/>
      <c r="N2360" s="2"/>
      <c r="O2360" s="4"/>
      <c r="P2360" s="2"/>
      <c r="Q2360" s="4"/>
      <c r="R2360" s="3"/>
      <c r="S2360" s="4"/>
      <c r="U2360" s="3"/>
      <c r="V2360" s="3"/>
      <c r="W2360" s="3"/>
      <c r="X2360" s="3"/>
      <c r="Y2360" s="3"/>
      <c r="Z2360" s="3"/>
      <c r="AA2360" s="3"/>
      <c r="AB2360" s="3"/>
      <c r="AC2360" s="3"/>
      <c r="AD2360" s="3"/>
      <c r="AE2360" s="3"/>
      <c r="AF2360" s="3"/>
      <c r="AG2360" s="3"/>
      <c r="AH2360" s="5"/>
    </row>
    <row r="2361" spans="1:34" s="7" customFormat="1" ht="11.25" hidden="1" customHeight="1" x14ac:dyDescent="0.2">
      <c r="A2361" s="3" t="s">
        <v>1105</v>
      </c>
      <c r="B2361" s="3"/>
      <c r="C2361" s="2">
        <v>0</v>
      </c>
      <c r="D2361" s="2"/>
      <c r="E2361" s="2">
        <v>0</v>
      </c>
      <c r="F2361" s="2"/>
      <c r="G2361" s="2">
        <v>0</v>
      </c>
      <c r="H2361" s="2"/>
      <c r="I2361" s="2">
        <v>0</v>
      </c>
      <c r="J2361" s="2"/>
      <c r="K2361" s="4">
        <v>0</v>
      </c>
      <c r="L2361" s="2"/>
      <c r="M2361" s="4">
        <v>0</v>
      </c>
      <c r="N2361" s="2"/>
      <c r="O2361" s="4">
        <v>0</v>
      </c>
      <c r="P2361" s="2"/>
      <c r="Q2361" s="4">
        <f>M2361+O2361</f>
        <v>0</v>
      </c>
      <c r="R2361" s="3"/>
      <c r="S2361" s="4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5"/>
    </row>
    <row r="2362" spans="1:34" s="7" customFormat="1" ht="11.25" hidden="1" customHeight="1" x14ac:dyDescent="0.2">
      <c r="A2362" s="3" t="s">
        <v>1106</v>
      </c>
      <c r="B2362" s="3"/>
      <c r="C2362" s="16">
        <v>0</v>
      </c>
      <c r="D2362" s="2"/>
      <c r="E2362" s="16">
        <v>0</v>
      </c>
      <c r="F2362" s="2"/>
      <c r="G2362" s="16">
        <v>0</v>
      </c>
      <c r="H2362" s="2"/>
      <c r="I2362" s="16">
        <v>0</v>
      </c>
      <c r="J2362" s="2"/>
      <c r="K2362" s="17">
        <v>0</v>
      </c>
      <c r="L2362" s="2"/>
      <c r="M2362" s="17">
        <v>0</v>
      </c>
      <c r="N2362" s="2"/>
      <c r="O2362" s="17">
        <v>0</v>
      </c>
      <c r="P2362" s="2"/>
      <c r="Q2362" s="17">
        <f>M2362+O2362</f>
        <v>0</v>
      </c>
      <c r="R2362" s="3"/>
      <c r="S2362" s="4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5"/>
    </row>
    <row r="2363" spans="1:34" s="7" customFormat="1" ht="11.25" hidden="1" customHeight="1" x14ac:dyDescent="0.2">
      <c r="A2363" s="3" t="s">
        <v>1107</v>
      </c>
      <c r="B2363" s="3"/>
      <c r="C2363" s="2">
        <f>SUM(C2361:C2362)</f>
        <v>0</v>
      </c>
      <c r="D2363" s="2"/>
      <c r="E2363" s="2">
        <f>SUM(E2361:E2362)</f>
        <v>0</v>
      </c>
      <c r="F2363" s="2"/>
      <c r="G2363" s="2">
        <f>SUM(G2361:G2362)</f>
        <v>0</v>
      </c>
      <c r="H2363" s="2"/>
      <c r="I2363" s="2">
        <f>SUM(I2361:I2362)</f>
        <v>0</v>
      </c>
      <c r="J2363" s="2"/>
      <c r="K2363" s="4">
        <f>SUM(K2361:K2362)</f>
        <v>0</v>
      </c>
      <c r="L2363" s="2"/>
      <c r="M2363" s="4">
        <f>SUM(M2361:M2362)</f>
        <v>0</v>
      </c>
      <c r="N2363" s="2"/>
      <c r="O2363" s="4">
        <f>SUM(O2361:O2362)</f>
        <v>0</v>
      </c>
      <c r="P2363" s="2"/>
      <c r="Q2363" s="4">
        <f>SUM(Q2361:Q2362)</f>
        <v>0</v>
      </c>
      <c r="R2363" s="3"/>
      <c r="S2363" s="4"/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3"/>
      <c r="AF2363" s="3"/>
      <c r="AG2363" s="3"/>
      <c r="AH2363" s="5"/>
    </row>
    <row r="2364" spans="1:34" s="7" customFormat="1" ht="11.85" hidden="1" customHeight="1" x14ac:dyDescent="0.2">
      <c r="A2364" s="3"/>
      <c r="B2364" s="3"/>
      <c r="C2364" s="2"/>
      <c r="D2364" s="3"/>
      <c r="E2364" s="2"/>
      <c r="F2364" s="3"/>
      <c r="G2364" s="2"/>
      <c r="H2364" s="3"/>
      <c r="I2364" s="2"/>
      <c r="J2364" s="3"/>
      <c r="K2364" s="4"/>
      <c r="L2364" s="3"/>
      <c r="M2364" s="4"/>
      <c r="N2364" s="3"/>
      <c r="O2364" s="4"/>
      <c r="P2364" s="3"/>
      <c r="Q2364" s="4"/>
      <c r="R2364" s="3"/>
      <c r="S2364" s="4"/>
      <c r="U2364" s="3"/>
      <c r="V2364" s="3"/>
      <c r="W2364" s="3"/>
      <c r="X2364" s="3"/>
      <c r="Y2364" s="3"/>
      <c r="Z2364" s="3"/>
      <c r="AA2364" s="3"/>
      <c r="AB2364" s="3"/>
      <c r="AC2364" s="3"/>
      <c r="AD2364" s="3"/>
      <c r="AE2364" s="3"/>
      <c r="AF2364" s="3"/>
      <c r="AG2364" s="3"/>
      <c r="AH2364" s="5"/>
    </row>
    <row r="2365" spans="1:34" s="7" customFormat="1" ht="11.85" customHeight="1" x14ac:dyDescent="0.2">
      <c r="A2365" s="14" t="s">
        <v>219</v>
      </c>
      <c r="B2365" s="3"/>
      <c r="C2365" s="2"/>
      <c r="D2365" s="3"/>
      <c r="E2365" s="2"/>
      <c r="F2365" s="3"/>
      <c r="G2365" s="2"/>
      <c r="H2365" s="3"/>
      <c r="I2365" s="2"/>
      <c r="J2365" s="3"/>
      <c r="K2365" s="4"/>
      <c r="L2365" s="3"/>
      <c r="M2365" s="4"/>
      <c r="N2365" s="3"/>
      <c r="O2365" s="4"/>
      <c r="P2365" s="3"/>
      <c r="Q2365" s="4"/>
      <c r="R2365" s="3"/>
      <c r="S2365" s="4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5"/>
    </row>
    <row r="2366" spans="1:34" s="7" customFormat="1" ht="11.85" customHeight="1" x14ac:dyDescent="0.2">
      <c r="A2366" s="3" t="s">
        <v>1108</v>
      </c>
      <c r="B2366" s="26"/>
      <c r="C2366" s="2">
        <v>0</v>
      </c>
      <c r="D2366" s="2"/>
      <c r="E2366" s="2">
        <v>0</v>
      </c>
      <c r="F2366" s="2"/>
      <c r="G2366" s="2">
        <v>25000</v>
      </c>
      <c r="H2366" s="2"/>
      <c r="I2366" s="2">
        <v>0</v>
      </c>
      <c r="J2366" s="2"/>
      <c r="K2366" s="4">
        <v>0</v>
      </c>
      <c r="L2366" s="2"/>
      <c r="M2366" s="4">
        <v>0</v>
      </c>
      <c r="N2366" s="2"/>
      <c r="O2366" s="4">
        <v>0</v>
      </c>
      <c r="P2366" s="2"/>
      <c r="Q2366" s="4">
        <f>M2366+O2366</f>
        <v>0</v>
      </c>
      <c r="R2366" s="3"/>
      <c r="S2366" s="4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5"/>
    </row>
    <row r="2367" spans="1:34" s="7" customFormat="1" ht="11.85" hidden="1" customHeight="1" x14ac:dyDescent="0.2">
      <c r="A2367" s="3" t="s">
        <v>1109</v>
      </c>
      <c r="B2367" s="26"/>
      <c r="C2367" s="2">
        <v>0</v>
      </c>
      <c r="D2367" s="2"/>
      <c r="E2367" s="2">
        <v>0</v>
      </c>
      <c r="F2367" s="2"/>
      <c r="G2367" s="2">
        <v>0</v>
      </c>
      <c r="H2367" s="2"/>
      <c r="I2367" s="2">
        <v>0</v>
      </c>
      <c r="J2367" s="2"/>
      <c r="K2367" s="4">
        <v>0</v>
      </c>
      <c r="L2367" s="2"/>
      <c r="M2367" s="4">
        <v>0</v>
      </c>
      <c r="N2367" s="2"/>
      <c r="O2367" s="4">
        <v>0</v>
      </c>
      <c r="P2367" s="2"/>
      <c r="Q2367" s="4">
        <f>M2367+O2367</f>
        <v>0</v>
      </c>
      <c r="R2367" s="3"/>
      <c r="S2367" s="4"/>
      <c r="U2367" s="3"/>
      <c r="V2367" s="3"/>
      <c r="W2367" s="3"/>
      <c r="X2367" s="3"/>
      <c r="Y2367" s="3"/>
      <c r="Z2367" s="3"/>
      <c r="AA2367" s="3"/>
      <c r="AB2367" s="3"/>
      <c r="AC2367" s="3"/>
      <c r="AD2367" s="3"/>
      <c r="AE2367" s="3"/>
      <c r="AF2367" s="3"/>
      <c r="AG2367" s="3"/>
      <c r="AH2367" s="5"/>
    </row>
    <row r="2368" spans="1:34" ht="11.85" customHeight="1" x14ac:dyDescent="0.2">
      <c r="A2368" s="3" t="s">
        <v>1110</v>
      </c>
      <c r="B2368" s="26"/>
      <c r="C2368" s="2">
        <v>0</v>
      </c>
      <c r="D2368" s="2"/>
      <c r="E2368" s="2">
        <v>221260</v>
      </c>
      <c r="F2368" s="2"/>
      <c r="G2368" s="2">
        <v>0</v>
      </c>
      <c r="H2368" s="2"/>
      <c r="I2368" s="2">
        <v>0</v>
      </c>
      <c r="J2368" s="2"/>
      <c r="K2368" s="4">
        <v>0</v>
      </c>
      <c r="L2368" s="2"/>
      <c r="M2368" s="4">
        <v>0</v>
      </c>
      <c r="N2368" s="2"/>
      <c r="O2368" s="4">
        <v>0</v>
      </c>
      <c r="P2368" s="2"/>
      <c r="Q2368" s="4">
        <f>M2368+O2368</f>
        <v>0</v>
      </c>
    </row>
    <row r="2369" spans="1:34" ht="6" customHeight="1" x14ac:dyDescent="0.2">
      <c r="D2369" s="2"/>
      <c r="F2369" s="2"/>
      <c r="H2369" s="2"/>
      <c r="J2369" s="2"/>
      <c r="L2369" s="2"/>
      <c r="N2369" s="2"/>
      <c r="P2369" s="2"/>
    </row>
    <row r="2370" spans="1:34" ht="11.85" customHeight="1" x14ac:dyDescent="0.2">
      <c r="A2370" s="3" t="s">
        <v>1111</v>
      </c>
      <c r="C2370" s="2">
        <v>0</v>
      </c>
      <c r="D2370" s="2"/>
      <c r="E2370" s="2">
        <v>0</v>
      </c>
      <c r="F2370" s="2"/>
      <c r="G2370" s="2">
        <v>0</v>
      </c>
      <c r="H2370" s="2"/>
      <c r="I2370" s="2">
        <v>0</v>
      </c>
      <c r="J2370" s="2"/>
      <c r="K2370" s="4">
        <v>0</v>
      </c>
      <c r="L2370" s="2"/>
      <c r="M2370" s="4">
        <v>0</v>
      </c>
      <c r="N2370" s="2"/>
      <c r="O2370" s="4">
        <v>0</v>
      </c>
      <c r="P2370" s="2"/>
      <c r="Q2370" s="4">
        <f>M2370+O2370</f>
        <v>0</v>
      </c>
    </row>
    <row r="2371" spans="1:34" ht="11.85" hidden="1" customHeight="1" x14ac:dyDescent="0.2">
      <c r="A2371" s="3" t="s">
        <v>1112</v>
      </c>
      <c r="C2371" s="20">
        <v>0</v>
      </c>
      <c r="D2371" s="2"/>
      <c r="E2371" s="20">
        <v>0</v>
      </c>
      <c r="F2371" s="2"/>
      <c r="G2371" s="20">
        <v>0</v>
      </c>
      <c r="H2371" s="2"/>
      <c r="I2371" s="20">
        <v>0</v>
      </c>
      <c r="J2371" s="2"/>
      <c r="K2371" s="21">
        <v>0</v>
      </c>
      <c r="L2371" s="2"/>
      <c r="M2371" s="21">
        <v>0</v>
      </c>
      <c r="N2371" s="2"/>
      <c r="O2371" s="21">
        <v>0</v>
      </c>
      <c r="P2371" s="2"/>
      <c r="Q2371" s="21">
        <f>M2371+O2371</f>
        <v>0</v>
      </c>
    </row>
    <row r="2372" spans="1:34" ht="6" customHeight="1" x14ac:dyDescent="0.2">
      <c r="C2372" s="20"/>
      <c r="D2372" s="2"/>
      <c r="E2372" s="20"/>
      <c r="F2372" s="2"/>
      <c r="G2372" s="20"/>
      <c r="H2372" s="2"/>
      <c r="I2372" s="20"/>
      <c r="J2372" s="2"/>
      <c r="K2372" s="21"/>
      <c r="L2372" s="2"/>
      <c r="M2372" s="21"/>
      <c r="N2372" s="2"/>
      <c r="O2372" s="21"/>
      <c r="P2372" s="2"/>
      <c r="Q2372" s="21"/>
    </row>
    <row r="2373" spans="1:34" ht="11.85" customHeight="1" x14ac:dyDescent="0.2">
      <c r="A2373" s="3" t="s">
        <v>1113</v>
      </c>
      <c r="C2373" s="16">
        <v>56.04</v>
      </c>
      <c r="D2373" s="2"/>
      <c r="E2373" s="16">
        <v>0</v>
      </c>
      <c r="F2373" s="2"/>
      <c r="G2373" s="16">
        <v>0</v>
      </c>
      <c r="H2373" s="2"/>
      <c r="I2373" s="16">
        <v>0</v>
      </c>
      <c r="J2373" s="2"/>
      <c r="K2373" s="17">
        <v>0</v>
      </c>
      <c r="L2373" s="2"/>
      <c r="M2373" s="17">
        <v>0</v>
      </c>
      <c r="N2373" s="2"/>
      <c r="O2373" s="17">
        <v>0</v>
      </c>
      <c r="P2373" s="2"/>
      <c r="Q2373" s="17">
        <f>M2373+O2373</f>
        <v>0</v>
      </c>
    </row>
    <row r="2374" spans="1:34" ht="11.85" customHeight="1" x14ac:dyDescent="0.2">
      <c r="A2374" s="3" t="s">
        <v>233</v>
      </c>
      <c r="C2374" s="2">
        <f>SUM(C2366:C2373)</f>
        <v>56.04</v>
      </c>
      <c r="D2374" s="2"/>
      <c r="E2374" s="2">
        <f>SUM(E2366:E2373)</f>
        <v>221260</v>
      </c>
      <c r="F2374" s="2"/>
      <c r="G2374" s="2">
        <f>SUM(G2366:G2373)</f>
        <v>25000</v>
      </c>
      <c r="H2374" s="2"/>
      <c r="I2374" s="2">
        <f>SUM(I2366:I2373)</f>
        <v>0</v>
      </c>
      <c r="J2374" s="2"/>
      <c r="K2374" s="4">
        <f>SUM(K2366:K2373)</f>
        <v>0</v>
      </c>
      <c r="L2374" s="2"/>
      <c r="M2374" s="4">
        <f>SUM(M2366:M2373)</f>
        <v>0</v>
      </c>
      <c r="N2374" s="2"/>
      <c r="O2374" s="4">
        <f>SUM(O2366:O2373)</f>
        <v>0</v>
      </c>
      <c r="P2374" s="2"/>
      <c r="Q2374" s="4">
        <f>SUM(Q2366:Q2371)</f>
        <v>0</v>
      </c>
    </row>
    <row r="2375" spans="1:34" ht="11.85" customHeight="1" x14ac:dyDescent="0.2">
      <c r="D2375" s="2"/>
      <c r="F2375" s="2"/>
      <c r="H2375" s="2"/>
      <c r="J2375" s="2"/>
      <c r="L2375" s="2"/>
      <c r="N2375" s="2"/>
      <c r="P2375" s="2"/>
    </row>
    <row r="2376" spans="1:34" ht="11.85" customHeight="1" thickBot="1" x14ac:dyDescent="0.25">
      <c r="A2376" s="3" t="s">
        <v>244</v>
      </c>
      <c r="C2376" s="23">
        <f>C2333+C2340+C2351+C2358+C2374+C2363+C2323</f>
        <v>8608531.9800000004</v>
      </c>
      <c r="D2376" s="2"/>
      <c r="E2376" s="23">
        <f>E2333+E2340+E2351+E2358+E2374+E2363+E2323</f>
        <v>9335905.459999999</v>
      </c>
      <c r="F2376" s="2"/>
      <c r="G2376" s="23">
        <f>G2333+G2340+G2351+G2358+G2374+G2363+G2323</f>
        <v>8246238.2899999991</v>
      </c>
      <c r="H2376" s="2"/>
      <c r="I2376" s="23">
        <f>I2333+I2340+I2351+I2358+I2374+I2363+I2323</f>
        <v>8781490</v>
      </c>
      <c r="J2376" s="2"/>
      <c r="K2376" s="24">
        <f>K2333+K2340+K2351+K2358+K2374+K2363+K2323</f>
        <v>8739910</v>
      </c>
      <c r="L2376" s="2"/>
      <c r="M2376" s="24">
        <f>M2333+M2340+M2351+M2358+M2374+M2363+M2323</f>
        <v>8749410</v>
      </c>
      <c r="N2376" s="2"/>
      <c r="O2376" s="24">
        <f>O2333+O2340+O2351+O2358+O2374+O2363+O2323</f>
        <v>0</v>
      </c>
      <c r="P2376" s="2"/>
      <c r="Q2376" s="24">
        <f>Q2333+Q2340+Q2351+Q2358+Q2374+Q2363+Q2323</f>
        <v>8749410</v>
      </c>
      <c r="R2376" s="2"/>
      <c r="U2376" s="4"/>
    </row>
    <row r="2377" spans="1:34" ht="11.85" customHeight="1" thickTop="1" x14ac:dyDescent="0.2">
      <c r="D2377" s="2"/>
      <c r="F2377" s="2"/>
      <c r="H2377" s="2"/>
      <c r="J2377" s="2"/>
      <c r="L2377" s="2"/>
      <c r="N2377" s="2"/>
      <c r="P2377" s="2"/>
    </row>
    <row r="2378" spans="1:34" ht="11.85" customHeight="1" x14ac:dyDescent="0.2">
      <c r="A2378" s="3" t="s">
        <v>245</v>
      </c>
      <c r="C2378" s="2">
        <f>C2316+C2376</f>
        <v>13845533.48</v>
      </c>
      <c r="D2378" s="2"/>
      <c r="E2378" s="2">
        <f>E2316+E2376</f>
        <v>15556924.109999999</v>
      </c>
      <c r="F2378" s="2"/>
      <c r="G2378" s="2">
        <f>G2316+G2376</f>
        <v>14864881.459999999</v>
      </c>
      <c r="H2378" s="2"/>
      <c r="I2378" s="2">
        <f>I2316+I2376</f>
        <v>15933886.52</v>
      </c>
      <c r="J2378" s="2"/>
      <c r="K2378" s="4">
        <f>K2316+K2376</f>
        <v>15892306.52</v>
      </c>
      <c r="L2378" s="2"/>
      <c r="M2378" s="4">
        <f>M2316+M2376</f>
        <v>14508171.52</v>
      </c>
      <c r="N2378" s="2"/>
      <c r="O2378" s="4">
        <f>O2316+O2376</f>
        <v>0</v>
      </c>
      <c r="P2378" s="2"/>
      <c r="Q2378" s="4">
        <f>Q2316+Q2376</f>
        <v>14508171.52</v>
      </c>
      <c r="U2378" s="2"/>
    </row>
    <row r="2379" spans="1:34" ht="11.85" customHeight="1" x14ac:dyDescent="0.2">
      <c r="A2379" s="1"/>
      <c r="B2379" s="1"/>
      <c r="E2379" s="2" t="str">
        <f>$E$1</f>
        <v>CITY OF BRADY</v>
      </c>
    </row>
    <row r="2380" spans="1:34" ht="11.85" customHeight="1" x14ac:dyDescent="0.2">
      <c r="E2380" s="2" t="str">
        <f>$E$2</f>
        <v>BUDGET REPORT</v>
      </c>
    </row>
    <row r="2381" spans="1:34" ht="11.85" customHeight="1" x14ac:dyDescent="0.2">
      <c r="E2381" s="2" t="str">
        <f>$E$3</f>
        <v>FISCAL YEAR 2017 - 2018</v>
      </c>
    </row>
    <row r="2382" spans="1:34" ht="11.85" customHeight="1" x14ac:dyDescent="0.2">
      <c r="A2382" s="3" t="s">
        <v>1068</v>
      </c>
    </row>
    <row r="2383" spans="1:34" ht="11.85" customHeight="1" x14ac:dyDescent="0.2">
      <c r="A2383" s="3" t="s">
        <v>1114</v>
      </c>
    </row>
    <row r="2384" spans="1:34" s="3" customFormat="1" ht="11.85" customHeight="1" x14ac:dyDescent="0.2">
      <c r="C2384" s="2"/>
      <c r="E2384" s="2"/>
      <c r="G2384" s="2"/>
      <c r="I2384" s="49" t="str">
        <f>$I$6</f>
        <v>(----- 2016-2017 ------)</v>
      </c>
      <c r="J2384" s="49"/>
      <c r="K2384" s="49"/>
      <c r="L2384" s="8"/>
      <c r="M2384" s="49" t="str">
        <f>$M$6</f>
        <v>2017-2018</v>
      </c>
      <c r="N2384" s="49"/>
      <c r="O2384" s="49"/>
      <c r="P2384" s="49"/>
      <c r="Q2384" s="49"/>
      <c r="S2384" s="4"/>
      <c r="T2384" s="7"/>
      <c r="AH2384" s="5"/>
    </row>
    <row r="2385" spans="1:34" s="3" customFormat="1" ht="11.85" customHeight="1" x14ac:dyDescent="0.2">
      <c r="C2385" s="9" t="str">
        <f>$C$7</f>
        <v>2013-2014</v>
      </c>
      <c r="D2385" s="8"/>
      <c r="E2385" s="9" t="str">
        <f>$E$7</f>
        <v>2014-2015</v>
      </c>
      <c r="F2385" s="8"/>
      <c r="G2385" s="9" t="str">
        <f>$G$7</f>
        <v>2015-2016</v>
      </c>
      <c r="H2385" s="8"/>
      <c r="I2385" s="9" t="s">
        <v>9</v>
      </c>
      <c r="J2385" s="8"/>
      <c r="K2385" s="10" t="str">
        <f>+$K$7</f>
        <v>PROJECTED</v>
      </c>
      <c r="L2385" s="8"/>
      <c r="M2385" s="10" t="str">
        <f>$M$7</f>
        <v>2017-2018</v>
      </c>
      <c r="N2385" s="8"/>
      <c r="O2385" s="10" t="str">
        <f>$O$7</f>
        <v>2017-2018</v>
      </c>
      <c r="P2385" s="8"/>
      <c r="Q2385" s="10" t="str">
        <f>$Q$7</f>
        <v>APPROVED</v>
      </c>
      <c r="S2385" s="4"/>
      <c r="T2385" s="7"/>
      <c r="AH2385" s="5"/>
    </row>
    <row r="2386" spans="1:34" s="3" customFormat="1" ht="11.85" customHeight="1" x14ac:dyDescent="0.2">
      <c r="A2386" s="11" t="s">
        <v>247</v>
      </c>
      <c r="C2386" s="12" t="s">
        <v>12</v>
      </c>
      <c r="D2386" s="8"/>
      <c r="E2386" s="12" t="s">
        <v>12</v>
      </c>
      <c r="F2386" s="8"/>
      <c r="G2386" s="12" t="s">
        <v>12</v>
      </c>
      <c r="H2386" s="8"/>
      <c r="I2386" s="12" t="s">
        <v>13</v>
      </c>
      <c r="J2386" s="8"/>
      <c r="K2386" s="13" t="s">
        <v>13</v>
      </c>
      <c r="L2386" s="8"/>
      <c r="M2386" s="13" t="str">
        <f>$M$8</f>
        <v>BASE</v>
      </c>
      <c r="N2386" s="8"/>
      <c r="O2386" s="13" t="str">
        <f>$O$8</f>
        <v>SUPPLEMENTAL</v>
      </c>
      <c r="P2386" s="8"/>
      <c r="Q2386" s="13" t="str">
        <f>$Q$8</f>
        <v>BUDGET</v>
      </c>
      <c r="S2386" s="4"/>
      <c r="T2386" s="7"/>
      <c r="AH2386" s="5"/>
    </row>
    <row r="2387" spans="1:34" s="3" customFormat="1" ht="11.85" customHeight="1" x14ac:dyDescent="0.2">
      <c r="C2387" s="2"/>
      <c r="E2387" s="2"/>
      <c r="G2387" s="2"/>
      <c r="I2387" s="2"/>
      <c r="K2387" s="4"/>
      <c r="M2387" s="4"/>
      <c r="O2387" s="4"/>
      <c r="Q2387" s="4"/>
      <c r="S2387" s="4"/>
      <c r="T2387" s="7"/>
      <c r="AH2387" s="5"/>
    </row>
    <row r="2388" spans="1:34" s="3" customFormat="1" ht="11.85" customHeight="1" x14ac:dyDescent="0.2">
      <c r="A2388" s="14" t="s">
        <v>260</v>
      </c>
      <c r="C2388" s="2"/>
      <c r="E2388" s="2"/>
      <c r="G2388" s="2"/>
      <c r="I2388" s="2"/>
      <c r="K2388" s="4"/>
      <c r="M2388" s="4"/>
      <c r="O2388" s="4"/>
      <c r="Q2388" s="4"/>
      <c r="S2388" s="4"/>
      <c r="T2388" s="7"/>
      <c r="AH2388" s="5"/>
    </row>
    <row r="2389" spans="1:34" s="3" customFormat="1" ht="11.85" customHeight="1" x14ac:dyDescent="0.2">
      <c r="A2389" s="3" t="s">
        <v>1115</v>
      </c>
      <c r="C2389" s="2">
        <v>529.36</v>
      </c>
      <c r="D2389" s="2"/>
      <c r="E2389" s="2">
        <v>158.78</v>
      </c>
      <c r="F2389" s="2"/>
      <c r="G2389" s="2">
        <v>147.44999999999999</v>
      </c>
      <c r="H2389" s="2"/>
      <c r="I2389" s="2">
        <v>200</v>
      </c>
      <c r="J2389" s="2"/>
      <c r="K2389" s="4">
        <v>200</v>
      </c>
      <c r="L2389" s="2"/>
      <c r="M2389" s="4">
        <v>200</v>
      </c>
      <c r="N2389" s="2"/>
      <c r="O2389" s="4">
        <v>0</v>
      </c>
      <c r="P2389" s="2"/>
      <c r="Q2389" s="4">
        <f>M2389+O2389</f>
        <v>200</v>
      </c>
      <c r="S2389" s="4"/>
      <c r="T2389" s="15"/>
      <c r="AH2389" s="5"/>
    </row>
    <row r="2390" spans="1:34" s="3" customFormat="1" ht="11.85" customHeight="1" x14ac:dyDescent="0.2">
      <c r="A2390" s="3" t="s">
        <v>1116</v>
      </c>
      <c r="C2390" s="2">
        <v>6784.13</v>
      </c>
      <c r="D2390" s="2"/>
      <c r="E2390" s="2">
        <v>5121.7299999999996</v>
      </c>
      <c r="F2390" s="2"/>
      <c r="G2390" s="2">
        <v>18212.14</v>
      </c>
      <c r="H2390" s="2"/>
      <c r="I2390" s="2">
        <v>37000</v>
      </c>
      <c r="J2390" s="2"/>
      <c r="K2390" s="4">
        <v>50888</v>
      </c>
      <c r="L2390" s="2"/>
      <c r="M2390" s="4">
        <v>25000</v>
      </c>
      <c r="N2390" s="2"/>
      <c r="O2390" s="4">
        <v>0</v>
      </c>
      <c r="P2390" s="2"/>
      <c r="Q2390" s="4">
        <f>M2390+O2390</f>
        <v>25000</v>
      </c>
      <c r="S2390" s="4"/>
      <c r="T2390" s="15"/>
      <c r="AH2390" s="5"/>
    </row>
    <row r="2391" spans="1:34" s="3" customFormat="1" ht="11.85" customHeight="1" x14ac:dyDescent="0.2">
      <c r="A2391" s="3" t="s">
        <v>1117</v>
      </c>
      <c r="C2391" s="16">
        <v>71.989999999999995</v>
      </c>
      <c r="D2391" s="2"/>
      <c r="E2391" s="16">
        <v>365.53</v>
      </c>
      <c r="F2391" s="2"/>
      <c r="G2391" s="16">
        <v>807.56</v>
      </c>
      <c r="H2391" s="2"/>
      <c r="I2391" s="16">
        <v>800</v>
      </c>
      <c r="J2391" s="2"/>
      <c r="K2391" s="17">
        <v>40800</v>
      </c>
      <c r="L2391" s="2"/>
      <c r="M2391" s="17">
        <v>10000</v>
      </c>
      <c r="N2391" s="2"/>
      <c r="O2391" s="17">
        <v>0</v>
      </c>
      <c r="P2391" s="2"/>
      <c r="Q2391" s="17">
        <f>M2391+O2391</f>
        <v>10000</v>
      </c>
      <c r="S2391" s="4"/>
      <c r="T2391" s="15"/>
      <c r="AH2391" s="5"/>
    </row>
    <row r="2392" spans="1:34" s="3" customFormat="1" ht="11.85" customHeight="1" x14ac:dyDescent="0.2">
      <c r="A2392" s="3" t="s">
        <v>277</v>
      </c>
      <c r="C2392" s="2">
        <f>SUM(C2389:C2391)</f>
        <v>7385.48</v>
      </c>
      <c r="D2392" s="2"/>
      <c r="E2392" s="2">
        <f>SUM(E2389:E2391)</f>
        <v>5646.0399999999991</v>
      </c>
      <c r="F2392" s="2"/>
      <c r="G2392" s="2">
        <f>SUM(G2389:G2391)</f>
        <v>19167.150000000001</v>
      </c>
      <c r="H2392" s="2"/>
      <c r="I2392" s="2">
        <f>SUM(I2389:I2391)</f>
        <v>38000</v>
      </c>
      <c r="J2392" s="2"/>
      <c r="K2392" s="4">
        <f>SUM(K2389:K2391)</f>
        <v>91888</v>
      </c>
      <c r="L2392" s="2"/>
      <c r="M2392" s="4">
        <f>SUM(M2389:M2391)</f>
        <v>35200</v>
      </c>
      <c r="N2392" s="2"/>
      <c r="O2392" s="4">
        <f>SUM(O2389:O2391)</f>
        <v>0</v>
      </c>
      <c r="P2392" s="2"/>
      <c r="Q2392" s="4">
        <f>SUM(Q2389:Q2391)</f>
        <v>35200</v>
      </c>
      <c r="S2392" s="4"/>
      <c r="T2392" s="7"/>
      <c r="AH2392" s="5"/>
    </row>
    <row r="2393" spans="1:34" s="3" customFormat="1" ht="11.85" customHeight="1" x14ac:dyDescent="0.2">
      <c r="C2393" s="2"/>
      <c r="D2393" s="2"/>
      <c r="E2393" s="2"/>
      <c r="F2393" s="2"/>
      <c r="G2393" s="2"/>
      <c r="H2393" s="2"/>
      <c r="I2393" s="2"/>
      <c r="J2393" s="2"/>
      <c r="K2393" s="4"/>
      <c r="L2393" s="2"/>
      <c r="M2393" s="4"/>
      <c r="N2393" s="2"/>
      <c r="O2393" s="4"/>
      <c r="P2393" s="2"/>
      <c r="Q2393" s="4"/>
      <c r="S2393" s="4"/>
      <c r="T2393" s="7"/>
      <c r="AH2393" s="5"/>
    </row>
    <row r="2394" spans="1:34" s="3" customFormat="1" ht="11.85" customHeight="1" x14ac:dyDescent="0.2">
      <c r="A2394" s="14" t="s">
        <v>278</v>
      </c>
      <c r="C2394" s="2"/>
      <c r="D2394" s="2"/>
      <c r="E2394" s="2"/>
      <c r="F2394" s="2"/>
      <c r="G2394" s="2"/>
      <c r="H2394" s="2"/>
      <c r="I2394" s="2"/>
      <c r="J2394" s="2"/>
      <c r="K2394" s="4"/>
      <c r="L2394" s="2"/>
      <c r="M2394" s="4"/>
      <c r="N2394" s="2"/>
      <c r="O2394" s="4"/>
      <c r="P2394" s="2"/>
      <c r="Q2394" s="4"/>
      <c r="S2394" s="4"/>
      <c r="T2394" s="7"/>
      <c r="AH2394" s="5"/>
    </row>
    <row r="2395" spans="1:34" s="3" customFormat="1" ht="11.85" customHeight="1" x14ac:dyDescent="0.2">
      <c r="A2395" s="3" t="s">
        <v>1118</v>
      </c>
      <c r="C2395" s="16">
        <v>0</v>
      </c>
      <c r="D2395" s="2"/>
      <c r="E2395" s="16">
        <v>0</v>
      </c>
      <c r="F2395" s="2"/>
      <c r="G2395" s="16">
        <v>0</v>
      </c>
      <c r="H2395" s="2"/>
      <c r="I2395" s="16">
        <v>0</v>
      </c>
      <c r="J2395" s="2"/>
      <c r="K2395" s="17">
        <v>0</v>
      </c>
      <c r="L2395" s="2"/>
      <c r="M2395" s="17">
        <v>0</v>
      </c>
      <c r="N2395" s="2"/>
      <c r="O2395" s="17">
        <v>0</v>
      </c>
      <c r="P2395" s="2"/>
      <c r="Q2395" s="17">
        <f>M2395+O2395</f>
        <v>0</v>
      </c>
      <c r="S2395" s="4"/>
      <c r="T2395" s="15"/>
      <c r="AH2395" s="5"/>
    </row>
    <row r="2396" spans="1:34" s="3" customFormat="1" ht="11.85" customHeight="1" x14ac:dyDescent="0.2">
      <c r="A2396" s="3" t="s">
        <v>300</v>
      </c>
      <c r="C2396" s="2">
        <f>SUM(C2395:C2395)</f>
        <v>0</v>
      </c>
      <c r="D2396" s="2"/>
      <c r="E2396" s="2">
        <f>SUM(E2395:E2395)</f>
        <v>0</v>
      </c>
      <c r="F2396" s="2"/>
      <c r="G2396" s="2">
        <f>SUM(G2395:G2395)</f>
        <v>0</v>
      </c>
      <c r="H2396" s="2"/>
      <c r="I2396" s="2">
        <f>SUM(I2395:I2395)</f>
        <v>0</v>
      </c>
      <c r="J2396" s="2"/>
      <c r="K2396" s="4">
        <f>SUM(K2395:K2395)</f>
        <v>0</v>
      </c>
      <c r="L2396" s="2"/>
      <c r="M2396" s="4">
        <f>SUM(M2395:M2395)</f>
        <v>0</v>
      </c>
      <c r="N2396" s="2"/>
      <c r="O2396" s="4">
        <f>SUM(O2395:O2395)</f>
        <v>0</v>
      </c>
      <c r="P2396" s="2"/>
      <c r="Q2396" s="4">
        <f>SUM(Q2395:Q2395)</f>
        <v>0</v>
      </c>
      <c r="S2396" s="4"/>
      <c r="T2396" s="7"/>
      <c r="AH2396" s="5"/>
    </row>
    <row r="2397" spans="1:34" s="3" customFormat="1" ht="11.85" customHeight="1" x14ac:dyDescent="0.2">
      <c r="C2397" s="2"/>
      <c r="D2397" s="2"/>
      <c r="E2397" s="2"/>
      <c r="F2397" s="2"/>
      <c r="G2397" s="2"/>
      <c r="H2397" s="2"/>
      <c r="I2397" s="2"/>
      <c r="J2397" s="2"/>
      <c r="K2397" s="4"/>
      <c r="L2397" s="2"/>
      <c r="M2397" s="4"/>
      <c r="N2397" s="2"/>
      <c r="O2397" s="4"/>
      <c r="P2397" s="2"/>
      <c r="Q2397" s="4"/>
      <c r="S2397" s="4"/>
      <c r="T2397" s="7"/>
      <c r="AH2397" s="5"/>
    </row>
    <row r="2398" spans="1:34" s="3" customFormat="1" ht="11.85" customHeight="1" x14ac:dyDescent="0.2">
      <c r="A2398" s="3" t="s">
        <v>1119</v>
      </c>
      <c r="C2398" s="2">
        <f>C2392+C2396</f>
        <v>7385.48</v>
      </c>
      <c r="D2398" s="2"/>
      <c r="E2398" s="2">
        <f>E2392+E2396</f>
        <v>5646.0399999999991</v>
      </c>
      <c r="F2398" s="2"/>
      <c r="G2398" s="2">
        <f>G2392+G2396</f>
        <v>19167.150000000001</v>
      </c>
      <c r="H2398" s="2"/>
      <c r="I2398" s="2">
        <f>I2392+I2396</f>
        <v>38000</v>
      </c>
      <c r="J2398" s="2"/>
      <c r="K2398" s="4">
        <f>K2392+K2396</f>
        <v>91888</v>
      </c>
      <c r="L2398" s="2"/>
      <c r="M2398" s="4">
        <f>M2392+M2396</f>
        <v>35200</v>
      </c>
      <c r="N2398" s="2"/>
      <c r="O2398" s="4">
        <f>O2392+O2396</f>
        <v>0</v>
      </c>
      <c r="P2398" s="2"/>
      <c r="Q2398" s="4">
        <f>Q2392+Q2396</f>
        <v>35200</v>
      </c>
      <c r="S2398" s="4"/>
      <c r="T2398" s="15"/>
      <c r="AH2398" s="5"/>
    </row>
    <row r="2399" spans="1:34" s="3" customFormat="1" ht="11.85" customHeight="1" x14ac:dyDescent="0.2">
      <c r="C2399" s="2"/>
      <c r="E2399" s="2"/>
      <c r="G2399" s="2"/>
      <c r="I2399" s="2"/>
      <c r="K2399" s="4"/>
      <c r="M2399" s="4"/>
      <c r="O2399" s="4"/>
      <c r="Q2399" s="4"/>
      <c r="S2399" s="4"/>
      <c r="T2399" s="7"/>
      <c r="AH2399" s="5"/>
    </row>
    <row r="2400" spans="1:34" ht="11.85" customHeight="1" x14ac:dyDescent="0.2"/>
    <row r="2401" ht="11.85" customHeight="1" x14ac:dyDescent="0.2"/>
    <row r="2402" ht="11.85" customHeight="1" x14ac:dyDescent="0.2"/>
    <row r="2403" ht="11.85" customHeight="1" x14ac:dyDescent="0.2"/>
    <row r="2404" ht="11.85" customHeight="1" x14ac:dyDescent="0.2"/>
    <row r="2405" ht="11.85" customHeight="1" x14ac:dyDescent="0.2"/>
    <row r="2406" ht="11.85" customHeight="1" x14ac:dyDescent="0.2"/>
    <row r="2407" ht="11.85" customHeight="1" x14ac:dyDescent="0.2"/>
    <row r="2408" ht="11.85" customHeight="1" x14ac:dyDescent="0.2"/>
    <row r="2409" ht="11.85" customHeight="1" x14ac:dyDescent="0.2"/>
    <row r="2410" ht="11.85" customHeight="1" x14ac:dyDescent="0.2"/>
    <row r="2411" ht="11.85" customHeight="1" x14ac:dyDescent="0.2"/>
    <row r="2412" ht="11.85" customHeight="1" x14ac:dyDescent="0.2"/>
    <row r="2413" ht="11.85" customHeight="1" x14ac:dyDescent="0.2"/>
    <row r="2414" ht="11.85" customHeight="1" x14ac:dyDescent="0.2"/>
    <row r="2415" ht="11.85" customHeight="1" x14ac:dyDescent="0.2"/>
    <row r="2416" ht="11.85" customHeight="1" x14ac:dyDescent="0.2"/>
    <row r="2417" ht="11.85" customHeight="1" x14ac:dyDescent="0.2"/>
    <row r="2418" ht="11.85" customHeight="1" x14ac:dyDescent="0.2"/>
    <row r="2419" ht="11.85" customHeight="1" x14ac:dyDescent="0.2"/>
    <row r="2420" ht="11.85" customHeight="1" x14ac:dyDescent="0.2"/>
    <row r="2421" ht="11.85" customHeight="1" x14ac:dyDescent="0.2"/>
    <row r="2422" ht="11.85" customHeight="1" x14ac:dyDescent="0.2"/>
    <row r="2423" ht="11.85" customHeight="1" x14ac:dyDescent="0.2"/>
    <row r="2424" ht="11.85" customHeight="1" x14ac:dyDescent="0.2"/>
    <row r="2425" ht="11.85" customHeight="1" x14ac:dyDescent="0.2"/>
    <row r="2426" ht="11.85" customHeight="1" x14ac:dyDescent="0.2"/>
    <row r="2427" ht="11.85" customHeight="1" x14ac:dyDescent="0.2"/>
    <row r="2428" ht="11.85" customHeight="1" x14ac:dyDescent="0.2"/>
    <row r="2429" ht="11.85" customHeight="1" x14ac:dyDescent="0.2"/>
    <row r="2430" ht="11.85" customHeight="1" x14ac:dyDescent="0.2"/>
    <row r="2431" ht="11.85" customHeight="1" x14ac:dyDescent="0.2"/>
    <row r="2432" ht="11.85" customHeight="1" x14ac:dyDescent="0.2"/>
    <row r="2433" spans="1:17" ht="11.85" customHeight="1" x14ac:dyDescent="0.2"/>
    <row r="2434" spans="1:17" ht="11.85" customHeight="1" x14ac:dyDescent="0.2"/>
    <row r="2435" spans="1:17" ht="11.85" customHeight="1" x14ac:dyDescent="0.2"/>
    <row r="2436" spans="1:17" ht="11.85" customHeight="1" x14ac:dyDescent="0.2"/>
    <row r="2437" spans="1:17" ht="11.85" customHeight="1" x14ac:dyDescent="0.2"/>
    <row r="2438" spans="1:17" ht="11.85" customHeight="1" x14ac:dyDescent="0.2"/>
    <row r="2439" spans="1:17" ht="11.85" customHeight="1" x14ac:dyDescent="0.2"/>
    <row r="2440" spans="1:17" ht="11.85" customHeight="1" x14ac:dyDescent="0.2"/>
    <row r="2441" spans="1:17" ht="11.85" customHeight="1" x14ac:dyDescent="0.2"/>
    <row r="2442" spans="1:17" ht="11.85" customHeight="1" x14ac:dyDescent="0.2">
      <c r="A2442" s="1"/>
      <c r="B2442" s="1"/>
      <c r="E2442" s="2" t="str">
        <f>$E$1</f>
        <v>CITY OF BRADY</v>
      </c>
    </row>
    <row r="2443" spans="1:17" ht="11.85" customHeight="1" x14ac:dyDescent="0.2">
      <c r="E2443" s="2" t="str">
        <f>$E$2</f>
        <v>BUDGET REPORT</v>
      </c>
    </row>
    <row r="2444" spans="1:17" ht="11.85" customHeight="1" x14ac:dyDescent="0.2">
      <c r="E2444" s="2" t="str">
        <f>$E$3</f>
        <v>FISCAL YEAR 2017 - 2018</v>
      </c>
    </row>
    <row r="2445" spans="1:17" ht="11.85" customHeight="1" x14ac:dyDescent="0.2">
      <c r="A2445" s="3" t="s">
        <v>1068</v>
      </c>
    </row>
    <row r="2446" spans="1:17" ht="11.85" customHeight="1" x14ac:dyDescent="0.2">
      <c r="A2446" s="3" t="s">
        <v>1120</v>
      </c>
    </row>
    <row r="2447" spans="1:17" ht="11.85" customHeight="1" x14ac:dyDescent="0.2">
      <c r="I2447" s="49" t="str">
        <f>$I$6</f>
        <v>(----- 2016-2017 ------)</v>
      </c>
      <c r="J2447" s="49"/>
      <c r="K2447" s="49"/>
      <c r="L2447" s="8"/>
      <c r="M2447" s="49" t="str">
        <f>$M$6</f>
        <v>2017-2018</v>
      </c>
      <c r="N2447" s="49"/>
      <c r="O2447" s="49"/>
      <c r="P2447" s="49"/>
      <c r="Q2447" s="49"/>
    </row>
    <row r="2448" spans="1:17" ht="11.85" customHeight="1" x14ac:dyDescent="0.2">
      <c r="C2448" s="9" t="str">
        <f>$C$7</f>
        <v>2013-2014</v>
      </c>
      <c r="D2448" s="8"/>
      <c r="E2448" s="9" t="str">
        <f>$E$7</f>
        <v>2014-2015</v>
      </c>
      <c r="F2448" s="8"/>
      <c r="G2448" s="9" t="str">
        <f>$G$7</f>
        <v>2015-2016</v>
      </c>
      <c r="H2448" s="8"/>
      <c r="I2448" s="9" t="s">
        <v>9</v>
      </c>
      <c r="J2448" s="8"/>
      <c r="K2448" s="10" t="str">
        <f>+$K$7</f>
        <v>PROJECTED</v>
      </c>
      <c r="L2448" s="8"/>
      <c r="M2448" s="10" t="str">
        <f>$M$7</f>
        <v>2017-2018</v>
      </c>
      <c r="N2448" s="8"/>
      <c r="O2448" s="10" t="str">
        <f>$O$7</f>
        <v>2017-2018</v>
      </c>
      <c r="P2448" s="8"/>
      <c r="Q2448" s="10" t="str">
        <f>$Q$7</f>
        <v>APPROVED</v>
      </c>
    </row>
    <row r="2449" spans="1:34" ht="11.85" customHeight="1" x14ac:dyDescent="0.2">
      <c r="A2449" s="11" t="s">
        <v>247</v>
      </c>
      <c r="C2449" s="12" t="s">
        <v>12</v>
      </c>
      <c r="D2449" s="8"/>
      <c r="E2449" s="12" t="s">
        <v>12</v>
      </c>
      <c r="F2449" s="8"/>
      <c r="G2449" s="12" t="s">
        <v>12</v>
      </c>
      <c r="H2449" s="8"/>
      <c r="I2449" s="12" t="s">
        <v>13</v>
      </c>
      <c r="J2449" s="8"/>
      <c r="K2449" s="13" t="s">
        <v>13</v>
      </c>
      <c r="L2449" s="8"/>
      <c r="M2449" s="13" t="str">
        <f>$M$8</f>
        <v>BASE</v>
      </c>
      <c r="N2449" s="8"/>
      <c r="O2449" s="13" t="str">
        <f>$O$8</f>
        <v>SUPPLEMENTAL</v>
      </c>
      <c r="P2449" s="8"/>
      <c r="Q2449" s="13" t="str">
        <f>$Q$8</f>
        <v>BUDGET</v>
      </c>
    </row>
    <row r="2450" spans="1:34" ht="11.85" customHeight="1" x14ac:dyDescent="0.2"/>
    <row r="2451" spans="1:34" ht="11.85" customHeight="1" x14ac:dyDescent="0.2">
      <c r="A2451" s="14" t="s">
        <v>248</v>
      </c>
    </row>
    <row r="2452" spans="1:34" ht="11.85" customHeight="1" x14ac:dyDescent="0.2">
      <c r="A2452" s="3" t="s">
        <v>1121</v>
      </c>
      <c r="C2452" s="2">
        <v>166074.09</v>
      </c>
      <c r="D2452" s="2"/>
      <c r="E2452" s="2">
        <v>168467.62</v>
      </c>
      <c r="F2452" s="2"/>
      <c r="G2452" s="2">
        <v>226320.28</v>
      </c>
      <c r="H2452" s="2"/>
      <c r="I2452" s="2">
        <v>233614</v>
      </c>
      <c r="J2452" s="2"/>
      <c r="K2452" s="4">
        <v>231614</v>
      </c>
      <c r="L2452" s="2"/>
      <c r="M2452" s="4">
        <v>229489</v>
      </c>
      <c r="N2452" s="2"/>
      <c r="O2452" s="4">
        <v>0</v>
      </c>
      <c r="P2452" s="2"/>
      <c r="Q2452" s="4">
        <f t="shared" ref="Q2452:Q2461" si="77">M2452+O2452</f>
        <v>229489</v>
      </c>
      <c r="T2452" s="15"/>
    </row>
    <row r="2453" spans="1:34" ht="11.85" customHeight="1" x14ac:dyDescent="0.2">
      <c r="A2453" s="3" t="s">
        <v>1122</v>
      </c>
      <c r="C2453" s="2">
        <v>8729.01</v>
      </c>
      <c r="D2453" s="2"/>
      <c r="E2453" s="2">
        <v>11548.7</v>
      </c>
      <c r="F2453" s="2"/>
      <c r="G2453" s="2">
        <v>11564.97</v>
      </c>
      <c r="H2453" s="2"/>
      <c r="I2453" s="2">
        <v>15000</v>
      </c>
      <c r="J2453" s="2"/>
      <c r="K2453" s="4">
        <v>17000</v>
      </c>
      <c r="L2453" s="2"/>
      <c r="M2453" s="4">
        <v>17000</v>
      </c>
      <c r="N2453" s="2"/>
      <c r="O2453" s="4">
        <v>0</v>
      </c>
      <c r="P2453" s="2"/>
      <c r="Q2453" s="4">
        <f t="shared" si="77"/>
        <v>17000</v>
      </c>
      <c r="T2453" s="15"/>
    </row>
    <row r="2454" spans="1:34" ht="11.85" customHeight="1" x14ac:dyDescent="0.2">
      <c r="A2454" s="3" t="s">
        <v>1123</v>
      </c>
      <c r="C2454" s="2">
        <v>0</v>
      </c>
      <c r="D2454" s="2"/>
      <c r="E2454" s="2">
        <v>250</v>
      </c>
      <c r="F2454" s="2"/>
      <c r="G2454" s="2">
        <v>600</v>
      </c>
      <c r="H2454" s="2"/>
      <c r="I2454" s="2">
        <v>1200</v>
      </c>
      <c r="J2454" s="2"/>
      <c r="K2454" s="4">
        <v>1200</v>
      </c>
      <c r="L2454" s="2"/>
      <c r="M2454" s="4">
        <v>900</v>
      </c>
      <c r="N2454" s="2"/>
      <c r="O2454" s="4">
        <v>0</v>
      </c>
      <c r="P2454" s="2"/>
      <c r="Q2454" s="4">
        <f t="shared" si="77"/>
        <v>900</v>
      </c>
      <c r="T2454" s="15"/>
    </row>
    <row r="2455" spans="1:34" ht="11.85" customHeight="1" x14ac:dyDescent="0.2">
      <c r="A2455" s="3" t="s">
        <v>1124</v>
      </c>
      <c r="C2455" s="2">
        <v>3570</v>
      </c>
      <c r="D2455" s="2"/>
      <c r="E2455" s="2">
        <v>3708.66</v>
      </c>
      <c r="F2455" s="2"/>
      <c r="G2455" s="2">
        <v>3640</v>
      </c>
      <c r="H2455" s="2"/>
      <c r="I2455" s="2">
        <v>3640</v>
      </c>
      <c r="J2455" s="2"/>
      <c r="K2455" s="4">
        <v>3640</v>
      </c>
      <c r="L2455" s="2"/>
      <c r="M2455" s="4">
        <v>3640</v>
      </c>
      <c r="N2455" s="2"/>
      <c r="O2455" s="4">
        <v>0</v>
      </c>
      <c r="P2455" s="2"/>
      <c r="Q2455" s="4">
        <f t="shared" si="77"/>
        <v>3640</v>
      </c>
      <c r="T2455" s="15"/>
    </row>
    <row r="2456" spans="1:34" ht="11.85" customHeight="1" x14ac:dyDescent="0.2">
      <c r="A2456" s="3" t="s">
        <v>1125</v>
      </c>
      <c r="C2456" s="2">
        <v>0</v>
      </c>
      <c r="D2456" s="2"/>
      <c r="E2456" s="2">
        <v>0</v>
      </c>
      <c r="F2456" s="2"/>
      <c r="G2456" s="2">
        <v>100</v>
      </c>
      <c r="H2456" s="2"/>
      <c r="I2456" s="2">
        <v>300</v>
      </c>
      <c r="J2456" s="2"/>
      <c r="K2456" s="4">
        <v>300</v>
      </c>
      <c r="L2456" s="2"/>
      <c r="M2456" s="4">
        <v>300</v>
      </c>
      <c r="N2456" s="2"/>
      <c r="O2456" s="4">
        <v>0</v>
      </c>
      <c r="P2456" s="2"/>
      <c r="Q2456" s="4">
        <f t="shared" si="77"/>
        <v>300</v>
      </c>
      <c r="T2456" s="15"/>
    </row>
    <row r="2457" spans="1:34" ht="11.85" customHeight="1" x14ac:dyDescent="0.2">
      <c r="A2457" s="3" t="s">
        <v>1126</v>
      </c>
      <c r="C2457" s="2">
        <v>21132.37</v>
      </c>
      <c r="D2457" s="2"/>
      <c r="E2457" s="2">
        <v>23292.5</v>
      </c>
      <c r="F2457" s="2"/>
      <c r="G2457" s="2">
        <v>36018.92</v>
      </c>
      <c r="H2457" s="2"/>
      <c r="I2457" s="2">
        <v>39379</v>
      </c>
      <c r="J2457" s="2"/>
      <c r="K2457" s="4">
        <v>39379</v>
      </c>
      <c r="L2457" s="2"/>
      <c r="M2457" s="4">
        <v>45660</v>
      </c>
      <c r="N2457" s="2"/>
      <c r="O2457" s="4">
        <v>0</v>
      </c>
      <c r="P2457" s="2"/>
      <c r="Q2457" s="4">
        <f t="shared" si="77"/>
        <v>45660</v>
      </c>
      <c r="T2457" s="15"/>
    </row>
    <row r="2458" spans="1:34" ht="11.85" customHeight="1" x14ac:dyDescent="0.2">
      <c r="A2458" s="3" t="s">
        <v>1127</v>
      </c>
      <c r="C2458" s="2">
        <v>19614.55</v>
      </c>
      <c r="D2458" s="2"/>
      <c r="E2458" s="2">
        <v>19914.32</v>
      </c>
      <c r="F2458" s="2"/>
      <c r="G2458" s="2">
        <v>25221</v>
      </c>
      <c r="H2458" s="2"/>
      <c r="I2458" s="2">
        <v>26645</v>
      </c>
      <c r="J2458" s="2"/>
      <c r="K2458" s="4">
        <v>26645</v>
      </c>
      <c r="L2458" s="2"/>
      <c r="M2458" s="4">
        <v>26602</v>
      </c>
      <c r="N2458" s="2"/>
      <c r="O2458" s="4">
        <v>0</v>
      </c>
      <c r="P2458" s="2"/>
      <c r="Q2458" s="4">
        <f t="shared" si="77"/>
        <v>26602</v>
      </c>
      <c r="T2458" s="15"/>
    </row>
    <row r="2459" spans="1:34" ht="11.85" customHeight="1" x14ac:dyDescent="0.2">
      <c r="A2459" s="3" t="s">
        <v>1128</v>
      </c>
      <c r="C2459" s="2">
        <v>2554.63</v>
      </c>
      <c r="D2459" s="2"/>
      <c r="E2459" s="2">
        <v>2488.4</v>
      </c>
      <c r="F2459" s="2"/>
      <c r="G2459" s="2">
        <v>2901.46</v>
      </c>
      <c r="H2459" s="2"/>
      <c r="I2459" s="2">
        <v>3085</v>
      </c>
      <c r="J2459" s="2"/>
      <c r="K2459" s="4">
        <v>3085</v>
      </c>
      <c r="L2459" s="2"/>
      <c r="M2459" s="4">
        <v>2691</v>
      </c>
      <c r="N2459" s="2"/>
      <c r="O2459" s="4">
        <v>0</v>
      </c>
      <c r="P2459" s="2"/>
      <c r="Q2459" s="4">
        <f t="shared" si="77"/>
        <v>2691</v>
      </c>
      <c r="T2459" s="15"/>
    </row>
    <row r="2460" spans="1:34" ht="11.85" customHeight="1" x14ac:dyDescent="0.2">
      <c r="A2460" s="3" t="s">
        <v>1129</v>
      </c>
      <c r="C2460" s="2">
        <v>871.11</v>
      </c>
      <c r="D2460" s="2"/>
      <c r="E2460" s="2">
        <v>192.59</v>
      </c>
      <c r="F2460" s="2"/>
      <c r="G2460" s="2">
        <v>693</v>
      </c>
      <c r="H2460" s="2"/>
      <c r="I2460" s="2">
        <v>396</v>
      </c>
      <c r="J2460" s="2"/>
      <c r="K2460" s="4">
        <v>396</v>
      </c>
      <c r="L2460" s="2"/>
      <c r="M2460" s="4">
        <v>324</v>
      </c>
      <c r="N2460" s="2"/>
      <c r="O2460" s="4">
        <v>0</v>
      </c>
      <c r="P2460" s="2"/>
      <c r="Q2460" s="4">
        <f t="shared" si="77"/>
        <v>324</v>
      </c>
      <c r="T2460" s="15"/>
    </row>
    <row r="2461" spans="1:34" ht="11.85" customHeight="1" x14ac:dyDescent="0.2">
      <c r="A2461" s="3" t="s">
        <v>1130</v>
      </c>
      <c r="C2461" s="16">
        <v>13235.19</v>
      </c>
      <c r="D2461" s="2"/>
      <c r="E2461" s="16">
        <v>14030.76</v>
      </c>
      <c r="F2461" s="2"/>
      <c r="G2461" s="16">
        <v>18398.46</v>
      </c>
      <c r="H2461" s="2"/>
      <c r="I2461" s="16">
        <v>19392</v>
      </c>
      <c r="J2461" s="2"/>
      <c r="K2461" s="17">
        <v>19392</v>
      </c>
      <c r="L2461" s="2"/>
      <c r="M2461" s="17">
        <v>19226</v>
      </c>
      <c r="N2461" s="2"/>
      <c r="O2461" s="17">
        <v>0</v>
      </c>
      <c r="P2461" s="2"/>
      <c r="Q2461" s="17">
        <f t="shared" si="77"/>
        <v>19226</v>
      </c>
      <c r="T2461" s="15"/>
    </row>
    <row r="2462" spans="1:34" ht="11.85" customHeight="1" x14ac:dyDescent="0.2">
      <c r="A2462" s="3" t="s">
        <v>259</v>
      </c>
      <c r="C2462" s="2">
        <f>SUM(C2452:C2461)</f>
        <v>235780.94999999998</v>
      </c>
      <c r="D2462" s="2"/>
      <c r="E2462" s="2">
        <f>SUM(E2452:E2461)</f>
        <v>243893.55000000002</v>
      </c>
      <c r="F2462" s="2"/>
      <c r="G2462" s="2">
        <f>SUM(G2452:G2461)</f>
        <v>325458.09000000003</v>
      </c>
      <c r="H2462" s="2"/>
      <c r="I2462" s="2">
        <f>SUM(I2452:I2461)</f>
        <v>342651</v>
      </c>
      <c r="J2462" s="2"/>
      <c r="K2462" s="4">
        <f>SUM(K2452:K2461)</f>
        <v>342651</v>
      </c>
      <c r="L2462" s="2"/>
      <c r="M2462" s="4">
        <f>SUM(M2452:M2461)</f>
        <v>345832</v>
      </c>
      <c r="N2462" s="2"/>
      <c r="O2462" s="4">
        <f>SUM(O2452:O2461)</f>
        <v>0</v>
      </c>
      <c r="P2462" s="2"/>
      <c r="Q2462" s="4">
        <f>SUM(Q2452:Q2461)</f>
        <v>345832</v>
      </c>
      <c r="R2462" s="2"/>
      <c r="U2462" s="2"/>
    </row>
    <row r="2463" spans="1:34" ht="11.85" customHeight="1" x14ac:dyDescent="0.2">
      <c r="D2463" s="2"/>
      <c r="F2463" s="2"/>
      <c r="H2463" s="2"/>
      <c r="J2463" s="2"/>
      <c r="L2463" s="2"/>
      <c r="N2463" s="2"/>
      <c r="P2463" s="2"/>
    </row>
    <row r="2464" spans="1:34" s="3" customFormat="1" ht="11.85" customHeight="1" x14ac:dyDescent="0.2">
      <c r="A2464" s="14" t="s">
        <v>260</v>
      </c>
      <c r="C2464" s="2"/>
      <c r="D2464" s="2"/>
      <c r="E2464" s="2"/>
      <c r="F2464" s="2"/>
      <c r="G2464" s="2"/>
      <c r="H2464" s="2"/>
      <c r="I2464" s="2"/>
      <c r="J2464" s="2"/>
      <c r="K2464" s="4"/>
      <c r="L2464" s="2"/>
      <c r="M2464" s="4"/>
      <c r="N2464" s="2"/>
      <c r="O2464" s="4"/>
      <c r="P2464" s="2"/>
      <c r="Q2464" s="4"/>
      <c r="S2464" s="4"/>
      <c r="T2464" s="7"/>
      <c r="AH2464" s="5"/>
    </row>
    <row r="2465" spans="1:34" s="3" customFormat="1" ht="11.85" customHeight="1" x14ac:dyDescent="0.2">
      <c r="A2465" s="3" t="s">
        <v>1131</v>
      </c>
      <c r="C2465" s="2">
        <v>333.25</v>
      </c>
      <c r="D2465" s="2"/>
      <c r="E2465" s="2">
        <v>1919.56</v>
      </c>
      <c r="F2465" s="2"/>
      <c r="G2465" s="2">
        <v>1923</v>
      </c>
      <c r="H2465" s="2"/>
      <c r="I2465" s="2">
        <v>2500</v>
      </c>
      <c r="J2465" s="2"/>
      <c r="K2465" s="4">
        <v>4000</v>
      </c>
      <c r="L2465" s="2"/>
      <c r="M2465" s="4">
        <v>4000</v>
      </c>
      <c r="N2465" s="2"/>
      <c r="O2465" s="4">
        <v>0</v>
      </c>
      <c r="P2465" s="2"/>
      <c r="Q2465" s="4">
        <f t="shared" ref="Q2465:Q2477" si="78">M2465+O2465</f>
        <v>4000</v>
      </c>
      <c r="S2465" s="4"/>
      <c r="T2465" s="15"/>
      <c r="AH2465" s="5"/>
    </row>
    <row r="2466" spans="1:34" s="3" customFormat="1" ht="11.85" customHeight="1" x14ac:dyDescent="0.2">
      <c r="A2466" s="3" t="s">
        <v>1132</v>
      </c>
      <c r="C2466" s="2">
        <v>371.17</v>
      </c>
      <c r="D2466" s="2"/>
      <c r="E2466" s="2">
        <v>449</v>
      </c>
      <c r="F2466" s="2"/>
      <c r="G2466" s="2">
        <v>1001.24</v>
      </c>
      <c r="H2466" s="2"/>
      <c r="I2466" s="2">
        <v>1000</v>
      </c>
      <c r="J2466" s="2"/>
      <c r="K2466" s="4">
        <v>1000</v>
      </c>
      <c r="L2466" s="2"/>
      <c r="M2466" s="4">
        <v>1000</v>
      </c>
      <c r="N2466" s="2"/>
      <c r="O2466" s="4">
        <v>0</v>
      </c>
      <c r="P2466" s="2"/>
      <c r="Q2466" s="4">
        <f t="shared" si="78"/>
        <v>1000</v>
      </c>
      <c r="S2466" s="4"/>
      <c r="T2466" s="15"/>
      <c r="AH2466" s="5"/>
    </row>
    <row r="2467" spans="1:34" s="3" customFormat="1" ht="11.85" customHeight="1" x14ac:dyDescent="0.2">
      <c r="A2467" s="3" t="s">
        <v>1133</v>
      </c>
      <c r="C2467" s="2">
        <v>59526.46</v>
      </c>
      <c r="D2467" s="2"/>
      <c r="E2467" s="2">
        <v>37910.550000000003</v>
      </c>
      <c r="F2467" s="2"/>
      <c r="G2467" s="2">
        <v>12157.83</v>
      </c>
      <c r="H2467" s="2"/>
      <c r="I2467" s="2">
        <v>30000</v>
      </c>
      <c r="J2467" s="2"/>
      <c r="K2467" s="4">
        <v>28500</v>
      </c>
      <c r="L2467" s="2"/>
      <c r="M2467" s="4">
        <v>25000</v>
      </c>
      <c r="N2467" s="2"/>
      <c r="O2467" s="4">
        <v>0</v>
      </c>
      <c r="P2467" s="2"/>
      <c r="Q2467" s="4">
        <f t="shared" si="78"/>
        <v>25000</v>
      </c>
      <c r="S2467" s="4"/>
      <c r="T2467" s="15"/>
      <c r="AH2467" s="5"/>
    </row>
    <row r="2468" spans="1:34" s="3" customFormat="1" ht="11.85" customHeight="1" x14ac:dyDescent="0.2">
      <c r="A2468" s="3" t="s">
        <v>1134</v>
      </c>
      <c r="C2468" s="2">
        <v>40.22</v>
      </c>
      <c r="D2468" s="2"/>
      <c r="E2468" s="2">
        <v>51.61</v>
      </c>
      <c r="F2468" s="2"/>
      <c r="G2468" s="2">
        <v>0</v>
      </c>
      <c r="H2468" s="2"/>
      <c r="I2468" s="2">
        <v>0</v>
      </c>
      <c r="J2468" s="2"/>
      <c r="K2468" s="4">
        <v>0</v>
      </c>
      <c r="L2468" s="2"/>
      <c r="M2468" s="4">
        <v>2500</v>
      </c>
      <c r="N2468" s="2"/>
      <c r="O2468" s="4">
        <v>0</v>
      </c>
      <c r="P2468" s="2"/>
      <c r="Q2468" s="4">
        <f t="shared" si="78"/>
        <v>2500</v>
      </c>
      <c r="S2468" s="4"/>
      <c r="T2468" s="15"/>
      <c r="AH2468" s="5"/>
    </row>
    <row r="2469" spans="1:34" s="3" customFormat="1" ht="11.85" customHeight="1" x14ac:dyDescent="0.2">
      <c r="A2469" s="3" t="s">
        <v>1135</v>
      </c>
      <c r="C2469" s="2">
        <v>6545.52</v>
      </c>
      <c r="D2469" s="2"/>
      <c r="E2469" s="2">
        <v>7281.66</v>
      </c>
      <c r="F2469" s="2"/>
      <c r="G2469" s="2">
        <v>7927.12</v>
      </c>
      <c r="H2469" s="2"/>
      <c r="I2469" s="2">
        <v>8000</v>
      </c>
      <c r="J2469" s="2"/>
      <c r="K2469" s="4">
        <v>8000</v>
      </c>
      <c r="L2469" s="2"/>
      <c r="M2469" s="4">
        <v>9300</v>
      </c>
      <c r="N2469" s="2"/>
      <c r="O2469" s="4">
        <v>0</v>
      </c>
      <c r="P2469" s="2"/>
      <c r="Q2469" s="4">
        <f t="shared" si="78"/>
        <v>9300</v>
      </c>
      <c r="S2469" s="4"/>
      <c r="T2469" s="15"/>
      <c r="AH2469" s="5"/>
    </row>
    <row r="2470" spans="1:34" s="3" customFormat="1" ht="11.85" customHeight="1" x14ac:dyDescent="0.2">
      <c r="A2470" s="3" t="s">
        <v>1136</v>
      </c>
      <c r="C2470" s="2">
        <v>0</v>
      </c>
      <c r="D2470" s="2"/>
      <c r="E2470" s="2">
        <v>0</v>
      </c>
      <c r="F2470" s="2"/>
      <c r="G2470" s="2">
        <v>0</v>
      </c>
      <c r="H2470" s="2"/>
      <c r="I2470" s="2">
        <v>0</v>
      </c>
      <c r="J2470" s="2"/>
      <c r="K2470" s="4">
        <v>0</v>
      </c>
      <c r="L2470" s="2"/>
      <c r="M2470" s="4">
        <v>0</v>
      </c>
      <c r="N2470" s="2"/>
      <c r="O2470" s="4">
        <v>0</v>
      </c>
      <c r="P2470" s="2"/>
      <c r="Q2470" s="4">
        <f t="shared" si="78"/>
        <v>0</v>
      </c>
      <c r="S2470" s="4"/>
      <c r="T2470" s="15"/>
      <c r="AH2470" s="5"/>
    </row>
    <row r="2471" spans="1:34" s="3" customFormat="1" ht="11.85" customHeight="1" x14ac:dyDescent="0.2">
      <c r="A2471" s="3" t="s">
        <v>1137</v>
      </c>
      <c r="C2471" s="2">
        <v>198.72</v>
      </c>
      <c r="D2471" s="2"/>
      <c r="E2471" s="2">
        <v>0</v>
      </c>
      <c r="F2471" s="2"/>
      <c r="G2471" s="2">
        <v>0</v>
      </c>
      <c r="H2471" s="2"/>
      <c r="I2471" s="2">
        <v>0</v>
      </c>
      <c r="J2471" s="2"/>
      <c r="K2471" s="4">
        <v>0</v>
      </c>
      <c r="L2471" s="2"/>
      <c r="M2471" s="4">
        <v>0</v>
      </c>
      <c r="N2471" s="2"/>
      <c r="O2471" s="4">
        <v>0</v>
      </c>
      <c r="P2471" s="2"/>
      <c r="Q2471" s="4">
        <f t="shared" si="78"/>
        <v>0</v>
      </c>
      <c r="S2471" s="4"/>
      <c r="T2471" s="15"/>
      <c r="AH2471" s="5"/>
    </row>
    <row r="2472" spans="1:34" s="3" customFormat="1" ht="11.85" customHeight="1" x14ac:dyDescent="0.2">
      <c r="A2472" s="3" t="s">
        <v>1138</v>
      </c>
      <c r="C2472" s="2">
        <v>0</v>
      </c>
      <c r="D2472" s="2"/>
      <c r="E2472" s="2">
        <v>69370.7</v>
      </c>
      <c r="F2472" s="2"/>
      <c r="G2472" s="2">
        <v>17739.3</v>
      </c>
      <c r="H2472" s="2"/>
      <c r="I2472" s="2">
        <v>22500</v>
      </c>
      <c r="J2472" s="2"/>
      <c r="K2472" s="4">
        <v>22500</v>
      </c>
      <c r="L2472" s="2"/>
      <c r="M2472" s="4">
        <v>47500</v>
      </c>
      <c r="N2472" s="2"/>
      <c r="O2472" s="4">
        <v>0</v>
      </c>
      <c r="P2472" s="2"/>
      <c r="Q2472" s="4">
        <f t="shared" si="78"/>
        <v>47500</v>
      </c>
      <c r="S2472" s="4"/>
      <c r="T2472" s="15"/>
      <c r="AH2472" s="5"/>
    </row>
    <row r="2473" spans="1:34" s="3" customFormat="1" ht="11.85" customHeight="1" x14ac:dyDescent="0.2">
      <c r="A2473" s="3" t="s">
        <v>1139</v>
      </c>
      <c r="C2473" s="2">
        <v>0</v>
      </c>
      <c r="D2473" s="2"/>
      <c r="E2473" s="2">
        <v>0</v>
      </c>
      <c r="F2473" s="2"/>
      <c r="G2473" s="2">
        <v>0</v>
      </c>
      <c r="H2473" s="2"/>
      <c r="I2473" s="2">
        <v>0</v>
      </c>
      <c r="J2473" s="2"/>
      <c r="K2473" s="4">
        <v>0</v>
      </c>
      <c r="L2473" s="2"/>
      <c r="M2473" s="4">
        <v>0</v>
      </c>
      <c r="N2473" s="2"/>
      <c r="O2473" s="4">
        <v>0</v>
      </c>
      <c r="P2473" s="2"/>
      <c r="Q2473" s="4">
        <f t="shared" si="78"/>
        <v>0</v>
      </c>
      <c r="S2473" s="4"/>
      <c r="T2473" s="15"/>
      <c r="AH2473" s="5"/>
    </row>
    <row r="2474" spans="1:34" s="3" customFormat="1" ht="11.85" customHeight="1" x14ac:dyDescent="0.2">
      <c r="A2474" s="3" t="s">
        <v>1140</v>
      </c>
      <c r="C2474" s="2">
        <v>0</v>
      </c>
      <c r="D2474" s="2"/>
      <c r="E2474" s="2">
        <v>0</v>
      </c>
      <c r="F2474" s="2"/>
      <c r="G2474" s="2">
        <v>0</v>
      </c>
      <c r="H2474" s="2"/>
      <c r="I2474" s="2">
        <v>350</v>
      </c>
      <c r="J2474" s="2"/>
      <c r="K2474" s="4">
        <v>350</v>
      </c>
      <c r="L2474" s="2"/>
      <c r="M2474" s="4">
        <v>0</v>
      </c>
      <c r="N2474" s="2"/>
      <c r="O2474" s="4">
        <v>0</v>
      </c>
      <c r="P2474" s="2"/>
      <c r="Q2474" s="4">
        <f t="shared" si="78"/>
        <v>0</v>
      </c>
      <c r="S2474" s="4"/>
      <c r="T2474" s="15"/>
      <c r="AH2474" s="5"/>
    </row>
    <row r="2475" spans="1:34" s="3" customFormat="1" ht="11.85" customHeight="1" x14ac:dyDescent="0.2">
      <c r="A2475" s="3" t="s">
        <v>1141</v>
      </c>
      <c r="C2475" s="2">
        <v>0</v>
      </c>
      <c r="D2475" s="2"/>
      <c r="E2475" s="2">
        <v>1092</v>
      </c>
      <c r="F2475" s="2"/>
      <c r="G2475" s="2">
        <v>0</v>
      </c>
      <c r="H2475" s="2"/>
      <c r="I2475" s="2">
        <v>350</v>
      </c>
      <c r="J2475" s="2"/>
      <c r="K2475" s="4">
        <v>350</v>
      </c>
      <c r="L2475" s="2"/>
      <c r="M2475" s="4">
        <v>350</v>
      </c>
      <c r="N2475" s="2"/>
      <c r="O2475" s="4">
        <v>0</v>
      </c>
      <c r="P2475" s="2"/>
      <c r="Q2475" s="4">
        <f t="shared" si="78"/>
        <v>350</v>
      </c>
      <c r="S2475" s="4"/>
      <c r="T2475" s="15"/>
      <c r="AH2475" s="5"/>
    </row>
    <row r="2476" spans="1:34" s="3" customFormat="1" ht="11.85" customHeight="1" x14ac:dyDescent="0.2">
      <c r="A2476" s="3" t="s">
        <v>1142</v>
      </c>
      <c r="C2476" s="2">
        <v>4575989.12</v>
      </c>
      <c r="D2476" s="2"/>
      <c r="E2476" s="2">
        <v>4895678.88</v>
      </c>
      <c r="F2476" s="2"/>
      <c r="G2476" s="2">
        <v>3863294.75</v>
      </c>
      <c r="H2476" s="2"/>
      <c r="I2476" s="2">
        <v>4000000</v>
      </c>
      <c r="J2476" s="2"/>
      <c r="K2476" s="4">
        <v>4000000</v>
      </c>
      <c r="L2476" s="2"/>
      <c r="M2476" s="4">
        <v>4000000</v>
      </c>
      <c r="N2476" s="2"/>
      <c r="O2476" s="4">
        <v>0</v>
      </c>
      <c r="P2476" s="2"/>
      <c r="Q2476" s="4">
        <f t="shared" si="78"/>
        <v>4000000</v>
      </c>
      <c r="S2476" s="4"/>
      <c r="T2476" s="15"/>
      <c r="AH2476" s="5"/>
    </row>
    <row r="2477" spans="1:34" s="3" customFormat="1" ht="11.85" customHeight="1" x14ac:dyDescent="0.2">
      <c r="A2477" s="3" t="s">
        <v>1143</v>
      </c>
      <c r="C2477" s="16">
        <v>238.59</v>
      </c>
      <c r="D2477" s="2"/>
      <c r="E2477" s="16">
        <v>103.02</v>
      </c>
      <c r="F2477" s="2"/>
      <c r="G2477" s="16">
        <v>32.1</v>
      </c>
      <c r="H2477" s="2"/>
      <c r="I2477" s="16">
        <v>300</v>
      </c>
      <c r="J2477" s="2"/>
      <c r="K2477" s="17">
        <v>300</v>
      </c>
      <c r="L2477" s="2"/>
      <c r="M2477" s="17">
        <v>300</v>
      </c>
      <c r="N2477" s="2"/>
      <c r="O2477" s="17">
        <v>0</v>
      </c>
      <c r="P2477" s="2"/>
      <c r="Q2477" s="17">
        <f t="shared" si="78"/>
        <v>300</v>
      </c>
      <c r="S2477" s="4"/>
      <c r="T2477" s="15"/>
      <c r="AH2477" s="5"/>
    </row>
    <row r="2478" spans="1:34" s="3" customFormat="1" ht="11.85" customHeight="1" x14ac:dyDescent="0.2">
      <c r="A2478" s="3" t="s">
        <v>277</v>
      </c>
      <c r="C2478" s="2">
        <f>SUM(C2465:C2477)</f>
        <v>4643243.05</v>
      </c>
      <c r="D2478" s="2"/>
      <c r="E2478" s="2">
        <f>SUM(E2465:E2477)</f>
        <v>5013856.9799999995</v>
      </c>
      <c r="F2478" s="2"/>
      <c r="G2478" s="2">
        <f>SUM(G2465:G2477)</f>
        <v>3904075.3400000003</v>
      </c>
      <c r="H2478" s="2"/>
      <c r="I2478" s="2">
        <f>SUM(I2465:I2477)</f>
        <v>4065000</v>
      </c>
      <c r="J2478" s="2"/>
      <c r="K2478" s="4">
        <f>SUM(K2465:K2477)</f>
        <v>4065000</v>
      </c>
      <c r="L2478" s="2"/>
      <c r="M2478" s="4">
        <f>SUM(M2465:M2477)</f>
        <v>4089950</v>
      </c>
      <c r="N2478" s="2"/>
      <c r="O2478" s="4">
        <f>SUM(O2465:O2477)</f>
        <v>0</v>
      </c>
      <c r="P2478" s="2"/>
      <c r="Q2478" s="4">
        <f>SUM(Q2465:Q2477)</f>
        <v>4089950</v>
      </c>
      <c r="R2478" s="2"/>
      <c r="S2478" s="4"/>
      <c r="T2478" s="7"/>
      <c r="AH2478" s="5"/>
    </row>
    <row r="2479" spans="1:34" s="3" customFormat="1" ht="11.85" customHeight="1" x14ac:dyDescent="0.2">
      <c r="C2479" s="2"/>
      <c r="D2479" s="2"/>
      <c r="E2479" s="2"/>
      <c r="F2479" s="2"/>
      <c r="G2479" s="2"/>
      <c r="H2479" s="2"/>
      <c r="I2479" s="2"/>
      <c r="J2479" s="2"/>
      <c r="K2479" s="4"/>
      <c r="L2479" s="2"/>
      <c r="M2479" s="4"/>
      <c r="N2479" s="2"/>
      <c r="O2479" s="4"/>
      <c r="P2479" s="2"/>
      <c r="Q2479" s="4"/>
      <c r="S2479" s="4"/>
      <c r="T2479" s="7"/>
      <c r="AH2479" s="5"/>
    </row>
    <row r="2480" spans="1:34" s="3" customFormat="1" ht="11.85" customHeight="1" x14ac:dyDescent="0.2">
      <c r="A2480" s="14" t="s">
        <v>278</v>
      </c>
      <c r="C2480" s="2"/>
      <c r="D2480" s="2"/>
      <c r="E2480" s="2"/>
      <c r="F2480" s="2"/>
      <c r="G2480" s="2"/>
      <c r="H2480" s="2"/>
      <c r="I2480" s="2"/>
      <c r="J2480" s="2"/>
      <c r="K2480" s="4"/>
      <c r="L2480" s="2"/>
      <c r="M2480" s="4"/>
      <c r="N2480" s="2"/>
      <c r="O2480" s="4"/>
      <c r="P2480" s="2"/>
      <c r="Q2480" s="4"/>
      <c r="S2480" s="4"/>
      <c r="T2480" s="7"/>
      <c r="AH2480" s="5"/>
    </row>
    <row r="2481" spans="1:34" s="3" customFormat="1" ht="11.85" customHeight="1" x14ac:dyDescent="0.2">
      <c r="A2481" s="3" t="s">
        <v>1144</v>
      </c>
      <c r="C2481" s="2">
        <v>252.58</v>
      </c>
      <c r="D2481" s="2"/>
      <c r="E2481" s="2">
        <v>864.92</v>
      </c>
      <c r="F2481" s="2"/>
      <c r="G2481" s="2">
        <v>156.80000000000001</v>
      </c>
      <c r="H2481" s="2"/>
      <c r="I2481" s="2">
        <v>1000</v>
      </c>
      <c r="J2481" s="2"/>
      <c r="K2481" s="4">
        <v>1000</v>
      </c>
      <c r="L2481" s="2"/>
      <c r="M2481" s="4">
        <v>1000</v>
      </c>
      <c r="N2481" s="2"/>
      <c r="O2481" s="4">
        <v>0</v>
      </c>
      <c r="P2481" s="2"/>
      <c r="Q2481" s="4">
        <f t="shared" ref="Q2481:Q2501" si="79">M2481+O2481</f>
        <v>1000</v>
      </c>
      <c r="S2481" s="4"/>
      <c r="T2481" s="15"/>
      <c r="AH2481" s="5"/>
    </row>
    <row r="2482" spans="1:34" s="3" customFormat="1" ht="11.85" customHeight="1" x14ac:dyDescent="0.2">
      <c r="A2482" s="3" t="s">
        <v>1145</v>
      </c>
      <c r="C2482" s="2">
        <v>7012.99</v>
      </c>
      <c r="D2482" s="2"/>
      <c r="E2482" s="2">
        <v>8751.31</v>
      </c>
      <c r="F2482" s="2"/>
      <c r="G2482" s="2">
        <v>8968.2000000000007</v>
      </c>
      <c r="H2482" s="2"/>
      <c r="I2482" s="2">
        <v>10355</v>
      </c>
      <c r="J2482" s="2"/>
      <c r="K2482" s="4">
        <v>10355</v>
      </c>
      <c r="L2482" s="2"/>
      <c r="M2482" s="4">
        <v>11800</v>
      </c>
      <c r="N2482" s="2"/>
      <c r="O2482" s="4">
        <v>0</v>
      </c>
      <c r="P2482" s="2"/>
      <c r="Q2482" s="4">
        <f t="shared" si="79"/>
        <v>11800</v>
      </c>
      <c r="S2482" s="4"/>
      <c r="T2482" s="15"/>
      <c r="AH2482" s="5"/>
    </row>
    <row r="2483" spans="1:34" s="3" customFormat="1" ht="11.85" customHeight="1" x14ac:dyDescent="0.2">
      <c r="A2483" s="3" t="s">
        <v>1146</v>
      </c>
      <c r="C2483" s="2">
        <v>12166</v>
      </c>
      <c r="D2483" s="2"/>
      <c r="E2483" s="2">
        <v>11409.16</v>
      </c>
      <c r="F2483" s="2"/>
      <c r="G2483" s="2">
        <v>8764.7099999999991</v>
      </c>
      <c r="H2483" s="2"/>
      <c r="I2483" s="2">
        <v>15000</v>
      </c>
      <c r="J2483" s="2"/>
      <c r="K2483" s="4">
        <v>13345</v>
      </c>
      <c r="L2483" s="2"/>
      <c r="M2483" s="4">
        <v>16000</v>
      </c>
      <c r="N2483" s="2"/>
      <c r="O2483" s="4">
        <v>0</v>
      </c>
      <c r="P2483" s="2"/>
      <c r="Q2483" s="4">
        <f t="shared" si="79"/>
        <v>16000</v>
      </c>
      <c r="S2483" s="4"/>
      <c r="T2483" s="15"/>
      <c r="AH2483" s="5"/>
    </row>
    <row r="2484" spans="1:34" s="3" customFormat="1" ht="11.85" customHeight="1" x14ac:dyDescent="0.2">
      <c r="A2484" s="3" t="s">
        <v>1147</v>
      </c>
      <c r="C2484" s="2">
        <v>40459.22</v>
      </c>
      <c r="D2484" s="2"/>
      <c r="E2484" s="2">
        <v>32983.919999999998</v>
      </c>
      <c r="F2484" s="2"/>
      <c r="G2484" s="2">
        <v>39092</v>
      </c>
      <c r="H2484" s="2"/>
      <c r="I2484" s="2">
        <v>50000</v>
      </c>
      <c r="J2484" s="2"/>
      <c r="K2484" s="4">
        <v>74585</v>
      </c>
      <c r="L2484" s="2"/>
      <c r="M2484" s="4">
        <v>50000</v>
      </c>
      <c r="N2484" s="2"/>
      <c r="O2484" s="4">
        <v>0</v>
      </c>
      <c r="P2484" s="2"/>
      <c r="Q2484" s="4">
        <f t="shared" si="79"/>
        <v>50000</v>
      </c>
      <c r="S2484" s="4"/>
      <c r="T2484" s="15"/>
      <c r="AH2484" s="5"/>
    </row>
    <row r="2485" spans="1:34" s="3" customFormat="1" ht="11.85" customHeight="1" x14ac:dyDescent="0.2">
      <c r="A2485" s="3" t="s">
        <v>1148</v>
      </c>
      <c r="C2485" s="2">
        <v>938.11</v>
      </c>
      <c r="D2485" s="2"/>
      <c r="E2485" s="2">
        <v>4827.88</v>
      </c>
      <c r="F2485" s="2"/>
      <c r="G2485" s="2">
        <v>2852.74</v>
      </c>
      <c r="H2485" s="2"/>
      <c r="I2485" s="2">
        <v>5000</v>
      </c>
      <c r="J2485" s="2"/>
      <c r="K2485" s="4">
        <v>5000</v>
      </c>
      <c r="L2485" s="2"/>
      <c r="M2485" s="4">
        <v>5000</v>
      </c>
      <c r="N2485" s="2"/>
      <c r="O2485" s="4">
        <v>0</v>
      </c>
      <c r="P2485" s="2"/>
      <c r="Q2485" s="4">
        <f t="shared" si="79"/>
        <v>5000</v>
      </c>
      <c r="S2485" s="4"/>
      <c r="T2485" s="15"/>
      <c r="AH2485" s="5"/>
    </row>
    <row r="2486" spans="1:34" s="3" customFormat="1" ht="11.85" customHeight="1" x14ac:dyDescent="0.2">
      <c r="A2486" s="3" t="s">
        <v>1149</v>
      </c>
      <c r="C2486" s="2">
        <v>10089.36</v>
      </c>
      <c r="D2486" s="2"/>
      <c r="E2486" s="2">
        <v>6248.89</v>
      </c>
      <c r="F2486" s="2"/>
      <c r="G2486" s="2">
        <v>5195.22</v>
      </c>
      <c r="H2486" s="2"/>
      <c r="I2486" s="2">
        <v>9000</v>
      </c>
      <c r="J2486" s="2"/>
      <c r="K2486" s="4">
        <v>9500</v>
      </c>
      <c r="L2486" s="2"/>
      <c r="M2486" s="4">
        <v>9000</v>
      </c>
      <c r="N2486" s="2"/>
      <c r="O2486" s="4">
        <v>0</v>
      </c>
      <c r="P2486" s="2"/>
      <c r="Q2486" s="4">
        <f t="shared" si="79"/>
        <v>9000</v>
      </c>
      <c r="S2486" s="4"/>
      <c r="T2486" s="15"/>
      <c r="AH2486" s="5"/>
    </row>
    <row r="2487" spans="1:34" s="3" customFormat="1" ht="11.85" customHeight="1" x14ac:dyDescent="0.2">
      <c r="A2487" s="3" t="s">
        <v>1150</v>
      </c>
      <c r="C2487" s="2">
        <v>3004</v>
      </c>
      <c r="D2487" s="2"/>
      <c r="E2487" s="2">
        <v>2528.87</v>
      </c>
      <c r="F2487" s="2"/>
      <c r="G2487" s="2">
        <v>889.16</v>
      </c>
      <c r="H2487" s="2"/>
      <c r="I2487" s="2">
        <v>7000</v>
      </c>
      <c r="J2487" s="2"/>
      <c r="K2487" s="4">
        <v>7000</v>
      </c>
      <c r="L2487" s="2"/>
      <c r="M2487" s="4">
        <v>3000</v>
      </c>
      <c r="N2487" s="2"/>
      <c r="O2487" s="4">
        <v>0</v>
      </c>
      <c r="P2487" s="2"/>
      <c r="Q2487" s="4">
        <f t="shared" si="79"/>
        <v>3000</v>
      </c>
      <c r="S2487" s="4"/>
      <c r="T2487" s="15"/>
      <c r="AH2487" s="5"/>
    </row>
    <row r="2488" spans="1:34" s="3" customFormat="1" ht="11.85" customHeight="1" x14ac:dyDescent="0.2">
      <c r="A2488" s="3" t="s">
        <v>1151</v>
      </c>
      <c r="C2488" s="2">
        <v>0</v>
      </c>
      <c r="D2488" s="2"/>
      <c r="E2488" s="2">
        <v>0</v>
      </c>
      <c r="F2488" s="2"/>
      <c r="G2488" s="2">
        <v>0</v>
      </c>
      <c r="H2488" s="2"/>
      <c r="I2488" s="2">
        <v>0</v>
      </c>
      <c r="J2488" s="2"/>
      <c r="K2488" s="4">
        <v>0</v>
      </c>
      <c r="L2488" s="2"/>
      <c r="M2488" s="4">
        <v>0</v>
      </c>
      <c r="N2488" s="2"/>
      <c r="O2488" s="4">
        <v>0</v>
      </c>
      <c r="P2488" s="2"/>
      <c r="Q2488" s="4">
        <f t="shared" si="79"/>
        <v>0</v>
      </c>
      <c r="S2488" s="4"/>
      <c r="T2488" s="15"/>
      <c r="AH2488" s="5"/>
    </row>
    <row r="2489" spans="1:34" s="3" customFormat="1" ht="11.85" customHeight="1" x14ac:dyDescent="0.2">
      <c r="A2489" s="3" t="s">
        <v>1152</v>
      </c>
      <c r="C2489" s="2">
        <v>1064.0899999999999</v>
      </c>
      <c r="D2489" s="2"/>
      <c r="E2489" s="2">
        <v>1289.76</v>
      </c>
      <c r="F2489" s="2"/>
      <c r="G2489" s="2">
        <v>279.97000000000003</v>
      </c>
      <c r="H2489" s="2"/>
      <c r="I2489" s="2">
        <v>1000</v>
      </c>
      <c r="J2489" s="2"/>
      <c r="K2489" s="4">
        <v>1000</v>
      </c>
      <c r="L2489" s="2"/>
      <c r="M2489" s="4">
        <v>1000</v>
      </c>
      <c r="N2489" s="2"/>
      <c r="O2489" s="4">
        <v>0</v>
      </c>
      <c r="P2489" s="2"/>
      <c r="Q2489" s="4">
        <f t="shared" si="79"/>
        <v>1000</v>
      </c>
      <c r="S2489" s="4"/>
      <c r="T2489" s="15"/>
      <c r="AH2489" s="5"/>
    </row>
    <row r="2490" spans="1:34" s="3" customFormat="1" ht="11.85" customHeight="1" x14ac:dyDescent="0.2">
      <c r="A2490" s="3" t="s">
        <v>1153</v>
      </c>
      <c r="C2490" s="2">
        <v>4723.0600000000004</v>
      </c>
      <c r="D2490" s="2"/>
      <c r="E2490" s="2">
        <v>5029.58</v>
      </c>
      <c r="F2490" s="2"/>
      <c r="G2490" s="2">
        <v>34261.99</v>
      </c>
      <c r="H2490" s="2"/>
      <c r="I2490" s="2">
        <v>10000</v>
      </c>
      <c r="J2490" s="2"/>
      <c r="K2490" s="4">
        <v>10000</v>
      </c>
      <c r="L2490" s="2"/>
      <c r="M2490" s="4">
        <v>10000</v>
      </c>
      <c r="N2490" s="2"/>
      <c r="O2490" s="4">
        <v>0</v>
      </c>
      <c r="P2490" s="2"/>
      <c r="Q2490" s="4">
        <f t="shared" si="79"/>
        <v>10000</v>
      </c>
      <c r="S2490" s="4"/>
      <c r="T2490" s="15"/>
      <c r="AH2490" s="5"/>
    </row>
    <row r="2491" spans="1:34" s="3" customFormat="1" ht="11.85" customHeight="1" x14ac:dyDescent="0.2">
      <c r="A2491" s="3" t="s">
        <v>1154</v>
      </c>
      <c r="C2491" s="2">
        <v>963.97</v>
      </c>
      <c r="D2491" s="2"/>
      <c r="E2491" s="2">
        <v>1019.44</v>
      </c>
      <c r="F2491" s="2"/>
      <c r="G2491" s="2">
        <v>772.97</v>
      </c>
      <c r="H2491" s="2"/>
      <c r="I2491" s="2">
        <v>1500</v>
      </c>
      <c r="J2491" s="2"/>
      <c r="K2491" s="4">
        <v>1500</v>
      </c>
      <c r="L2491" s="2"/>
      <c r="M2491" s="4">
        <v>1500</v>
      </c>
      <c r="N2491" s="2"/>
      <c r="O2491" s="4">
        <v>0</v>
      </c>
      <c r="P2491" s="2"/>
      <c r="Q2491" s="4">
        <f t="shared" si="79"/>
        <v>1500</v>
      </c>
      <c r="S2491" s="4"/>
      <c r="T2491" s="15"/>
      <c r="AH2491" s="5"/>
    </row>
    <row r="2492" spans="1:34" s="3" customFormat="1" ht="11.85" customHeight="1" x14ac:dyDescent="0.2">
      <c r="A2492" s="3" t="s">
        <v>1155</v>
      </c>
      <c r="C2492" s="2">
        <v>23767.97</v>
      </c>
      <c r="D2492" s="2"/>
      <c r="E2492" s="2">
        <v>53035.3</v>
      </c>
      <c r="F2492" s="2"/>
      <c r="G2492" s="2">
        <v>41330.339999999997</v>
      </c>
      <c r="H2492" s="2"/>
      <c r="I2492" s="2">
        <v>75000</v>
      </c>
      <c r="J2492" s="2"/>
      <c r="K2492" s="4">
        <v>93600</v>
      </c>
      <c r="L2492" s="2"/>
      <c r="M2492" s="4">
        <v>50000</v>
      </c>
      <c r="N2492" s="2"/>
      <c r="O2492" s="4">
        <v>0</v>
      </c>
      <c r="P2492" s="2"/>
      <c r="Q2492" s="4">
        <f t="shared" si="79"/>
        <v>50000</v>
      </c>
      <c r="S2492" s="4"/>
      <c r="T2492" s="15"/>
      <c r="AH2492" s="5"/>
    </row>
    <row r="2493" spans="1:34" s="3" customFormat="1" ht="11.85" customHeight="1" x14ac:dyDescent="0.2">
      <c r="A2493" s="3" t="s">
        <v>1156</v>
      </c>
      <c r="C2493" s="2">
        <v>939.2</v>
      </c>
      <c r="D2493" s="2"/>
      <c r="E2493" s="2">
        <v>781.61</v>
      </c>
      <c r="F2493" s="2"/>
      <c r="G2493" s="2">
        <v>736.72</v>
      </c>
      <c r="H2493" s="2"/>
      <c r="I2493" s="2">
        <v>1500</v>
      </c>
      <c r="J2493" s="2"/>
      <c r="K2493" s="4">
        <v>1500</v>
      </c>
      <c r="L2493" s="2"/>
      <c r="M2493" s="4">
        <v>1000</v>
      </c>
      <c r="N2493" s="2"/>
      <c r="O2493" s="4">
        <v>0</v>
      </c>
      <c r="P2493" s="2"/>
      <c r="Q2493" s="4">
        <f t="shared" si="79"/>
        <v>1000</v>
      </c>
      <c r="S2493" s="4"/>
      <c r="T2493" s="15"/>
      <c r="AH2493" s="5"/>
    </row>
    <row r="2494" spans="1:34" s="3" customFormat="1" ht="11.85" customHeight="1" x14ac:dyDescent="0.2">
      <c r="A2494" s="3" t="s">
        <v>1157</v>
      </c>
      <c r="C2494" s="2">
        <v>373</v>
      </c>
      <c r="D2494" s="2"/>
      <c r="E2494" s="2">
        <v>228</v>
      </c>
      <c r="F2494" s="2"/>
      <c r="G2494" s="2">
        <v>605</v>
      </c>
      <c r="H2494" s="2"/>
      <c r="I2494" s="2">
        <v>715</v>
      </c>
      <c r="J2494" s="2"/>
      <c r="K2494" s="4">
        <v>715</v>
      </c>
      <c r="L2494" s="2"/>
      <c r="M2494" s="4">
        <v>715</v>
      </c>
      <c r="N2494" s="2"/>
      <c r="O2494" s="4">
        <v>0</v>
      </c>
      <c r="P2494" s="2"/>
      <c r="Q2494" s="4">
        <f t="shared" si="79"/>
        <v>715</v>
      </c>
      <c r="S2494" s="4"/>
      <c r="T2494" s="15"/>
      <c r="AH2494" s="5"/>
    </row>
    <row r="2495" spans="1:34" s="3" customFormat="1" ht="11.85" customHeight="1" x14ac:dyDescent="0.2">
      <c r="A2495" s="3" t="s">
        <v>1158</v>
      </c>
      <c r="C2495" s="2">
        <v>0</v>
      </c>
      <c r="D2495" s="2"/>
      <c r="E2495" s="2">
        <v>0</v>
      </c>
      <c r="F2495" s="2"/>
      <c r="G2495" s="2">
        <v>0</v>
      </c>
      <c r="H2495" s="2"/>
      <c r="I2495" s="2">
        <v>0</v>
      </c>
      <c r="J2495" s="2"/>
      <c r="K2495" s="4">
        <v>0</v>
      </c>
      <c r="L2495" s="2"/>
      <c r="M2495" s="4">
        <v>0</v>
      </c>
      <c r="N2495" s="2"/>
      <c r="O2495" s="4">
        <v>0</v>
      </c>
      <c r="P2495" s="2"/>
      <c r="Q2495" s="4">
        <f t="shared" si="79"/>
        <v>0</v>
      </c>
      <c r="S2495" s="4"/>
      <c r="T2495" s="15"/>
      <c r="AH2495" s="5"/>
    </row>
    <row r="2496" spans="1:34" ht="11.85" customHeight="1" x14ac:dyDescent="0.2">
      <c r="A2496" s="3" t="s">
        <v>1159</v>
      </c>
      <c r="C2496" s="2">
        <v>0</v>
      </c>
      <c r="D2496" s="2"/>
      <c r="E2496" s="2">
        <v>0</v>
      </c>
      <c r="F2496" s="2"/>
      <c r="G2496" s="2">
        <v>0</v>
      </c>
      <c r="H2496" s="2"/>
      <c r="I2496" s="2">
        <v>0</v>
      </c>
      <c r="J2496" s="2"/>
      <c r="K2496" s="4">
        <v>0</v>
      </c>
      <c r="L2496" s="2"/>
      <c r="M2496" s="4">
        <v>0</v>
      </c>
      <c r="N2496" s="2"/>
      <c r="O2496" s="4">
        <v>0</v>
      </c>
      <c r="P2496" s="2"/>
      <c r="Q2496" s="4">
        <f t="shared" si="79"/>
        <v>0</v>
      </c>
      <c r="T2496" s="15"/>
    </row>
    <row r="2497" spans="1:34" ht="11.85" customHeight="1" x14ac:dyDescent="0.2">
      <c r="A2497" s="3" t="s">
        <v>1160</v>
      </c>
      <c r="C2497" s="2">
        <v>3819.27</v>
      </c>
      <c r="D2497" s="2"/>
      <c r="E2497" s="2">
        <v>2061.02</v>
      </c>
      <c r="F2497" s="2"/>
      <c r="G2497" s="2">
        <v>2362.59</v>
      </c>
      <c r="H2497" s="2"/>
      <c r="I2497" s="2">
        <v>4500</v>
      </c>
      <c r="J2497" s="2"/>
      <c r="K2497" s="4">
        <v>4500</v>
      </c>
      <c r="L2497" s="2"/>
      <c r="M2497" s="4">
        <v>3500</v>
      </c>
      <c r="N2497" s="2"/>
      <c r="O2497" s="4">
        <v>0</v>
      </c>
      <c r="P2497" s="2"/>
      <c r="Q2497" s="4">
        <f t="shared" si="79"/>
        <v>3500</v>
      </c>
      <c r="T2497" s="15"/>
    </row>
    <row r="2498" spans="1:34" ht="11.85" customHeight="1" x14ac:dyDescent="0.2">
      <c r="A2498" s="3" t="s">
        <v>1161</v>
      </c>
      <c r="C2498" s="2">
        <v>0</v>
      </c>
      <c r="D2498" s="2"/>
      <c r="E2498" s="2">
        <v>0</v>
      </c>
      <c r="F2498" s="2"/>
      <c r="G2498" s="2">
        <v>0</v>
      </c>
      <c r="H2498" s="2"/>
      <c r="I2498" s="2">
        <v>5600</v>
      </c>
      <c r="J2498" s="2"/>
      <c r="K2498" s="4">
        <v>9655</v>
      </c>
      <c r="L2498" s="2"/>
      <c r="M2498" s="4">
        <v>5600</v>
      </c>
      <c r="N2498" s="2"/>
      <c r="O2498" s="4">
        <v>0</v>
      </c>
      <c r="P2498" s="2"/>
      <c r="Q2498" s="4">
        <f t="shared" si="79"/>
        <v>5600</v>
      </c>
      <c r="T2498" s="15"/>
    </row>
    <row r="2499" spans="1:34" ht="11.85" customHeight="1" x14ac:dyDescent="0.2">
      <c r="A2499" s="3" t="s">
        <v>1162</v>
      </c>
      <c r="C2499" s="2">
        <v>25000</v>
      </c>
      <c r="D2499" s="2"/>
      <c r="E2499" s="2">
        <v>25003</v>
      </c>
      <c r="F2499" s="2"/>
      <c r="G2499" s="2">
        <v>20003</v>
      </c>
      <c r="H2499" s="2"/>
      <c r="I2499" s="2">
        <v>25000</v>
      </c>
      <c r="J2499" s="2"/>
      <c r="K2499" s="4">
        <v>25000</v>
      </c>
      <c r="L2499" s="2"/>
      <c r="M2499" s="4">
        <v>25000</v>
      </c>
      <c r="N2499" s="2"/>
      <c r="O2499" s="4">
        <v>0</v>
      </c>
      <c r="P2499" s="2"/>
      <c r="Q2499" s="4">
        <f t="shared" si="79"/>
        <v>25000</v>
      </c>
      <c r="T2499" s="15"/>
    </row>
    <row r="2500" spans="1:34" ht="11.85" hidden="1" customHeight="1" x14ac:dyDescent="0.2">
      <c r="A2500" s="3" t="s">
        <v>1163</v>
      </c>
      <c r="C2500" s="2">
        <v>0</v>
      </c>
      <c r="D2500" s="2"/>
      <c r="E2500" s="2">
        <v>0</v>
      </c>
      <c r="F2500" s="2"/>
      <c r="G2500" s="2">
        <v>0</v>
      </c>
      <c r="H2500" s="2"/>
      <c r="I2500" s="2">
        <v>0</v>
      </c>
      <c r="J2500" s="2"/>
      <c r="K2500" s="4">
        <v>0</v>
      </c>
      <c r="L2500" s="2"/>
      <c r="M2500" s="4">
        <v>0</v>
      </c>
      <c r="N2500" s="2"/>
      <c r="O2500" s="4">
        <v>0</v>
      </c>
      <c r="P2500" s="2"/>
      <c r="Q2500" s="4">
        <f t="shared" si="79"/>
        <v>0</v>
      </c>
      <c r="T2500" s="15"/>
    </row>
    <row r="2501" spans="1:34" ht="11.85" customHeight="1" x14ac:dyDescent="0.2">
      <c r="A2501" s="3" t="s">
        <v>1164</v>
      </c>
      <c r="C2501" s="16">
        <v>18551.2</v>
      </c>
      <c r="D2501" s="2"/>
      <c r="E2501" s="16">
        <v>15419.88</v>
      </c>
      <c r="F2501" s="2"/>
      <c r="G2501" s="16">
        <v>12985.4</v>
      </c>
      <c r="H2501" s="2"/>
      <c r="I2501" s="16">
        <v>11801</v>
      </c>
      <c r="J2501" s="2"/>
      <c r="K2501" s="17">
        <v>11801</v>
      </c>
      <c r="L2501" s="2"/>
      <c r="M2501" s="17">
        <v>9700</v>
      </c>
      <c r="N2501" s="2"/>
      <c r="O2501" s="17">
        <v>0</v>
      </c>
      <c r="P2501" s="2"/>
      <c r="Q2501" s="17">
        <f t="shared" si="79"/>
        <v>9700</v>
      </c>
      <c r="T2501" s="15"/>
    </row>
    <row r="2502" spans="1:34" ht="11.85" customHeight="1" x14ac:dyDescent="0.2">
      <c r="A2502" s="3" t="s">
        <v>300</v>
      </c>
      <c r="C2502" s="2">
        <f>SUM(C2481:C2487)+SUM(C2488:C2501)</f>
        <v>153124.02000000002</v>
      </c>
      <c r="D2502" s="2"/>
      <c r="E2502" s="2">
        <f>SUM(E2481:E2487)+SUM(E2488:E2501)</f>
        <v>171482.53999999998</v>
      </c>
      <c r="F2502" s="2"/>
      <c r="G2502" s="2">
        <f>SUM(G2481:G2487)+SUM(G2488:G2501)</f>
        <v>179256.81</v>
      </c>
      <c r="H2502" s="2"/>
      <c r="I2502" s="2">
        <f>SUM(I2481:I2487)+SUM(I2488:I2501)</f>
        <v>233971</v>
      </c>
      <c r="J2502" s="2"/>
      <c r="K2502" s="4">
        <f>SUM(K2481:K2487)+SUM(K2488:K2501)</f>
        <v>280056</v>
      </c>
      <c r="L2502" s="2"/>
      <c r="M2502" s="4">
        <f>SUM(M2481:M2487)+SUM(M2488:M2501)</f>
        <v>203815</v>
      </c>
      <c r="N2502" s="2"/>
      <c r="O2502" s="4">
        <f>SUM(O2481:O2487)+SUM(O2488:O2501)</f>
        <v>0</v>
      </c>
      <c r="P2502" s="2"/>
      <c r="Q2502" s="4">
        <f>SUM(Q2481:Q2487)+SUM(Q2488:Q2501)</f>
        <v>203815</v>
      </c>
      <c r="U2502" s="2"/>
    </row>
    <row r="2503" spans="1:34" ht="11.85" customHeight="1" x14ac:dyDescent="0.2">
      <c r="D2503" s="2"/>
      <c r="F2503" s="2"/>
      <c r="H2503" s="2"/>
      <c r="J2503" s="2"/>
      <c r="L2503" s="2"/>
      <c r="N2503" s="2"/>
      <c r="P2503" s="2"/>
    </row>
    <row r="2504" spans="1:34" ht="11.85" customHeight="1" x14ac:dyDescent="0.2">
      <c r="A2504" s="3" t="s">
        <v>1165</v>
      </c>
      <c r="C2504" s="20">
        <v>107750</v>
      </c>
      <c r="D2504" s="2"/>
      <c r="E2504" s="20">
        <v>0</v>
      </c>
      <c r="F2504" s="2"/>
      <c r="G2504" s="20">
        <v>11666</v>
      </c>
      <c r="H2504" s="2"/>
      <c r="I2504" s="20">
        <v>319629</v>
      </c>
      <c r="J2504" s="2"/>
      <c r="K2504" s="21">
        <v>109549</v>
      </c>
      <c r="L2504" s="2"/>
      <c r="M2504" s="21">
        <v>10520</v>
      </c>
      <c r="N2504" s="2"/>
      <c r="O2504" s="21">
        <v>377600</v>
      </c>
      <c r="P2504" s="2"/>
      <c r="Q2504" s="21">
        <f>M2504+O2504</f>
        <v>388120</v>
      </c>
    </row>
    <row r="2505" spans="1:34" ht="11.85" customHeight="1" x14ac:dyDescent="0.2">
      <c r="A2505" s="3" t="s">
        <v>1166</v>
      </c>
      <c r="C2505" s="16">
        <v>0</v>
      </c>
      <c r="D2505" s="2"/>
      <c r="E2505" s="16">
        <v>0</v>
      </c>
      <c r="F2505" s="2"/>
      <c r="G2505" s="16">
        <v>0</v>
      </c>
      <c r="H2505" s="2"/>
      <c r="I2505" s="16">
        <v>100000</v>
      </c>
      <c r="J2505" s="2"/>
      <c r="K2505" s="17">
        <v>100000</v>
      </c>
      <c r="L2505" s="2"/>
      <c r="M2505" s="17">
        <v>0</v>
      </c>
      <c r="N2505" s="2"/>
      <c r="O2505" s="17">
        <v>0</v>
      </c>
      <c r="P2505" s="2"/>
      <c r="Q2505" s="17">
        <f>M2505+O2505</f>
        <v>0</v>
      </c>
    </row>
    <row r="2506" spans="1:34" ht="11.85" customHeight="1" x14ac:dyDescent="0.2">
      <c r="A2506" s="3" t="s">
        <v>303</v>
      </c>
      <c r="C2506" s="2">
        <f>SUM(C2504:C2505)</f>
        <v>107750</v>
      </c>
      <c r="D2506" s="2"/>
      <c r="E2506" s="2">
        <f>SUM(E2504:E2505)</f>
        <v>0</v>
      </c>
      <c r="F2506" s="2"/>
      <c r="G2506" s="2">
        <f>SUM(G2504:G2505)</f>
        <v>11666</v>
      </c>
      <c r="H2506" s="2"/>
      <c r="I2506" s="2">
        <f>SUM(I2504:I2505)</f>
        <v>419629</v>
      </c>
      <c r="J2506" s="2"/>
      <c r="K2506" s="4">
        <f>SUM(K2504:K2505)</f>
        <v>209549</v>
      </c>
      <c r="L2506" s="2"/>
      <c r="M2506" s="4">
        <f>SUM(M2504:M2505)</f>
        <v>10520</v>
      </c>
      <c r="N2506" s="2"/>
      <c r="O2506" s="4">
        <f>SUM(O2504:O2505)</f>
        <v>377600</v>
      </c>
      <c r="P2506" s="2"/>
      <c r="Q2506" s="4">
        <f>SUM(Q2504:Q2505)</f>
        <v>388120</v>
      </c>
    </row>
    <row r="2507" spans="1:34" ht="11.85" customHeight="1" x14ac:dyDescent="0.2">
      <c r="D2507" s="2"/>
      <c r="F2507" s="2"/>
      <c r="H2507" s="2"/>
      <c r="J2507" s="2"/>
      <c r="L2507" s="2"/>
      <c r="N2507" s="2"/>
      <c r="P2507" s="2"/>
    </row>
    <row r="2508" spans="1:34" ht="11.85" customHeight="1" x14ac:dyDescent="0.2">
      <c r="A2508" s="1"/>
      <c r="B2508" s="1"/>
      <c r="E2508" s="2" t="str">
        <f>$E$1</f>
        <v>CITY OF BRADY</v>
      </c>
    </row>
    <row r="2509" spans="1:34" ht="11.85" customHeight="1" x14ac:dyDescent="0.2">
      <c r="E2509" s="2" t="str">
        <f>$E$2</f>
        <v>BUDGET REPORT</v>
      </c>
    </row>
    <row r="2510" spans="1:34" ht="11.85" customHeight="1" x14ac:dyDescent="0.2">
      <c r="E2510" s="2" t="str">
        <f>$E$3</f>
        <v>FISCAL YEAR 2017 - 2018</v>
      </c>
    </row>
    <row r="2511" spans="1:34" ht="11.85" customHeight="1" x14ac:dyDescent="0.2">
      <c r="A2511" s="3" t="s">
        <v>1068</v>
      </c>
    </row>
    <row r="2512" spans="1:34" s="3" customFormat="1" ht="11.85" customHeight="1" x14ac:dyDescent="0.2">
      <c r="A2512" s="3" t="s">
        <v>1120</v>
      </c>
      <c r="C2512" s="2"/>
      <c r="E2512" s="2"/>
      <c r="G2512" s="2"/>
      <c r="I2512" s="2"/>
      <c r="K2512" s="4"/>
      <c r="M2512" s="4"/>
      <c r="O2512" s="4"/>
      <c r="Q2512" s="4"/>
      <c r="S2512" s="4"/>
      <c r="T2512" s="7"/>
      <c r="AH2512" s="5"/>
    </row>
    <row r="2513" spans="1:34" s="3" customFormat="1" ht="11.85" customHeight="1" x14ac:dyDescent="0.2">
      <c r="C2513" s="2"/>
      <c r="E2513" s="2"/>
      <c r="G2513" s="2"/>
      <c r="I2513" s="49" t="str">
        <f>$I$6</f>
        <v>(----- 2016-2017 ------)</v>
      </c>
      <c r="J2513" s="49"/>
      <c r="K2513" s="49"/>
      <c r="L2513" s="8"/>
      <c r="M2513" s="49" t="str">
        <f>$M$6</f>
        <v>2017-2018</v>
      </c>
      <c r="N2513" s="49"/>
      <c r="O2513" s="49"/>
      <c r="P2513" s="49"/>
      <c r="Q2513" s="49"/>
      <c r="S2513" s="4"/>
      <c r="T2513" s="7"/>
      <c r="AH2513" s="5"/>
    </row>
    <row r="2514" spans="1:34" s="3" customFormat="1" ht="11.85" customHeight="1" x14ac:dyDescent="0.2">
      <c r="C2514" s="9" t="str">
        <f>$C$7</f>
        <v>2013-2014</v>
      </c>
      <c r="D2514" s="8"/>
      <c r="E2514" s="9" t="str">
        <f>$E$7</f>
        <v>2014-2015</v>
      </c>
      <c r="F2514" s="8"/>
      <c r="G2514" s="9" t="str">
        <f>$G$7</f>
        <v>2015-2016</v>
      </c>
      <c r="H2514" s="8"/>
      <c r="I2514" s="9" t="s">
        <v>9</v>
      </c>
      <c r="J2514" s="8"/>
      <c r="K2514" s="10" t="str">
        <f>+$K$7</f>
        <v>PROJECTED</v>
      </c>
      <c r="L2514" s="8"/>
      <c r="M2514" s="10" t="str">
        <f>$M$7</f>
        <v>2017-2018</v>
      </c>
      <c r="N2514" s="8"/>
      <c r="O2514" s="10" t="str">
        <f>$O$7</f>
        <v>2017-2018</v>
      </c>
      <c r="P2514" s="8"/>
      <c r="Q2514" s="10" t="str">
        <f>$Q$7</f>
        <v>APPROVED</v>
      </c>
      <c r="S2514" s="4"/>
      <c r="T2514" s="7"/>
      <c r="AH2514" s="5"/>
    </row>
    <row r="2515" spans="1:34" s="3" customFormat="1" ht="11.85" customHeight="1" x14ac:dyDescent="0.2">
      <c r="A2515" s="11" t="s">
        <v>247</v>
      </c>
      <c r="C2515" s="12" t="s">
        <v>12</v>
      </c>
      <c r="D2515" s="8"/>
      <c r="E2515" s="12" t="s">
        <v>12</v>
      </c>
      <c r="F2515" s="8"/>
      <c r="G2515" s="12" t="s">
        <v>12</v>
      </c>
      <c r="H2515" s="8"/>
      <c r="I2515" s="12" t="s">
        <v>13</v>
      </c>
      <c r="J2515" s="8"/>
      <c r="K2515" s="13" t="s">
        <v>13</v>
      </c>
      <c r="L2515" s="8"/>
      <c r="M2515" s="13" t="str">
        <f>$M$8</f>
        <v>BASE</v>
      </c>
      <c r="N2515" s="8"/>
      <c r="O2515" s="13" t="str">
        <f>$O$8</f>
        <v>SUPPLEMENTAL</v>
      </c>
      <c r="P2515" s="8"/>
      <c r="Q2515" s="13" t="str">
        <f>$Q$8</f>
        <v>BUDGET</v>
      </c>
      <c r="S2515" s="4"/>
      <c r="T2515" s="7"/>
      <c r="AH2515" s="5"/>
    </row>
    <row r="2516" spans="1:34" s="3" customFormat="1" ht="11.85" customHeight="1" x14ac:dyDescent="0.2">
      <c r="C2516" s="2"/>
      <c r="D2516" s="2"/>
      <c r="E2516" s="2"/>
      <c r="F2516" s="2"/>
      <c r="G2516" s="2"/>
      <c r="H2516" s="2"/>
      <c r="I2516" s="2"/>
      <c r="J2516" s="2"/>
      <c r="K2516" s="4"/>
      <c r="L2516" s="2"/>
      <c r="M2516" s="4"/>
      <c r="N2516" s="2"/>
      <c r="O2516" s="4"/>
      <c r="P2516" s="2"/>
      <c r="Q2516" s="4"/>
      <c r="S2516" s="4"/>
      <c r="T2516" s="7"/>
      <c r="AH2516" s="5"/>
    </row>
    <row r="2517" spans="1:34" s="3" customFormat="1" ht="11.85" customHeight="1" x14ac:dyDescent="0.2">
      <c r="A2517" s="14" t="s">
        <v>959</v>
      </c>
      <c r="C2517" s="2"/>
      <c r="D2517" s="2"/>
      <c r="E2517" s="2"/>
      <c r="F2517" s="2"/>
      <c r="G2517" s="2"/>
      <c r="H2517" s="2"/>
      <c r="I2517" s="2"/>
      <c r="J2517" s="2"/>
      <c r="K2517" s="4"/>
      <c r="L2517" s="2"/>
      <c r="M2517" s="4"/>
      <c r="N2517" s="2"/>
      <c r="O2517" s="4"/>
      <c r="P2517" s="2"/>
      <c r="Q2517" s="4"/>
      <c r="S2517" s="4"/>
      <c r="T2517" s="7"/>
      <c r="AH2517" s="5"/>
    </row>
    <row r="2518" spans="1:34" s="3" customFormat="1" ht="11.85" customHeight="1" x14ac:dyDescent="0.2">
      <c r="A2518" s="3" t="s">
        <v>1167</v>
      </c>
      <c r="C2518" s="2">
        <v>0</v>
      </c>
      <c r="D2518" s="2"/>
      <c r="E2518" s="2">
        <v>0</v>
      </c>
      <c r="F2518" s="2"/>
      <c r="G2518" s="2">
        <v>0</v>
      </c>
      <c r="H2518" s="2"/>
      <c r="I2518" s="2">
        <v>0</v>
      </c>
      <c r="J2518" s="2"/>
      <c r="K2518" s="4">
        <v>0</v>
      </c>
      <c r="L2518" s="2"/>
      <c r="M2518" s="4">
        <v>0</v>
      </c>
      <c r="N2518" s="2"/>
      <c r="O2518" s="4">
        <v>0</v>
      </c>
      <c r="P2518" s="2"/>
      <c r="Q2518" s="4">
        <f>M2518+O2518</f>
        <v>0</v>
      </c>
      <c r="S2518" s="4"/>
      <c r="T2518" s="7"/>
      <c r="AH2518" s="5"/>
    </row>
    <row r="2519" spans="1:34" s="3" customFormat="1" ht="11.85" customHeight="1" x14ac:dyDescent="0.2">
      <c r="A2519" s="3" t="s">
        <v>1168</v>
      </c>
      <c r="C2519" s="16">
        <v>0</v>
      </c>
      <c r="D2519" s="2"/>
      <c r="E2519" s="16">
        <v>0</v>
      </c>
      <c r="F2519" s="2"/>
      <c r="G2519" s="16">
        <v>0</v>
      </c>
      <c r="H2519" s="2"/>
      <c r="I2519" s="16">
        <v>0</v>
      </c>
      <c r="J2519" s="2"/>
      <c r="K2519" s="17">
        <v>0</v>
      </c>
      <c r="L2519" s="2"/>
      <c r="M2519" s="17">
        <v>0</v>
      </c>
      <c r="N2519" s="2"/>
      <c r="O2519" s="17">
        <v>0</v>
      </c>
      <c r="P2519" s="2"/>
      <c r="Q2519" s="17">
        <f>M2519+O2519</f>
        <v>0</v>
      </c>
      <c r="S2519" s="4"/>
      <c r="T2519" s="7"/>
      <c r="AH2519" s="5"/>
    </row>
    <row r="2520" spans="1:34" s="3" customFormat="1" ht="11.85" customHeight="1" x14ac:dyDescent="0.2">
      <c r="A2520" s="3" t="s">
        <v>961</v>
      </c>
      <c r="C2520" s="2">
        <f>SUM(C2518:C2519)</f>
        <v>0</v>
      </c>
      <c r="D2520" s="2"/>
      <c r="E2520" s="2">
        <f>SUM(E2518:E2519)</f>
        <v>0</v>
      </c>
      <c r="F2520" s="2"/>
      <c r="G2520" s="2">
        <f>SUM(G2518:G2519)</f>
        <v>0</v>
      </c>
      <c r="H2520" s="2"/>
      <c r="I2520" s="2">
        <f>SUM(I2518:I2519)</f>
        <v>0</v>
      </c>
      <c r="J2520" s="2"/>
      <c r="K2520" s="4">
        <f>SUM(K2518:K2519)</f>
        <v>0</v>
      </c>
      <c r="L2520" s="2"/>
      <c r="M2520" s="4">
        <f>SUM(M2518:M2519)</f>
        <v>0</v>
      </c>
      <c r="N2520" s="2"/>
      <c r="O2520" s="4">
        <f>SUM(O2518:O2519)</f>
        <v>0</v>
      </c>
      <c r="P2520" s="2"/>
      <c r="Q2520" s="4">
        <f>SUM(Q2518:Q2519)</f>
        <v>0</v>
      </c>
      <c r="S2520" s="4"/>
      <c r="T2520" s="7"/>
      <c r="AH2520" s="5"/>
    </row>
    <row r="2521" spans="1:34" s="3" customFormat="1" ht="11.85" customHeight="1" x14ac:dyDescent="0.2">
      <c r="C2521" s="2"/>
      <c r="D2521" s="2"/>
      <c r="E2521" s="2"/>
      <c r="F2521" s="2"/>
      <c r="G2521" s="2"/>
      <c r="H2521" s="2"/>
      <c r="I2521" s="2"/>
      <c r="J2521" s="2"/>
      <c r="K2521" s="4"/>
      <c r="L2521" s="2"/>
      <c r="M2521" s="4"/>
      <c r="N2521" s="2"/>
      <c r="O2521" s="4"/>
      <c r="P2521" s="2"/>
      <c r="Q2521" s="4"/>
      <c r="S2521" s="4"/>
      <c r="T2521" s="7"/>
      <c r="AH2521" s="5"/>
    </row>
    <row r="2522" spans="1:34" s="3" customFormat="1" ht="11.85" customHeight="1" x14ac:dyDescent="0.2">
      <c r="A2522" s="14" t="s">
        <v>304</v>
      </c>
      <c r="C2522" s="2"/>
      <c r="D2522" s="2"/>
      <c r="E2522" s="2"/>
      <c r="F2522" s="2"/>
      <c r="G2522" s="2"/>
      <c r="H2522" s="2"/>
      <c r="I2522" s="2"/>
      <c r="J2522" s="2"/>
      <c r="K2522" s="4"/>
      <c r="L2522" s="2"/>
      <c r="M2522" s="4"/>
      <c r="N2522" s="2"/>
      <c r="O2522" s="4"/>
      <c r="P2522" s="2"/>
      <c r="Q2522" s="4"/>
      <c r="S2522" s="4"/>
      <c r="T2522" s="7"/>
      <c r="AH2522" s="5"/>
    </row>
    <row r="2523" spans="1:34" s="3" customFormat="1" ht="11.85" customHeight="1" x14ac:dyDescent="0.2">
      <c r="A2523" s="3" t="s">
        <v>1169</v>
      </c>
      <c r="C2523" s="2">
        <v>71685.919999999998</v>
      </c>
      <c r="D2523" s="2"/>
      <c r="E2523" s="2">
        <v>74935.34</v>
      </c>
      <c r="F2523" s="2"/>
      <c r="G2523" s="2">
        <v>70259.990000000005</v>
      </c>
      <c r="H2523" s="2"/>
      <c r="I2523" s="2">
        <v>58316</v>
      </c>
      <c r="J2523" s="2"/>
      <c r="K2523" s="4">
        <v>58316</v>
      </c>
      <c r="L2523" s="2"/>
      <c r="M2523" s="4">
        <v>60500</v>
      </c>
      <c r="N2523" s="2"/>
      <c r="O2523" s="4">
        <v>0</v>
      </c>
      <c r="P2523" s="2"/>
      <c r="Q2523" s="4">
        <f t="shared" ref="Q2523:Q2528" si="80">M2523+O2523</f>
        <v>60500</v>
      </c>
      <c r="S2523" s="4"/>
      <c r="T2523" s="15"/>
      <c r="AH2523" s="5"/>
    </row>
    <row r="2524" spans="1:34" s="3" customFormat="1" ht="11.85" customHeight="1" x14ac:dyDescent="0.2">
      <c r="A2524" s="3" t="s">
        <v>1170</v>
      </c>
      <c r="C2524" s="2">
        <v>17975</v>
      </c>
      <c r="D2524" s="2"/>
      <c r="E2524" s="2">
        <v>0</v>
      </c>
      <c r="F2524" s="2"/>
      <c r="G2524" s="2">
        <v>27500</v>
      </c>
      <c r="H2524" s="2"/>
      <c r="I2524" s="2">
        <v>0</v>
      </c>
      <c r="J2524" s="2"/>
      <c r="K2524" s="4">
        <v>0</v>
      </c>
      <c r="L2524" s="2"/>
      <c r="M2524" s="4">
        <v>0</v>
      </c>
      <c r="N2524" s="2"/>
      <c r="O2524" s="4">
        <v>0</v>
      </c>
      <c r="P2524" s="2"/>
      <c r="Q2524" s="4">
        <f t="shared" si="80"/>
        <v>0</v>
      </c>
      <c r="S2524" s="4"/>
      <c r="T2524" s="7"/>
      <c r="AH2524" s="5"/>
    </row>
    <row r="2525" spans="1:34" s="3" customFormat="1" ht="11.85" customHeight="1" x14ac:dyDescent="0.2">
      <c r="A2525" s="3" t="s">
        <v>1171</v>
      </c>
      <c r="C2525" s="2">
        <v>0</v>
      </c>
      <c r="D2525" s="2"/>
      <c r="E2525" s="2">
        <v>0</v>
      </c>
      <c r="F2525" s="2"/>
      <c r="G2525" s="2">
        <v>0</v>
      </c>
      <c r="H2525" s="2"/>
      <c r="I2525" s="2">
        <v>0</v>
      </c>
      <c r="J2525" s="2"/>
      <c r="K2525" s="4">
        <v>0</v>
      </c>
      <c r="L2525" s="2"/>
      <c r="M2525" s="4">
        <v>0</v>
      </c>
      <c r="N2525" s="2"/>
      <c r="O2525" s="4">
        <v>0</v>
      </c>
      <c r="P2525" s="2"/>
      <c r="Q2525" s="4">
        <f t="shared" si="80"/>
        <v>0</v>
      </c>
      <c r="S2525" s="4"/>
      <c r="T2525" s="7"/>
      <c r="AH2525" s="5"/>
    </row>
    <row r="2526" spans="1:34" s="3" customFormat="1" ht="11.85" customHeight="1" x14ac:dyDescent="0.2">
      <c r="A2526" s="3" t="s">
        <v>1172</v>
      </c>
      <c r="C2526" s="20">
        <v>1849392.36</v>
      </c>
      <c r="D2526" s="20"/>
      <c r="E2526" s="20">
        <v>2645771</v>
      </c>
      <c r="F2526" s="20"/>
      <c r="G2526" s="20">
        <v>2574649.19</v>
      </c>
      <c r="H2526" s="20"/>
      <c r="I2526" s="20">
        <v>3137552</v>
      </c>
      <c r="J2526" s="20"/>
      <c r="K2526" s="21">
        <v>3137552</v>
      </c>
      <c r="L2526" s="20"/>
      <c r="M2526" s="21">
        <v>2945000</v>
      </c>
      <c r="N2526" s="20"/>
      <c r="O2526" s="21">
        <v>0</v>
      </c>
      <c r="P2526" s="20"/>
      <c r="Q2526" s="4">
        <f t="shared" si="80"/>
        <v>2945000</v>
      </c>
      <c r="S2526" s="4"/>
      <c r="T2526" s="7"/>
      <c r="AH2526" s="5"/>
    </row>
    <row r="2527" spans="1:34" s="3" customFormat="1" ht="11.85" customHeight="1" x14ac:dyDescent="0.2">
      <c r="A2527" s="3" t="s">
        <v>1173</v>
      </c>
      <c r="C2527" s="20">
        <v>16425</v>
      </c>
      <c r="D2527" s="2"/>
      <c r="E2527" s="20">
        <v>0</v>
      </c>
      <c r="F2527" s="2"/>
      <c r="G2527" s="20">
        <v>0</v>
      </c>
      <c r="H2527" s="2"/>
      <c r="I2527" s="20">
        <v>0</v>
      </c>
      <c r="J2527" s="2"/>
      <c r="K2527" s="21">
        <v>0</v>
      </c>
      <c r="L2527" s="2"/>
      <c r="M2527" s="21">
        <v>38400</v>
      </c>
      <c r="N2527" s="2"/>
      <c r="O2527" s="21">
        <v>0</v>
      </c>
      <c r="P2527" s="2"/>
      <c r="Q2527" s="21">
        <f t="shared" si="80"/>
        <v>38400</v>
      </c>
      <c r="S2527" s="4"/>
      <c r="T2527" s="7"/>
      <c r="AH2527" s="5"/>
    </row>
    <row r="2528" spans="1:34" s="3" customFormat="1" ht="11.85" customHeight="1" x14ac:dyDescent="0.2">
      <c r="A2528" s="3" t="s">
        <v>1174</v>
      </c>
      <c r="C2528" s="16">
        <v>69029</v>
      </c>
      <c r="D2528" s="2"/>
      <c r="E2528" s="16">
        <v>0</v>
      </c>
      <c r="F2528" s="2"/>
      <c r="G2528" s="16">
        <v>0</v>
      </c>
      <c r="H2528" s="2"/>
      <c r="I2528" s="16">
        <v>0</v>
      </c>
      <c r="J2528" s="2"/>
      <c r="K2528" s="17">
        <v>0</v>
      </c>
      <c r="L2528" s="2"/>
      <c r="M2528" s="17">
        <v>246500</v>
      </c>
      <c r="N2528" s="2"/>
      <c r="O2528" s="17">
        <v>0</v>
      </c>
      <c r="P2528" s="2"/>
      <c r="Q2528" s="17">
        <f t="shared" si="80"/>
        <v>246500</v>
      </c>
      <c r="R2528" s="2"/>
      <c r="S2528" s="4"/>
      <c r="T2528" s="7"/>
      <c r="U2528" s="4"/>
      <c r="AH2528" s="5"/>
    </row>
    <row r="2529" spans="1:34" s="3" customFormat="1" ht="11.85" customHeight="1" x14ac:dyDescent="0.2">
      <c r="A2529" s="3" t="s">
        <v>306</v>
      </c>
      <c r="C2529" s="2">
        <f>SUM(C2523:C2528)</f>
        <v>2024507.28</v>
      </c>
      <c r="D2529" s="2"/>
      <c r="E2529" s="2">
        <f>SUM(E2523:E2528)</f>
        <v>2720706.34</v>
      </c>
      <c r="F2529" s="2"/>
      <c r="G2529" s="2">
        <f>SUM(G2523:G2528)</f>
        <v>2672409.1800000002</v>
      </c>
      <c r="H2529" s="2"/>
      <c r="I2529" s="2">
        <f>SUM(I2523:I2528)</f>
        <v>3195868</v>
      </c>
      <c r="J2529" s="2"/>
      <c r="K2529" s="4">
        <f>SUM(K2523:K2528)</f>
        <v>3195868</v>
      </c>
      <c r="L2529" s="2"/>
      <c r="M2529" s="4">
        <f>SUM(M2523:M2528)</f>
        <v>3290400</v>
      </c>
      <c r="N2529" s="2"/>
      <c r="O2529" s="4">
        <f>SUM(O2523:O2528)</f>
        <v>0</v>
      </c>
      <c r="P2529" s="2"/>
      <c r="Q2529" s="4">
        <f>SUM(Q2523:Q2528)</f>
        <v>3290400</v>
      </c>
      <c r="R2529" s="2"/>
      <c r="S2529" s="4"/>
      <c r="T2529" s="7"/>
      <c r="U2529" s="4"/>
      <c r="V2529" s="46"/>
      <c r="W2529" s="2"/>
      <c r="AH2529" s="5"/>
    </row>
    <row r="2530" spans="1:34" s="3" customFormat="1" ht="11.85" customHeight="1" x14ac:dyDescent="0.2">
      <c r="C2530" s="2"/>
      <c r="D2530" s="2"/>
      <c r="E2530" s="2"/>
      <c r="F2530" s="2"/>
      <c r="G2530" s="2"/>
      <c r="H2530" s="2"/>
      <c r="I2530" s="2"/>
      <c r="J2530" s="2"/>
      <c r="K2530" s="4"/>
      <c r="L2530" s="2"/>
      <c r="M2530" s="4"/>
      <c r="N2530" s="2"/>
      <c r="O2530" s="4"/>
      <c r="P2530" s="2"/>
      <c r="Q2530" s="4"/>
      <c r="S2530" s="4"/>
      <c r="T2530" s="15"/>
      <c r="U2530" s="4"/>
      <c r="AH2530" s="5"/>
    </row>
    <row r="2531" spans="1:34" s="3" customFormat="1" ht="11.85" customHeight="1" x14ac:dyDescent="0.2">
      <c r="A2531" s="3" t="s">
        <v>1175</v>
      </c>
      <c r="C2531" s="2">
        <f>C2462+C2478+C2502+C2506+C2520+C2529</f>
        <v>7164405.2999999998</v>
      </c>
      <c r="D2531" s="2"/>
      <c r="E2531" s="2">
        <f>E2462+E2478+E2502+E2506+E2520+E2529</f>
        <v>8149939.4099999992</v>
      </c>
      <c r="F2531" s="2"/>
      <c r="G2531" s="2">
        <f>G2462+G2478+G2502+G2506+G2520+G2529</f>
        <v>7092865.4199999999</v>
      </c>
      <c r="H2531" s="2"/>
      <c r="I2531" s="2">
        <f>I2462+I2478+I2502+I2506+I2520+I2529</f>
        <v>8257119</v>
      </c>
      <c r="J2531" s="2"/>
      <c r="K2531" s="4">
        <f>K2462+K2478+K2502+K2506+K2520+K2529</f>
        <v>8093124</v>
      </c>
      <c r="L2531" s="2"/>
      <c r="M2531" s="4">
        <f>M2462+M2478+M2502+M2506+M2520+M2529</f>
        <v>7940517</v>
      </c>
      <c r="N2531" s="2"/>
      <c r="O2531" s="4">
        <f>O2462+O2478+O2502+O2506+O2520+O2529</f>
        <v>377600</v>
      </c>
      <c r="P2531" s="2"/>
      <c r="Q2531" s="4">
        <f>Q2462+Q2478+Q2502+Q2506+Q2520+Q2529</f>
        <v>8318117</v>
      </c>
      <c r="R2531" s="2"/>
      <c r="S2531" s="4"/>
      <c r="T2531" s="7"/>
      <c r="U2531" s="4"/>
      <c r="AH2531" s="5"/>
    </row>
    <row r="2532" spans="1:34" s="3" customFormat="1" ht="11.85" customHeight="1" x14ac:dyDescent="0.2">
      <c r="C2532" s="2"/>
      <c r="E2532" s="2"/>
      <c r="G2532" s="2"/>
      <c r="I2532" s="2"/>
      <c r="K2532" s="4"/>
      <c r="M2532" s="4"/>
      <c r="O2532" s="4"/>
      <c r="Q2532" s="4"/>
      <c r="R2532" s="2"/>
      <c r="S2532" s="4"/>
      <c r="T2532" s="7"/>
      <c r="U2532" s="4"/>
      <c r="AH2532" s="5"/>
    </row>
    <row r="2533" spans="1:34" s="3" customFormat="1" ht="11.85" customHeight="1" x14ac:dyDescent="0.2">
      <c r="C2533" s="2"/>
      <c r="E2533" s="2"/>
      <c r="G2533" s="2"/>
      <c r="I2533" s="2"/>
      <c r="K2533" s="4"/>
      <c r="M2533" s="4"/>
      <c r="O2533" s="4"/>
      <c r="Q2533" s="4"/>
      <c r="S2533" s="4"/>
      <c r="T2533" s="7"/>
      <c r="U2533" s="4"/>
      <c r="AH2533" s="5"/>
    </row>
    <row r="2534" spans="1:34" s="3" customFormat="1" ht="11.85" customHeight="1" x14ac:dyDescent="0.2">
      <c r="C2534" s="2"/>
      <c r="E2534" s="2"/>
      <c r="G2534" s="2"/>
      <c r="I2534" s="2"/>
      <c r="K2534" s="4"/>
      <c r="M2534" s="4"/>
      <c r="O2534" s="4"/>
      <c r="Q2534" s="4"/>
      <c r="S2534" s="4"/>
      <c r="T2534" s="7"/>
      <c r="AH2534" s="5"/>
    </row>
    <row r="2535" spans="1:34" s="3" customFormat="1" ht="11.85" customHeight="1" x14ac:dyDescent="0.2">
      <c r="C2535" s="2"/>
      <c r="E2535" s="2"/>
      <c r="G2535" s="2"/>
      <c r="I2535" s="2"/>
      <c r="K2535" s="4"/>
      <c r="M2535" s="4"/>
      <c r="O2535" s="4"/>
      <c r="Q2535" s="4"/>
      <c r="S2535" s="4"/>
      <c r="T2535" s="7"/>
      <c r="AH2535" s="5"/>
    </row>
    <row r="2536" spans="1:34" s="3" customFormat="1" ht="11.85" customHeight="1" x14ac:dyDescent="0.2">
      <c r="C2536" s="2"/>
      <c r="E2536" s="2"/>
      <c r="G2536" s="2"/>
      <c r="I2536" s="2"/>
      <c r="K2536" s="4"/>
      <c r="M2536" s="4"/>
      <c r="O2536" s="4"/>
      <c r="Q2536" s="4"/>
      <c r="S2536" s="4"/>
      <c r="T2536" s="7"/>
      <c r="AH2536" s="5"/>
    </row>
    <row r="2537" spans="1:34" s="3" customFormat="1" ht="11.85" customHeight="1" x14ac:dyDescent="0.2">
      <c r="C2537" s="2"/>
      <c r="E2537" s="2"/>
      <c r="G2537" s="2"/>
      <c r="I2537" s="2"/>
      <c r="K2537" s="4"/>
      <c r="M2537" s="4"/>
      <c r="O2537" s="4"/>
      <c r="Q2537" s="4"/>
      <c r="S2537" s="4"/>
      <c r="T2537" s="7"/>
      <c r="AH2537" s="5"/>
    </row>
    <row r="2538" spans="1:34" s="3" customFormat="1" ht="11.85" customHeight="1" x14ac:dyDescent="0.2">
      <c r="C2538" s="2"/>
      <c r="E2538" s="2"/>
      <c r="G2538" s="2"/>
      <c r="I2538" s="2"/>
      <c r="K2538" s="4"/>
      <c r="M2538" s="4"/>
      <c r="O2538" s="4"/>
      <c r="Q2538" s="4"/>
      <c r="S2538" s="4"/>
      <c r="T2538" s="7"/>
      <c r="AH2538" s="5"/>
    </row>
    <row r="2539" spans="1:34" s="3" customFormat="1" ht="11.85" customHeight="1" x14ac:dyDescent="0.2">
      <c r="C2539" s="2"/>
      <c r="E2539" s="2"/>
      <c r="G2539" s="2"/>
      <c r="I2539" s="2"/>
      <c r="K2539" s="4"/>
      <c r="M2539" s="4"/>
      <c r="O2539" s="4"/>
      <c r="Q2539" s="4"/>
      <c r="S2539" s="4"/>
      <c r="T2539" s="7"/>
      <c r="AH2539" s="5"/>
    </row>
    <row r="2540" spans="1:34" s="3" customFormat="1" ht="11.85" customHeight="1" x14ac:dyDescent="0.2">
      <c r="C2540" s="2"/>
      <c r="E2540" s="2"/>
      <c r="G2540" s="2"/>
      <c r="I2540" s="2"/>
      <c r="K2540" s="4"/>
      <c r="M2540" s="4"/>
      <c r="O2540" s="4"/>
      <c r="Q2540" s="4"/>
      <c r="S2540" s="4"/>
      <c r="T2540" s="7"/>
      <c r="AH2540" s="5"/>
    </row>
    <row r="2541" spans="1:34" s="3" customFormat="1" ht="11.85" customHeight="1" x14ac:dyDescent="0.2">
      <c r="C2541" s="2"/>
      <c r="E2541" s="2"/>
      <c r="G2541" s="2"/>
      <c r="I2541" s="2"/>
      <c r="K2541" s="4"/>
      <c r="M2541" s="4"/>
      <c r="O2541" s="4"/>
      <c r="Q2541" s="4"/>
      <c r="S2541" s="4"/>
      <c r="T2541" s="7"/>
      <c r="AH2541" s="5"/>
    </row>
    <row r="2542" spans="1:34" s="3" customFormat="1" ht="11.85" customHeight="1" x14ac:dyDescent="0.2">
      <c r="C2542" s="2"/>
      <c r="E2542" s="2"/>
      <c r="G2542" s="2"/>
      <c r="I2542" s="2"/>
      <c r="K2542" s="4"/>
      <c r="M2542" s="4"/>
      <c r="O2542" s="4"/>
      <c r="Q2542" s="4"/>
      <c r="S2542" s="4"/>
      <c r="T2542" s="7"/>
      <c r="AH2542" s="5"/>
    </row>
    <row r="2543" spans="1:34" s="3" customFormat="1" ht="11.85" customHeight="1" x14ac:dyDescent="0.2">
      <c r="C2543" s="2"/>
      <c r="E2543" s="2"/>
      <c r="G2543" s="2"/>
      <c r="I2543" s="2"/>
      <c r="K2543" s="4"/>
      <c r="M2543" s="4"/>
      <c r="O2543" s="4"/>
      <c r="Q2543" s="4"/>
      <c r="S2543" s="4"/>
      <c r="T2543" s="7"/>
      <c r="AH2543" s="5"/>
    </row>
    <row r="2544" spans="1:34" ht="11.85" customHeight="1" x14ac:dyDescent="0.2"/>
    <row r="2545" spans="3:34" ht="11.85" customHeight="1" x14ac:dyDescent="0.2"/>
    <row r="2546" spans="3:34" ht="11.85" customHeight="1" x14ac:dyDescent="0.2"/>
    <row r="2547" spans="3:34" ht="11.85" customHeight="1" x14ac:dyDescent="0.2"/>
    <row r="2548" spans="3:34" ht="11.85" customHeight="1" x14ac:dyDescent="0.2"/>
    <row r="2549" spans="3:34" ht="11.85" customHeight="1" x14ac:dyDescent="0.2"/>
    <row r="2550" spans="3:34" ht="11.85" customHeight="1" x14ac:dyDescent="0.2"/>
    <row r="2551" spans="3:34" ht="11.85" customHeight="1" x14ac:dyDescent="0.2"/>
    <row r="2552" spans="3:34" ht="11.85" customHeight="1" x14ac:dyDescent="0.2"/>
    <row r="2553" spans="3:34" ht="11.85" customHeight="1" x14ac:dyDescent="0.2"/>
    <row r="2554" spans="3:34" ht="11.85" customHeight="1" x14ac:dyDescent="0.2"/>
    <row r="2555" spans="3:34" ht="11.85" customHeight="1" x14ac:dyDescent="0.2"/>
    <row r="2556" spans="3:34" ht="11.85" customHeight="1" x14ac:dyDescent="0.2"/>
    <row r="2557" spans="3:34" ht="11.85" customHeight="1" x14ac:dyDescent="0.2"/>
    <row r="2558" spans="3:34" ht="11.85" customHeight="1" x14ac:dyDescent="0.2"/>
    <row r="2559" spans="3:34" ht="11.85" customHeight="1" x14ac:dyDescent="0.2"/>
    <row r="2560" spans="3:34" s="3" customFormat="1" ht="11.85" customHeight="1" x14ac:dyDescent="0.2">
      <c r="C2560" s="2"/>
      <c r="E2560" s="2"/>
      <c r="G2560" s="2"/>
      <c r="I2560" s="2"/>
      <c r="K2560" s="4"/>
      <c r="M2560" s="4"/>
      <c r="O2560" s="4"/>
      <c r="Q2560" s="4"/>
      <c r="S2560" s="4"/>
      <c r="T2560" s="7"/>
      <c r="AH2560" s="5"/>
    </row>
    <row r="2561" spans="1:34" s="3" customFormat="1" ht="11.85" customHeight="1" x14ac:dyDescent="0.2">
      <c r="C2561" s="2"/>
      <c r="E2561" s="2"/>
      <c r="G2561" s="2"/>
      <c r="I2561" s="2"/>
      <c r="K2561" s="4"/>
      <c r="M2561" s="4"/>
      <c r="O2561" s="4"/>
      <c r="Q2561" s="4"/>
      <c r="S2561" s="4"/>
      <c r="T2561" s="7"/>
      <c r="AH2561" s="5"/>
    </row>
    <row r="2562" spans="1:34" s="3" customFormat="1" ht="11.85" customHeight="1" x14ac:dyDescent="0.2">
      <c r="C2562" s="2"/>
      <c r="E2562" s="2"/>
      <c r="G2562" s="2"/>
      <c r="I2562" s="2"/>
      <c r="K2562" s="4"/>
      <c r="M2562" s="4"/>
      <c r="O2562" s="4"/>
      <c r="Q2562" s="4"/>
      <c r="S2562" s="4"/>
      <c r="T2562" s="7"/>
      <c r="AH2562" s="5"/>
    </row>
    <row r="2563" spans="1:34" s="3" customFormat="1" ht="11.85" customHeight="1" x14ac:dyDescent="0.2">
      <c r="C2563" s="2"/>
      <c r="E2563" s="2"/>
      <c r="G2563" s="2"/>
      <c r="I2563" s="2"/>
      <c r="K2563" s="4"/>
      <c r="M2563" s="4"/>
      <c r="O2563" s="4"/>
      <c r="Q2563" s="4"/>
      <c r="S2563" s="4"/>
      <c r="T2563" s="7"/>
      <c r="AH2563" s="5"/>
    </row>
    <row r="2564" spans="1:34" s="3" customFormat="1" ht="11.85" customHeight="1" x14ac:dyDescent="0.2">
      <c r="C2564" s="2"/>
      <c r="E2564" s="2"/>
      <c r="G2564" s="2"/>
      <c r="I2564" s="2"/>
      <c r="K2564" s="4"/>
      <c r="M2564" s="4"/>
      <c r="O2564" s="4"/>
      <c r="Q2564" s="4"/>
      <c r="S2564" s="4"/>
      <c r="T2564" s="7"/>
      <c r="AH2564" s="5"/>
    </row>
    <row r="2565" spans="1:34" s="3" customFormat="1" ht="11.85" customHeight="1" x14ac:dyDescent="0.2">
      <c r="C2565" s="2"/>
      <c r="E2565" s="2"/>
      <c r="G2565" s="2"/>
      <c r="I2565" s="2"/>
      <c r="K2565" s="4"/>
      <c r="M2565" s="4"/>
      <c r="O2565" s="4"/>
      <c r="Q2565" s="4"/>
      <c r="S2565" s="4"/>
      <c r="T2565" s="7"/>
      <c r="AH2565" s="5"/>
    </row>
    <row r="2566" spans="1:34" s="3" customFormat="1" ht="11.85" customHeight="1" x14ac:dyDescent="0.2">
      <c r="C2566" s="2"/>
      <c r="E2566" s="2"/>
      <c r="G2566" s="2"/>
      <c r="I2566" s="2"/>
      <c r="K2566" s="4"/>
      <c r="M2566" s="4"/>
      <c r="O2566" s="4"/>
      <c r="Q2566" s="4"/>
      <c r="S2566" s="4"/>
      <c r="T2566" s="7"/>
      <c r="AH2566" s="5"/>
    </row>
    <row r="2567" spans="1:34" s="3" customFormat="1" ht="11.85" customHeight="1" x14ac:dyDescent="0.2">
      <c r="C2567" s="2"/>
      <c r="E2567" s="2"/>
      <c r="G2567" s="2"/>
      <c r="I2567" s="2"/>
      <c r="K2567" s="4"/>
      <c r="M2567" s="4"/>
      <c r="O2567" s="4"/>
      <c r="Q2567" s="4"/>
      <c r="S2567" s="4"/>
      <c r="T2567" s="7"/>
      <c r="AH2567" s="5"/>
    </row>
    <row r="2568" spans="1:34" s="3" customFormat="1" ht="11.85" customHeight="1" x14ac:dyDescent="0.2">
      <c r="C2568" s="2"/>
      <c r="E2568" s="2"/>
      <c r="G2568" s="2"/>
      <c r="I2568" s="2"/>
      <c r="K2568" s="4"/>
      <c r="M2568" s="4"/>
      <c r="O2568" s="4"/>
      <c r="Q2568" s="4"/>
      <c r="S2568" s="4"/>
      <c r="T2568" s="7"/>
      <c r="AH2568" s="5"/>
    </row>
    <row r="2569" spans="1:34" s="3" customFormat="1" ht="11.85" customHeight="1" x14ac:dyDescent="0.2">
      <c r="C2569" s="2"/>
      <c r="E2569" s="2"/>
      <c r="G2569" s="2"/>
      <c r="I2569" s="2"/>
      <c r="K2569" s="4"/>
      <c r="M2569" s="4"/>
      <c r="O2569" s="4"/>
      <c r="Q2569" s="4"/>
      <c r="S2569" s="4"/>
      <c r="T2569" s="7"/>
      <c r="AH2569" s="5"/>
    </row>
    <row r="2570" spans="1:34" s="3" customFormat="1" ht="11.85" customHeight="1" x14ac:dyDescent="0.2">
      <c r="C2570" s="2"/>
      <c r="E2570" s="2"/>
      <c r="G2570" s="2"/>
      <c r="I2570" s="2"/>
      <c r="K2570" s="4"/>
      <c r="M2570" s="4"/>
      <c r="O2570" s="4"/>
      <c r="Q2570" s="4"/>
      <c r="S2570" s="4"/>
      <c r="T2570" s="7"/>
      <c r="AH2570" s="5"/>
    </row>
    <row r="2571" spans="1:34" s="3" customFormat="1" ht="11.85" customHeight="1" x14ac:dyDescent="0.2">
      <c r="A2571" s="1"/>
      <c r="B2571" s="1"/>
      <c r="C2571" s="2"/>
      <c r="E2571" s="2" t="str">
        <f>$E$1</f>
        <v>CITY OF BRADY</v>
      </c>
      <c r="G2571" s="2"/>
      <c r="I2571" s="2"/>
      <c r="K2571" s="4"/>
      <c r="M2571" s="4"/>
      <c r="O2571" s="4"/>
      <c r="Q2571" s="4"/>
      <c r="S2571" s="4"/>
      <c r="T2571" s="7"/>
      <c r="AH2571" s="5"/>
    </row>
    <row r="2572" spans="1:34" s="3" customFormat="1" ht="11.85" customHeight="1" x14ac:dyDescent="0.2">
      <c r="C2572" s="2"/>
      <c r="E2572" s="2" t="str">
        <f>$E$2</f>
        <v>BUDGET REPORT</v>
      </c>
      <c r="G2572" s="2"/>
      <c r="I2572" s="2"/>
      <c r="K2572" s="4"/>
      <c r="M2572" s="4"/>
      <c r="O2572" s="4"/>
      <c r="Q2572" s="4"/>
      <c r="S2572" s="4"/>
      <c r="T2572" s="7"/>
      <c r="AH2572" s="5"/>
    </row>
    <row r="2573" spans="1:34" s="3" customFormat="1" ht="11.85" customHeight="1" x14ac:dyDescent="0.2">
      <c r="C2573" s="2"/>
      <c r="E2573" s="2" t="str">
        <f>$E$3</f>
        <v>FISCAL YEAR 2017 - 2018</v>
      </c>
      <c r="G2573" s="2"/>
      <c r="I2573" s="2"/>
      <c r="K2573" s="4"/>
      <c r="M2573" s="4"/>
      <c r="O2573" s="4"/>
      <c r="Q2573" s="4"/>
      <c r="S2573" s="4"/>
      <c r="T2573" s="7"/>
      <c r="AH2573" s="5"/>
    </row>
    <row r="2574" spans="1:34" s="3" customFormat="1" ht="11.85" customHeight="1" x14ac:dyDescent="0.2">
      <c r="A2574" s="3" t="s">
        <v>1068</v>
      </c>
      <c r="C2574" s="2"/>
      <c r="E2574" s="2"/>
      <c r="G2574" s="2"/>
      <c r="I2574" s="2"/>
      <c r="K2574" s="4"/>
      <c r="M2574" s="4"/>
      <c r="O2574" s="4"/>
      <c r="Q2574" s="4"/>
      <c r="S2574" s="4"/>
      <c r="T2574" s="7"/>
      <c r="AH2574" s="5"/>
    </row>
    <row r="2575" spans="1:34" s="3" customFormat="1" ht="11.85" customHeight="1" x14ac:dyDescent="0.2">
      <c r="A2575" s="3" t="s">
        <v>1176</v>
      </c>
      <c r="C2575" s="2"/>
      <c r="E2575" s="2"/>
      <c r="G2575" s="2"/>
      <c r="I2575" s="2"/>
      <c r="K2575" s="4"/>
      <c r="M2575" s="4"/>
      <c r="O2575" s="4"/>
      <c r="Q2575" s="4"/>
      <c r="S2575" s="4"/>
      <c r="T2575" s="7"/>
      <c r="AH2575" s="5"/>
    </row>
    <row r="2576" spans="1:34" ht="11.85" customHeight="1" x14ac:dyDescent="0.2">
      <c r="I2576" s="49" t="str">
        <f>$I$6</f>
        <v>(----- 2016-2017 ------)</v>
      </c>
      <c r="J2576" s="49"/>
      <c r="K2576" s="49"/>
      <c r="L2576" s="8"/>
      <c r="M2576" s="49" t="str">
        <f>$M$6</f>
        <v>2017-2018</v>
      </c>
      <c r="N2576" s="49"/>
      <c r="O2576" s="49"/>
      <c r="P2576" s="49"/>
      <c r="Q2576" s="49"/>
    </row>
    <row r="2577" spans="1:34" ht="11.85" customHeight="1" x14ac:dyDescent="0.2">
      <c r="C2577" s="9" t="str">
        <f>$C$7</f>
        <v>2013-2014</v>
      </c>
      <c r="D2577" s="8"/>
      <c r="E2577" s="9" t="str">
        <f>$E$7</f>
        <v>2014-2015</v>
      </c>
      <c r="F2577" s="8"/>
      <c r="G2577" s="9" t="str">
        <f>$G$7</f>
        <v>2015-2016</v>
      </c>
      <c r="H2577" s="8"/>
      <c r="I2577" s="9" t="s">
        <v>9</v>
      </c>
      <c r="J2577" s="8"/>
      <c r="K2577" s="10" t="str">
        <f>+$K$7</f>
        <v>PROJECTED</v>
      </c>
      <c r="L2577" s="8"/>
      <c r="M2577" s="10" t="str">
        <f>$M$7</f>
        <v>2017-2018</v>
      </c>
      <c r="N2577" s="8"/>
      <c r="O2577" s="10" t="str">
        <f>$O$7</f>
        <v>2017-2018</v>
      </c>
      <c r="P2577" s="8"/>
      <c r="Q2577" s="10" t="str">
        <f>$Q$7</f>
        <v>APPROVED</v>
      </c>
    </row>
    <row r="2578" spans="1:34" ht="11.85" customHeight="1" x14ac:dyDescent="0.2">
      <c r="A2578" s="11" t="s">
        <v>247</v>
      </c>
      <c r="C2578" s="12" t="s">
        <v>12</v>
      </c>
      <c r="D2578" s="8"/>
      <c r="E2578" s="12" t="s">
        <v>12</v>
      </c>
      <c r="F2578" s="8"/>
      <c r="G2578" s="12" t="s">
        <v>12</v>
      </c>
      <c r="H2578" s="8"/>
      <c r="I2578" s="12" t="s">
        <v>13</v>
      </c>
      <c r="J2578" s="8"/>
      <c r="K2578" s="13" t="s">
        <v>13</v>
      </c>
      <c r="L2578" s="8"/>
      <c r="M2578" s="13" t="str">
        <f>$M$8</f>
        <v>BASE</v>
      </c>
      <c r="N2578" s="8"/>
      <c r="O2578" s="13" t="str">
        <f>$O$8</f>
        <v>SUPPLEMENTAL</v>
      </c>
      <c r="P2578" s="8"/>
      <c r="Q2578" s="13" t="str">
        <f>$Q$8</f>
        <v>BUDGET</v>
      </c>
    </row>
    <row r="2579" spans="1:34" ht="11.85" customHeight="1" x14ac:dyDescent="0.2"/>
    <row r="2580" spans="1:34" ht="11.85" customHeight="1" x14ac:dyDescent="0.2">
      <c r="A2580" s="14" t="s">
        <v>248</v>
      </c>
    </row>
    <row r="2581" spans="1:34" ht="11.85" customHeight="1" x14ac:dyDescent="0.2">
      <c r="A2581" s="3" t="s">
        <v>1177</v>
      </c>
      <c r="C2581" s="2">
        <v>84363.48</v>
      </c>
      <c r="D2581" s="2"/>
      <c r="E2581" s="2">
        <v>83487.570000000007</v>
      </c>
      <c r="F2581" s="2"/>
      <c r="G2581" s="2">
        <v>82250.3</v>
      </c>
      <c r="H2581" s="2"/>
      <c r="I2581" s="2">
        <v>86469</v>
      </c>
      <c r="J2581" s="2"/>
      <c r="K2581" s="4">
        <v>86469</v>
      </c>
      <c r="L2581" s="2"/>
      <c r="M2581" s="4">
        <v>88824</v>
      </c>
      <c r="N2581" s="2"/>
      <c r="O2581" s="4">
        <v>0</v>
      </c>
      <c r="P2581" s="2"/>
      <c r="Q2581" s="4">
        <f t="shared" ref="Q2581:Q2589" si="81">M2581+O2581</f>
        <v>88824</v>
      </c>
      <c r="T2581" s="15"/>
    </row>
    <row r="2582" spans="1:34" ht="11.85" customHeight="1" x14ac:dyDescent="0.2">
      <c r="A2582" s="3" t="s">
        <v>1178</v>
      </c>
      <c r="C2582" s="2">
        <v>13091.66</v>
      </c>
      <c r="D2582" s="2"/>
      <c r="E2582" s="2">
        <v>13360.72</v>
      </c>
      <c r="F2582" s="2"/>
      <c r="G2582" s="2">
        <v>11814.89</v>
      </c>
      <c r="H2582" s="2"/>
      <c r="I2582" s="2">
        <v>15000</v>
      </c>
      <c r="J2582" s="2"/>
      <c r="K2582" s="4">
        <v>15000</v>
      </c>
      <c r="L2582" s="2"/>
      <c r="M2582" s="4">
        <v>16000</v>
      </c>
      <c r="N2582" s="2"/>
      <c r="O2582" s="4">
        <v>0</v>
      </c>
      <c r="P2582" s="2"/>
      <c r="Q2582" s="4">
        <f t="shared" si="81"/>
        <v>16000</v>
      </c>
      <c r="T2582" s="15"/>
    </row>
    <row r="2583" spans="1:34" ht="11.85" customHeight="1" x14ac:dyDescent="0.2">
      <c r="A2583" s="3" t="s">
        <v>1179</v>
      </c>
      <c r="C2583" s="2">
        <v>0</v>
      </c>
      <c r="D2583" s="2"/>
      <c r="E2583" s="2">
        <v>2400</v>
      </c>
      <c r="F2583" s="2"/>
      <c r="G2583" s="2">
        <v>2400</v>
      </c>
      <c r="H2583" s="2"/>
      <c r="I2583" s="2">
        <v>2400</v>
      </c>
      <c r="J2583" s="2"/>
      <c r="K2583" s="4">
        <v>2400</v>
      </c>
      <c r="L2583" s="2"/>
      <c r="M2583" s="4">
        <v>2400</v>
      </c>
      <c r="N2583" s="2"/>
      <c r="O2583" s="4">
        <v>0</v>
      </c>
      <c r="P2583" s="2"/>
      <c r="Q2583" s="4">
        <f>M2583+O2583</f>
        <v>2400</v>
      </c>
      <c r="T2583" s="15"/>
    </row>
    <row r="2584" spans="1:34" ht="11.85" customHeight="1" x14ac:dyDescent="0.2">
      <c r="A2584" s="3" t="s">
        <v>1180</v>
      </c>
      <c r="C2584" s="2">
        <v>3640</v>
      </c>
      <c r="D2584" s="2"/>
      <c r="E2584" s="2">
        <v>3640</v>
      </c>
      <c r="F2584" s="2"/>
      <c r="G2584" s="2">
        <v>3640</v>
      </c>
      <c r="H2584" s="2"/>
      <c r="I2584" s="2">
        <v>3640</v>
      </c>
      <c r="J2584" s="2"/>
      <c r="K2584" s="4">
        <v>3640</v>
      </c>
      <c r="L2584" s="2"/>
      <c r="M2584" s="4">
        <v>3640</v>
      </c>
      <c r="N2584" s="2"/>
      <c r="O2584" s="4">
        <v>0</v>
      </c>
      <c r="P2584" s="2"/>
      <c r="Q2584" s="4">
        <f t="shared" si="81"/>
        <v>3640</v>
      </c>
      <c r="T2584" s="15"/>
    </row>
    <row r="2585" spans="1:34" ht="11.85" customHeight="1" x14ac:dyDescent="0.2">
      <c r="A2585" s="3" t="s">
        <v>1181</v>
      </c>
      <c r="C2585" s="2">
        <v>14831.96</v>
      </c>
      <c r="D2585" s="2"/>
      <c r="E2585" s="2">
        <v>15915.1</v>
      </c>
      <c r="F2585" s="2"/>
      <c r="G2585" s="2">
        <v>18792.48</v>
      </c>
      <c r="H2585" s="2"/>
      <c r="I2585" s="2">
        <v>19690</v>
      </c>
      <c r="J2585" s="2"/>
      <c r="K2585" s="4">
        <v>19690</v>
      </c>
      <c r="L2585" s="2"/>
      <c r="M2585" s="4">
        <v>22830</v>
      </c>
      <c r="N2585" s="2"/>
      <c r="O2585" s="4">
        <v>0</v>
      </c>
      <c r="P2585" s="2"/>
      <c r="Q2585" s="4">
        <f t="shared" si="81"/>
        <v>22830</v>
      </c>
      <c r="T2585" s="15"/>
    </row>
    <row r="2586" spans="1:34" ht="11.85" customHeight="1" x14ac:dyDescent="0.2">
      <c r="A2586" s="3" t="s">
        <v>1182</v>
      </c>
      <c r="C2586" s="2">
        <v>9818.77</v>
      </c>
      <c r="D2586" s="2"/>
      <c r="E2586" s="2">
        <v>10395.6</v>
      </c>
      <c r="F2586" s="2"/>
      <c r="G2586" s="2">
        <v>9959.25</v>
      </c>
      <c r="H2586" s="2"/>
      <c r="I2586" s="2">
        <v>9890</v>
      </c>
      <c r="J2586" s="2"/>
      <c r="K2586" s="4">
        <v>9890</v>
      </c>
      <c r="L2586" s="2"/>
      <c r="M2586" s="4">
        <v>10321</v>
      </c>
      <c r="N2586" s="2"/>
      <c r="O2586" s="4">
        <v>0</v>
      </c>
      <c r="P2586" s="2"/>
      <c r="Q2586" s="4">
        <f t="shared" si="81"/>
        <v>10321</v>
      </c>
      <c r="T2586" s="15"/>
    </row>
    <row r="2587" spans="1:34" ht="11.85" customHeight="1" x14ac:dyDescent="0.2">
      <c r="A2587" s="3" t="s">
        <v>1183</v>
      </c>
      <c r="C2587" s="2">
        <v>2751.55</v>
      </c>
      <c r="D2587" s="2"/>
      <c r="E2587" s="2">
        <v>2572.67</v>
      </c>
      <c r="F2587" s="2"/>
      <c r="G2587" s="2">
        <v>2265.02</v>
      </c>
      <c r="H2587" s="2"/>
      <c r="I2587" s="2">
        <v>2501</v>
      </c>
      <c r="J2587" s="2"/>
      <c r="K2587" s="4">
        <v>2501</v>
      </c>
      <c r="L2587" s="2"/>
      <c r="M2587" s="4">
        <v>2178</v>
      </c>
      <c r="N2587" s="2"/>
      <c r="O2587" s="4">
        <v>0</v>
      </c>
      <c r="P2587" s="2"/>
      <c r="Q2587" s="4">
        <f t="shared" si="81"/>
        <v>2178</v>
      </c>
      <c r="T2587" s="15"/>
    </row>
    <row r="2588" spans="1:34" ht="11.85" customHeight="1" x14ac:dyDescent="0.2">
      <c r="A2588" s="3" t="s">
        <v>1184</v>
      </c>
      <c r="C2588" s="2">
        <v>580.11</v>
      </c>
      <c r="D2588" s="2"/>
      <c r="E2588" s="2">
        <v>62.96</v>
      </c>
      <c r="F2588" s="2"/>
      <c r="G2588" s="2">
        <v>408.12</v>
      </c>
      <c r="H2588" s="2"/>
      <c r="I2588" s="2">
        <v>297</v>
      </c>
      <c r="J2588" s="2"/>
      <c r="K2588" s="4">
        <v>297</v>
      </c>
      <c r="L2588" s="2"/>
      <c r="M2588" s="4">
        <v>243</v>
      </c>
      <c r="N2588" s="2"/>
      <c r="O2588" s="4">
        <v>0</v>
      </c>
      <c r="P2588" s="2"/>
      <c r="Q2588" s="4">
        <f t="shared" si="81"/>
        <v>243</v>
      </c>
      <c r="T2588" s="15"/>
    </row>
    <row r="2589" spans="1:34" ht="11.85" customHeight="1" x14ac:dyDescent="0.2">
      <c r="A2589" s="3" t="s">
        <v>1185</v>
      </c>
      <c r="C2589" s="16">
        <v>7695.4</v>
      </c>
      <c r="D2589" s="2"/>
      <c r="E2589" s="16">
        <v>7789.21</v>
      </c>
      <c r="F2589" s="2"/>
      <c r="G2589" s="16">
        <v>7591.64</v>
      </c>
      <c r="H2589" s="2"/>
      <c r="I2589" s="16">
        <v>7915</v>
      </c>
      <c r="J2589" s="2"/>
      <c r="K2589" s="17">
        <v>7915</v>
      </c>
      <c r="L2589" s="2"/>
      <c r="M2589" s="17">
        <v>8176</v>
      </c>
      <c r="N2589" s="2"/>
      <c r="O2589" s="17">
        <v>0</v>
      </c>
      <c r="P2589" s="2"/>
      <c r="Q2589" s="17">
        <f t="shared" si="81"/>
        <v>8176</v>
      </c>
      <c r="T2589" s="15"/>
    </row>
    <row r="2590" spans="1:34" ht="11.85" customHeight="1" x14ac:dyDescent="0.2">
      <c r="A2590" s="3" t="s">
        <v>259</v>
      </c>
      <c r="C2590" s="2">
        <f>SUM(C2581:C2589)</f>
        <v>136772.93000000002</v>
      </c>
      <c r="D2590" s="2"/>
      <c r="E2590" s="2">
        <f>SUM(E2581:E2589)</f>
        <v>139623.83000000002</v>
      </c>
      <c r="F2590" s="2"/>
      <c r="G2590" s="2">
        <f>SUM(G2581:G2589)</f>
        <v>139121.70000000001</v>
      </c>
      <c r="H2590" s="2"/>
      <c r="I2590" s="2">
        <f>SUM(I2581:I2589)</f>
        <v>147802</v>
      </c>
      <c r="J2590" s="2"/>
      <c r="K2590" s="4">
        <f>SUM(K2581:K2589)</f>
        <v>147802</v>
      </c>
      <c r="L2590" s="2"/>
      <c r="M2590" s="4">
        <f>SUM(M2581:M2589)</f>
        <v>154612</v>
      </c>
      <c r="N2590" s="2"/>
      <c r="O2590" s="4">
        <f>SUM(O2581:O2589)</f>
        <v>0</v>
      </c>
      <c r="P2590" s="2"/>
      <c r="Q2590" s="4">
        <f>SUM(Q2581:Q2589)</f>
        <v>154612</v>
      </c>
      <c r="R2590" s="2"/>
      <c r="U2590" s="2"/>
    </row>
    <row r="2591" spans="1:34" ht="11.85" customHeight="1" x14ac:dyDescent="0.2">
      <c r="D2591" s="2"/>
      <c r="F2591" s="2"/>
      <c r="H2591" s="2"/>
      <c r="J2591" s="2"/>
      <c r="L2591" s="2"/>
      <c r="N2591" s="2"/>
      <c r="P2591" s="2"/>
    </row>
    <row r="2592" spans="1:34" s="3" customFormat="1" ht="11.85" customHeight="1" x14ac:dyDescent="0.2">
      <c r="A2592" s="14" t="s">
        <v>260</v>
      </c>
      <c r="C2592" s="2"/>
      <c r="D2592" s="2"/>
      <c r="E2592" s="2"/>
      <c r="F2592" s="2"/>
      <c r="G2592" s="2"/>
      <c r="H2592" s="2"/>
      <c r="I2592" s="2"/>
      <c r="J2592" s="2"/>
      <c r="K2592" s="4"/>
      <c r="L2592" s="2"/>
      <c r="M2592" s="4"/>
      <c r="N2592" s="2"/>
      <c r="O2592" s="4"/>
      <c r="P2592" s="2"/>
      <c r="Q2592" s="4"/>
      <c r="S2592" s="4"/>
      <c r="T2592" s="7"/>
      <c r="AH2592" s="5"/>
    </row>
    <row r="2593" spans="1:34" s="3" customFormat="1" ht="11.85" customHeight="1" x14ac:dyDescent="0.2">
      <c r="A2593" s="3" t="s">
        <v>1186</v>
      </c>
      <c r="C2593" s="2">
        <v>0</v>
      </c>
      <c r="D2593" s="2"/>
      <c r="E2593" s="2">
        <v>0</v>
      </c>
      <c r="F2593" s="2"/>
      <c r="G2593" s="2">
        <v>0</v>
      </c>
      <c r="H2593" s="2"/>
      <c r="I2593" s="2">
        <v>150</v>
      </c>
      <c r="J2593" s="2"/>
      <c r="K2593" s="4">
        <v>2150</v>
      </c>
      <c r="L2593" s="2"/>
      <c r="M2593" s="4">
        <v>150</v>
      </c>
      <c r="N2593" s="2"/>
      <c r="O2593" s="4">
        <v>0</v>
      </c>
      <c r="P2593" s="2"/>
      <c r="Q2593" s="4">
        <f t="shared" ref="Q2593:Q2605" si="82">M2593+O2593</f>
        <v>150</v>
      </c>
      <c r="S2593" s="4"/>
      <c r="T2593" s="15"/>
      <c r="AH2593" s="5"/>
    </row>
    <row r="2594" spans="1:34" s="3" customFormat="1" ht="11.85" customHeight="1" x14ac:dyDescent="0.2">
      <c r="A2594" s="3" t="s">
        <v>1187</v>
      </c>
      <c r="C2594" s="2">
        <v>63388.62</v>
      </c>
      <c r="D2594" s="2"/>
      <c r="E2594" s="2">
        <v>90953.14</v>
      </c>
      <c r="F2594" s="2"/>
      <c r="G2594" s="2">
        <v>73959.38</v>
      </c>
      <c r="H2594" s="2"/>
      <c r="I2594" s="2">
        <v>95000</v>
      </c>
      <c r="J2594" s="2"/>
      <c r="K2594" s="4">
        <v>95000</v>
      </c>
      <c r="L2594" s="2"/>
      <c r="M2594" s="4">
        <v>95000</v>
      </c>
      <c r="N2594" s="2"/>
      <c r="O2594" s="4">
        <v>0</v>
      </c>
      <c r="P2594" s="2"/>
      <c r="Q2594" s="4">
        <f t="shared" si="82"/>
        <v>95000</v>
      </c>
      <c r="S2594" s="4"/>
      <c r="T2594" s="15"/>
      <c r="AH2594" s="5"/>
    </row>
    <row r="2595" spans="1:34" s="3" customFormat="1" ht="11.85" customHeight="1" x14ac:dyDescent="0.2">
      <c r="A2595" s="3" t="s">
        <v>1188</v>
      </c>
      <c r="C2595" s="2">
        <v>20</v>
      </c>
      <c r="D2595" s="2"/>
      <c r="E2595" s="2">
        <v>74.290000000000006</v>
      </c>
      <c r="F2595" s="2"/>
      <c r="G2595" s="2">
        <v>0</v>
      </c>
      <c r="H2595" s="2"/>
      <c r="I2595" s="2">
        <v>15000</v>
      </c>
      <c r="J2595" s="2"/>
      <c r="K2595" s="4">
        <v>13000</v>
      </c>
      <c r="L2595" s="2"/>
      <c r="M2595" s="4">
        <v>15000</v>
      </c>
      <c r="N2595" s="2"/>
      <c r="O2595" s="4">
        <v>0</v>
      </c>
      <c r="P2595" s="2"/>
      <c r="Q2595" s="4">
        <f t="shared" si="82"/>
        <v>15000</v>
      </c>
      <c r="S2595" s="4"/>
      <c r="T2595" s="15"/>
      <c r="AH2595" s="5"/>
    </row>
    <row r="2596" spans="1:34" s="3" customFormat="1" ht="11.85" customHeight="1" x14ac:dyDescent="0.2">
      <c r="A2596" s="3" t="s">
        <v>1189</v>
      </c>
      <c r="C2596" s="2">
        <v>11887.06</v>
      </c>
      <c r="D2596" s="2"/>
      <c r="E2596" s="2">
        <v>15874.06</v>
      </c>
      <c r="F2596" s="2"/>
      <c r="G2596" s="2">
        <v>8211.69</v>
      </c>
      <c r="H2596" s="2"/>
      <c r="I2596" s="2">
        <v>15000</v>
      </c>
      <c r="J2596" s="2"/>
      <c r="K2596" s="4">
        <v>20000</v>
      </c>
      <c r="L2596" s="2"/>
      <c r="M2596" s="4">
        <v>10000</v>
      </c>
      <c r="N2596" s="2"/>
      <c r="O2596" s="4">
        <v>0</v>
      </c>
      <c r="P2596" s="2"/>
      <c r="Q2596" s="4">
        <f t="shared" si="82"/>
        <v>10000</v>
      </c>
      <c r="S2596" s="4"/>
      <c r="T2596" s="15"/>
      <c r="AH2596" s="5"/>
    </row>
    <row r="2597" spans="1:34" s="3" customFormat="1" ht="11.85" hidden="1" customHeight="1" x14ac:dyDescent="0.2">
      <c r="A2597" s="3" t="s">
        <v>1190</v>
      </c>
      <c r="C2597" s="2">
        <v>0</v>
      </c>
      <c r="D2597" s="2"/>
      <c r="E2597" s="2">
        <v>0</v>
      </c>
      <c r="F2597" s="2"/>
      <c r="G2597" s="2">
        <v>0</v>
      </c>
      <c r="H2597" s="2"/>
      <c r="I2597" s="2">
        <v>0</v>
      </c>
      <c r="J2597" s="2"/>
      <c r="K2597" s="4">
        <v>0</v>
      </c>
      <c r="L2597" s="2"/>
      <c r="M2597" s="4">
        <v>0</v>
      </c>
      <c r="N2597" s="2"/>
      <c r="O2597" s="4">
        <v>0</v>
      </c>
      <c r="P2597" s="2"/>
      <c r="Q2597" s="4">
        <f t="shared" si="82"/>
        <v>0</v>
      </c>
      <c r="S2597" s="4"/>
      <c r="T2597" s="15"/>
      <c r="AH2597" s="5"/>
    </row>
    <row r="2598" spans="1:34" s="3" customFormat="1" ht="11.85" hidden="1" customHeight="1" x14ac:dyDescent="0.2">
      <c r="A2598" s="3" t="s">
        <v>1191</v>
      </c>
      <c r="C2598" s="2">
        <v>0</v>
      </c>
      <c r="D2598" s="2"/>
      <c r="E2598" s="2">
        <v>0</v>
      </c>
      <c r="F2598" s="2"/>
      <c r="G2598" s="2">
        <v>0</v>
      </c>
      <c r="H2598" s="2"/>
      <c r="I2598" s="2">
        <v>0</v>
      </c>
      <c r="J2598" s="2"/>
      <c r="K2598" s="4">
        <v>0</v>
      </c>
      <c r="L2598" s="2"/>
      <c r="M2598" s="4">
        <v>0</v>
      </c>
      <c r="N2598" s="2"/>
      <c r="O2598" s="4">
        <v>0</v>
      </c>
      <c r="P2598" s="2"/>
      <c r="Q2598" s="4">
        <f t="shared" si="82"/>
        <v>0</v>
      </c>
      <c r="S2598" s="4"/>
      <c r="T2598" s="15"/>
      <c r="AH2598" s="5"/>
    </row>
    <row r="2599" spans="1:34" s="3" customFormat="1" ht="11.85" customHeight="1" x14ac:dyDescent="0.2">
      <c r="A2599" s="3" t="s">
        <v>1192</v>
      </c>
      <c r="C2599" s="2">
        <v>5770.86</v>
      </c>
      <c r="D2599" s="2"/>
      <c r="E2599" s="2">
        <v>7516.86</v>
      </c>
      <c r="F2599" s="2"/>
      <c r="G2599" s="2">
        <v>6988.91</v>
      </c>
      <c r="H2599" s="2"/>
      <c r="I2599" s="2">
        <v>7100</v>
      </c>
      <c r="J2599" s="2"/>
      <c r="K2599" s="4">
        <v>7100</v>
      </c>
      <c r="L2599" s="2"/>
      <c r="M2599" s="4">
        <v>8300</v>
      </c>
      <c r="N2599" s="2"/>
      <c r="O2599" s="4">
        <v>0</v>
      </c>
      <c r="P2599" s="2"/>
      <c r="Q2599" s="4">
        <f t="shared" si="82"/>
        <v>8300</v>
      </c>
      <c r="S2599" s="4"/>
      <c r="T2599" s="15"/>
      <c r="AH2599" s="5"/>
    </row>
    <row r="2600" spans="1:34" s="3" customFormat="1" ht="11.85" customHeight="1" x14ac:dyDescent="0.2">
      <c r="A2600" s="3" t="s">
        <v>1193</v>
      </c>
      <c r="C2600" s="2">
        <v>0</v>
      </c>
      <c r="D2600" s="2"/>
      <c r="E2600" s="2">
        <v>0</v>
      </c>
      <c r="F2600" s="2"/>
      <c r="G2600" s="2">
        <v>0</v>
      </c>
      <c r="H2600" s="2"/>
      <c r="I2600" s="2">
        <v>0</v>
      </c>
      <c r="J2600" s="2"/>
      <c r="K2600" s="4">
        <v>0</v>
      </c>
      <c r="L2600" s="2"/>
      <c r="M2600" s="4">
        <v>15000</v>
      </c>
      <c r="N2600" s="2"/>
      <c r="O2600" s="4">
        <v>0</v>
      </c>
      <c r="P2600" s="2"/>
      <c r="Q2600" s="4">
        <f t="shared" si="82"/>
        <v>15000</v>
      </c>
      <c r="S2600" s="4"/>
      <c r="T2600" s="15"/>
      <c r="AH2600" s="5"/>
    </row>
    <row r="2601" spans="1:34" s="3" customFormat="1" ht="11.85" customHeight="1" x14ac:dyDescent="0.2">
      <c r="A2601" s="3" t="s">
        <v>1194</v>
      </c>
      <c r="C2601" s="2">
        <v>0</v>
      </c>
      <c r="D2601" s="2"/>
      <c r="E2601" s="2">
        <v>0</v>
      </c>
      <c r="F2601" s="2"/>
      <c r="G2601" s="2">
        <v>0</v>
      </c>
      <c r="H2601" s="2"/>
      <c r="I2601" s="2">
        <v>0</v>
      </c>
      <c r="J2601" s="2"/>
      <c r="K2601" s="4">
        <v>0</v>
      </c>
      <c r="L2601" s="2"/>
      <c r="M2601" s="4">
        <v>0</v>
      </c>
      <c r="N2601" s="2"/>
      <c r="O2601" s="4">
        <v>0</v>
      </c>
      <c r="P2601" s="2"/>
      <c r="Q2601" s="4">
        <f t="shared" si="82"/>
        <v>0</v>
      </c>
      <c r="S2601" s="4"/>
      <c r="T2601" s="15"/>
      <c r="AH2601" s="5"/>
    </row>
    <row r="2602" spans="1:34" s="3" customFormat="1" ht="11.85" customHeight="1" x14ac:dyDescent="0.2">
      <c r="A2602" s="3" t="s">
        <v>1195</v>
      </c>
      <c r="C2602" s="2">
        <v>479.4</v>
      </c>
      <c r="D2602" s="2"/>
      <c r="E2602" s="2">
        <v>488.44</v>
      </c>
      <c r="F2602" s="2"/>
      <c r="G2602" s="2">
        <v>339.54</v>
      </c>
      <c r="H2602" s="2"/>
      <c r="I2602" s="2">
        <v>500</v>
      </c>
      <c r="J2602" s="2"/>
      <c r="K2602" s="4">
        <v>500</v>
      </c>
      <c r="L2602" s="2"/>
      <c r="M2602" s="4">
        <v>500</v>
      </c>
      <c r="N2602" s="2"/>
      <c r="O2602" s="4">
        <v>0</v>
      </c>
      <c r="P2602" s="2"/>
      <c r="Q2602" s="4">
        <f t="shared" si="82"/>
        <v>500</v>
      </c>
      <c r="S2602" s="4"/>
      <c r="T2602" s="15"/>
      <c r="AH2602" s="5"/>
    </row>
    <row r="2603" spans="1:34" s="3" customFormat="1" ht="11.85" customHeight="1" x14ac:dyDescent="0.2">
      <c r="A2603" s="3" t="s">
        <v>1196</v>
      </c>
      <c r="C2603" s="2">
        <v>79.97</v>
      </c>
      <c r="D2603" s="2"/>
      <c r="E2603" s="2">
        <v>97.5</v>
      </c>
      <c r="F2603" s="2"/>
      <c r="G2603" s="2">
        <v>0</v>
      </c>
      <c r="H2603" s="2"/>
      <c r="I2603" s="2">
        <v>750</v>
      </c>
      <c r="J2603" s="2"/>
      <c r="K2603" s="4">
        <v>750</v>
      </c>
      <c r="L2603" s="2"/>
      <c r="M2603" s="4">
        <v>0</v>
      </c>
      <c r="N2603" s="2"/>
      <c r="O2603" s="4">
        <v>0</v>
      </c>
      <c r="P2603" s="2"/>
      <c r="Q2603" s="4">
        <f t="shared" si="82"/>
        <v>0</v>
      </c>
      <c r="S2603" s="4"/>
      <c r="T2603" s="15"/>
      <c r="AH2603" s="5"/>
    </row>
    <row r="2604" spans="1:34" s="3" customFormat="1" ht="11.85" customHeight="1" x14ac:dyDescent="0.2">
      <c r="A2604" s="3" t="s">
        <v>1197</v>
      </c>
      <c r="C2604" s="2">
        <v>0</v>
      </c>
      <c r="D2604" s="2"/>
      <c r="E2604" s="2">
        <v>1230.4000000000001</v>
      </c>
      <c r="F2604" s="2"/>
      <c r="G2604" s="2">
        <v>65</v>
      </c>
      <c r="H2604" s="2"/>
      <c r="I2604" s="2">
        <v>500</v>
      </c>
      <c r="J2604" s="2"/>
      <c r="K2604" s="4">
        <v>500</v>
      </c>
      <c r="L2604" s="2"/>
      <c r="M2604" s="4">
        <v>200</v>
      </c>
      <c r="N2604" s="2"/>
      <c r="O2604" s="4">
        <v>0</v>
      </c>
      <c r="P2604" s="2"/>
      <c r="Q2604" s="4">
        <f t="shared" si="82"/>
        <v>200</v>
      </c>
      <c r="S2604" s="4"/>
      <c r="T2604" s="15"/>
      <c r="AH2604" s="5"/>
    </row>
    <row r="2605" spans="1:34" s="3" customFormat="1" ht="11.85" customHeight="1" x14ac:dyDescent="0.2">
      <c r="A2605" s="3" t="s">
        <v>1198</v>
      </c>
      <c r="C2605" s="16">
        <v>400</v>
      </c>
      <c r="D2605" s="2"/>
      <c r="E2605" s="16">
        <v>300</v>
      </c>
      <c r="F2605" s="2"/>
      <c r="G2605" s="16">
        <v>300</v>
      </c>
      <c r="H2605" s="2"/>
      <c r="I2605" s="16">
        <v>400</v>
      </c>
      <c r="J2605" s="2"/>
      <c r="K2605" s="17">
        <v>400</v>
      </c>
      <c r="L2605" s="2"/>
      <c r="M2605" s="17">
        <v>400</v>
      </c>
      <c r="N2605" s="2"/>
      <c r="O2605" s="17">
        <v>0</v>
      </c>
      <c r="P2605" s="2"/>
      <c r="Q2605" s="17">
        <f t="shared" si="82"/>
        <v>400</v>
      </c>
      <c r="S2605" s="4"/>
      <c r="T2605" s="15"/>
      <c r="AH2605" s="5"/>
    </row>
    <row r="2606" spans="1:34" s="3" customFormat="1" ht="11.85" customHeight="1" x14ac:dyDescent="0.2">
      <c r="A2606" s="3" t="s">
        <v>277</v>
      </c>
      <c r="C2606" s="2">
        <f>SUM(C2593:C2605)</f>
        <v>82025.91</v>
      </c>
      <c r="D2606" s="2"/>
      <c r="E2606" s="2">
        <f>SUM(E2593:E2605)</f>
        <v>116534.68999999999</v>
      </c>
      <c r="F2606" s="2"/>
      <c r="G2606" s="2">
        <f>SUM(G2593:G2605)</f>
        <v>89864.52</v>
      </c>
      <c r="H2606" s="2"/>
      <c r="I2606" s="2">
        <f>SUM(I2593:I2605)</f>
        <v>134400</v>
      </c>
      <c r="J2606" s="2"/>
      <c r="K2606" s="4">
        <f>SUM(K2593:K2605)</f>
        <v>139400</v>
      </c>
      <c r="L2606" s="2"/>
      <c r="M2606" s="4">
        <f>SUM(M2593:M2605)</f>
        <v>144550</v>
      </c>
      <c r="N2606" s="2"/>
      <c r="O2606" s="4">
        <f>SUM(O2593:O2605)</f>
        <v>0</v>
      </c>
      <c r="P2606" s="2"/>
      <c r="Q2606" s="4">
        <f>SUM(Q2593:Q2605)</f>
        <v>144550</v>
      </c>
      <c r="S2606" s="4"/>
      <c r="T2606" s="7"/>
      <c r="AH2606" s="5"/>
    </row>
    <row r="2607" spans="1:34" s="3" customFormat="1" ht="11.85" customHeight="1" x14ac:dyDescent="0.2">
      <c r="C2607" s="2"/>
      <c r="D2607" s="2"/>
      <c r="E2607" s="2"/>
      <c r="F2607" s="2"/>
      <c r="G2607" s="2"/>
      <c r="H2607" s="2"/>
      <c r="I2607" s="2"/>
      <c r="J2607" s="2"/>
      <c r="K2607" s="4"/>
      <c r="L2607" s="2"/>
      <c r="M2607" s="4"/>
      <c r="N2607" s="2"/>
      <c r="O2607" s="4"/>
      <c r="P2607" s="2"/>
      <c r="Q2607" s="4"/>
      <c r="S2607" s="4"/>
      <c r="T2607" s="7"/>
      <c r="AH2607" s="5"/>
    </row>
    <row r="2608" spans="1:34" s="3" customFormat="1" ht="11.85" customHeight="1" x14ac:dyDescent="0.2">
      <c r="A2608" s="14" t="s">
        <v>278</v>
      </c>
      <c r="C2608" s="2"/>
      <c r="D2608" s="2"/>
      <c r="E2608" s="2"/>
      <c r="F2608" s="2"/>
      <c r="G2608" s="2"/>
      <c r="H2608" s="2"/>
      <c r="I2608" s="2"/>
      <c r="J2608" s="2"/>
      <c r="K2608" s="4"/>
      <c r="L2608" s="2"/>
      <c r="M2608" s="4"/>
      <c r="N2608" s="2"/>
      <c r="O2608" s="4"/>
      <c r="P2608" s="2"/>
      <c r="Q2608" s="4"/>
      <c r="S2608" s="4"/>
      <c r="T2608" s="7"/>
      <c r="AH2608" s="5"/>
    </row>
    <row r="2609" spans="1:34" s="3" customFormat="1" ht="11.85" customHeight="1" x14ac:dyDescent="0.2">
      <c r="A2609" s="3" t="s">
        <v>1199</v>
      </c>
      <c r="C2609" s="2">
        <v>282.69</v>
      </c>
      <c r="D2609" s="2"/>
      <c r="E2609" s="2">
        <v>93.17</v>
      </c>
      <c r="F2609" s="2"/>
      <c r="G2609" s="2">
        <v>312.14999999999998</v>
      </c>
      <c r="H2609" s="2"/>
      <c r="I2609" s="2">
        <v>900</v>
      </c>
      <c r="J2609" s="2"/>
      <c r="K2609" s="4">
        <v>900</v>
      </c>
      <c r="L2609" s="2"/>
      <c r="M2609" s="4">
        <v>900</v>
      </c>
      <c r="N2609" s="2"/>
      <c r="O2609" s="4">
        <v>0</v>
      </c>
      <c r="P2609" s="2"/>
      <c r="Q2609" s="4">
        <f t="shared" ref="Q2609:Q2627" si="83">M2609+O2609</f>
        <v>900</v>
      </c>
      <c r="S2609" s="4"/>
      <c r="T2609" s="15"/>
      <c r="AH2609" s="5"/>
    </row>
    <row r="2610" spans="1:34" s="3" customFormat="1" ht="11.85" customHeight="1" x14ac:dyDescent="0.2">
      <c r="A2610" s="3" t="s">
        <v>1200</v>
      </c>
      <c r="C2610" s="2">
        <v>1548.46</v>
      </c>
      <c r="D2610" s="2"/>
      <c r="E2610" s="2">
        <v>1187.1400000000001</v>
      </c>
      <c r="F2610" s="2"/>
      <c r="G2610" s="2">
        <v>558.46</v>
      </c>
      <c r="H2610" s="2"/>
      <c r="I2610" s="2">
        <v>2500</v>
      </c>
      <c r="J2610" s="2"/>
      <c r="K2610" s="4">
        <v>2500</v>
      </c>
      <c r="L2610" s="2"/>
      <c r="M2610" s="4">
        <v>3000</v>
      </c>
      <c r="N2610" s="2"/>
      <c r="O2610" s="4">
        <v>0</v>
      </c>
      <c r="P2610" s="2"/>
      <c r="Q2610" s="4">
        <f t="shared" si="83"/>
        <v>3000</v>
      </c>
      <c r="S2610" s="4"/>
      <c r="T2610" s="15"/>
      <c r="AH2610" s="5"/>
    </row>
    <row r="2611" spans="1:34" s="3" customFormat="1" ht="11.85" customHeight="1" x14ac:dyDescent="0.2">
      <c r="A2611" s="3" t="s">
        <v>1201</v>
      </c>
      <c r="C2611" s="2">
        <v>3436.08</v>
      </c>
      <c r="D2611" s="2"/>
      <c r="E2611" s="2">
        <v>3248.58</v>
      </c>
      <c r="F2611" s="2"/>
      <c r="G2611" s="2">
        <v>2884.73</v>
      </c>
      <c r="H2611" s="2"/>
      <c r="I2611" s="2">
        <v>4000</v>
      </c>
      <c r="J2611" s="2"/>
      <c r="K2611" s="4">
        <v>4000</v>
      </c>
      <c r="L2611" s="2"/>
      <c r="M2611" s="4">
        <v>4000</v>
      </c>
      <c r="N2611" s="2"/>
      <c r="O2611" s="4">
        <v>0</v>
      </c>
      <c r="P2611" s="2"/>
      <c r="Q2611" s="4">
        <f t="shared" si="83"/>
        <v>4000</v>
      </c>
      <c r="S2611" s="4"/>
      <c r="T2611" s="15"/>
      <c r="AH2611" s="5"/>
    </row>
    <row r="2612" spans="1:34" s="3" customFormat="1" ht="11.85" customHeight="1" x14ac:dyDescent="0.2">
      <c r="A2612" s="3" t="s">
        <v>1202</v>
      </c>
      <c r="C2612" s="2">
        <v>5141.96</v>
      </c>
      <c r="D2612" s="2"/>
      <c r="E2612" s="2">
        <v>3123.44</v>
      </c>
      <c r="F2612" s="2"/>
      <c r="G2612" s="2">
        <v>1053.32</v>
      </c>
      <c r="H2612" s="2"/>
      <c r="I2612" s="2">
        <v>6500</v>
      </c>
      <c r="J2612" s="2"/>
      <c r="K2612" s="4">
        <v>5500</v>
      </c>
      <c r="L2612" s="2"/>
      <c r="M2612" s="4">
        <v>6500</v>
      </c>
      <c r="N2612" s="2"/>
      <c r="O2612" s="4">
        <v>0</v>
      </c>
      <c r="P2612" s="2"/>
      <c r="Q2612" s="4">
        <f t="shared" si="83"/>
        <v>6500</v>
      </c>
      <c r="S2612" s="4"/>
      <c r="T2612" s="15"/>
      <c r="AH2612" s="5"/>
    </row>
    <row r="2613" spans="1:34" s="3" customFormat="1" ht="11.85" customHeight="1" x14ac:dyDescent="0.2">
      <c r="A2613" s="3" t="s">
        <v>1203</v>
      </c>
      <c r="C2613" s="2">
        <v>1090.06</v>
      </c>
      <c r="D2613" s="2"/>
      <c r="E2613" s="2">
        <v>5793.15</v>
      </c>
      <c r="F2613" s="2"/>
      <c r="G2613" s="2">
        <v>2866.28</v>
      </c>
      <c r="H2613" s="2"/>
      <c r="I2613" s="2">
        <v>4000</v>
      </c>
      <c r="J2613" s="2"/>
      <c r="K2613" s="4">
        <v>4000</v>
      </c>
      <c r="L2613" s="2"/>
      <c r="M2613" s="4">
        <v>4000</v>
      </c>
      <c r="N2613" s="2"/>
      <c r="O2613" s="4">
        <v>0</v>
      </c>
      <c r="P2613" s="2"/>
      <c r="Q2613" s="4">
        <f t="shared" si="83"/>
        <v>4000</v>
      </c>
      <c r="S2613" s="4"/>
      <c r="T2613" s="15"/>
      <c r="AH2613" s="5"/>
    </row>
    <row r="2614" spans="1:34" s="3" customFormat="1" ht="11.85" customHeight="1" x14ac:dyDescent="0.2">
      <c r="A2614" s="3" t="s">
        <v>1204</v>
      </c>
      <c r="C2614" s="2">
        <v>0</v>
      </c>
      <c r="D2614" s="2"/>
      <c r="E2614" s="2">
        <v>0</v>
      </c>
      <c r="F2614" s="2"/>
      <c r="G2614" s="2">
        <v>0</v>
      </c>
      <c r="H2614" s="2"/>
      <c r="I2614" s="2">
        <v>0</v>
      </c>
      <c r="J2614" s="2"/>
      <c r="K2614" s="4">
        <v>0</v>
      </c>
      <c r="L2614" s="2"/>
      <c r="M2614" s="4">
        <v>0</v>
      </c>
      <c r="N2614" s="2"/>
      <c r="O2614" s="4">
        <v>0</v>
      </c>
      <c r="P2614" s="2"/>
      <c r="Q2614" s="4">
        <f t="shared" si="83"/>
        <v>0</v>
      </c>
      <c r="S2614" s="4"/>
      <c r="T2614" s="15"/>
      <c r="AH2614" s="5"/>
    </row>
    <row r="2615" spans="1:34" s="3" customFormat="1" ht="11.85" customHeight="1" x14ac:dyDescent="0.2">
      <c r="A2615" s="3" t="s">
        <v>1205</v>
      </c>
      <c r="C2615" s="2">
        <v>0</v>
      </c>
      <c r="D2615" s="2"/>
      <c r="E2615" s="2">
        <v>0</v>
      </c>
      <c r="F2615" s="2"/>
      <c r="G2615" s="2">
        <v>0</v>
      </c>
      <c r="H2615" s="2"/>
      <c r="I2615" s="2">
        <v>0</v>
      </c>
      <c r="J2615" s="2"/>
      <c r="K2615" s="4">
        <v>0</v>
      </c>
      <c r="L2615" s="2"/>
      <c r="M2615" s="4">
        <v>0</v>
      </c>
      <c r="N2615" s="2"/>
      <c r="O2615" s="4">
        <v>0</v>
      </c>
      <c r="P2615" s="2"/>
      <c r="Q2615" s="4">
        <f t="shared" si="83"/>
        <v>0</v>
      </c>
      <c r="S2615" s="4"/>
      <c r="T2615" s="15"/>
      <c r="AH2615" s="5"/>
    </row>
    <row r="2616" spans="1:34" s="3" customFormat="1" ht="11.85" customHeight="1" x14ac:dyDescent="0.2">
      <c r="A2616" s="3" t="s">
        <v>1206</v>
      </c>
      <c r="C2616" s="2">
        <v>0</v>
      </c>
      <c r="D2616" s="2"/>
      <c r="E2616" s="2">
        <v>0</v>
      </c>
      <c r="F2616" s="2"/>
      <c r="G2616" s="2">
        <v>0</v>
      </c>
      <c r="H2616" s="2"/>
      <c r="I2616" s="2">
        <v>0</v>
      </c>
      <c r="J2616" s="2"/>
      <c r="K2616" s="4">
        <v>0</v>
      </c>
      <c r="L2616" s="2"/>
      <c r="M2616" s="4">
        <v>0</v>
      </c>
      <c r="N2616" s="2"/>
      <c r="O2616" s="4">
        <v>0</v>
      </c>
      <c r="P2616" s="2"/>
      <c r="Q2616" s="4">
        <f t="shared" si="83"/>
        <v>0</v>
      </c>
      <c r="S2616" s="4"/>
      <c r="T2616" s="15"/>
      <c r="AH2616" s="5"/>
    </row>
    <row r="2617" spans="1:34" s="3" customFormat="1" ht="11.85" customHeight="1" x14ac:dyDescent="0.2">
      <c r="A2617" s="3" t="s">
        <v>1207</v>
      </c>
      <c r="C2617" s="2">
        <v>0</v>
      </c>
      <c r="D2617" s="2"/>
      <c r="E2617" s="2">
        <v>0</v>
      </c>
      <c r="F2617" s="2"/>
      <c r="G2617" s="2">
        <v>0</v>
      </c>
      <c r="H2617" s="2"/>
      <c r="I2617" s="2">
        <v>0</v>
      </c>
      <c r="J2617" s="2"/>
      <c r="K2617" s="4">
        <v>0</v>
      </c>
      <c r="L2617" s="2"/>
      <c r="M2617" s="4">
        <v>2500</v>
      </c>
      <c r="N2617" s="2"/>
      <c r="O2617" s="4">
        <v>0</v>
      </c>
      <c r="P2617" s="2"/>
      <c r="Q2617" s="4">
        <f t="shared" si="83"/>
        <v>2500</v>
      </c>
      <c r="S2617" s="4"/>
      <c r="T2617" s="15"/>
      <c r="AH2617" s="5"/>
    </row>
    <row r="2618" spans="1:34" s="3" customFormat="1" ht="11.85" customHeight="1" x14ac:dyDescent="0.2">
      <c r="A2618" s="3" t="s">
        <v>1208</v>
      </c>
      <c r="C2618" s="2">
        <v>2333.7600000000002</v>
      </c>
      <c r="D2618" s="2"/>
      <c r="E2618" s="2">
        <v>954.23</v>
      </c>
      <c r="F2618" s="2"/>
      <c r="G2618" s="2">
        <v>1328.65</v>
      </c>
      <c r="H2618" s="2"/>
      <c r="I2618" s="2">
        <v>2000</v>
      </c>
      <c r="J2618" s="2"/>
      <c r="K2618" s="4">
        <v>2000</v>
      </c>
      <c r="L2618" s="2"/>
      <c r="M2618" s="4">
        <v>3000</v>
      </c>
      <c r="N2618" s="2"/>
      <c r="O2618" s="4">
        <v>0</v>
      </c>
      <c r="P2618" s="2"/>
      <c r="Q2618" s="4">
        <f t="shared" si="83"/>
        <v>3000</v>
      </c>
      <c r="S2618" s="4"/>
      <c r="T2618" s="15"/>
      <c r="AH2618" s="5"/>
    </row>
    <row r="2619" spans="1:34" s="3" customFormat="1" ht="11.85" customHeight="1" x14ac:dyDescent="0.2">
      <c r="A2619" s="3" t="s">
        <v>1209</v>
      </c>
      <c r="C2619" s="2">
        <v>29980.31</v>
      </c>
      <c r="D2619" s="2"/>
      <c r="E2619" s="2">
        <v>10708.86</v>
      </c>
      <c r="F2619" s="2"/>
      <c r="G2619" s="2">
        <v>10453.709999999999</v>
      </c>
      <c r="H2619" s="2"/>
      <c r="I2619" s="2">
        <v>20000</v>
      </c>
      <c r="J2619" s="2"/>
      <c r="K2619" s="4">
        <v>6900</v>
      </c>
      <c r="L2619" s="2"/>
      <c r="M2619" s="4">
        <v>15000</v>
      </c>
      <c r="N2619" s="2"/>
      <c r="O2619" s="4">
        <v>0</v>
      </c>
      <c r="P2619" s="2"/>
      <c r="Q2619" s="4">
        <f t="shared" si="83"/>
        <v>15000</v>
      </c>
      <c r="S2619" s="4"/>
      <c r="T2619" s="15"/>
      <c r="AH2619" s="5"/>
    </row>
    <row r="2620" spans="1:34" s="3" customFormat="1" ht="11.85" customHeight="1" x14ac:dyDescent="0.2">
      <c r="A2620" s="3" t="s">
        <v>1210</v>
      </c>
      <c r="C2620" s="2">
        <v>1529.56</v>
      </c>
      <c r="D2620" s="2"/>
      <c r="E2620" s="2">
        <v>1000</v>
      </c>
      <c r="F2620" s="2"/>
      <c r="G2620" s="2">
        <v>900</v>
      </c>
      <c r="H2620" s="2"/>
      <c r="I2620" s="2">
        <v>1200</v>
      </c>
      <c r="J2620" s="2"/>
      <c r="K2620" s="4">
        <v>1200</v>
      </c>
      <c r="L2620" s="2"/>
      <c r="M2620" s="4">
        <v>1200</v>
      </c>
      <c r="N2620" s="2"/>
      <c r="O2620" s="4">
        <v>0</v>
      </c>
      <c r="P2620" s="2"/>
      <c r="Q2620" s="4">
        <f t="shared" si="83"/>
        <v>1200</v>
      </c>
      <c r="S2620" s="4"/>
      <c r="T2620" s="15"/>
      <c r="AH2620" s="5"/>
    </row>
    <row r="2621" spans="1:34" s="3" customFormat="1" ht="11.85" customHeight="1" x14ac:dyDescent="0.2">
      <c r="A2621" s="3" t="s">
        <v>1211</v>
      </c>
      <c r="C2621" s="2">
        <v>15</v>
      </c>
      <c r="D2621" s="2"/>
      <c r="E2621" s="2">
        <v>0</v>
      </c>
      <c r="F2621" s="2"/>
      <c r="G2621" s="2">
        <v>170</v>
      </c>
      <c r="H2621" s="2"/>
      <c r="I2621" s="2">
        <v>110</v>
      </c>
      <c r="J2621" s="2"/>
      <c r="K2621" s="4">
        <v>110</v>
      </c>
      <c r="L2621" s="2"/>
      <c r="M2621" s="4">
        <v>220</v>
      </c>
      <c r="N2621" s="2"/>
      <c r="O2621" s="4">
        <v>0</v>
      </c>
      <c r="P2621" s="2"/>
      <c r="Q2621" s="4">
        <f t="shared" si="83"/>
        <v>220</v>
      </c>
      <c r="S2621" s="4"/>
      <c r="T2621" s="15"/>
      <c r="AH2621" s="5"/>
    </row>
    <row r="2622" spans="1:34" s="3" customFormat="1" ht="11.85" hidden="1" customHeight="1" x14ac:dyDescent="0.2">
      <c r="A2622" s="3" t="s">
        <v>1212</v>
      </c>
      <c r="C2622" s="2">
        <v>0</v>
      </c>
      <c r="D2622" s="2"/>
      <c r="E2622" s="2">
        <v>0</v>
      </c>
      <c r="F2622" s="2"/>
      <c r="G2622" s="2">
        <v>0</v>
      </c>
      <c r="H2622" s="2"/>
      <c r="I2622" s="2">
        <v>0</v>
      </c>
      <c r="J2622" s="2"/>
      <c r="K2622" s="4">
        <v>0</v>
      </c>
      <c r="L2622" s="2"/>
      <c r="M2622" s="4">
        <v>0</v>
      </c>
      <c r="N2622" s="2"/>
      <c r="O2622" s="4">
        <v>0</v>
      </c>
      <c r="P2622" s="2"/>
      <c r="Q2622" s="4">
        <f t="shared" si="83"/>
        <v>0</v>
      </c>
      <c r="S2622" s="4"/>
      <c r="T2622" s="15"/>
      <c r="AH2622" s="5"/>
    </row>
    <row r="2623" spans="1:34" s="3" customFormat="1" ht="11.85" customHeight="1" x14ac:dyDescent="0.2">
      <c r="A2623" s="3" t="s">
        <v>1213</v>
      </c>
      <c r="C2623" s="2">
        <v>22750.48</v>
      </c>
      <c r="D2623" s="2"/>
      <c r="E2623" s="2">
        <v>19260.96</v>
      </c>
      <c r="F2623" s="2"/>
      <c r="G2623" s="2">
        <v>24749.84</v>
      </c>
      <c r="H2623" s="2"/>
      <c r="I2623" s="2">
        <v>30000</v>
      </c>
      <c r="J2623" s="2"/>
      <c r="K2623" s="4">
        <v>30000</v>
      </c>
      <c r="L2623" s="2"/>
      <c r="M2623" s="4">
        <v>31000</v>
      </c>
      <c r="N2623" s="2"/>
      <c r="O2623" s="4">
        <v>0</v>
      </c>
      <c r="P2623" s="2"/>
      <c r="Q2623" s="4">
        <f t="shared" si="83"/>
        <v>31000</v>
      </c>
      <c r="S2623" s="4"/>
      <c r="T2623" s="15"/>
      <c r="AH2623" s="5"/>
    </row>
    <row r="2624" spans="1:34" s="3" customFormat="1" ht="11.85" customHeight="1" x14ac:dyDescent="0.2">
      <c r="A2624" s="3" t="s">
        <v>1214</v>
      </c>
      <c r="C2624" s="2">
        <v>411.99</v>
      </c>
      <c r="D2624" s="2"/>
      <c r="E2624" s="2">
        <v>629</v>
      </c>
      <c r="F2624" s="2"/>
      <c r="G2624" s="2">
        <v>311.19</v>
      </c>
      <c r="H2624" s="2"/>
      <c r="I2624" s="2">
        <v>750</v>
      </c>
      <c r="J2624" s="2"/>
      <c r="K2624" s="4">
        <v>750</v>
      </c>
      <c r="L2624" s="2"/>
      <c r="M2624" s="4">
        <v>750</v>
      </c>
      <c r="N2624" s="2"/>
      <c r="O2624" s="4">
        <v>0</v>
      </c>
      <c r="P2624" s="2"/>
      <c r="Q2624" s="4">
        <f t="shared" si="83"/>
        <v>750</v>
      </c>
      <c r="S2624" s="4"/>
      <c r="T2624" s="15"/>
      <c r="AH2624" s="5"/>
    </row>
    <row r="2625" spans="1:34" s="3" customFormat="1" ht="11.85" customHeight="1" x14ac:dyDescent="0.2">
      <c r="A2625" s="3" t="s">
        <v>1215</v>
      </c>
      <c r="C2625" s="2">
        <v>27067.360000000001</v>
      </c>
      <c r="D2625" s="2"/>
      <c r="E2625" s="2">
        <v>24124.98</v>
      </c>
      <c r="F2625" s="2"/>
      <c r="G2625" s="2">
        <v>31741.58</v>
      </c>
      <c r="H2625" s="2"/>
      <c r="I2625" s="2">
        <v>30000</v>
      </c>
      <c r="J2625" s="2"/>
      <c r="K2625" s="4">
        <v>30000</v>
      </c>
      <c r="L2625" s="2"/>
      <c r="M2625" s="4">
        <v>30000</v>
      </c>
      <c r="N2625" s="2"/>
      <c r="O2625" s="4">
        <v>0</v>
      </c>
      <c r="P2625" s="2"/>
      <c r="Q2625" s="4">
        <f t="shared" si="83"/>
        <v>30000</v>
      </c>
      <c r="S2625" s="4"/>
      <c r="T2625" s="15"/>
      <c r="AH2625" s="5"/>
    </row>
    <row r="2626" spans="1:34" s="3" customFormat="1" ht="11.85" hidden="1" customHeight="1" x14ac:dyDescent="0.2">
      <c r="A2626" s="3" t="s">
        <v>1216</v>
      </c>
      <c r="C2626" s="2">
        <v>0</v>
      </c>
      <c r="D2626" s="2"/>
      <c r="E2626" s="2">
        <v>0</v>
      </c>
      <c r="F2626" s="2"/>
      <c r="G2626" s="2">
        <v>0</v>
      </c>
      <c r="H2626" s="2"/>
      <c r="I2626" s="2">
        <v>0</v>
      </c>
      <c r="J2626" s="2"/>
      <c r="K2626" s="4">
        <v>0</v>
      </c>
      <c r="L2626" s="2"/>
      <c r="M2626" s="4">
        <v>0</v>
      </c>
      <c r="N2626" s="2"/>
      <c r="O2626" s="4">
        <v>0</v>
      </c>
      <c r="P2626" s="2"/>
      <c r="Q2626" s="4">
        <f t="shared" si="83"/>
        <v>0</v>
      </c>
      <c r="S2626" s="4"/>
      <c r="T2626" s="15"/>
      <c r="AH2626" s="5"/>
    </row>
    <row r="2627" spans="1:34" s="3" customFormat="1" ht="11.85" customHeight="1" x14ac:dyDescent="0.2">
      <c r="A2627" s="3" t="s">
        <v>1217</v>
      </c>
      <c r="C2627" s="2">
        <v>3150</v>
      </c>
      <c r="D2627" s="2"/>
      <c r="E2627" s="2">
        <v>3004</v>
      </c>
      <c r="F2627" s="2"/>
      <c r="G2627" s="2">
        <v>3004</v>
      </c>
      <c r="H2627" s="2"/>
      <c r="I2627" s="2">
        <v>4000</v>
      </c>
      <c r="J2627" s="2"/>
      <c r="K2627" s="4">
        <v>4000</v>
      </c>
      <c r="L2627" s="2"/>
      <c r="M2627" s="4">
        <v>3000</v>
      </c>
      <c r="N2627" s="2"/>
      <c r="O2627" s="4">
        <v>0</v>
      </c>
      <c r="P2627" s="2"/>
      <c r="Q2627" s="4">
        <f t="shared" si="83"/>
        <v>3000</v>
      </c>
      <c r="S2627" s="4"/>
      <c r="T2627" s="15"/>
      <c r="AH2627" s="5"/>
    </row>
    <row r="2628" spans="1:34" s="3" customFormat="1" ht="11.85" customHeight="1" x14ac:dyDescent="0.2">
      <c r="A2628" s="3" t="s">
        <v>1218</v>
      </c>
      <c r="C2628" s="16">
        <v>18293.5</v>
      </c>
      <c r="D2628" s="20"/>
      <c r="E2628" s="16">
        <v>18293.5</v>
      </c>
      <c r="F2628" s="20"/>
      <c r="G2628" s="16">
        <v>17810.5</v>
      </c>
      <c r="H2628" s="20"/>
      <c r="I2628" s="16">
        <v>17110</v>
      </c>
      <c r="J2628" s="20"/>
      <c r="K2628" s="17">
        <v>17110</v>
      </c>
      <c r="L2628" s="20"/>
      <c r="M2628" s="17">
        <v>16100</v>
      </c>
      <c r="N2628" s="20"/>
      <c r="O2628" s="17">
        <v>0</v>
      </c>
      <c r="P2628" s="20"/>
      <c r="Q2628" s="17">
        <f>M2628+O2628</f>
        <v>16100</v>
      </c>
      <c r="S2628" s="4"/>
      <c r="T2628" s="15"/>
      <c r="AH2628" s="5"/>
    </row>
    <row r="2629" spans="1:34" s="3" customFormat="1" ht="11.85" customHeight="1" x14ac:dyDescent="0.2">
      <c r="A2629" s="3" t="s">
        <v>300</v>
      </c>
      <c r="C2629" s="2">
        <f>SUM(C2609:C2615)+SUM(C2616:C2628)</f>
        <v>117031.20999999999</v>
      </c>
      <c r="D2629" s="2"/>
      <c r="E2629" s="2">
        <f>SUM(E2609:E2615)+SUM(E2616:E2628)</f>
        <v>91421.01</v>
      </c>
      <c r="F2629" s="2"/>
      <c r="G2629" s="2">
        <f>SUM(G2609:G2615)+SUM(G2616:G2628)</f>
        <v>98144.41</v>
      </c>
      <c r="H2629" s="2"/>
      <c r="I2629" s="2">
        <f>SUM(I2609:I2615)+SUM(I2616:I2628)</f>
        <v>123070</v>
      </c>
      <c r="J2629" s="2"/>
      <c r="K2629" s="4">
        <f>SUM(K2609:K2615)+SUM(K2616:K2628)</f>
        <v>108970</v>
      </c>
      <c r="L2629" s="2"/>
      <c r="M2629" s="4">
        <f>SUM(M2609:M2615)+SUM(M2616:M2628)</f>
        <v>121170</v>
      </c>
      <c r="N2629" s="2"/>
      <c r="O2629" s="4">
        <f>SUM(O2609:O2615)+SUM(O2616:O2628)</f>
        <v>0</v>
      </c>
      <c r="P2629" s="2"/>
      <c r="Q2629" s="4">
        <f>SUM(Q2609:Q2615)+SUM(Q2616:Q2628)</f>
        <v>121170</v>
      </c>
      <c r="R2629" s="2"/>
      <c r="S2629" s="4"/>
      <c r="T2629" s="7"/>
      <c r="AH2629" s="5"/>
    </row>
    <row r="2630" spans="1:34" s="3" customFormat="1" ht="11.85" customHeight="1" x14ac:dyDescent="0.2">
      <c r="C2630" s="2"/>
      <c r="D2630" s="2"/>
      <c r="E2630" s="2"/>
      <c r="F2630" s="2"/>
      <c r="G2630" s="2"/>
      <c r="H2630" s="2"/>
      <c r="I2630" s="2"/>
      <c r="J2630" s="2"/>
      <c r="K2630" s="4"/>
      <c r="L2630" s="2"/>
      <c r="M2630" s="4"/>
      <c r="N2630" s="2"/>
      <c r="O2630" s="4"/>
      <c r="P2630" s="2"/>
      <c r="Q2630" s="4"/>
      <c r="S2630" s="4"/>
      <c r="T2630" s="7"/>
      <c r="AH2630" s="5"/>
    </row>
    <row r="2631" spans="1:34" s="3" customFormat="1" ht="11.85" customHeight="1" x14ac:dyDescent="0.2">
      <c r="A2631" s="3" t="s">
        <v>1219</v>
      </c>
      <c r="C2631" s="20">
        <v>42182</v>
      </c>
      <c r="D2631" s="2"/>
      <c r="E2631" s="20">
        <v>0</v>
      </c>
      <c r="F2631" s="20"/>
      <c r="G2631" s="20">
        <v>0</v>
      </c>
      <c r="H2631" s="2"/>
      <c r="I2631" s="20">
        <v>150000</v>
      </c>
      <c r="J2631" s="2"/>
      <c r="K2631" s="21">
        <v>0</v>
      </c>
      <c r="L2631" s="2"/>
      <c r="M2631" s="21">
        <v>0</v>
      </c>
      <c r="N2631" s="2"/>
      <c r="O2631" s="21">
        <v>0</v>
      </c>
      <c r="P2631" s="2"/>
      <c r="Q2631" s="21">
        <f>M2631+O2631</f>
        <v>0</v>
      </c>
      <c r="S2631" s="4"/>
      <c r="T2631" s="7"/>
      <c r="AH2631" s="5"/>
    </row>
    <row r="2632" spans="1:34" s="3" customFormat="1" ht="11.85" customHeight="1" x14ac:dyDescent="0.2">
      <c r="A2632" s="3" t="s">
        <v>1220</v>
      </c>
      <c r="C2632" s="16">
        <v>0</v>
      </c>
      <c r="D2632" s="2"/>
      <c r="E2632" s="16">
        <v>0</v>
      </c>
      <c r="F2632" s="2"/>
      <c r="G2632" s="16">
        <v>0</v>
      </c>
      <c r="H2632" s="2"/>
      <c r="I2632" s="16">
        <v>0</v>
      </c>
      <c r="J2632" s="2"/>
      <c r="K2632" s="17">
        <v>150000</v>
      </c>
      <c r="L2632" s="2"/>
      <c r="M2632" s="17">
        <v>0</v>
      </c>
      <c r="N2632" s="2"/>
      <c r="O2632" s="17">
        <v>0</v>
      </c>
      <c r="P2632" s="2"/>
      <c r="Q2632" s="17">
        <v>0</v>
      </c>
      <c r="S2632" s="4"/>
      <c r="T2632" s="7"/>
      <c r="AH2632" s="5"/>
    </row>
    <row r="2633" spans="1:34" s="3" customFormat="1" ht="11.85" customHeight="1" x14ac:dyDescent="0.2">
      <c r="A2633" s="3" t="s">
        <v>303</v>
      </c>
      <c r="C2633" s="2">
        <f>SUM(C2631:C2632)</f>
        <v>42182</v>
      </c>
      <c r="D2633" s="2"/>
      <c r="E2633" s="2">
        <f>SUM(E2631:E2632)</f>
        <v>0</v>
      </c>
      <c r="F2633" s="2"/>
      <c r="G2633" s="2">
        <f>SUM(G2631:G2632)</f>
        <v>0</v>
      </c>
      <c r="H2633" s="2"/>
      <c r="I2633" s="2">
        <f>SUM(I2631:I2632)</f>
        <v>150000</v>
      </c>
      <c r="J2633" s="2"/>
      <c r="K2633" s="4">
        <f>SUM(K2631:K2632)</f>
        <v>150000</v>
      </c>
      <c r="L2633" s="2"/>
      <c r="M2633" s="4">
        <f>SUM(M2631:M2632)</f>
        <v>0</v>
      </c>
      <c r="N2633" s="2"/>
      <c r="O2633" s="4">
        <f>SUM(O2631:O2632)</f>
        <v>0</v>
      </c>
      <c r="P2633" s="2"/>
      <c r="Q2633" s="4">
        <f>SUM(Q2631:Q2632)</f>
        <v>0</v>
      </c>
      <c r="S2633" s="4"/>
      <c r="T2633" s="7"/>
      <c r="AH2633" s="5"/>
    </row>
    <row r="2634" spans="1:34" s="3" customFormat="1" ht="11.85" customHeight="1" x14ac:dyDescent="0.2">
      <c r="C2634" s="2"/>
      <c r="D2634" s="2"/>
      <c r="E2634" s="2"/>
      <c r="F2634" s="2"/>
      <c r="G2634" s="2"/>
      <c r="H2634" s="2"/>
      <c r="I2634" s="2"/>
      <c r="J2634" s="2"/>
      <c r="K2634" s="4"/>
      <c r="L2634" s="2"/>
      <c r="M2634" s="4"/>
      <c r="N2634" s="2"/>
      <c r="O2634" s="4"/>
      <c r="P2634" s="2"/>
      <c r="Q2634" s="4"/>
      <c r="S2634" s="4"/>
      <c r="T2634" s="7"/>
      <c r="AH2634" s="5"/>
    </row>
    <row r="2635" spans="1:34" s="3" customFormat="1" ht="11.85" customHeight="1" x14ac:dyDescent="0.2">
      <c r="A2635" s="1"/>
      <c r="B2635" s="1"/>
      <c r="C2635" s="2"/>
      <c r="E2635" s="2" t="str">
        <f>$E$1</f>
        <v>CITY OF BRADY</v>
      </c>
      <c r="G2635" s="2"/>
      <c r="I2635" s="2"/>
      <c r="K2635" s="4"/>
      <c r="M2635" s="4"/>
      <c r="O2635" s="4"/>
      <c r="Q2635" s="4"/>
      <c r="S2635" s="4"/>
      <c r="T2635" s="7"/>
      <c r="AH2635" s="5"/>
    </row>
    <row r="2636" spans="1:34" s="3" customFormat="1" ht="11.85" customHeight="1" x14ac:dyDescent="0.2">
      <c r="C2636" s="2"/>
      <c r="E2636" s="2" t="str">
        <f>$E$2</f>
        <v>BUDGET REPORT</v>
      </c>
      <c r="G2636" s="2"/>
      <c r="I2636" s="2"/>
      <c r="K2636" s="4"/>
      <c r="M2636" s="4"/>
      <c r="O2636" s="4"/>
      <c r="Q2636" s="4"/>
      <c r="S2636" s="4"/>
      <c r="T2636" s="7"/>
      <c r="AH2636" s="5"/>
    </row>
    <row r="2637" spans="1:34" s="3" customFormat="1" ht="11.85" customHeight="1" x14ac:dyDescent="0.2">
      <c r="C2637" s="2"/>
      <c r="E2637" s="2" t="str">
        <f>$E$3</f>
        <v>FISCAL YEAR 2017 - 2018</v>
      </c>
      <c r="G2637" s="2"/>
      <c r="I2637" s="2"/>
      <c r="K2637" s="4"/>
      <c r="M2637" s="4"/>
      <c r="O2637" s="4"/>
      <c r="Q2637" s="4"/>
      <c r="S2637" s="4"/>
      <c r="T2637" s="7"/>
      <c r="AH2637" s="5"/>
    </row>
    <row r="2638" spans="1:34" s="3" customFormat="1" ht="11.85" customHeight="1" x14ac:dyDescent="0.2">
      <c r="A2638" s="3" t="s">
        <v>1068</v>
      </c>
      <c r="C2638" s="2"/>
      <c r="E2638" s="2"/>
      <c r="G2638" s="2"/>
      <c r="I2638" s="2"/>
      <c r="K2638" s="4"/>
      <c r="M2638" s="4"/>
      <c r="O2638" s="4"/>
      <c r="Q2638" s="4"/>
      <c r="S2638" s="4"/>
      <c r="T2638" s="7"/>
      <c r="AH2638" s="5"/>
    </row>
    <row r="2639" spans="1:34" s="3" customFormat="1" ht="11.85" customHeight="1" x14ac:dyDescent="0.2">
      <c r="A2639" s="3" t="s">
        <v>1176</v>
      </c>
      <c r="C2639" s="2"/>
      <c r="E2639" s="2"/>
      <c r="G2639" s="2"/>
      <c r="I2639" s="2"/>
      <c r="K2639" s="4"/>
      <c r="M2639" s="4"/>
      <c r="O2639" s="4"/>
      <c r="Q2639" s="4"/>
      <c r="S2639" s="4"/>
      <c r="T2639" s="7"/>
      <c r="AH2639" s="5"/>
    </row>
    <row r="2640" spans="1:34" s="3" customFormat="1" ht="11.85" customHeight="1" x14ac:dyDescent="0.2">
      <c r="C2640" s="2"/>
      <c r="E2640" s="2"/>
      <c r="G2640" s="2"/>
      <c r="I2640" s="49" t="str">
        <f>$I$6</f>
        <v>(----- 2016-2017 ------)</v>
      </c>
      <c r="J2640" s="49"/>
      <c r="K2640" s="49"/>
      <c r="L2640" s="8"/>
      <c r="M2640" s="49" t="str">
        <f>$M$6</f>
        <v>2017-2018</v>
      </c>
      <c r="N2640" s="49"/>
      <c r="O2640" s="49"/>
      <c r="P2640" s="49"/>
      <c r="Q2640" s="49"/>
      <c r="S2640" s="4"/>
      <c r="T2640" s="7"/>
      <c r="AH2640" s="5"/>
    </row>
    <row r="2641" spans="1:34" s="3" customFormat="1" ht="11.85" customHeight="1" x14ac:dyDescent="0.2">
      <c r="C2641" s="9" t="str">
        <f>$C$7</f>
        <v>2013-2014</v>
      </c>
      <c r="D2641" s="8"/>
      <c r="E2641" s="9" t="str">
        <f>$E$7</f>
        <v>2014-2015</v>
      </c>
      <c r="F2641" s="8"/>
      <c r="G2641" s="9" t="str">
        <f>$G$7</f>
        <v>2015-2016</v>
      </c>
      <c r="H2641" s="8"/>
      <c r="I2641" s="9" t="s">
        <v>9</v>
      </c>
      <c r="J2641" s="8"/>
      <c r="K2641" s="10" t="str">
        <f>+$K$7</f>
        <v>PROJECTED</v>
      </c>
      <c r="L2641" s="8"/>
      <c r="M2641" s="10" t="str">
        <f>$M$7</f>
        <v>2017-2018</v>
      </c>
      <c r="N2641" s="8"/>
      <c r="O2641" s="10" t="str">
        <f>$O$7</f>
        <v>2017-2018</v>
      </c>
      <c r="P2641" s="8"/>
      <c r="Q2641" s="10" t="str">
        <f>$Q$7</f>
        <v>APPROVED</v>
      </c>
      <c r="S2641" s="4"/>
      <c r="T2641" s="7"/>
      <c r="AH2641" s="5"/>
    </row>
    <row r="2642" spans="1:34" s="3" customFormat="1" ht="11.85" customHeight="1" x14ac:dyDescent="0.2">
      <c r="A2642" s="11" t="s">
        <v>247</v>
      </c>
      <c r="C2642" s="12" t="s">
        <v>12</v>
      </c>
      <c r="D2642" s="8"/>
      <c r="E2642" s="12" t="s">
        <v>12</v>
      </c>
      <c r="F2642" s="8"/>
      <c r="G2642" s="12" t="s">
        <v>12</v>
      </c>
      <c r="H2642" s="8"/>
      <c r="I2642" s="12" t="s">
        <v>13</v>
      </c>
      <c r="J2642" s="8"/>
      <c r="K2642" s="13" t="s">
        <v>13</v>
      </c>
      <c r="L2642" s="8"/>
      <c r="M2642" s="13" t="str">
        <f>$M$8</f>
        <v>BASE</v>
      </c>
      <c r="N2642" s="8"/>
      <c r="O2642" s="13" t="str">
        <f>$O$8</f>
        <v>SUPPLEMENTAL</v>
      </c>
      <c r="P2642" s="8"/>
      <c r="Q2642" s="13" t="str">
        <f>$Q$8</f>
        <v>BUDGET</v>
      </c>
      <c r="S2642" s="4"/>
      <c r="T2642" s="7"/>
      <c r="AH2642" s="5"/>
    </row>
    <row r="2643" spans="1:34" s="3" customFormat="1" ht="11.85" customHeight="1" x14ac:dyDescent="0.2">
      <c r="C2643" s="2"/>
      <c r="D2643" s="2"/>
      <c r="E2643" s="2"/>
      <c r="F2643" s="2"/>
      <c r="G2643" s="2"/>
      <c r="H2643" s="2"/>
      <c r="I2643" s="2"/>
      <c r="J2643" s="2"/>
      <c r="K2643" s="4"/>
      <c r="L2643" s="2"/>
      <c r="M2643" s="4"/>
      <c r="N2643" s="2"/>
      <c r="O2643" s="4"/>
      <c r="P2643" s="2"/>
      <c r="Q2643" s="4"/>
      <c r="S2643" s="4"/>
      <c r="T2643" s="7"/>
      <c r="AH2643" s="5"/>
    </row>
    <row r="2644" spans="1:34" s="3" customFormat="1" ht="11.85" customHeight="1" x14ac:dyDescent="0.2">
      <c r="A2644" s="14" t="s">
        <v>959</v>
      </c>
      <c r="C2644" s="2"/>
      <c r="D2644" s="2"/>
      <c r="E2644" s="2"/>
      <c r="F2644" s="2"/>
      <c r="G2644" s="2"/>
      <c r="H2644" s="2"/>
      <c r="I2644" s="2"/>
      <c r="J2644" s="2"/>
      <c r="K2644" s="4"/>
      <c r="L2644" s="2"/>
      <c r="M2644" s="4"/>
      <c r="N2644" s="2"/>
      <c r="O2644" s="4"/>
      <c r="P2644" s="2"/>
      <c r="Q2644" s="4"/>
      <c r="S2644" s="4"/>
      <c r="T2644" s="7"/>
      <c r="AH2644" s="5"/>
    </row>
    <row r="2645" spans="1:34" s="3" customFormat="1" ht="11.85" customHeight="1" x14ac:dyDescent="0.2">
      <c r="A2645" s="3" t="s">
        <v>1221</v>
      </c>
      <c r="C2645" s="16">
        <v>49900</v>
      </c>
      <c r="D2645" s="2"/>
      <c r="E2645" s="16">
        <v>0</v>
      </c>
      <c r="F2645" s="2"/>
      <c r="G2645" s="16">
        <v>44289.85</v>
      </c>
      <c r="H2645" s="2"/>
      <c r="I2645" s="16">
        <v>22000</v>
      </c>
      <c r="J2645" s="2"/>
      <c r="K2645" s="17">
        <v>454600</v>
      </c>
      <c r="L2645" s="2"/>
      <c r="M2645" s="17">
        <v>25000</v>
      </c>
      <c r="N2645" s="2"/>
      <c r="O2645" s="17">
        <v>0</v>
      </c>
      <c r="P2645" s="2"/>
      <c r="Q2645" s="17">
        <f>M2645+O2645</f>
        <v>25000</v>
      </c>
      <c r="S2645" s="4"/>
      <c r="T2645" s="7"/>
      <c r="AH2645" s="5"/>
    </row>
    <row r="2646" spans="1:34" s="3" customFormat="1" ht="11.85" customHeight="1" x14ac:dyDescent="0.2">
      <c r="A2646" s="3" t="s">
        <v>961</v>
      </c>
      <c r="C2646" s="2">
        <f>SUM(C2645:C2645)</f>
        <v>49900</v>
      </c>
      <c r="D2646" s="2"/>
      <c r="E2646" s="2">
        <f>SUM(E2645:E2645)</f>
        <v>0</v>
      </c>
      <c r="F2646" s="2"/>
      <c r="G2646" s="2">
        <f>SUM(G2645:G2645)</f>
        <v>44289.85</v>
      </c>
      <c r="H2646" s="2"/>
      <c r="I2646" s="2">
        <f>SUM(I2645:I2645)</f>
        <v>22000</v>
      </c>
      <c r="J2646" s="2"/>
      <c r="K2646" s="4">
        <f>SUM(K2645:K2645)</f>
        <v>454600</v>
      </c>
      <c r="L2646" s="2"/>
      <c r="M2646" s="4">
        <f>SUM(M2645:M2645)</f>
        <v>25000</v>
      </c>
      <c r="N2646" s="2"/>
      <c r="O2646" s="4">
        <f>SUM(O2645:O2645)</f>
        <v>0</v>
      </c>
      <c r="P2646" s="2"/>
      <c r="Q2646" s="4">
        <f>SUM(Q2645:Q2645)</f>
        <v>25000</v>
      </c>
      <c r="S2646" s="4"/>
      <c r="T2646" s="7"/>
      <c r="AH2646" s="5"/>
    </row>
    <row r="2647" spans="1:34" s="3" customFormat="1" ht="11.85" customHeight="1" x14ac:dyDescent="0.2">
      <c r="C2647" s="2"/>
      <c r="D2647" s="2"/>
      <c r="E2647" s="2"/>
      <c r="F2647" s="2"/>
      <c r="G2647" s="2"/>
      <c r="H2647" s="2"/>
      <c r="I2647" s="2"/>
      <c r="J2647" s="2"/>
      <c r="K2647" s="4"/>
      <c r="L2647" s="2"/>
      <c r="M2647" s="4"/>
      <c r="N2647" s="2"/>
      <c r="O2647" s="4"/>
      <c r="P2647" s="2"/>
      <c r="Q2647" s="4"/>
      <c r="S2647" s="4"/>
      <c r="T2647" s="7"/>
      <c r="AH2647" s="5"/>
    </row>
    <row r="2648" spans="1:34" s="3" customFormat="1" ht="11.85" customHeight="1" x14ac:dyDescent="0.2">
      <c r="A2648" s="14" t="s">
        <v>304</v>
      </c>
      <c r="C2648" s="2"/>
      <c r="D2648" s="2"/>
      <c r="E2648" s="2"/>
      <c r="F2648" s="2"/>
      <c r="G2648" s="2"/>
      <c r="H2648" s="2"/>
      <c r="I2648" s="2"/>
      <c r="J2648" s="2"/>
      <c r="K2648" s="4"/>
      <c r="L2648" s="2"/>
      <c r="M2648" s="4"/>
      <c r="N2648" s="2"/>
      <c r="O2648" s="4"/>
      <c r="P2648" s="2"/>
      <c r="Q2648" s="4"/>
      <c r="S2648" s="4"/>
      <c r="T2648" s="7"/>
      <c r="AH2648" s="5"/>
    </row>
    <row r="2649" spans="1:34" s="3" customFormat="1" ht="11.85" customHeight="1" x14ac:dyDescent="0.2">
      <c r="A2649" s="3" t="s">
        <v>1222</v>
      </c>
      <c r="C2649" s="2">
        <v>0</v>
      </c>
      <c r="D2649" s="2"/>
      <c r="E2649" s="2">
        <v>115000</v>
      </c>
      <c r="F2649" s="2"/>
      <c r="G2649" s="2">
        <v>115000</v>
      </c>
      <c r="H2649" s="2"/>
      <c r="I2649" s="2">
        <v>115000</v>
      </c>
      <c r="J2649" s="2"/>
      <c r="K2649" s="4">
        <v>115000</v>
      </c>
      <c r="L2649" s="2"/>
      <c r="M2649" s="4">
        <v>115000</v>
      </c>
      <c r="N2649" s="2"/>
      <c r="O2649" s="4">
        <v>0</v>
      </c>
      <c r="P2649" s="2"/>
      <c r="Q2649" s="4">
        <f t="shared" ref="Q2649:Q2654" si="84">M2649+O2649</f>
        <v>115000</v>
      </c>
      <c r="S2649" s="4"/>
      <c r="T2649" s="15"/>
      <c r="AH2649" s="5"/>
    </row>
    <row r="2650" spans="1:34" s="3" customFormat="1" ht="11.85" customHeight="1" x14ac:dyDescent="0.2">
      <c r="A2650" s="3" t="s">
        <v>1223</v>
      </c>
      <c r="C2650" s="2">
        <v>0</v>
      </c>
      <c r="D2650" s="2"/>
      <c r="E2650" s="2">
        <v>0</v>
      </c>
      <c r="F2650" s="2"/>
      <c r="G2650" s="2">
        <v>0</v>
      </c>
      <c r="H2650" s="2"/>
      <c r="I2650" s="2">
        <v>0</v>
      </c>
      <c r="J2650" s="2"/>
      <c r="K2650" s="4">
        <v>0</v>
      </c>
      <c r="L2650" s="2"/>
      <c r="M2650" s="4">
        <v>0</v>
      </c>
      <c r="N2650" s="2"/>
      <c r="O2650" s="4">
        <v>0</v>
      </c>
      <c r="P2650" s="2"/>
      <c r="Q2650" s="4">
        <f t="shared" si="84"/>
        <v>0</v>
      </c>
      <c r="S2650" s="4"/>
      <c r="T2650" s="7"/>
      <c r="AH2650" s="5"/>
    </row>
    <row r="2651" spans="1:34" s="3" customFormat="1" ht="11.85" customHeight="1" x14ac:dyDescent="0.2">
      <c r="A2651" s="3" t="s">
        <v>1224</v>
      </c>
      <c r="C2651" s="2">
        <v>0</v>
      </c>
      <c r="D2651" s="2"/>
      <c r="E2651" s="2">
        <v>0</v>
      </c>
      <c r="F2651" s="2"/>
      <c r="G2651" s="2">
        <v>41885</v>
      </c>
      <c r="H2651" s="2"/>
      <c r="I2651" s="2">
        <v>100000</v>
      </c>
      <c r="J2651" s="2"/>
      <c r="K2651" s="4">
        <v>100000</v>
      </c>
      <c r="L2651" s="2"/>
      <c r="M2651" s="4">
        <v>150000</v>
      </c>
      <c r="N2651" s="2"/>
      <c r="O2651" s="4">
        <v>0</v>
      </c>
      <c r="P2651" s="2"/>
      <c r="Q2651" s="4">
        <f t="shared" si="84"/>
        <v>150000</v>
      </c>
      <c r="S2651" s="4"/>
      <c r="T2651" s="7"/>
      <c r="AH2651" s="5"/>
    </row>
    <row r="2652" spans="1:34" s="3" customFormat="1" ht="11.85" customHeight="1" x14ac:dyDescent="0.2">
      <c r="A2652" s="3" t="s">
        <v>1225</v>
      </c>
      <c r="C2652" s="2">
        <v>0</v>
      </c>
      <c r="D2652" s="2"/>
      <c r="E2652" s="2">
        <v>0</v>
      </c>
      <c r="F2652" s="2"/>
      <c r="G2652" s="2">
        <v>0</v>
      </c>
      <c r="H2652" s="2"/>
      <c r="I2652" s="2">
        <v>0</v>
      </c>
      <c r="J2652" s="2"/>
      <c r="K2652" s="4">
        <v>0</v>
      </c>
      <c r="L2652" s="2"/>
      <c r="M2652" s="4">
        <v>0</v>
      </c>
      <c r="N2652" s="2"/>
      <c r="O2652" s="4">
        <v>0</v>
      </c>
      <c r="P2652" s="2"/>
      <c r="Q2652" s="4">
        <f t="shared" si="84"/>
        <v>0</v>
      </c>
      <c r="S2652" s="4"/>
      <c r="T2652" s="7"/>
      <c r="AH2652" s="5"/>
    </row>
    <row r="2653" spans="1:34" s="3" customFormat="1" ht="11.85" customHeight="1" x14ac:dyDescent="0.2">
      <c r="A2653" s="3" t="s">
        <v>1226</v>
      </c>
      <c r="C2653" s="20">
        <v>0</v>
      </c>
      <c r="D2653" s="20"/>
      <c r="E2653" s="20">
        <v>0</v>
      </c>
      <c r="F2653" s="20"/>
      <c r="G2653" s="20">
        <v>0</v>
      </c>
      <c r="H2653" s="20"/>
      <c r="I2653" s="20">
        <v>0</v>
      </c>
      <c r="J2653" s="20"/>
      <c r="K2653" s="21">
        <v>0</v>
      </c>
      <c r="L2653" s="20"/>
      <c r="M2653" s="21">
        <v>0</v>
      </c>
      <c r="N2653" s="20"/>
      <c r="O2653" s="21">
        <v>0</v>
      </c>
      <c r="P2653" s="20"/>
      <c r="Q2653" s="4">
        <f t="shared" si="84"/>
        <v>0</v>
      </c>
      <c r="S2653" s="4"/>
      <c r="T2653" s="7"/>
      <c r="AH2653" s="5"/>
    </row>
    <row r="2654" spans="1:34" s="3" customFormat="1" ht="11.85" customHeight="1" x14ac:dyDescent="0.2">
      <c r="A2654" s="3" t="s">
        <v>1227</v>
      </c>
      <c r="C2654" s="16">
        <v>0</v>
      </c>
      <c r="D2654" s="2"/>
      <c r="E2654" s="16">
        <v>0</v>
      </c>
      <c r="F2654" s="2"/>
      <c r="G2654" s="16">
        <v>0</v>
      </c>
      <c r="H2654" s="2"/>
      <c r="I2654" s="16">
        <v>0</v>
      </c>
      <c r="J2654" s="2"/>
      <c r="K2654" s="17">
        <v>0</v>
      </c>
      <c r="L2654" s="2"/>
      <c r="M2654" s="17">
        <v>0</v>
      </c>
      <c r="N2654" s="2"/>
      <c r="O2654" s="17">
        <v>0</v>
      </c>
      <c r="P2654" s="2"/>
      <c r="Q2654" s="17">
        <f t="shared" si="84"/>
        <v>0</v>
      </c>
      <c r="R2654" s="2"/>
      <c r="S2654" s="4"/>
      <c r="T2654" s="7"/>
      <c r="AH2654" s="5"/>
    </row>
    <row r="2655" spans="1:34" s="3" customFormat="1" ht="11.85" customHeight="1" x14ac:dyDescent="0.2">
      <c r="A2655" s="3" t="s">
        <v>306</v>
      </c>
      <c r="C2655" s="2">
        <f>SUM(C2649:C2654)</f>
        <v>0</v>
      </c>
      <c r="D2655" s="2"/>
      <c r="E2655" s="2">
        <f>SUM(E2649:E2654)</f>
        <v>115000</v>
      </c>
      <c r="F2655" s="2"/>
      <c r="G2655" s="2">
        <f>SUM(G2649:G2654)</f>
        <v>156885</v>
      </c>
      <c r="H2655" s="2"/>
      <c r="I2655" s="2">
        <f>SUM(I2649:I2654)</f>
        <v>215000</v>
      </c>
      <c r="J2655" s="2"/>
      <c r="K2655" s="4">
        <f>SUM(K2649:K2654)</f>
        <v>215000</v>
      </c>
      <c r="L2655" s="2"/>
      <c r="M2655" s="4">
        <f>SUM(M2649:M2654)</f>
        <v>265000</v>
      </c>
      <c r="N2655" s="2"/>
      <c r="O2655" s="4">
        <f>SUM(O2649:O2654)</f>
        <v>0</v>
      </c>
      <c r="P2655" s="2"/>
      <c r="Q2655" s="4">
        <f>SUM(Q2649:Q2654)</f>
        <v>265000</v>
      </c>
      <c r="S2655" s="4"/>
      <c r="T2655" s="7"/>
      <c r="AH2655" s="5"/>
    </row>
    <row r="2656" spans="1:34" s="3" customFormat="1" ht="11.85" customHeight="1" x14ac:dyDescent="0.2">
      <c r="C2656" s="2"/>
      <c r="D2656" s="2"/>
      <c r="E2656" s="2"/>
      <c r="F2656" s="2"/>
      <c r="G2656" s="2"/>
      <c r="H2656" s="2"/>
      <c r="I2656" s="2"/>
      <c r="J2656" s="2"/>
      <c r="K2656" s="4"/>
      <c r="L2656" s="2"/>
      <c r="M2656" s="4"/>
      <c r="N2656" s="2"/>
      <c r="O2656" s="4"/>
      <c r="P2656" s="2"/>
      <c r="Q2656" s="4"/>
      <c r="S2656" s="4"/>
      <c r="T2656" s="15"/>
      <c r="AH2656" s="5"/>
    </row>
    <row r="2657" spans="1:34" s="3" customFormat="1" ht="11.85" customHeight="1" x14ac:dyDescent="0.2">
      <c r="A2657" s="3" t="s">
        <v>1228</v>
      </c>
      <c r="C2657" s="2">
        <f>C2590+C2606+C2629+C2633+C2646+C2655</f>
        <v>427912.05000000005</v>
      </c>
      <c r="D2657" s="2"/>
      <c r="E2657" s="2">
        <f>E2590+E2606+E2629+E2633+E2646+E2655</f>
        <v>462579.53</v>
      </c>
      <c r="F2657" s="2"/>
      <c r="G2657" s="2">
        <f>G2590+G2606+G2629+G2633+G2646+G2655</f>
        <v>528305.48</v>
      </c>
      <c r="H2657" s="2"/>
      <c r="I2657" s="2">
        <f>I2590+I2606+I2629+I2633+I2646+I2655</f>
        <v>792272</v>
      </c>
      <c r="J2657" s="2"/>
      <c r="K2657" s="4">
        <f>K2590+K2606+K2629+K2633+K2646+K2655</f>
        <v>1215772</v>
      </c>
      <c r="L2657" s="2"/>
      <c r="M2657" s="4">
        <f>M2590+M2606+M2629+M2633+M2646+M2655</f>
        <v>710332</v>
      </c>
      <c r="N2657" s="2"/>
      <c r="O2657" s="4">
        <f>O2590+O2606+O2629+O2633+O2646+O2655</f>
        <v>0</v>
      </c>
      <c r="P2657" s="2"/>
      <c r="Q2657" s="4">
        <f>Q2590+Q2606+Q2629+Q2633+Q2646+Q2655</f>
        <v>710332</v>
      </c>
      <c r="R2657" s="2"/>
      <c r="S2657" s="4"/>
      <c r="T2657" s="7"/>
      <c r="U2657" s="18"/>
      <c r="V2657" s="2"/>
      <c r="AH2657" s="5"/>
    </row>
    <row r="2658" spans="1:34" s="3" customFormat="1" ht="11.85" customHeight="1" x14ac:dyDescent="0.2">
      <c r="C2658" s="2"/>
      <c r="E2658" s="2"/>
      <c r="G2658" s="2"/>
      <c r="I2658" s="2"/>
      <c r="K2658" s="4"/>
      <c r="M2658" s="4"/>
      <c r="O2658" s="4"/>
      <c r="Q2658" s="4"/>
      <c r="S2658" s="4"/>
      <c r="T2658" s="7"/>
      <c r="AH2658" s="5"/>
    </row>
    <row r="2659" spans="1:34" s="3" customFormat="1" ht="11.85" customHeight="1" x14ac:dyDescent="0.2">
      <c r="C2659" s="2"/>
      <c r="E2659" s="2"/>
      <c r="G2659" s="2"/>
      <c r="I2659" s="2"/>
      <c r="K2659" s="4"/>
      <c r="M2659" s="4"/>
      <c r="O2659" s="4"/>
      <c r="Q2659" s="4"/>
      <c r="S2659" s="4"/>
      <c r="T2659" s="7"/>
      <c r="AH2659" s="5"/>
    </row>
    <row r="2660" spans="1:34" s="3" customFormat="1" ht="11.85" customHeight="1" x14ac:dyDescent="0.2">
      <c r="C2660" s="2"/>
      <c r="E2660" s="2"/>
      <c r="G2660" s="2"/>
      <c r="I2660" s="2"/>
      <c r="K2660" s="4"/>
      <c r="M2660" s="4"/>
      <c r="O2660" s="4"/>
      <c r="Q2660" s="4"/>
      <c r="S2660" s="4"/>
      <c r="T2660" s="7"/>
      <c r="AH2660" s="5"/>
    </row>
    <row r="2661" spans="1:34" s="3" customFormat="1" ht="11.85" customHeight="1" x14ac:dyDescent="0.2">
      <c r="C2661" s="2"/>
      <c r="E2661" s="2"/>
      <c r="G2661" s="2"/>
      <c r="I2661" s="2"/>
      <c r="K2661" s="4"/>
      <c r="M2661" s="4"/>
      <c r="O2661" s="4"/>
      <c r="Q2661" s="4"/>
      <c r="S2661" s="4"/>
      <c r="T2661" s="7"/>
      <c r="AH2661" s="5"/>
    </row>
    <row r="2662" spans="1:34" s="3" customFormat="1" ht="11.85" customHeight="1" x14ac:dyDescent="0.2">
      <c r="C2662" s="2"/>
      <c r="E2662" s="2"/>
      <c r="G2662" s="2"/>
      <c r="I2662" s="2"/>
      <c r="K2662" s="4"/>
      <c r="M2662" s="4"/>
      <c r="O2662" s="4"/>
      <c r="Q2662" s="4"/>
      <c r="S2662" s="4"/>
      <c r="T2662" s="7"/>
      <c r="AH2662" s="5"/>
    </row>
    <row r="2663" spans="1:34" s="3" customFormat="1" ht="11.85" customHeight="1" x14ac:dyDescent="0.2">
      <c r="C2663" s="2"/>
      <c r="E2663" s="2"/>
      <c r="G2663" s="2"/>
      <c r="I2663" s="2"/>
      <c r="K2663" s="4"/>
      <c r="M2663" s="4"/>
      <c r="O2663" s="4"/>
      <c r="Q2663" s="4"/>
      <c r="S2663" s="4"/>
      <c r="T2663" s="7"/>
      <c r="AH2663" s="5"/>
    </row>
    <row r="2664" spans="1:34" s="3" customFormat="1" ht="11.85" customHeight="1" x14ac:dyDescent="0.2">
      <c r="C2664" s="2"/>
      <c r="E2664" s="2"/>
      <c r="G2664" s="2"/>
      <c r="I2664" s="2"/>
      <c r="K2664" s="4"/>
      <c r="M2664" s="4"/>
      <c r="O2664" s="4"/>
      <c r="Q2664" s="4"/>
      <c r="S2664" s="4"/>
      <c r="T2664" s="7"/>
      <c r="AH2664" s="5"/>
    </row>
    <row r="2665" spans="1:34" s="3" customFormat="1" ht="11.85" customHeight="1" x14ac:dyDescent="0.2">
      <c r="C2665" s="2"/>
      <c r="E2665" s="2"/>
      <c r="G2665" s="2"/>
      <c r="I2665" s="2"/>
      <c r="K2665" s="4"/>
      <c r="M2665" s="4"/>
      <c r="O2665" s="4"/>
      <c r="Q2665" s="4"/>
      <c r="S2665" s="4"/>
      <c r="T2665" s="7"/>
      <c r="AH2665" s="5"/>
    </row>
    <row r="2666" spans="1:34" s="3" customFormat="1" ht="11.85" customHeight="1" x14ac:dyDescent="0.2">
      <c r="C2666" s="2"/>
      <c r="E2666" s="2"/>
      <c r="G2666" s="2"/>
      <c r="I2666" s="2"/>
      <c r="K2666" s="4"/>
      <c r="M2666" s="4"/>
      <c r="O2666" s="4"/>
      <c r="Q2666" s="4"/>
      <c r="S2666" s="4"/>
      <c r="T2666" s="7"/>
      <c r="AH2666" s="5"/>
    </row>
    <row r="2667" spans="1:34" s="3" customFormat="1" ht="11.85" customHeight="1" x14ac:dyDescent="0.2">
      <c r="C2667" s="2"/>
      <c r="E2667" s="2"/>
      <c r="G2667" s="2"/>
      <c r="I2667" s="2"/>
      <c r="K2667" s="4"/>
      <c r="M2667" s="4"/>
      <c r="O2667" s="4"/>
      <c r="Q2667" s="4"/>
      <c r="S2667" s="4"/>
      <c r="T2667" s="7"/>
      <c r="AH2667" s="5"/>
    </row>
    <row r="2668" spans="1:34" s="3" customFormat="1" ht="11.85" customHeight="1" x14ac:dyDescent="0.2">
      <c r="C2668" s="2"/>
      <c r="E2668" s="2"/>
      <c r="G2668" s="2"/>
      <c r="I2668" s="2"/>
      <c r="K2668" s="4"/>
      <c r="M2668" s="4"/>
      <c r="O2668" s="4"/>
      <c r="Q2668" s="4"/>
      <c r="S2668" s="4"/>
      <c r="T2668" s="7"/>
      <c r="AH2668" s="5"/>
    </row>
    <row r="2669" spans="1:34" s="3" customFormat="1" ht="11.85" customHeight="1" x14ac:dyDescent="0.2">
      <c r="C2669" s="2"/>
      <c r="E2669" s="2"/>
      <c r="G2669" s="2"/>
      <c r="I2669" s="2"/>
      <c r="K2669" s="4"/>
      <c r="M2669" s="4"/>
      <c r="O2669" s="4"/>
      <c r="Q2669" s="4"/>
      <c r="S2669" s="4"/>
      <c r="T2669" s="7"/>
      <c r="AH2669" s="5"/>
    </row>
    <row r="2670" spans="1:34" s="3" customFormat="1" ht="11.85" customHeight="1" x14ac:dyDescent="0.2">
      <c r="C2670" s="2"/>
      <c r="E2670" s="2"/>
      <c r="G2670" s="2"/>
      <c r="I2670" s="2"/>
      <c r="K2670" s="4"/>
      <c r="M2670" s="4"/>
      <c r="O2670" s="4"/>
      <c r="Q2670" s="4"/>
      <c r="S2670" s="4"/>
      <c r="T2670" s="7"/>
      <c r="AH2670" s="5"/>
    </row>
    <row r="2671" spans="1:34" s="3" customFormat="1" ht="11.85" customHeight="1" x14ac:dyDescent="0.2">
      <c r="C2671" s="2"/>
      <c r="E2671" s="2"/>
      <c r="G2671" s="2"/>
      <c r="I2671" s="2"/>
      <c r="K2671" s="4"/>
      <c r="M2671" s="4"/>
      <c r="O2671" s="4"/>
      <c r="Q2671" s="4"/>
      <c r="S2671" s="4"/>
      <c r="T2671" s="7"/>
      <c r="AH2671" s="5"/>
    </row>
    <row r="2672" spans="1:34" ht="11.85" customHeight="1" x14ac:dyDescent="0.2"/>
    <row r="2673" spans="3:34" ht="11.85" customHeight="1" x14ac:dyDescent="0.2"/>
    <row r="2674" spans="3:34" ht="11.85" customHeight="1" x14ac:dyDescent="0.2"/>
    <row r="2675" spans="3:34" ht="11.85" customHeight="1" x14ac:dyDescent="0.2"/>
    <row r="2676" spans="3:34" ht="11.85" customHeight="1" x14ac:dyDescent="0.2"/>
    <row r="2677" spans="3:34" ht="11.85" customHeight="1" x14ac:dyDescent="0.2"/>
    <row r="2678" spans="3:34" ht="11.85" customHeight="1" x14ac:dyDescent="0.2"/>
    <row r="2679" spans="3:34" ht="11.85" customHeight="1" x14ac:dyDescent="0.2"/>
    <row r="2680" spans="3:34" ht="11.85" customHeight="1" x14ac:dyDescent="0.2"/>
    <row r="2681" spans="3:34" ht="11.85" customHeight="1" x14ac:dyDescent="0.2"/>
    <row r="2682" spans="3:34" ht="11.85" customHeight="1" x14ac:dyDescent="0.2"/>
    <row r="2683" spans="3:34" ht="11.85" customHeight="1" x14ac:dyDescent="0.2"/>
    <row r="2684" spans="3:34" ht="11.85" customHeight="1" x14ac:dyDescent="0.2"/>
    <row r="2685" spans="3:34" ht="11.85" customHeight="1" x14ac:dyDescent="0.2"/>
    <row r="2686" spans="3:34" ht="11.85" customHeight="1" x14ac:dyDescent="0.2"/>
    <row r="2687" spans="3:34" ht="11.85" customHeight="1" x14ac:dyDescent="0.2"/>
    <row r="2688" spans="3:34" s="3" customFormat="1" ht="11.85" customHeight="1" x14ac:dyDescent="0.2">
      <c r="C2688" s="2"/>
      <c r="E2688" s="2"/>
      <c r="G2688" s="2"/>
      <c r="I2688" s="2"/>
      <c r="K2688" s="4"/>
      <c r="M2688" s="4"/>
      <c r="O2688" s="4"/>
      <c r="Q2688" s="4"/>
      <c r="S2688" s="4"/>
      <c r="T2688" s="7"/>
      <c r="AH2688" s="5"/>
    </row>
    <row r="2689" spans="1:34" s="3" customFormat="1" ht="11.85" customHeight="1" x14ac:dyDescent="0.2">
      <c r="C2689" s="2"/>
      <c r="E2689" s="2"/>
      <c r="G2689" s="2"/>
      <c r="I2689" s="2"/>
      <c r="K2689" s="4"/>
      <c r="M2689" s="4"/>
      <c r="O2689" s="4"/>
      <c r="Q2689" s="4"/>
      <c r="S2689" s="4"/>
      <c r="T2689" s="7"/>
      <c r="AH2689" s="5"/>
    </row>
    <row r="2690" spans="1:34" s="3" customFormat="1" ht="11.85" customHeight="1" x14ac:dyDescent="0.2">
      <c r="C2690" s="2"/>
      <c r="E2690" s="2"/>
      <c r="G2690" s="2"/>
      <c r="I2690" s="2"/>
      <c r="K2690" s="4"/>
      <c r="M2690" s="4"/>
      <c r="O2690" s="4"/>
      <c r="Q2690" s="4"/>
      <c r="S2690" s="4"/>
      <c r="T2690" s="7"/>
      <c r="AH2690" s="5"/>
    </row>
    <row r="2691" spans="1:34" s="3" customFormat="1" ht="11.85" customHeight="1" x14ac:dyDescent="0.2">
      <c r="C2691" s="2"/>
      <c r="E2691" s="2"/>
      <c r="G2691" s="2"/>
      <c r="I2691" s="2"/>
      <c r="K2691" s="4"/>
      <c r="M2691" s="4"/>
      <c r="O2691" s="4"/>
      <c r="Q2691" s="4"/>
      <c r="S2691" s="4"/>
      <c r="T2691" s="7"/>
      <c r="AH2691" s="5"/>
    </row>
    <row r="2692" spans="1:34" s="3" customFormat="1" ht="11.85" customHeight="1" x14ac:dyDescent="0.2">
      <c r="C2692" s="2"/>
      <c r="E2692" s="2"/>
      <c r="G2692" s="2"/>
      <c r="I2692" s="2"/>
      <c r="K2692" s="4"/>
      <c r="M2692" s="4"/>
      <c r="O2692" s="4"/>
      <c r="Q2692" s="4"/>
      <c r="S2692" s="4"/>
      <c r="T2692" s="7"/>
      <c r="AH2692" s="5"/>
    </row>
    <row r="2693" spans="1:34" s="3" customFormat="1" ht="11.85" customHeight="1" x14ac:dyDescent="0.2">
      <c r="C2693" s="2"/>
      <c r="E2693" s="2"/>
      <c r="G2693" s="2"/>
      <c r="I2693" s="2"/>
      <c r="K2693" s="4"/>
      <c r="M2693" s="4"/>
      <c r="O2693" s="4"/>
      <c r="Q2693" s="4"/>
      <c r="S2693" s="4"/>
      <c r="T2693" s="7"/>
      <c r="AH2693" s="5"/>
    </row>
    <row r="2694" spans="1:34" s="3" customFormat="1" ht="11.85" customHeight="1" x14ac:dyDescent="0.2">
      <c r="C2694" s="2"/>
      <c r="E2694" s="2"/>
      <c r="G2694" s="2"/>
      <c r="I2694" s="2"/>
      <c r="K2694" s="4"/>
      <c r="M2694" s="4"/>
      <c r="O2694" s="4"/>
      <c r="Q2694" s="4"/>
      <c r="S2694" s="4"/>
      <c r="T2694" s="7"/>
      <c r="AH2694" s="5"/>
    </row>
    <row r="2695" spans="1:34" s="3" customFormat="1" ht="11.85" customHeight="1" x14ac:dyDescent="0.2">
      <c r="C2695" s="2"/>
      <c r="E2695" s="2"/>
      <c r="G2695" s="2"/>
      <c r="I2695" s="2"/>
      <c r="K2695" s="4"/>
      <c r="M2695" s="4"/>
      <c r="O2695" s="4"/>
      <c r="Q2695" s="4"/>
      <c r="S2695" s="4"/>
      <c r="T2695" s="7"/>
      <c r="AH2695" s="5"/>
    </row>
    <row r="2696" spans="1:34" s="3" customFormat="1" ht="11.85" customHeight="1" x14ac:dyDescent="0.2">
      <c r="C2696" s="2"/>
      <c r="E2696" s="2"/>
      <c r="G2696" s="2"/>
      <c r="I2696" s="2"/>
      <c r="K2696" s="4"/>
      <c r="M2696" s="4"/>
      <c r="O2696" s="4"/>
      <c r="Q2696" s="4"/>
      <c r="S2696" s="4"/>
      <c r="T2696" s="7"/>
      <c r="AH2696" s="5"/>
    </row>
    <row r="2697" spans="1:34" s="3" customFormat="1" ht="11.85" customHeight="1" x14ac:dyDescent="0.2">
      <c r="C2697" s="2"/>
      <c r="E2697" s="2"/>
      <c r="G2697" s="2"/>
      <c r="I2697" s="2"/>
      <c r="K2697" s="4"/>
      <c r="M2697" s="4"/>
      <c r="O2697" s="4"/>
      <c r="Q2697" s="4"/>
      <c r="S2697" s="4"/>
      <c r="T2697" s="7"/>
      <c r="AH2697" s="5"/>
    </row>
    <row r="2698" spans="1:34" s="3" customFormat="1" ht="11.85" customHeight="1" x14ac:dyDescent="0.2">
      <c r="C2698" s="2"/>
      <c r="E2698" s="2"/>
      <c r="G2698" s="2"/>
      <c r="I2698" s="2"/>
      <c r="K2698" s="4"/>
      <c r="M2698" s="4"/>
      <c r="O2698" s="4"/>
      <c r="Q2698" s="4"/>
      <c r="S2698" s="4"/>
      <c r="T2698" s="7"/>
      <c r="AH2698" s="5"/>
    </row>
    <row r="2699" spans="1:34" s="3" customFormat="1" ht="11.85" customHeight="1" x14ac:dyDescent="0.2">
      <c r="A2699" s="1"/>
      <c r="B2699" s="1"/>
      <c r="C2699" s="2"/>
      <c r="E2699" s="2" t="str">
        <f>$E$1</f>
        <v>CITY OF BRADY</v>
      </c>
      <c r="G2699" s="2"/>
      <c r="I2699" s="2"/>
      <c r="K2699" s="4"/>
      <c r="M2699" s="4"/>
      <c r="O2699" s="4"/>
      <c r="Q2699" s="4"/>
      <c r="S2699" s="4"/>
      <c r="T2699" s="7"/>
      <c r="AH2699" s="5"/>
    </row>
    <row r="2700" spans="1:34" s="3" customFormat="1" ht="11.85" customHeight="1" x14ac:dyDescent="0.2">
      <c r="C2700" s="2"/>
      <c r="E2700" s="2" t="str">
        <f>$E$2</f>
        <v>BUDGET REPORT</v>
      </c>
      <c r="G2700" s="2"/>
      <c r="I2700" s="2"/>
      <c r="K2700" s="4"/>
      <c r="M2700" s="4"/>
      <c r="O2700" s="4"/>
      <c r="Q2700" s="4"/>
      <c r="S2700" s="4"/>
      <c r="T2700" s="7"/>
      <c r="AH2700" s="5"/>
    </row>
    <row r="2701" spans="1:34" s="3" customFormat="1" ht="11.85" customHeight="1" x14ac:dyDescent="0.2">
      <c r="C2701" s="2"/>
      <c r="E2701" s="2" t="str">
        <f>$E$3</f>
        <v>FISCAL YEAR 2017 - 2018</v>
      </c>
      <c r="G2701" s="2"/>
      <c r="I2701" s="2"/>
      <c r="K2701" s="4"/>
      <c r="M2701" s="4"/>
      <c r="O2701" s="4"/>
      <c r="Q2701" s="4"/>
      <c r="S2701" s="4"/>
      <c r="T2701" s="7"/>
      <c r="AH2701" s="5"/>
    </row>
    <row r="2702" spans="1:34" s="3" customFormat="1" ht="11.85" customHeight="1" x14ac:dyDescent="0.2">
      <c r="A2702" s="3" t="s">
        <v>1068</v>
      </c>
      <c r="C2702" s="2"/>
      <c r="E2702" s="2"/>
      <c r="G2702" s="2"/>
      <c r="I2702" s="2"/>
      <c r="K2702" s="4"/>
      <c r="M2702" s="4"/>
      <c r="O2702" s="4"/>
      <c r="Q2702" s="4"/>
      <c r="S2702" s="4"/>
      <c r="T2702" s="7"/>
      <c r="AH2702" s="5"/>
    </row>
    <row r="2703" spans="1:34" s="3" customFormat="1" ht="11.85" customHeight="1" x14ac:dyDescent="0.2">
      <c r="A2703" s="3" t="s">
        <v>1229</v>
      </c>
      <c r="C2703" s="2"/>
      <c r="E2703" s="2"/>
      <c r="G2703" s="2"/>
      <c r="I2703" s="2"/>
      <c r="K2703" s="4"/>
      <c r="M2703" s="4"/>
      <c r="O2703" s="4"/>
      <c r="Q2703" s="4"/>
      <c r="S2703" s="4"/>
      <c r="T2703" s="7"/>
      <c r="AH2703" s="5"/>
    </row>
    <row r="2704" spans="1:34" s="3" customFormat="1" ht="11.85" customHeight="1" x14ac:dyDescent="0.2">
      <c r="C2704" s="2"/>
      <c r="E2704" s="2"/>
      <c r="G2704" s="2"/>
      <c r="I2704" s="49" t="str">
        <f>$I$6</f>
        <v>(----- 2016-2017 ------)</v>
      </c>
      <c r="J2704" s="49"/>
      <c r="K2704" s="49"/>
      <c r="L2704" s="8"/>
      <c r="M2704" s="49" t="str">
        <f>$M$6</f>
        <v>2017-2018</v>
      </c>
      <c r="N2704" s="49"/>
      <c r="O2704" s="49"/>
      <c r="P2704" s="49"/>
      <c r="Q2704" s="49"/>
      <c r="S2704" s="4"/>
      <c r="T2704" s="7"/>
      <c r="AH2704" s="5"/>
    </row>
    <row r="2705" spans="1:34" s="3" customFormat="1" ht="11.85" customHeight="1" x14ac:dyDescent="0.2">
      <c r="C2705" s="9" t="str">
        <f>$C$7</f>
        <v>2013-2014</v>
      </c>
      <c r="D2705" s="8"/>
      <c r="E2705" s="9" t="str">
        <f>$E$7</f>
        <v>2014-2015</v>
      </c>
      <c r="F2705" s="8"/>
      <c r="G2705" s="9" t="str">
        <f>$G$7</f>
        <v>2015-2016</v>
      </c>
      <c r="H2705" s="8"/>
      <c r="I2705" s="9" t="s">
        <v>9</v>
      </c>
      <c r="J2705" s="8"/>
      <c r="K2705" s="10" t="str">
        <f>+$K$7</f>
        <v>PROJECTED</v>
      </c>
      <c r="L2705" s="8"/>
      <c r="M2705" s="10" t="str">
        <f>$M$7</f>
        <v>2017-2018</v>
      </c>
      <c r="N2705" s="8"/>
      <c r="O2705" s="10" t="str">
        <f>$O$7</f>
        <v>2017-2018</v>
      </c>
      <c r="P2705" s="8"/>
      <c r="Q2705" s="10" t="str">
        <f>$Q$7</f>
        <v>APPROVED</v>
      </c>
      <c r="S2705" s="4"/>
      <c r="T2705" s="7"/>
      <c r="AH2705" s="5"/>
    </row>
    <row r="2706" spans="1:34" s="3" customFormat="1" ht="11.85" customHeight="1" x14ac:dyDescent="0.2">
      <c r="A2706" s="11" t="s">
        <v>247</v>
      </c>
      <c r="C2706" s="12" t="s">
        <v>12</v>
      </c>
      <c r="D2706" s="8"/>
      <c r="E2706" s="12" t="s">
        <v>12</v>
      </c>
      <c r="F2706" s="8"/>
      <c r="G2706" s="12" t="s">
        <v>12</v>
      </c>
      <c r="H2706" s="8"/>
      <c r="I2706" s="12" t="s">
        <v>13</v>
      </c>
      <c r="J2706" s="8"/>
      <c r="K2706" s="13" t="s">
        <v>13</v>
      </c>
      <c r="L2706" s="8"/>
      <c r="M2706" s="13" t="str">
        <f>$M$8</f>
        <v>BASE</v>
      </c>
      <c r="N2706" s="8"/>
      <c r="O2706" s="13" t="str">
        <f>$O$8</f>
        <v>SUPPLEMENTAL</v>
      </c>
      <c r="P2706" s="8"/>
      <c r="Q2706" s="13" t="str">
        <f>$Q$8</f>
        <v>BUDGET</v>
      </c>
      <c r="S2706" s="4"/>
      <c r="T2706" s="7"/>
      <c r="AH2706" s="5"/>
    </row>
    <row r="2707" spans="1:34" s="3" customFormat="1" ht="11.85" customHeight="1" x14ac:dyDescent="0.2">
      <c r="C2707" s="2"/>
      <c r="E2707" s="2"/>
      <c r="G2707" s="2"/>
      <c r="I2707" s="2"/>
      <c r="K2707" s="4"/>
      <c r="M2707" s="4"/>
      <c r="O2707" s="4"/>
      <c r="Q2707" s="4"/>
      <c r="S2707" s="4"/>
      <c r="T2707" s="7"/>
      <c r="AH2707" s="5"/>
    </row>
    <row r="2708" spans="1:34" s="3" customFormat="1" ht="11.85" customHeight="1" x14ac:dyDescent="0.2">
      <c r="A2708" s="14" t="s">
        <v>260</v>
      </c>
      <c r="C2708" s="2"/>
      <c r="D2708" s="2"/>
      <c r="E2708" s="2"/>
      <c r="F2708" s="2"/>
      <c r="G2708" s="2"/>
      <c r="H2708" s="2"/>
      <c r="I2708" s="2"/>
      <c r="J2708" s="2"/>
      <c r="K2708" s="4"/>
      <c r="L2708" s="2"/>
      <c r="M2708" s="4"/>
      <c r="N2708" s="2"/>
      <c r="O2708" s="4"/>
      <c r="P2708" s="2"/>
      <c r="Q2708" s="4"/>
      <c r="S2708" s="4"/>
      <c r="T2708" s="7"/>
      <c r="AH2708" s="5"/>
    </row>
    <row r="2709" spans="1:34" s="3" customFormat="1" ht="11.85" customHeight="1" x14ac:dyDescent="0.2">
      <c r="A2709" s="3" t="s">
        <v>1230</v>
      </c>
      <c r="C2709" s="2">
        <v>0</v>
      </c>
      <c r="D2709" s="2"/>
      <c r="E2709" s="2">
        <v>0</v>
      </c>
      <c r="F2709" s="2"/>
      <c r="G2709" s="2">
        <v>0</v>
      </c>
      <c r="H2709" s="2"/>
      <c r="I2709" s="2">
        <v>1156875</v>
      </c>
      <c r="J2709" s="2"/>
      <c r="K2709" s="4">
        <v>100000</v>
      </c>
      <c r="L2709" s="2"/>
      <c r="M2709" s="4">
        <v>1056875</v>
      </c>
      <c r="N2709" s="2"/>
      <c r="O2709" s="4">
        <v>0</v>
      </c>
      <c r="P2709" s="2"/>
      <c r="Q2709" s="4">
        <f>M2709+O2709</f>
        <v>1056875</v>
      </c>
      <c r="S2709" s="4"/>
      <c r="T2709" s="15"/>
      <c r="AH2709" s="5"/>
    </row>
    <row r="2710" spans="1:34" s="3" customFormat="1" ht="11.85" customHeight="1" x14ac:dyDescent="0.2">
      <c r="A2710" s="3" t="s">
        <v>1231</v>
      </c>
      <c r="C2710" s="16">
        <v>24812</v>
      </c>
      <c r="D2710" s="2"/>
      <c r="E2710" s="16">
        <v>320115.96000000002</v>
      </c>
      <c r="F2710" s="2"/>
      <c r="G2710" s="16">
        <v>72146.89</v>
      </c>
      <c r="H2710" s="2"/>
      <c r="I2710" s="16">
        <v>564974</v>
      </c>
      <c r="J2710" s="2"/>
      <c r="K2710" s="17">
        <v>632761</v>
      </c>
      <c r="L2710" s="2"/>
      <c r="M2710" s="17">
        <v>0</v>
      </c>
      <c r="N2710" s="2"/>
      <c r="O2710" s="17">
        <v>0</v>
      </c>
      <c r="P2710" s="2"/>
      <c r="Q2710" s="17">
        <f>M2710+O2710</f>
        <v>0</v>
      </c>
      <c r="S2710" s="4"/>
      <c r="T2710" s="15"/>
      <c r="V2710" s="16"/>
      <c r="AH2710" s="5"/>
    </row>
    <row r="2711" spans="1:34" s="3" customFormat="1" ht="11.85" customHeight="1" x14ac:dyDescent="0.2">
      <c r="A2711" s="3" t="s">
        <v>277</v>
      </c>
      <c r="C2711" s="2">
        <f>SUM(C2709:C2710)</f>
        <v>24812</v>
      </c>
      <c r="D2711" s="2"/>
      <c r="E2711" s="2">
        <f>SUM(E2709:E2710)</f>
        <v>320115.96000000002</v>
      </c>
      <c r="F2711" s="2"/>
      <c r="G2711" s="2">
        <f>SUM(G2709:G2710)</f>
        <v>72146.89</v>
      </c>
      <c r="H2711" s="2"/>
      <c r="I2711" s="2">
        <f>SUM(I2709:I2710)</f>
        <v>1721849</v>
      </c>
      <c r="J2711" s="2"/>
      <c r="K2711" s="4">
        <f>SUM(K2709:K2710)</f>
        <v>732761</v>
      </c>
      <c r="L2711" s="2"/>
      <c r="M2711" s="4">
        <f>SUM(M2709:M2710)</f>
        <v>1056875</v>
      </c>
      <c r="N2711" s="2"/>
      <c r="O2711" s="4">
        <f>SUM(O2709:O2710)</f>
        <v>0</v>
      </c>
      <c r="P2711" s="2"/>
      <c r="Q2711" s="4">
        <f>SUM(Q2709:Q2710)</f>
        <v>1056875</v>
      </c>
      <c r="S2711" s="4"/>
      <c r="T2711" s="7"/>
      <c r="AH2711" s="5"/>
    </row>
    <row r="2712" spans="1:34" s="3" customFormat="1" ht="11.85" customHeight="1" x14ac:dyDescent="0.2">
      <c r="C2712" s="2"/>
      <c r="D2712" s="2"/>
      <c r="E2712" s="2"/>
      <c r="F2712" s="2"/>
      <c r="G2712" s="2"/>
      <c r="H2712" s="2"/>
      <c r="I2712" s="2"/>
      <c r="J2712" s="2"/>
      <c r="K2712" s="4"/>
      <c r="L2712" s="2"/>
      <c r="M2712" s="4"/>
      <c r="N2712" s="2"/>
      <c r="O2712" s="4"/>
      <c r="P2712" s="2"/>
      <c r="Q2712" s="4"/>
      <c r="S2712" s="4"/>
      <c r="T2712" s="7"/>
      <c r="AH2712" s="5"/>
    </row>
    <row r="2713" spans="1:34" s="3" customFormat="1" ht="11.85" customHeight="1" x14ac:dyDescent="0.2">
      <c r="A2713" s="14" t="s">
        <v>304</v>
      </c>
      <c r="C2713" s="2"/>
      <c r="D2713" s="2"/>
      <c r="E2713" s="2"/>
      <c r="F2713" s="2"/>
      <c r="G2713" s="2"/>
      <c r="H2713" s="2"/>
      <c r="I2713" s="2"/>
      <c r="J2713" s="2"/>
      <c r="K2713" s="4"/>
      <c r="L2713" s="2"/>
      <c r="M2713" s="4"/>
      <c r="N2713" s="2"/>
      <c r="O2713" s="4"/>
      <c r="P2713" s="2"/>
      <c r="Q2713" s="4"/>
      <c r="S2713" s="4"/>
      <c r="T2713" s="7"/>
      <c r="AH2713" s="5"/>
    </row>
    <row r="2714" spans="1:34" s="3" customFormat="1" ht="11.85" customHeight="1" x14ac:dyDescent="0.2">
      <c r="A2714" s="3" t="s">
        <v>1232</v>
      </c>
      <c r="C2714" s="16">
        <v>0</v>
      </c>
      <c r="D2714" s="2"/>
      <c r="E2714" s="16">
        <v>0</v>
      </c>
      <c r="F2714" s="2"/>
      <c r="G2714" s="16">
        <v>0</v>
      </c>
      <c r="H2714" s="2"/>
      <c r="I2714" s="16">
        <v>0</v>
      </c>
      <c r="J2714" s="2"/>
      <c r="K2714" s="17">
        <v>0</v>
      </c>
      <c r="L2714" s="2"/>
      <c r="M2714" s="17">
        <v>0</v>
      </c>
      <c r="N2714" s="2"/>
      <c r="O2714" s="17">
        <v>0</v>
      </c>
      <c r="P2714" s="2"/>
      <c r="Q2714" s="17">
        <f>M2714+O2714</f>
        <v>0</v>
      </c>
      <c r="S2714" s="4"/>
      <c r="T2714" s="7"/>
      <c r="AH2714" s="5"/>
    </row>
    <row r="2715" spans="1:34" s="3" customFormat="1" ht="11.85" customHeight="1" x14ac:dyDescent="0.2">
      <c r="A2715" s="3" t="s">
        <v>306</v>
      </c>
      <c r="C2715" s="2">
        <f>SUM(C2714:C2714)</f>
        <v>0</v>
      </c>
      <c r="D2715" s="2"/>
      <c r="E2715" s="2">
        <f>SUM(E2714:E2714)</f>
        <v>0</v>
      </c>
      <c r="F2715" s="2"/>
      <c r="G2715" s="2">
        <f>SUM(G2714:G2714)</f>
        <v>0</v>
      </c>
      <c r="H2715" s="2"/>
      <c r="I2715" s="2">
        <f>SUM(I2714:I2714)</f>
        <v>0</v>
      </c>
      <c r="J2715" s="2"/>
      <c r="K2715" s="4">
        <f>SUM(K2714:K2714)</f>
        <v>0</v>
      </c>
      <c r="L2715" s="2"/>
      <c r="M2715" s="4">
        <f>SUM(M2714:M2714)</f>
        <v>0</v>
      </c>
      <c r="N2715" s="2"/>
      <c r="O2715" s="4">
        <f>SUM(O2714:O2714)</f>
        <v>0</v>
      </c>
      <c r="P2715" s="2"/>
      <c r="Q2715" s="4">
        <f>SUM(Q2714:Q2714)</f>
        <v>0</v>
      </c>
      <c r="S2715" s="4"/>
      <c r="T2715" s="7"/>
      <c r="V2715" s="46"/>
      <c r="AH2715" s="5"/>
    </row>
    <row r="2716" spans="1:34" s="3" customFormat="1" ht="11.85" customHeight="1" x14ac:dyDescent="0.2">
      <c r="C2716" s="2"/>
      <c r="D2716" s="2"/>
      <c r="E2716" s="2"/>
      <c r="F2716" s="2"/>
      <c r="G2716" s="2"/>
      <c r="H2716" s="2"/>
      <c r="I2716" s="2"/>
      <c r="J2716" s="2"/>
      <c r="K2716" s="4"/>
      <c r="L2716" s="2"/>
      <c r="M2716" s="4"/>
      <c r="N2716" s="2"/>
      <c r="O2716" s="4"/>
      <c r="P2716" s="2"/>
      <c r="Q2716" s="4"/>
      <c r="S2716" s="4"/>
      <c r="T2716" s="15"/>
      <c r="AH2716" s="5"/>
    </row>
    <row r="2717" spans="1:34" s="3" customFormat="1" ht="11.85" customHeight="1" x14ac:dyDescent="0.2">
      <c r="A2717" s="3" t="s">
        <v>1233</v>
      </c>
      <c r="C2717" s="2">
        <f>+C2711+C2715</f>
        <v>24812</v>
      </c>
      <c r="D2717" s="2"/>
      <c r="E2717" s="2">
        <f>+E2711+E2715</f>
        <v>320115.96000000002</v>
      </c>
      <c r="F2717" s="2"/>
      <c r="G2717" s="2">
        <f>+G2711+G2715</f>
        <v>72146.89</v>
      </c>
      <c r="H2717" s="2"/>
      <c r="I2717" s="2">
        <f>+I2711+I2715</f>
        <v>1721849</v>
      </c>
      <c r="J2717" s="2"/>
      <c r="K2717" s="4">
        <f>+K2711+K2715</f>
        <v>732761</v>
      </c>
      <c r="L2717" s="4"/>
      <c r="M2717" s="4">
        <f>+M2711+M2715</f>
        <v>1056875</v>
      </c>
      <c r="N2717" s="4"/>
      <c r="O2717" s="4">
        <f>+O2711+O2715</f>
        <v>0</v>
      </c>
      <c r="P2717" s="4"/>
      <c r="Q2717" s="4">
        <f>+Q2711+Q2715</f>
        <v>1056875</v>
      </c>
      <c r="R2717" s="2"/>
      <c r="S2717" s="4"/>
      <c r="T2717" s="7"/>
      <c r="U2717" s="18"/>
      <c r="AH2717" s="5"/>
    </row>
    <row r="2718" spans="1:34" s="3" customFormat="1" ht="11.85" customHeight="1" x14ac:dyDescent="0.2">
      <c r="C2718" s="2"/>
      <c r="D2718" s="2"/>
      <c r="E2718" s="2"/>
      <c r="F2718" s="2"/>
      <c r="G2718" s="2"/>
      <c r="H2718" s="2"/>
      <c r="I2718" s="2"/>
      <c r="J2718" s="2"/>
      <c r="K2718" s="4"/>
      <c r="L2718" s="2"/>
      <c r="M2718" s="4"/>
      <c r="N2718" s="2"/>
      <c r="O2718" s="4"/>
      <c r="P2718" s="2"/>
      <c r="Q2718" s="4"/>
      <c r="S2718" s="4"/>
      <c r="T2718" s="15"/>
      <c r="AH2718" s="5"/>
    </row>
    <row r="2719" spans="1:34" s="3" customFormat="1" ht="11.85" customHeight="1" x14ac:dyDescent="0.2">
      <c r="C2719" s="2"/>
      <c r="D2719" s="2"/>
      <c r="E2719" s="2"/>
      <c r="F2719" s="2"/>
      <c r="G2719" s="2"/>
      <c r="H2719" s="2"/>
      <c r="I2719" s="2"/>
      <c r="J2719" s="2"/>
      <c r="K2719" s="4"/>
      <c r="L2719" s="2"/>
      <c r="M2719" s="4"/>
      <c r="N2719" s="2"/>
      <c r="O2719" s="4"/>
      <c r="P2719" s="2"/>
      <c r="Q2719" s="4"/>
      <c r="S2719" s="4"/>
      <c r="T2719" s="15"/>
      <c r="AH2719" s="5"/>
    </row>
    <row r="2720" spans="1:34" s="3" customFormat="1" ht="11.85" customHeight="1" x14ac:dyDescent="0.2">
      <c r="C2720" s="2"/>
      <c r="D2720" s="2"/>
      <c r="E2720" s="2"/>
      <c r="F2720" s="2"/>
      <c r="G2720" s="2"/>
      <c r="H2720" s="2"/>
      <c r="I2720" s="2"/>
      <c r="J2720" s="2"/>
      <c r="K2720" s="4"/>
      <c r="L2720" s="2"/>
      <c r="M2720" s="4"/>
      <c r="N2720" s="2"/>
      <c r="O2720" s="4"/>
      <c r="P2720" s="2"/>
      <c r="Q2720" s="4"/>
      <c r="S2720" s="4"/>
      <c r="T2720" s="15"/>
      <c r="AH2720" s="5"/>
    </row>
    <row r="2721" spans="3:34" s="3" customFormat="1" ht="11.85" customHeight="1" x14ac:dyDescent="0.2">
      <c r="C2721" s="2"/>
      <c r="D2721" s="2"/>
      <c r="E2721" s="2"/>
      <c r="F2721" s="2"/>
      <c r="G2721" s="2"/>
      <c r="H2721" s="2"/>
      <c r="I2721" s="2"/>
      <c r="J2721" s="2"/>
      <c r="K2721" s="4"/>
      <c r="L2721" s="2"/>
      <c r="M2721" s="4"/>
      <c r="N2721" s="2"/>
      <c r="O2721" s="4"/>
      <c r="P2721" s="2"/>
      <c r="Q2721" s="4"/>
      <c r="S2721" s="4"/>
      <c r="T2721" s="15"/>
      <c r="AH2721" s="5"/>
    </row>
    <row r="2722" spans="3:34" s="3" customFormat="1" ht="11.85" customHeight="1" x14ac:dyDescent="0.2">
      <c r="C2722" s="2"/>
      <c r="D2722" s="2"/>
      <c r="E2722" s="2"/>
      <c r="F2722" s="2"/>
      <c r="G2722" s="2"/>
      <c r="H2722" s="2"/>
      <c r="I2722" s="2"/>
      <c r="J2722" s="2"/>
      <c r="K2722" s="4"/>
      <c r="L2722" s="2"/>
      <c r="M2722" s="4"/>
      <c r="N2722" s="2"/>
      <c r="O2722" s="4"/>
      <c r="P2722" s="2"/>
      <c r="Q2722" s="4"/>
      <c r="S2722" s="4"/>
      <c r="T2722" s="15"/>
      <c r="AH2722" s="5"/>
    </row>
    <row r="2723" spans="3:34" s="3" customFormat="1" ht="11.85" customHeight="1" x14ac:dyDescent="0.2">
      <c r="C2723" s="2"/>
      <c r="D2723" s="2"/>
      <c r="E2723" s="2"/>
      <c r="F2723" s="2"/>
      <c r="G2723" s="2"/>
      <c r="H2723" s="2"/>
      <c r="I2723" s="2"/>
      <c r="J2723" s="2"/>
      <c r="K2723" s="4"/>
      <c r="L2723" s="2"/>
      <c r="M2723" s="4"/>
      <c r="N2723" s="2"/>
      <c r="O2723" s="4"/>
      <c r="P2723" s="2"/>
      <c r="Q2723" s="4"/>
      <c r="S2723" s="4"/>
      <c r="T2723" s="15"/>
      <c r="AH2723" s="5"/>
    </row>
    <row r="2724" spans="3:34" s="3" customFormat="1" ht="11.85" customHeight="1" x14ac:dyDescent="0.2">
      <c r="C2724" s="2"/>
      <c r="D2724" s="2"/>
      <c r="E2724" s="2"/>
      <c r="F2724" s="2"/>
      <c r="G2724" s="2"/>
      <c r="H2724" s="2"/>
      <c r="I2724" s="2"/>
      <c r="J2724" s="2"/>
      <c r="K2724" s="4"/>
      <c r="L2724" s="2"/>
      <c r="M2724" s="4"/>
      <c r="N2724" s="2"/>
      <c r="O2724" s="4"/>
      <c r="P2724" s="2"/>
      <c r="Q2724" s="4"/>
      <c r="S2724" s="4"/>
      <c r="T2724" s="15"/>
      <c r="AH2724" s="5"/>
    </row>
    <row r="2725" spans="3:34" s="3" customFormat="1" ht="11.85" customHeight="1" x14ac:dyDescent="0.2">
      <c r="C2725" s="2"/>
      <c r="D2725" s="2"/>
      <c r="E2725" s="2"/>
      <c r="F2725" s="2"/>
      <c r="G2725" s="2"/>
      <c r="H2725" s="2"/>
      <c r="I2725" s="2"/>
      <c r="J2725" s="2"/>
      <c r="K2725" s="4"/>
      <c r="L2725" s="2"/>
      <c r="M2725" s="4"/>
      <c r="N2725" s="2"/>
      <c r="O2725" s="4"/>
      <c r="P2725" s="2"/>
      <c r="Q2725" s="4"/>
      <c r="S2725" s="4"/>
      <c r="T2725" s="15"/>
      <c r="AH2725" s="5"/>
    </row>
    <row r="2726" spans="3:34" s="3" customFormat="1" ht="11.85" customHeight="1" x14ac:dyDescent="0.2">
      <c r="C2726" s="2"/>
      <c r="D2726" s="2"/>
      <c r="E2726" s="2"/>
      <c r="F2726" s="2"/>
      <c r="G2726" s="2"/>
      <c r="H2726" s="2"/>
      <c r="I2726" s="2"/>
      <c r="J2726" s="2"/>
      <c r="K2726" s="4"/>
      <c r="L2726" s="2"/>
      <c r="M2726" s="4"/>
      <c r="N2726" s="2"/>
      <c r="O2726" s="4"/>
      <c r="P2726" s="2"/>
      <c r="Q2726" s="4"/>
      <c r="S2726" s="4"/>
      <c r="T2726" s="15"/>
      <c r="AH2726" s="5"/>
    </row>
    <row r="2727" spans="3:34" s="3" customFormat="1" ht="11.85" customHeight="1" x14ac:dyDescent="0.2">
      <c r="C2727" s="2"/>
      <c r="D2727" s="2"/>
      <c r="E2727" s="2"/>
      <c r="F2727" s="2"/>
      <c r="G2727" s="2"/>
      <c r="H2727" s="2"/>
      <c r="I2727" s="2"/>
      <c r="J2727" s="2"/>
      <c r="K2727" s="4"/>
      <c r="L2727" s="2"/>
      <c r="M2727" s="4"/>
      <c r="N2727" s="2"/>
      <c r="O2727" s="4"/>
      <c r="P2727" s="2"/>
      <c r="Q2727" s="4"/>
      <c r="S2727" s="4"/>
      <c r="T2727" s="15"/>
      <c r="AH2727" s="5"/>
    </row>
    <row r="2728" spans="3:34" s="3" customFormat="1" ht="11.85" customHeight="1" x14ac:dyDescent="0.2">
      <c r="C2728" s="2"/>
      <c r="D2728" s="2"/>
      <c r="E2728" s="2"/>
      <c r="F2728" s="2"/>
      <c r="G2728" s="2"/>
      <c r="H2728" s="2"/>
      <c r="I2728" s="2"/>
      <c r="J2728" s="2"/>
      <c r="K2728" s="4"/>
      <c r="L2728" s="2"/>
      <c r="M2728" s="4"/>
      <c r="N2728" s="2"/>
      <c r="O2728" s="4"/>
      <c r="P2728" s="2"/>
      <c r="Q2728" s="4"/>
      <c r="S2728" s="4"/>
      <c r="T2728" s="15"/>
      <c r="AH2728" s="5"/>
    </row>
    <row r="2729" spans="3:34" s="3" customFormat="1" ht="11.85" customHeight="1" x14ac:dyDescent="0.2">
      <c r="C2729" s="2"/>
      <c r="D2729" s="2"/>
      <c r="E2729" s="2"/>
      <c r="F2729" s="2"/>
      <c r="G2729" s="2"/>
      <c r="H2729" s="2"/>
      <c r="I2729" s="2"/>
      <c r="J2729" s="2"/>
      <c r="K2729" s="4"/>
      <c r="L2729" s="2"/>
      <c r="M2729" s="4"/>
      <c r="N2729" s="2"/>
      <c r="O2729" s="4"/>
      <c r="P2729" s="2"/>
      <c r="Q2729" s="4"/>
      <c r="S2729" s="4"/>
      <c r="T2729" s="15"/>
      <c r="AH2729" s="5"/>
    </row>
    <row r="2730" spans="3:34" s="3" customFormat="1" ht="11.85" customHeight="1" x14ac:dyDescent="0.2">
      <c r="C2730" s="2"/>
      <c r="D2730" s="2"/>
      <c r="E2730" s="2"/>
      <c r="F2730" s="2"/>
      <c r="G2730" s="2"/>
      <c r="H2730" s="2"/>
      <c r="I2730" s="2"/>
      <c r="J2730" s="2"/>
      <c r="K2730" s="4"/>
      <c r="L2730" s="2"/>
      <c r="M2730" s="4"/>
      <c r="N2730" s="2"/>
      <c r="O2730" s="4"/>
      <c r="P2730" s="2"/>
      <c r="Q2730" s="4"/>
      <c r="S2730" s="4"/>
      <c r="T2730" s="15"/>
      <c r="AH2730" s="5"/>
    </row>
    <row r="2731" spans="3:34" s="3" customFormat="1" ht="11.85" customHeight="1" x14ac:dyDescent="0.2">
      <c r="C2731" s="2"/>
      <c r="D2731" s="2"/>
      <c r="E2731" s="2"/>
      <c r="F2731" s="2"/>
      <c r="G2731" s="2"/>
      <c r="H2731" s="2"/>
      <c r="I2731" s="2"/>
      <c r="J2731" s="2"/>
      <c r="K2731" s="4"/>
      <c r="L2731" s="2"/>
      <c r="M2731" s="4"/>
      <c r="N2731" s="2"/>
      <c r="O2731" s="4"/>
      <c r="P2731" s="2"/>
      <c r="Q2731" s="4"/>
      <c r="S2731" s="4"/>
      <c r="T2731" s="15"/>
      <c r="AH2731" s="5"/>
    </row>
    <row r="2732" spans="3:34" s="3" customFormat="1" ht="11.85" customHeight="1" x14ac:dyDescent="0.2">
      <c r="C2732" s="2"/>
      <c r="D2732" s="2"/>
      <c r="E2732" s="2"/>
      <c r="F2732" s="2"/>
      <c r="G2732" s="2"/>
      <c r="H2732" s="2"/>
      <c r="I2732" s="2"/>
      <c r="J2732" s="2"/>
      <c r="K2732" s="4"/>
      <c r="L2732" s="2"/>
      <c r="M2732" s="4"/>
      <c r="N2732" s="2"/>
      <c r="O2732" s="4"/>
      <c r="P2732" s="2"/>
      <c r="Q2732" s="4"/>
      <c r="S2732" s="4"/>
      <c r="T2732" s="15"/>
      <c r="AH2732" s="5"/>
    </row>
    <row r="2733" spans="3:34" s="3" customFormat="1" ht="11.85" customHeight="1" x14ac:dyDescent="0.2">
      <c r="C2733" s="2"/>
      <c r="D2733" s="2"/>
      <c r="E2733" s="2"/>
      <c r="F2733" s="2"/>
      <c r="G2733" s="2"/>
      <c r="H2733" s="2"/>
      <c r="I2733" s="2"/>
      <c r="J2733" s="2"/>
      <c r="K2733" s="4"/>
      <c r="L2733" s="2"/>
      <c r="M2733" s="4"/>
      <c r="N2733" s="2"/>
      <c r="O2733" s="4"/>
      <c r="P2733" s="2"/>
      <c r="Q2733" s="4"/>
      <c r="S2733" s="4"/>
      <c r="T2733" s="15"/>
      <c r="AH2733" s="5"/>
    </row>
    <row r="2734" spans="3:34" s="3" customFormat="1" ht="11.85" customHeight="1" x14ac:dyDescent="0.2">
      <c r="C2734" s="2"/>
      <c r="D2734" s="2"/>
      <c r="E2734" s="2"/>
      <c r="F2734" s="2"/>
      <c r="G2734" s="2"/>
      <c r="H2734" s="2"/>
      <c r="I2734" s="2"/>
      <c r="J2734" s="2"/>
      <c r="K2734" s="4"/>
      <c r="L2734" s="2"/>
      <c r="M2734" s="4"/>
      <c r="N2734" s="2"/>
      <c r="O2734" s="4"/>
      <c r="P2734" s="2"/>
      <c r="Q2734" s="4"/>
      <c r="S2734" s="4"/>
      <c r="T2734" s="15"/>
      <c r="AH2734" s="5"/>
    </row>
    <row r="2735" spans="3:34" s="3" customFormat="1" ht="11.85" customHeight="1" x14ac:dyDescent="0.2">
      <c r="C2735" s="2"/>
      <c r="D2735" s="2"/>
      <c r="E2735" s="2"/>
      <c r="F2735" s="2"/>
      <c r="G2735" s="2"/>
      <c r="H2735" s="2"/>
      <c r="I2735" s="2"/>
      <c r="J2735" s="2"/>
      <c r="K2735" s="4"/>
      <c r="L2735" s="2"/>
      <c r="M2735" s="4"/>
      <c r="N2735" s="2"/>
      <c r="O2735" s="4"/>
      <c r="P2735" s="2"/>
      <c r="Q2735" s="4"/>
      <c r="S2735" s="4"/>
      <c r="T2735" s="15"/>
      <c r="AH2735" s="5"/>
    </row>
    <row r="2736" spans="3:34" s="3" customFormat="1" ht="11.85" customHeight="1" x14ac:dyDescent="0.2">
      <c r="C2736" s="2"/>
      <c r="D2736" s="2"/>
      <c r="E2736" s="2"/>
      <c r="F2736" s="2"/>
      <c r="G2736" s="2"/>
      <c r="H2736" s="2"/>
      <c r="I2736" s="2"/>
      <c r="J2736" s="2"/>
      <c r="K2736" s="4"/>
      <c r="L2736" s="2"/>
      <c r="M2736" s="4"/>
      <c r="N2736" s="2"/>
      <c r="O2736" s="4"/>
      <c r="P2736" s="2"/>
      <c r="Q2736" s="4"/>
      <c r="S2736" s="4"/>
      <c r="T2736" s="15"/>
      <c r="AH2736" s="5"/>
    </row>
    <row r="2737" spans="3:34" s="3" customFormat="1" ht="11.85" customHeight="1" x14ac:dyDescent="0.2">
      <c r="C2737" s="2"/>
      <c r="D2737" s="2"/>
      <c r="E2737" s="2"/>
      <c r="F2737" s="2"/>
      <c r="G2737" s="2"/>
      <c r="H2737" s="2"/>
      <c r="I2737" s="2"/>
      <c r="J2737" s="2"/>
      <c r="K2737" s="4"/>
      <c r="L2737" s="2"/>
      <c r="M2737" s="4"/>
      <c r="N2737" s="2"/>
      <c r="O2737" s="4"/>
      <c r="P2737" s="2"/>
      <c r="Q2737" s="4"/>
      <c r="S2737" s="4"/>
      <c r="T2737" s="15"/>
      <c r="AH2737" s="5"/>
    </row>
    <row r="2738" spans="3:34" s="3" customFormat="1" ht="11.85" customHeight="1" x14ac:dyDescent="0.2">
      <c r="C2738" s="2"/>
      <c r="D2738" s="2"/>
      <c r="E2738" s="2"/>
      <c r="F2738" s="2"/>
      <c r="G2738" s="2"/>
      <c r="H2738" s="2"/>
      <c r="I2738" s="2"/>
      <c r="J2738" s="2"/>
      <c r="K2738" s="4"/>
      <c r="L2738" s="2"/>
      <c r="M2738" s="4"/>
      <c r="N2738" s="2"/>
      <c r="O2738" s="4"/>
      <c r="P2738" s="2"/>
      <c r="Q2738" s="4"/>
      <c r="S2738" s="4"/>
      <c r="T2738" s="15"/>
      <c r="AH2738" s="5"/>
    </row>
    <row r="2739" spans="3:34" s="3" customFormat="1" ht="11.85" customHeight="1" x14ac:dyDescent="0.2">
      <c r="C2739" s="2"/>
      <c r="D2739" s="2"/>
      <c r="E2739" s="2"/>
      <c r="F2739" s="2"/>
      <c r="G2739" s="2"/>
      <c r="H2739" s="2"/>
      <c r="I2739" s="2"/>
      <c r="J2739" s="2"/>
      <c r="K2739" s="4"/>
      <c r="L2739" s="2"/>
      <c r="M2739" s="4"/>
      <c r="N2739" s="2"/>
      <c r="O2739" s="4"/>
      <c r="P2739" s="2"/>
      <c r="Q2739" s="4"/>
      <c r="S2739" s="4"/>
      <c r="T2739" s="15"/>
      <c r="AH2739" s="5"/>
    </row>
    <row r="2740" spans="3:34" s="3" customFormat="1" ht="11.85" customHeight="1" x14ac:dyDescent="0.2">
      <c r="C2740" s="2"/>
      <c r="D2740" s="2"/>
      <c r="E2740" s="2"/>
      <c r="F2740" s="2"/>
      <c r="G2740" s="2"/>
      <c r="H2740" s="2"/>
      <c r="I2740" s="2"/>
      <c r="J2740" s="2"/>
      <c r="K2740" s="4"/>
      <c r="L2740" s="2"/>
      <c r="M2740" s="4"/>
      <c r="N2740" s="2"/>
      <c r="O2740" s="4"/>
      <c r="P2740" s="2"/>
      <c r="Q2740" s="4"/>
      <c r="S2740" s="4"/>
      <c r="T2740" s="15"/>
      <c r="AH2740" s="5"/>
    </row>
    <row r="2741" spans="3:34" s="3" customFormat="1" ht="11.85" customHeight="1" x14ac:dyDescent="0.2">
      <c r="C2741" s="2"/>
      <c r="D2741" s="2"/>
      <c r="E2741" s="2"/>
      <c r="F2741" s="2"/>
      <c r="G2741" s="2"/>
      <c r="H2741" s="2"/>
      <c r="I2741" s="2"/>
      <c r="J2741" s="2"/>
      <c r="K2741" s="4"/>
      <c r="L2741" s="2"/>
      <c r="M2741" s="4"/>
      <c r="N2741" s="2"/>
      <c r="O2741" s="4"/>
      <c r="P2741" s="2"/>
      <c r="Q2741" s="4"/>
      <c r="S2741" s="4"/>
      <c r="T2741" s="15"/>
      <c r="AH2741" s="5"/>
    </row>
    <row r="2742" spans="3:34" s="3" customFormat="1" ht="11.25" customHeight="1" x14ac:dyDescent="0.2">
      <c r="C2742" s="2"/>
      <c r="D2742" s="2"/>
      <c r="E2742" s="2"/>
      <c r="F2742" s="2"/>
      <c r="G2742" s="2"/>
      <c r="H2742" s="2"/>
      <c r="I2742" s="2"/>
      <c r="J2742" s="2"/>
      <c r="K2742" s="4"/>
      <c r="L2742" s="2"/>
      <c r="M2742" s="4"/>
      <c r="N2742" s="2"/>
      <c r="O2742" s="4"/>
      <c r="P2742" s="2"/>
      <c r="Q2742" s="4"/>
      <c r="S2742" s="4"/>
      <c r="T2742" s="15"/>
      <c r="AH2742" s="5"/>
    </row>
    <row r="2743" spans="3:34" s="3" customFormat="1" ht="11.85" customHeight="1" x14ac:dyDescent="0.2">
      <c r="C2743" s="2"/>
      <c r="D2743" s="2"/>
      <c r="E2743" s="2"/>
      <c r="F2743" s="2"/>
      <c r="G2743" s="2"/>
      <c r="H2743" s="2"/>
      <c r="I2743" s="2"/>
      <c r="J2743" s="2"/>
      <c r="K2743" s="4"/>
      <c r="L2743" s="2"/>
      <c r="M2743" s="4"/>
      <c r="N2743" s="2"/>
      <c r="O2743" s="4"/>
      <c r="P2743" s="2"/>
      <c r="Q2743" s="4"/>
      <c r="S2743" s="4"/>
      <c r="T2743" s="15"/>
      <c r="AH2743" s="5"/>
    </row>
    <row r="2744" spans="3:34" s="3" customFormat="1" ht="11.85" customHeight="1" x14ac:dyDescent="0.2">
      <c r="C2744" s="2"/>
      <c r="D2744" s="2"/>
      <c r="E2744" s="2"/>
      <c r="F2744" s="2"/>
      <c r="G2744" s="2"/>
      <c r="H2744" s="2"/>
      <c r="I2744" s="2"/>
      <c r="J2744" s="2"/>
      <c r="K2744" s="4"/>
      <c r="L2744" s="2"/>
      <c r="M2744" s="4"/>
      <c r="N2744" s="2"/>
      <c r="O2744" s="4"/>
      <c r="P2744" s="2"/>
      <c r="Q2744" s="4"/>
      <c r="S2744" s="4"/>
      <c r="T2744" s="15"/>
      <c r="AH2744" s="5"/>
    </row>
    <row r="2745" spans="3:34" s="3" customFormat="1" ht="11.85" customHeight="1" x14ac:dyDescent="0.2">
      <c r="C2745" s="2"/>
      <c r="D2745" s="2"/>
      <c r="E2745" s="2"/>
      <c r="F2745" s="2"/>
      <c r="G2745" s="2"/>
      <c r="H2745" s="2"/>
      <c r="I2745" s="2"/>
      <c r="J2745" s="2"/>
      <c r="K2745" s="4"/>
      <c r="L2745" s="2"/>
      <c r="M2745" s="4"/>
      <c r="N2745" s="2"/>
      <c r="O2745" s="4"/>
      <c r="P2745" s="2"/>
      <c r="Q2745" s="4"/>
      <c r="S2745" s="4"/>
      <c r="T2745" s="15"/>
      <c r="AH2745" s="5"/>
    </row>
    <row r="2746" spans="3:34" s="3" customFormat="1" ht="11.85" customHeight="1" x14ac:dyDescent="0.2">
      <c r="C2746" s="2"/>
      <c r="D2746" s="2"/>
      <c r="E2746" s="2"/>
      <c r="F2746" s="2"/>
      <c r="G2746" s="2"/>
      <c r="H2746" s="2"/>
      <c r="I2746" s="2"/>
      <c r="J2746" s="2"/>
      <c r="K2746" s="4"/>
      <c r="L2746" s="2"/>
      <c r="M2746" s="4"/>
      <c r="N2746" s="2"/>
      <c r="O2746" s="4"/>
      <c r="P2746" s="2"/>
      <c r="Q2746" s="4"/>
      <c r="S2746" s="4"/>
      <c r="T2746" s="15"/>
      <c r="AH2746" s="5"/>
    </row>
    <row r="2747" spans="3:34" s="3" customFormat="1" ht="11.85" customHeight="1" x14ac:dyDescent="0.2">
      <c r="C2747" s="2"/>
      <c r="D2747" s="2"/>
      <c r="E2747" s="2"/>
      <c r="F2747" s="2"/>
      <c r="G2747" s="2"/>
      <c r="H2747" s="2"/>
      <c r="I2747" s="2"/>
      <c r="J2747" s="2"/>
      <c r="K2747" s="4"/>
      <c r="L2747" s="2"/>
      <c r="M2747" s="4"/>
      <c r="N2747" s="2"/>
      <c r="O2747" s="4"/>
      <c r="P2747" s="2"/>
      <c r="Q2747" s="4"/>
      <c r="S2747" s="4"/>
      <c r="T2747" s="15"/>
      <c r="AH2747" s="5"/>
    </row>
    <row r="2748" spans="3:34" s="3" customFormat="1" ht="11.85" customHeight="1" x14ac:dyDescent="0.2">
      <c r="C2748" s="2"/>
      <c r="D2748" s="2"/>
      <c r="E2748" s="2"/>
      <c r="F2748" s="2"/>
      <c r="G2748" s="2"/>
      <c r="H2748" s="2"/>
      <c r="I2748" s="2"/>
      <c r="J2748" s="2"/>
      <c r="K2748" s="4"/>
      <c r="L2748" s="2"/>
      <c r="M2748" s="4"/>
      <c r="N2748" s="2"/>
      <c r="O2748" s="4"/>
      <c r="P2748" s="2"/>
      <c r="Q2748" s="4"/>
      <c r="S2748" s="4"/>
      <c r="T2748" s="15"/>
      <c r="AH2748" s="5"/>
    </row>
    <row r="2749" spans="3:34" s="3" customFormat="1" ht="11.85" customHeight="1" x14ac:dyDescent="0.2">
      <c r="C2749" s="2"/>
      <c r="D2749" s="2"/>
      <c r="E2749" s="2"/>
      <c r="F2749" s="2"/>
      <c r="G2749" s="2"/>
      <c r="H2749" s="2"/>
      <c r="I2749" s="2"/>
      <c r="J2749" s="2"/>
      <c r="K2749" s="4"/>
      <c r="L2749" s="2"/>
      <c r="M2749" s="4"/>
      <c r="N2749" s="2"/>
      <c r="O2749" s="4"/>
      <c r="P2749" s="2"/>
      <c r="Q2749" s="4"/>
      <c r="S2749" s="4"/>
      <c r="T2749" s="15"/>
      <c r="AH2749" s="5"/>
    </row>
    <row r="2750" spans="3:34" s="3" customFormat="1" ht="11.85" customHeight="1" x14ac:dyDescent="0.2">
      <c r="C2750" s="2"/>
      <c r="D2750" s="2"/>
      <c r="E2750" s="2"/>
      <c r="F2750" s="2"/>
      <c r="G2750" s="2"/>
      <c r="H2750" s="2"/>
      <c r="I2750" s="2"/>
      <c r="J2750" s="2"/>
      <c r="K2750" s="4"/>
      <c r="L2750" s="2"/>
      <c r="M2750" s="4"/>
      <c r="N2750" s="2"/>
      <c r="O2750" s="4"/>
      <c r="P2750" s="2"/>
      <c r="Q2750" s="4"/>
      <c r="S2750" s="4"/>
      <c r="T2750" s="15"/>
      <c r="AH2750" s="5"/>
    </row>
    <row r="2751" spans="3:34" s="3" customFormat="1" ht="11.85" customHeight="1" x14ac:dyDescent="0.2">
      <c r="C2751" s="2"/>
      <c r="D2751" s="2"/>
      <c r="E2751" s="2"/>
      <c r="F2751" s="2"/>
      <c r="G2751" s="2"/>
      <c r="H2751" s="2"/>
      <c r="I2751" s="2"/>
      <c r="J2751" s="2"/>
      <c r="K2751" s="4"/>
      <c r="L2751" s="2"/>
      <c r="M2751" s="4"/>
      <c r="N2751" s="2"/>
      <c r="O2751" s="4"/>
      <c r="P2751" s="2"/>
      <c r="Q2751" s="4"/>
      <c r="S2751" s="4"/>
      <c r="T2751" s="15"/>
      <c r="AH2751" s="5"/>
    </row>
    <row r="2752" spans="3:34" s="3" customFormat="1" ht="11.85" customHeight="1" x14ac:dyDescent="0.2">
      <c r="C2752" s="2"/>
      <c r="D2752" s="2"/>
      <c r="E2752" s="2"/>
      <c r="F2752" s="2"/>
      <c r="G2752" s="2"/>
      <c r="H2752" s="2"/>
      <c r="I2752" s="2"/>
      <c r="J2752" s="2"/>
      <c r="K2752" s="4"/>
      <c r="L2752" s="2"/>
      <c r="M2752" s="4"/>
      <c r="N2752" s="2"/>
      <c r="O2752" s="4"/>
      <c r="P2752" s="2"/>
      <c r="Q2752" s="4"/>
      <c r="S2752" s="4"/>
      <c r="T2752" s="15"/>
      <c r="AH2752" s="5"/>
    </row>
    <row r="2753" spans="1:34" s="3" customFormat="1" ht="11.85" customHeight="1" x14ac:dyDescent="0.2">
      <c r="C2753" s="2"/>
      <c r="D2753" s="2"/>
      <c r="E2753" s="2"/>
      <c r="F2753" s="2"/>
      <c r="G2753" s="2"/>
      <c r="H2753" s="2"/>
      <c r="I2753" s="2"/>
      <c r="J2753" s="2"/>
      <c r="K2753" s="4"/>
      <c r="L2753" s="2"/>
      <c r="M2753" s="4"/>
      <c r="N2753" s="2"/>
      <c r="O2753" s="4"/>
      <c r="P2753" s="2"/>
      <c r="Q2753" s="4"/>
      <c r="S2753" s="4"/>
      <c r="T2753" s="15"/>
      <c r="AH2753" s="5"/>
    </row>
    <row r="2754" spans="1:34" s="3" customFormat="1" ht="11.85" customHeight="1" x14ac:dyDescent="0.2">
      <c r="C2754" s="2"/>
      <c r="D2754" s="2"/>
      <c r="E2754" s="2"/>
      <c r="F2754" s="2"/>
      <c r="G2754" s="2"/>
      <c r="H2754" s="2"/>
      <c r="I2754" s="2"/>
      <c r="J2754" s="2"/>
      <c r="K2754" s="4"/>
      <c r="L2754" s="2"/>
      <c r="M2754" s="4"/>
      <c r="N2754" s="2"/>
      <c r="O2754" s="4"/>
      <c r="P2754" s="2"/>
      <c r="Q2754" s="4"/>
      <c r="S2754" s="4"/>
      <c r="T2754" s="15"/>
      <c r="AH2754" s="5"/>
    </row>
    <row r="2755" spans="1:34" s="3" customFormat="1" ht="11.85" customHeight="1" x14ac:dyDescent="0.2">
      <c r="A2755" s="26"/>
      <c r="B2755" s="26"/>
      <c r="C2755" s="20"/>
      <c r="D2755" s="20"/>
      <c r="E2755" s="20"/>
      <c r="F2755" s="20"/>
      <c r="G2755" s="20"/>
      <c r="H2755" s="20"/>
      <c r="I2755" s="20"/>
      <c r="J2755" s="20"/>
      <c r="K2755" s="21"/>
      <c r="L2755" s="20"/>
      <c r="M2755" s="21"/>
      <c r="N2755" s="20"/>
      <c r="O2755" s="21"/>
      <c r="P2755" s="20"/>
      <c r="Q2755" s="21"/>
      <c r="S2755" s="4"/>
      <c r="T2755" s="15"/>
      <c r="AH2755" s="5"/>
    </row>
    <row r="2756" spans="1:34" s="3" customFormat="1" ht="11.85" customHeight="1" x14ac:dyDescent="0.2">
      <c r="A2756" s="26"/>
      <c r="B2756" s="26"/>
      <c r="C2756" s="20"/>
      <c r="D2756" s="20"/>
      <c r="E2756" s="20"/>
      <c r="F2756" s="20"/>
      <c r="G2756" s="20"/>
      <c r="H2756" s="20"/>
      <c r="I2756" s="20"/>
      <c r="J2756" s="20"/>
      <c r="K2756" s="21"/>
      <c r="L2756" s="20"/>
      <c r="M2756" s="21"/>
      <c r="N2756" s="20"/>
      <c r="O2756" s="21"/>
      <c r="P2756" s="20"/>
      <c r="Q2756" s="21"/>
      <c r="R2756" s="2"/>
      <c r="S2756" s="4"/>
      <c r="T2756" s="7"/>
      <c r="AH2756" s="5"/>
    </row>
    <row r="2757" spans="1:34" s="3" customFormat="1" ht="11.85" customHeight="1" x14ac:dyDescent="0.2">
      <c r="A2757" s="26"/>
      <c r="B2757" s="26"/>
      <c r="C2757" s="20"/>
      <c r="D2757" s="20"/>
      <c r="E2757" s="20"/>
      <c r="F2757" s="20"/>
      <c r="G2757" s="20"/>
      <c r="H2757" s="20"/>
      <c r="I2757" s="20"/>
      <c r="J2757" s="20"/>
      <c r="K2757" s="21"/>
      <c r="L2757" s="20"/>
      <c r="M2757" s="21"/>
      <c r="N2757" s="20"/>
      <c r="O2757" s="21"/>
      <c r="P2757" s="20"/>
      <c r="Q2757" s="21"/>
      <c r="S2757" s="4"/>
      <c r="T2757" s="7"/>
      <c r="AH2757" s="5"/>
    </row>
    <row r="2758" spans="1:34" s="3" customFormat="1" ht="11.85" customHeight="1" x14ac:dyDescent="0.2">
      <c r="A2758" s="26"/>
      <c r="B2758" s="26"/>
      <c r="C2758" s="20"/>
      <c r="D2758" s="20"/>
      <c r="E2758" s="20"/>
      <c r="F2758" s="20"/>
      <c r="G2758" s="20"/>
      <c r="H2758" s="20"/>
      <c r="I2758" s="20"/>
      <c r="J2758" s="20"/>
      <c r="K2758" s="21"/>
      <c r="L2758" s="20"/>
      <c r="M2758" s="21"/>
      <c r="N2758" s="20"/>
      <c r="O2758" s="21"/>
      <c r="P2758" s="20"/>
      <c r="Q2758" s="21"/>
      <c r="S2758" s="4"/>
      <c r="T2758" s="7"/>
      <c r="AH2758" s="5"/>
    </row>
    <row r="2759" spans="1:34" s="3" customFormat="1" ht="11.85" customHeight="1" x14ac:dyDescent="0.2">
      <c r="A2759" s="26"/>
      <c r="B2759" s="26"/>
      <c r="C2759" s="20"/>
      <c r="D2759" s="20"/>
      <c r="E2759" s="20"/>
      <c r="F2759" s="20"/>
      <c r="G2759" s="20"/>
      <c r="H2759" s="20"/>
      <c r="I2759" s="20"/>
      <c r="J2759" s="20"/>
      <c r="K2759" s="21"/>
      <c r="L2759" s="20"/>
      <c r="M2759" s="21"/>
      <c r="N2759" s="20"/>
      <c r="O2759" s="21"/>
      <c r="P2759" s="20"/>
      <c r="Q2759" s="21"/>
      <c r="S2759" s="4"/>
      <c r="T2759" s="7"/>
      <c r="AH2759" s="5"/>
    </row>
    <row r="2760" spans="1:34" s="3" customFormat="1" ht="11.85" customHeight="1" x14ac:dyDescent="0.2">
      <c r="A2760" s="26"/>
      <c r="B2760" s="26"/>
      <c r="C2760" s="20"/>
      <c r="D2760" s="20"/>
      <c r="E2760" s="20"/>
      <c r="F2760" s="20"/>
      <c r="G2760" s="20"/>
      <c r="H2760" s="20"/>
      <c r="I2760" s="20"/>
      <c r="J2760" s="20"/>
      <c r="K2760" s="21"/>
      <c r="L2760" s="20"/>
      <c r="M2760" s="21"/>
      <c r="N2760" s="20"/>
      <c r="O2760" s="21"/>
      <c r="P2760" s="20"/>
      <c r="Q2760" s="21"/>
      <c r="S2760" s="4"/>
      <c r="T2760" s="7"/>
      <c r="AH2760" s="5"/>
    </row>
    <row r="2761" spans="1:34" s="3" customFormat="1" ht="11.85" customHeight="1" x14ac:dyDescent="0.2">
      <c r="C2761" s="2"/>
      <c r="D2761" s="2"/>
      <c r="E2761" s="2"/>
      <c r="F2761" s="2"/>
      <c r="G2761" s="2"/>
      <c r="H2761" s="2"/>
      <c r="I2761" s="2"/>
      <c r="J2761" s="2"/>
      <c r="K2761" s="4"/>
      <c r="L2761" s="2"/>
      <c r="M2761" s="4"/>
      <c r="N2761" s="2"/>
      <c r="O2761" s="4"/>
      <c r="P2761" s="2"/>
      <c r="Q2761" s="4"/>
      <c r="S2761" s="4"/>
      <c r="T2761" s="7"/>
      <c r="AH2761" s="5"/>
    </row>
    <row r="2762" spans="1:34" s="3" customFormat="1" ht="11.85" customHeight="1" x14ac:dyDescent="0.2">
      <c r="A2762" s="1"/>
      <c r="B2762" s="1"/>
      <c r="C2762" s="2"/>
      <c r="E2762" s="2" t="str">
        <f>$E$1</f>
        <v>CITY OF BRADY</v>
      </c>
      <c r="G2762" s="2"/>
      <c r="I2762" s="2"/>
      <c r="K2762" s="4"/>
      <c r="M2762" s="4"/>
      <c r="O2762" s="4"/>
      <c r="Q2762" s="4"/>
      <c r="S2762" s="4"/>
      <c r="T2762" s="7"/>
      <c r="AH2762" s="5"/>
    </row>
    <row r="2763" spans="1:34" s="3" customFormat="1" ht="11.85" customHeight="1" x14ac:dyDescent="0.2">
      <c r="C2763" s="2"/>
      <c r="E2763" s="2" t="str">
        <f>$E$2</f>
        <v>BUDGET REPORT</v>
      </c>
      <c r="G2763" s="2"/>
      <c r="I2763" s="2"/>
      <c r="K2763" s="4"/>
      <c r="M2763" s="4"/>
      <c r="O2763" s="4"/>
      <c r="Q2763" s="4"/>
      <c r="S2763" s="4"/>
      <c r="T2763" s="7"/>
      <c r="AH2763" s="5"/>
    </row>
    <row r="2764" spans="1:34" s="3" customFormat="1" ht="11.85" customHeight="1" x14ac:dyDescent="0.2">
      <c r="C2764" s="2"/>
      <c r="E2764" s="2" t="str">
        <f>$E$3</f>
        <v>FISCAL YEAR 2017 - 2018</v>
      </c>
      <c r="G2764" s="2"/>
      <c r="I2764" s="2"/>
      <c r="K2764" s="4"/>
      <c r="M2764" s="4"/>
      <c r="O2764" s="4"/>
      <c r="Q2764" s="4"/>
      <c r="S2764" s="4"/>
      <c r="T2764" s="7"/>
      <c r="AH2764" s="5"/>
    </row>
    <row r="2765" spans="1:34" s="3" customFormat="1" ht="11.85" customHeight="1" x14ac:dyDescent="0.2">
      <c r="A2765" s="3" t="s">
        <v>1068</v>
      </c>
      <c r="C2765" s="2"/>
      <c r="E2765" s="2"/>
      <c r="G2765" s="2"/>
      <c r="I2765" s="2"/>
      <c r="K2765" s="4"/>
      <c r="M2765" s="4"/>
      <c r="O2765" s="4"/>
      <c r="Q2765" s="4"/>
      <c r="S2765" s="4"/>
      <c r="T2765" s="7"/>
      <c r="AH2765" s="5"/>
    </row>
    <row r="2766" spans="1:34" s="3" customFormat="1" ht="11.85" customHeight="1" x14ac:dyDescent="0.2">
      <c r="C2766" s="2"/>
      <c r="E2766" s="2"/>
      <c r="G2766" s="2"/>
      <c r="I2766" s="2"/>
      <c r="K2766" s="4"/>
      <c r="M2766" s="4"/>
      <c r="O2766" s="4"/>
      <c r="Q2766" s="4"/>
      <c r="S2766" s="4"/>
      <c r="T2766" s="7"/>
      <c r="AH2766" s="5"/>
    </row>
    <row r="2767" spans="1:34" s="3" customFormat="1" ht="11.85" customHeight="1" x14ac:dyDescent="0.2">
      <c r="C2767" s="2"/>
      <c r="E2767" s="2"/>
      <c r="G2767" s="2"/>
      <c r="I2767" s="49" t="str">
        <f>$I$6</f>
        <v>(----- 2016-2017 ------)</v>
      </c>
      <c r="J2767" s="49"/>
      <c r="K2767" s="49"/>
      <c r="L2767" s="8"/>
      <c r="M2767" s="49" t="str">
        <f>$M$6</f>
        <v>2017-2018</v>
      </c>
      <c r="N2767" s="49"/>
      <c r="O2767" s="49"/>
      <c r="P2767" s="49"/>
      <c r="Q2767" s="49"/>
      <c r="S2767" s="4"/>
      <c r="T2767" s="7"/>
      <c r="AH2767" s="5"/>
    </row>
    <row r="2768" spans="1:34" s="3" customFormat="1" ht="11.85" customHeight="1" x14ac:dyDescent="0.2">
      <c r="C2768" s="9" t="str">
        <f>$C$7</f>
        <v>2013-2014</v>
      </c>
      <c r="D2768" s="8"/>
      <c r="E2768" s="9" t="str">
        <f>$E$7</f>
        <v>2014-2015</v>
      </c>
      <c r="F2768" s="8"/>
      <c r="G2768" s="9" t="str">
        <f>$G$7</f>
        <v>2015-2016</v>
      </c>
      <c r="H2768" s="8"/>
      <c r="I2768" s="9" t="s">
        <v>9</v>
      </c>
      <c r="J2768" s="8"/>
      <c r="K2768" s="10" t="str">
        <f>+$K$7</f>
        <v>PROJECTED</v>
      </c>
      <c r="L2768" s="8"/>
      <c r="M2768" s="10" t="str">
        <f>$M$7</f>
        <v>2017-2018</v>
      </c>
      <c r="N2768" s="8"/>
      <c r="O2768" s="10" t="str">
        <f>$O$7</f>
        <v>2017-2018</v>
      </c>
      <c r="P2768" s="8"/>
      <c r="Q2768" s="10" t="str">
        <f>$Q$7</f>
        <v>APPROVED</v>
      </c>
      <c r="S2768" s="4"/>
      <c r="T2768" s="7"/>
      <c r="AH2768" s="5"/>
    </row>
    <row r="2769" spans="1:34" s="3" customFormat="1" ht="11.85" customHeight="1" x14ac:dyDescent="0.2">
      <c r="A2769" s="11" t="s">
        <v>247</v>
      </c>
      <c r="C2769" s="12" t="s">
        <v>12</v>
      </c>
      <c r="D2769" s="8"/>
      <c r="E2769" s="12" t="s">
        <v>12</v>
      </c>
      <c r="F2769" s="8"/>
      <c r="G2769" s="12" t="s">
        <v>12</v>
      </c>
      <c r="H2769" s="8"/>
      <c r="I2769" s="12" t="s">
        <v>13</v>
      </c>
      <c r="J2769" s="8"/>
      <c r="K2769" s="13" t="s">
        <v>13</v>
      </c>
      <c r="L2769" s="8"/>
      <c r="M2769" s="13" t="str">
        <f>$M$8</f>
        <v>BASE</v>
      </c>
      <c r="N2769" s="8"/>
      <c r="O2769" s="13" t="str">
        <f>$O$8</f>
        <v>SUPPLEMENTAL</v>
      </c>
      <c r="P2769" s="8"/>
      <c r="Q2769" s="13" t="str">
        <f>$Q$8</f>
        <v>BUDGET</v>
      </c>
      <c r="S2769" s="4"/>
      <c r="T2769" s="7"/>
      <c r="AH2769" s="5"/>
    </row>
    <row r="2770" spans="1:34" s="3" customFormat="1" ht="11.85" customHeight="1" x14ac:dyDescent="0.2">
      <c r="C2770" s="2"/>
      <c r="D2770" s="2"/>
      <c r="E2770" s="2"/>
      <c r="F2770" s="2"/>
      <c r="G2770" s="2"/>
      <c r="H2770" s="2"/>
      <c r="I2770" s="2"/>
      <c r="J2770" s="2"/>
      <c r="K2770" s="4"/>
      <c r="L2770" s="2"/>
      <c r="M2770" s="4"/>
      <c r="N2770" s="2"/>
      <c r="O2770" s="4"/>
      <c r="P2770" s="2"/>
      <c r="Q2770" s="4"/>
      <c r="S2770" s="4"/>
      <c r="T2770" s="7"/>
      <c r="AH2770" s="5"/>
    </row>
    <row r="2771" spans="1:34" s="3" customFormat="1" ht="11.85" customHeight="1" thickBot="1" x14ac:dyDescent="0.25">
      <c r="A2771" s="3" t="s">
        <v>1065</v>
      </c>
      <c r="C2771" s="23">
        <f>C2398+C2531+C2657+C2717</f>
        <v>7624514.8300000001</v>
      </c>
      <c r="D2771" s="2"/>
      <c r="E2771" s="23">
        <f>E2398+E2531+E2657+E2717</f>
        <v>8938280.9399999995</v>
      </c>
      <c r="F2771" s="2"/>
      <c r="G2771" s="23">
        <f>G2398+G2531+G2657+G2717</f>
        <v>7712484.9400000004</v>
      </c>
      <c r="H2771" s="2"/>
      <c r="I2771" s="23">
        <f>I2398+I2531+I2657+I2717</f>
        <v>10809240</v>
      </c>
      <c r="J2771" s="2"/>
      <c r="K2771" s="24">
        <f>K2398+K2531+K2657+K2717</f>
        <v>10133545</v>
      </c>
      <c r="L2771" s="2"/>
      <c r="M2771" s="24">
        <f>M2398+M2531+M2657+M2717</f>
        <v>9742924</v>
      </c>
      <c r="N2771" s="2"/>
      <c r="O2771" s="24">
        <f>O2398+O2531+O2657+O2717</f>
        <v>377600</v>
      </c>
      <c r="P2771" s="2"/>
      <c r="Q2771" s="24">
        <f>Q2398+Q2531+Q2657+Q2717</f>
        <v>10120524</v>
      </c>
      <c r="R2771" s="2"/>
      <c r="S2771" s="4"/>
      <c r="T2771" s="7"/>
      <c r="U2771" s="4"/>
      <c r="AH2771" s="5"/>
    </row>
    <row r="2772" spans="1:34" s="3" customFormat="1" ht="11.85" customHeight="1" thickTop="1" x14ac:dyDescent="0.2">
      <c r="C2772" s="2"/>
      <c r="D2772" s="2"/>
      <c r="E2772" s="2"/>
      <c r="F2772" s="2"/>
      <c r="G2772" s="2"/>
      <c r="H2772" s="2"/>
      <c r="I2772" s="2"/>
      <c r="J2772" s="2"/>
      <c r="K2772" s="4"/>
      <c r="L2772" s="2"/>
      <c r="M2772" s="4"/>
      <c r="N2772" s="2"/>
      <c r="O2772" s="4"/>
      <c r="P2772" s="2"/>
      <c r="Q2772" s="4"/>
      <c r="S2772" s="4"/>
      <c r="T2772" s="7"/>
      <c r="V2772" s="4"/>
      <c r="AH2772" s="5"/>
    </row>
    <row r="2773" spans="1:34" s="3" customFormat="1" ht="11.85" customHeight="1" thickBot="1" x14ac:dyDescent="0.25">
      <c r="A2773" s="3" t="s">
        <v>1066</v>
      </c>
      <c r="C2773" s="23">
        <f>C2376-C2771</f>
        <v>984017.15000000037</v>
      </c>
      <c r="D2773" s="2"/>
      <c r="E2773" s="23">
        <f>E2376-E2771</f>
        <v>397624.51999999955</v>
      </c>
      <c r="F2773" s="2"/>
      <c r="G2773" s="23">
        <f>G2376-G2771</f>
        <v>533753.3499999987</v>
      </c>
      <c r="H2773" s="2"/>
      <c r="I2773" s="23">
        <f>I2376-I2771</f>
        <v>-2027750</v>
      </c>
      <c r="J2773" s="2"/>
      <c r="K2773" s="23">
        <f>K2376-K2771</f>
        <v>-1393635</v>
      </c>
      <c r="L2773" s="2"/>
      <c r="M2773" s="23">
        <f>M2376-M2771</f>
        <v>-993514</v>
      </c>
      <c r="N2773" s="2"/>
      <c r="O2773" s="23">
        <f>O2376-O2771</f>
        <v>-377600</v>
      </c>
      <c r="P2773" s="2"/>
      <c r="Q2773" s="23">
        <f>Q2376-Q2771</f>
        <v>-1371114</v>
      </c>
      <c r="S2773" s="4"/>
      <c r="T2773" s="7"/>
      <c r="U2773" s="2"/>
      <c r="AH2773" s="5"/>
    </row>
    <row r="2774" spans="1:34" s="3" customFormat="1" ht="11.85" customHeight="1" thickTop="1" x14ac:dyDescent="0.2">
      <c r="C2774" s="2"/>
      <c r="D2774" s="2"/>
      <c r="E2774" s="2"/>
      <c r="F2774" s="2"/>
      <c r="G2774" s="2"/>
      <c r="H2774" s="2"/>
      <c r="I2774" s="2"/>
      <c r="J2774" s="2"/>
      <c r="K2774" s="4"/>
      <c r="L2774" s="2"/>
      <c r="M2774" s="4"/>
      <c r="N2774" s="2"/>
      <c r="O2774" s="4"/>
      <c r="P2774" s="2"/>
      <c r="Q2774" s="4"/>
      <c r="S2774" s="4"/>
      <c r="T2774" s="7"/>
      <c r="AH2774" s="5"/>
    </row>
    <row r="2775" spans="1:34" s="3" customFormat="1" ht="11.85" customHeight="1" x14ac:dyDescent="0.2">
      <c r="C2775" s="2"/>
      <c r="D2775" s="2"/>
      <c r="E2775" s="2"/>
      <c r="F2775" s="2"/>
      <c r="G2775" s="2"/>
      <c r="H2775" s="2"/>
      <c r="I2775" s="2"/>
      <c r="J2775" s="2"/>
      <c r="K2775" s="4"/>
      <c r="L2775" s="2"/>
      <c r="M2775" s="4"/>
      <c r="N2775" s="2"/>
      <c r="O2775" s="4"/>
      <c r="P2775" s="2"/>
      <c r="Q2775" s="4"/>
      <c r="S2775" s="4"/>
      <c r="T2775" s="7"/>
      <c r="AH2775" s="5"/>
    </row>
    <row r="2776" spans="1:34" s="3" customFormat="1" ht="11.85" customHeight="1" x14ac:dyDescent="0.2">
      <c r="A2776" s="3" t="s">
        <v>1067</v>
      </c>
      <c r="C2776" s="2"/>
      <c r="D2776" s="2"/>
      <c r="E2776" s="2"/>
      <c r="F2776" s="2"/>
      <c r="G2776" s="2"/>
      <c r="H2776" s="2"/>
      <c r="I2776" s="2"/>
      <c r="J2776" s="2"/>
      <c r="K2776" s="4"/>
      <c r="L2776" s="2"/>
      <c r="M2776" s="4"/>
      <c r="N2776" s="2"/>
      <c r="O2776" s="4"/>
      <c r="P2776" s="2"/>
      <c r="Q2776" s="4"/>
      <c r="S2776" s="4"/>
      <c r="T2776" s="7"/>
      <c r="AH2776" s="5"/>
    </row>
    <row r="2777" spans="1:34" s="3" customFormat="1" ht="11.85" customHeight="1" thickBot="1" x14ac:dyDescent="0.25">
      <c r="A2777" s="3" t="s">
        <v>17</v>
      </c>
      <c r="C2777" s="23">
        <f>C2316+C2376-C2771</f>
        <v>6221018.6500000004</v>
      </c>
      <c r="D2777" s="2"/>
      <c r="E2777" s="23">
        <f>E2316+E2376-E2771</f>
        <v>6618643.1699999999</v>
      </c>
      <c r="F2777" s="2"/>
      <c r="G2777" s="23">
        <f>G2316+G2376-G2771</f>
        <v>7152396.5199999986</v>
      </c>
      <c r="H2777" s="2"/>
      <c r="I2777" s="23">
        <f>I2316+I2376-I2771</f>
        <v>5124646.5199999996</v>
      </c>
      <c r="J2777" s="2"/>
      <c r="K2777" s="24">
        <f>K2316+K2376-K2771</f>
        <v>5758761.5199999996</v>
      </c>
      <c r="L2777" s="2"/>
      <c r="M2777" s="24">
        <f>M2316+M2376-M2771</f>
        <v>4765247.5199999996</v>
      </c>
      <c r="N2777" s="2"/>
      <c r="O2777" s="4"/>
      <c r="P2777" s="2"/>
      <c r="Q2777" s="24">
        <f>Q2316+Q2376-Q2771</f>
        <v>4387647.5199999996</v>
      </c>
      <c r="S2777" s="4"/>
      <c r="T2777" s="7"/>
      <c r="U2777" s="2"/>
      <c r="AH2777" s="5"/>
    </row>
    <row r="2778" spans="1:34" s="3" customFormat="1" ht="11.85" customHeight="1" thickTop="1" x14ac:dyDescent="0.2">
      <c r="C2778" s="2"/>
      <c r="E2778" s="2"/>
      <c r="G2778" s="2"/>
      <c r="I2778" s="2"/>
      <c r="K2778" s="4"/>
      <c r="M2778" s="4"/>
      <c r="O2778" s="4"/>
      <c r="Q2778" s="4"/>
      <c r="S2778" s="4"/>
      <c r="T2778" s="7"/>
      <c r="AH2778" s="5"/>
    </row>
    <row r="2779" spans="1:34" s="3" customFormat="1" ht="11.85" customHeight="1" x14ac:dyDescent="0.2">
      <c r="C2779" s="2"/>
      <c r="E2779" s="2"/>
      <c r="G2779" s="2"/>
      <c r="I2779" s="2"/>
      <c r="K2779" s="4"/>
      <c r="M2779" s="4"/>
      <c r="O2779" s="4"/>
      <c r="Q2779" s="4"/>
      <c r="S2779" s="4"/>
      <c r="T2779" s="7"/>
      <c r="AH2779" s="5"/>
    </row>
    <row r="2780" spans="1:34" s="3" customFormat="1" ht="11.85" customHeight="1" x14ac:dyDescent="0.2">
      <c r="C2780" s="2"/>
      <c r="E2780" s="2"/>
      <c r="G2780" s="2"/>
      <c r="I2780" s="2"/>
      <c r="K2780" s="4"/>
      <c r="M2780" s="4"/>
      <c r="O2780" s="4"/>
      <c r="Q2780" s="4"/>
      <c r="S2780" s="4"/>
      <c r="T2780" s="7"/>
      <c r="AH2780" s="5"/>
    </row>
    <row r="2781" spans="1:34" s="3" customFormat="1" ht="11.85" customHeight="1" x14ac:dyDescent="0.2">
      <c r="C2781" s="2"/>
      <c r="E2781" s="2"/>
      <c r="G2781" s="2"/>
      <c r="I2781" s="2"/>
      <c r="K2781" s="4"/>
      <c r="M2781" s="4"/>
      <c r="O2781" s="4"/>
      <c r="Q2781" s="4"/>
      <c r="S2781" s="4"/>
      <c r="T2781" s="7"/>
      <c r="AH2781" s="5"/>
    </row>
    <row r="2782" spans="1:34" s="3" customFormat="1" ht="11.85" customHeight="1" x14ac:dyDescent="0.2">
      <c r="C2782" s="2"/>
      <c r="E2782" s="2"/>
      <c r="G2782" s="2"/>
      <c r="I2782" s="2"/>
      <c r="K2782" s="4"/>
      <c r="M2782" s="4"/>
      <c r="O2782" s="4"/>
      <c r="Q2782" s="4"/>
      <c r="S2782" s="4"/>
      <c r="T2782" s="7"/>
      <c r="AH2782" s="5"/>
    </row>
    <row r="2783" spans="1:34" s="3" customFormat="1" ht="11.85" customHeight="1" x14ac:dyDescent="0.2">
      <c r="C2783" s="2"/>
      <c r="E2783" s="2"/>
      <c r="G2783" s="2"/>
      <c r="I2783" s="2"/>
      <c r="K2783" s="4"/>
      <c r="M2783" s="4"/>
      <c r="O2783" s="4"/>
      <c r="Q2783" s="4"/>
      <c r="S2783" s="4"/>
      <c r="T2783" s="7"/>
      <c r="AH2783" s="5"/>
    </row>
    <row r="2784" spans="1:34" ht="11.85" customHeight="1" x14ac:dyDescent="0.2"/>
    <row r="2785" ht="11.85" customHeight="1" x14ac:dyDescent="0.2"/>
    <row r="2786" ht="11.85" customHeight="1" x14ac:dyDescent="0.2"/>
    <row r="2787" ht="11.85" customHeight="1" x14ac:dyDescent="0.2"/>
    <row r="2788" ht="11.85" customHeight="1" x14ac:dyDescent="0.2"/>
    <row r="2789" ht="11.85" customHeight="1" x14ac:dyDescent="0.2"/>
    <row r="2790" ht="11.85" customHeight="1" x14ac:dyDescent="0.2"/>
    <row r="2791" ht="11.85" customHeight="1" x14ac:dyDescent="0.2"/>
    <row r="2792" ht="11.85" customHeight="1" x14ac:dyDescent="0.2"/>
    <row r="2793" ht="11.85" customHeight="1" x14ac:dyDescent="0.2"/>
    <row r="2794" ht="11.85" customHeight="1" x14ac:dyDescent="0.2"/>
    <row r="2795" ht="11.85" customHeight="1" x14ac:dyDescent="0.2"/>
    <row r="2796" ht="11.85" customHeight="1" x14ac:dyDescent="0.2"/>
    <row r="2797" ht="11.85" customHeight="1" x14ac:dyDescent="0.2"/>
    <row r="2798" ht="11.85" customHeight="1" x14ac:dyDescent="0.2"/>
    <row r="2799" ht="11.85" customHeight="1" x14ac:dyDescent="0.2"/>
    <row r="2800" ht="11.85" customHeight="1" x14ac:dyDescent="0.2"/>
    <row r="2801" ht="11.85" customHeight="1" x14ac:dyDescent="0.2"/>
    <row r="2802" ht="11.85" customHeight="1" x14ac:dyDescent="0.2"/>
    <row r="2803" ht="11.85" customHeight="1" x14ac:dyDescent="0.2"/>
    <row r="2804" ht="11.85" customHeight="1" x14ac:dyDescent="0.2"/>
    <row r="2805" ht="11.85" customHeight="1" x14ac:dyDescent="0.2"/>
    <row r="2806" ht="11.85" customHeight="1" x14ac:dyDescent="0.2"/>
    <row r="2807" ht="11.85" customHeight="1" x14ac:dyDescent="0.2"/>
    <row r="2808" ht="11.85" customHeight="1" x14ac:dyDescent="0.2"/>
    <row r="2809" ht="11.85" customHeight="1" x14ac:dyDescent="0.2"/>
    <row r="2810" ht="11.85" customHeight="1" x14ac:dyDescent="0.2"/>
    <row r="2811" ht="11.85" customHeight="1" x14ac:dyDescent="0.2"/>
    <row r="2812" ht="11.85" customHeight="1" x14ac:dyDescent="0.2"/>
    <row r="2813" ht="11.85" customHeight="1" x14ac:dyDescent="0.2"/>
    <row r="2814" ht="11.85" customHeight="1" x14ac:dyDescent="0.2"/>
    <row r="2815" ht="11.85" customHeight="1" x14ac:dyDescent="0.2"/>
    <row r="2816" ht="11.85" customHeight="1" x14ac:dyDescent="0.2"/>
    <row r="2817" spans="1:34" ht="11.85" customHeight="1" x14ac:dyDescent="0.2"/>
    <row r="2818" spans="1:34" ht="11.85" customHeight="1" x14ac:dyDescent="0.2"/>
    <row r="2819" spans="1:34" ht="11.85" customHeight="1" x14ac:dyDescent="0.2"/>
    <row r="2820" spans="1:34" ht="11.85" customHeight="1" x14ac:dyDescent="0.2"/>
    <row r="2821" spans="1:34" ht="11.85" customHeight="1" x14ac:dyDescent="0.2"/>
    <row r="2822" spans="1:34" ht="11.85" customHeight="1" x14ac:dyDescent="0.2"/>
    <row r="2823" spans="1:34" ht="11.85" customHeight="1" x14ac:dyDescent="0.2"/>
    <row r="2824" spans="1:34" ht="11.85" customHeight="1" x14ac:dyDescent="0.2"/>
    <row r="2825" spans="1:34" ht="11.85" customHeight="1" x14ac:dyDescent="0.2">
      <c r="A2825" s="1"/>
      <c r="B2825" s="1"/>
      <c r="E2825" s="2" t="str">
        <f>$E$1</f>
        <v>CITY OF BRADY</v>
      </c>
    </row>
    <row r="2826" spans="1:34" ht="11.85" customHeight="1" x14ac:dyDescent="0.2">
      <c r="E2826" s="2" t="str">
        <f>$E$2</f>
        <v>BUDGET REPORT</v>
      </c>
    </row>
    <row r="2827" spans="1:34" ht="11.85" customHeight="1" x14ac:dyDescent="0.2">
      <c r="E2827" s="2" t="str">
        <f>$E$3</f>
        <v>FISCAL YEAR 2017 - 2018</v>
      </c>
    </row>
    <row r="2828" spans="1:34" ht="11.85" customHeight="1" x14ac:dyDescent="0.2">
      <c r="A2828" s="3" t="s">
        <v>1234</v>
      </c>
    </row>
    <row r="2829" spans="1:34" ht="11.85" customHeight="1" x14ac:dyDescent="0.2"/>
    <row r="2830" spans="1:34" ht="11.85" customHeight="1" x14ac:dyDescent="0.2">
      <c r="I2830" s="49" t="str">
        <f>$I$6</f>
        <v>(----- 2016-2017 ------)</v>
      </c>
      <c r="J2830" s="49"/>
      <c r="K2830" s="49"/>
      <c r="L2830" s="8"/>
      <c r="M2830" s="49" t="str">
        <f>$M$6</f>
        <v>2017-2018</v>
      </c>
      <c r="N2830" s="49"/>
      <c r="O2830" s="49"/>
      <c r="P2830" s="49"/>
      <c r="Q2830" s="49"/>
    </row>
    <row r="2831" spans="1:34" ht="11.85" customHeight="1" x14ac:dyDescent="0.2">
      <c r="C2831" s="9" t="str">
        <f>$C$7</f>
        <v>2013-2014</v>
      </c>
      <c r="D2831" s="8"/>
      <c r="E2831" s="9" t="str">
        <f>$E$7</f>
        <v>2014-2015</v>
      </c>
      <c r="F2831" s="8"/>
      <c r="G2831" s="9" t="str">
        <f>$G$7</f>
        <v>2015-2016</v>
      </c>
      <c r="H2831" s="8"/>
      <c r="I2831" s="9" t="s">
        <v>9</v>
      </c>
      <c r="J2831" s="8"/>
      <c r="K2831" s="10" t="str">
        <f>+$K$7</f>
        <v>PROJECTED</v>
      </c>
      <c r="L2831" s="8"/>
      <c r="M2831" s="10" t="str">
        <f>$M$7</f>
        <v>2017-2018</v>
      </c>
      <c r="N2831" s="8"/>
      <c r="O2831" s="10" t="str">
        <f>$O$7</f>
        <v>2017-2018</v>
      </c>
      <c r="P2831" s="8"/>
      <c r="Q2831" s="10" t="str">
        <f>$Q$7</f>
        <v>APPROVED</v>
      </c>
    </row>
    <row r="2832" spans="1:34" s="3" customFormat="1" ht="11.85" customHeight="1" x14ac:dyDescent="0.2">
      <c r="A2832" s="11"/>
      <c r="C2832" s="12" t="s">
        <v>12</v>
      </c>
      <c r="D2832" s="8"/>
      <c r="E2832" s="12" t="s">
        <v>12</v>
      </c>
      <c r="F2832" s="8"/>
      <c r="G2832" s="12" t="s">
        <v>12</v>
      </c>
      <c r="H2832" s="8"/>
      <c r="I2832" s="12" t="s">
        <v>13</v>
      </c>
      <c r="J2832" s="8"/>
      <c r="K2832" s="13" t="s">
        <v>13</v>
      </c>
      <c r="L2832" s="8"/>
      <c r="M2832" s="13" t="str">
        <f>$M$8</f>
        <v>BASE</v>
      </c>
      <c r="N2832" s="8"/>
      <c r="O2832" s="13" t="str">
        <f>$O$8</f>
        <v>SUPPLEMENTAL</v>
      </c>
      <c r="P2832" s="8"/>
      <c r="Q2832" s="13" t="str">
        <f>$Q$8</f>
        <v>BUDGET</v>
      </c>
      <c r="S2832" s="4"/>
      <c r="T2832" s="7"/>
      <c r="AH2832" s="5"/>
    </row>
    <row r="2833" spans="1:34" s="3" customFormat="1" ht="11.85" customHeight="1" x14ac:dyDescent="0.2">
      <c r="C2833" s="2"/>
      <c r="E2833" s="2"/>
      <c r="G2833" s="2"/>
      <c r="I2833" s="2"/>
      <c r="K2833" s="4"/>
      <c r="M2833" s="4"/>
      <c r="O2833" s="4"/>
      <c r="Q2833" s="4"/>
      <c r="S2833" s="47"/>
      <c r="T2833" s="7"/>
      <c r="AH2833" s="5"/>
    </row>
    <row r="2834" spans="1:34" s="3" customFormat="1" ht="11.85" customHeight="1" x14ac:dyDescent="0.2">
      <c r="A2834" s="3" t="s">
        <v>16</v>
      </c>
      <c r="C2834" s="2"/>
      <c r="E2834" s="2"/>
      <c r="G2834" s="2"/>
      <c r="I2834" s="2"/>
      <c r="K2834" s="4"/>
      <c r="M2834" s="4"/>
      <c r="O2834" s="4"/>
      <c r="Q2834" s="4"/>
      <c r="S2834" s="4"/>
      <c r="T2834" s="7"/>
      <c r="AH2834" s="5"/>
    </row>
    <row r="2835" spans="1:34" s="3" customFormat="1" ht="11.85" customHeight="1" x14ac:dyDescent="0.2">
      <c r="A2835" s="3" t="s">
        <v>17</v>
      </c>
      <c r="C2835" s="2">
        <v>2393388.31</v>
      </c>
      <c r="D2835" s="2"/>
      <c r="E2835" s="2">
        <f>+C3170</f>
        <v>2668326.63</v>
      </c>
      <c r="F2835" s="2"/>
      <c r="G2835" s="2">
        <f>+E3170</f>
        <v>3149933.9499999997</v>
      </c>
      <c r="H2835" s="2"/>
      <c r="I2835" s="2">
        <f>+G3170</f>
        <v>2269865.2999999998</v>
      </c>
      <c r="J2835" s="2"/>
      <c r="K2835" s="4">
        <f>+I2835</f>
        <v>2269865.2999999998</v>
      </c>
      <c r="L2835" s="2"/>
      <c r="M2835" s="4">
        <f>+K3170</f>
        <v>1232653.2999999998</v>
      </c>
      <c r="N2835" s="2"/>
      <c r="O2835" s="4"/>
      <c r="P2835" s="2"/>
      <c r="Q2835" s="4">
        <f>+M2835</f>
        <v>1232653.2999999998</v>
      </c>
      <c r="S2835" s="4"/>
      <c r="T2835" s="7"/>
      <c r="AH2835" s="5"/>
    </row>
    <row r="2836" spans="1:34" s="3" customFormat="1" ht="11.85" customHeight="1" x14ac:dyDescent="0.2">
      <c r="C2836" s="2"/>
      <c r="D2836" s="2"/>
      <c r="E2836" s="2"/>
      <c r="F2836" s="2"/>
      <c r="G2836" s="2"/>
      <c r="H2836" s="2"/>
      <c r="I2836" s="2"/>
      <c r="J2836" s="2"/>
      <c r="K2836" s="4"/>
      <c r="L2836" s="2"/>
      <c r="M2836" s="4"/>
      <c r="N2836" s="2"/>
      <c r="O2836" s="4"/>
      <c r="P2836" s="2"/>
      <c r="Q2836" s="4"/>
      <c r="S2836" s="4"/>
      <c r="T2836" s="7"/>
      <c r="AH2836" s="5"/>
    </row>
    <row r="2837" spans="1:34" s="3" customFormat="1" ht="11.85" customHeight="1" x14ac:dyDescent="0.2">
      <c r="A2837" s="14" t="s">
        <v>18</v>
      </c>
      <c r="C2837" s="2"/>
      <c r="D2837" s="2"/>
      <c r="E2837" s="2"/>
      <c r="F2837" s="2"/>
      <c r="G2837" s="2"/>
      <c r="H2837" s="2"/>
      <c r="I2837" s="2"/>
      <c r="J2837" s="2"/>
      <c r="K2837" s="4"/>
      <c r="L2837" s="2"/>
      <c r="M2837" s="4"/>
      <c r="N2837" s="2"/>
      <c r="O2837" s="4"/>
      <c r="P2837" s="2"/>
      <c r="Q2837" s="4"/>
      <c r="S2837" s="4"/>
      <c r="T2837" s="7"/>
      <c r="AH2837" s="5"/>
    </row>
    <row r="2838" spans="1:34" s="3" customFormat="1" ht="11.85" customHeight="1" x14ac:dyDescent="0.2">
      <c r="A2838" s="14"/>
      <c r="C2838" s="2"/>
      <c r="D2838" s="2"/>
      <c r="E2838" s="2"/>
      <c r="F2838" s="2"/>
      <c r="G2838" s="2"/>
      <c r="H2838" s="2"/>
      <c r="I2838" s="2"/>
      <c r="J2838" s="2"/>
      <c r="K2838" s="4"/>
      <c r="L2838" s="2"/>
      <c r="M2838" s="4"/>
      <c r="N2838" s="2"/>
      <c r="O2838" s="4"/>
      <c r="P2838" s="2"/>
      <c r="Q2838" s="4"/>
      <c r="S2838" s="4"/>
      <c r="T2838" s="7"/>
      <c r="AH2838" s="5"/>
    </row>
    <row r="2839" spans="1:34" s="3" customFormat="1" ht="11.85" customHeight="1" x14ac:dyDescent="0.2">
      <c r="A2839" s="14" t="s">
        <v>1069</v>
      </c>
      <c r="C2839" s="2"/>
      <c r="D2839" s="2"/>
      <c r="E2839" s="2"/>
      <c r="F2839" s="2"/>
      <c r="G2839" s="2"/>
      <c r="H2839" s="2"/>
      <c r="I2839" s="2"/>
      <c r="J2839" s="2"/>
      <c r="K2839" s="4"/>
      <c r="L2839" s="2"/>
      <c r="M2839" s="4"/>
      <c r="N2839" s="2"/>
      <c r="O2839" s="4"/>
      <c r="P2839" s="2"/>
      <c r="Q2839" s="4"/>
      <c r="S2839" s="4"/>
      <c r="T2839" s="7"/>
      <c r="AH2839" s="5"/>
    </row>
    <row r="2840" spans="1:34" s="3" customFormat="1" ht="11.85" customHeight="1" x14ac:dyDescent="0.2">
      <c r="A2840" s="3" t="s">
        <v>1235</v>
      </c>
      <c r="C2840" s="2">
        <v>350000</v>
      </c>
      <c r="D2840" s="2"/>
      <c r="E2840" s="2">
        <v>0</v>
      </c>
      <c r="F2840" s="2"/>
      <c r="G2840" s="2">
        <v>7.97</v>
      </c>
      <c r="H2840" s="2"/>
      <c r="I2840" s="2">
        <v>0</v>
      </c>
      <c r="J2840" s="2"/>
      <c r="K2840" s="4">
        <v>0</v>
      </c>
      <c r="L2840" s="2"/>
      <c r="M2840" s="4">
        <v>0</v>
      </c>
      <c r="N2840" s="2"/>
      <c r="O2840" s="4">
        <v>0</v>
      </c>
      <c r="P2840" s="2"/>
      <c r="Q2840" s="4">
        <f>M2840+O2840</f>
        <v>0</v>
      </c>
      <c r="S2840" s="4"/>
      <c r="T2840" s="7"/>
      <c r="AH2840" s="5"/>
    </row>
    <row r="2841" spans="1:34" s="3" customFormat="1" ht="11.85" customHeight="1" x14ac:dyDescent="0.2">
      <c r="A2841" s="3" t="s">
        <v>1236</v>
      </c>
      <c r="C2841" s="2">
        <v>350000</v>
      </c>
      <c r="D2841" s="2"/>
      <c r="E2841" s="2">
        <v>0</v>
      </c>
      <c r="F2841" s="2"/>
      <c r="G2841" s="2">
        <v>0</v>
      </c>
      <c r="H2841" s="2"/>
      <c r="I2841" s="2">
        <v>0</v>
      </c>
      <c r="J2841" s="2"/>
      <c r="K2841" s="4">
        <v>0</v>
      </c>
      <c r="L2841" s="2"/>
      <c r="M2841" s="4">
        <v>0</v>
      </c>
      <c r="N2841" s="2"/>
      <c r="O2841" s="4">
        <v>0</v>
      </c>
      <c r="P2841" s="2"/>
      <c r="Q2841" s="4">
        <f>M2841+O2841</f>
        <v>0</v>
      </c>
      <c r="S2841" s="4"/>
      <c r="T2841" s="7"/>
      <c r="AH2841" s="5"/>
    </row>
    <row r="2842" spans="1:34" s="3" customFormat="1" ht="11.85" customHeight="1" x14ac:dyDescent="0.2">
      <c r="A2842" s="3" t="s">
        <v>1237</v>
      </c>
      <c r="C2842" s="16">
        <v>0</v>
      </c>
      <c r="D2842" s="2"/>
      <c r="E2842" s="16">
        <v>1804000</v>
      </c>
      <c r="F2842" s="2"/>
      <c r="G2842" s="16">
        <v>122.3</v>
      </c>
      <c r="H2842" s="2"/>
      <c r="I2842" s="16">
        <v>0</v>
      </c>
      <c r="J2842" s="2"/>
      <c r="K2842" s="17">
        <v>0</v>
      </c>
      <c r="L2842" s="2"/>
      <c r="M2842" s="17">
        <v>0</v>
      </c>
      <c r="N2842" s="2"/>
      <c r="O2842" s="17">
        <v>0</v>
      </c>
      <c r="P2842" s="2"/>
      <c r="Q2842" s="17">
        <f>M2842+O2842</f>
        <v>0</v>
      </c>
      <c r="R2842" s="41"/>
      <c r="S2842" s="36"/>
      <c r="T2842" s="32"/>
      <c r="AH2842" s="5"/>
    </row>
    <row r="2843" spans="1:34" s="3" customFormat="1" ht="11.85" customHeight="1" x14ac:dyDescent="0.2">
      <c r="A2843" s="3" t="s">
        <v>1238</v>
      </c>
      <c r="C2843" s="2">
        <f>SUM(C2840:C2842)</f>
        <v>700000</v>
      </c>
      <c r="D2843" s="2"/>
      <c r="E2843" s="2">
        <f>SUM(E2840:E2842)</f>
        <v>1804000</v>
      </c>
      <c r="F2843" s="2"/>
      <c r="G2843" s="2">
        <f>SUM(G2840:G2842)</f>
        <v>130.27000000000001</v>
      </c>
      <c r="H2843" s="2"/>
      <c r="I2843" s="2">
        <f>SUM(I2840:I2842)</f>
        <v>0</v>
      </c>
      <c r="J2843" s="2"/>
      <c r="K2843" s="4">
        <f>SUM(K2840:K2842)</f>
        <v>0</v>
      </c>
      <c r="L2843" s="2"/>
      <c r="M2843" s="4">
        <f>SUM(M2840:M2842)</f>
        <v>0</v>
      </c>
      <c r="N2843" s="2"/>
      <c r="O2843" s="4">
        <f>SUM(O2840:O2842)</f>
        <v>0</v>
      </c>
      <c r="P2843" s="2"/>
      <c r="Q2843" s="4">
        <f>SUM(Q2840:Q2842)</f>
        <v>0</v>
      </c>
      <c r="S2843" s="4"/>
      <c r="T2843" s="7"/>
      <c r="AH2843" s="5"/>
    </row>
    <row r="2844" spans="1:34" s="3" customFormat="1" ht="11.85" customHeight="1" x14ac:dyDescent="0.2">
      <c r="C2844" s="2"/>
      <c r="D2844" s="2"/>
      <c r="E2844" s="2"/>
      <c r="F2844" s="2"/>
      <c r="G2844" s="2"/>
      <c r="H2844" s="2"/>
      <c r="I2844" s="2"/>
      <c r="J2844" s="2"/>
      <c r="K2844" s="4"/>
      <c r="L2844" s="2"/>
      <c r="M2844" s="4"/>
      <c r="N2844" s="2"/>
      <c r="O2844" s="4"/>
      <c r="P2844" s="2"/>
      <c r="Q2844" s="4"/>
      <c r="S2844" s="4"/>
      <c r="T2844" s="7"/>
      <c r="AH2844" s="5"/>
    </row>
    <row r="2845" spans="1:34" s="3" customFormat="1" ht="11.85" customHeight="1" x14ac:dyDescent="0.2">
      <c r="A2845" s="14" t="s">
        <v>1239</v>
      </c>
      <c r="C2845" s="2"/>
      <c r="D2845" s="2"/>
      <c r="E2845" s="2"/>
      <c r="F2845" s="2"/>
      <c r="G2845" s="2"/>
      <c r="H2845" s="2"/>
      <c r="I2845" s="2"/>
      <c r="J2845" s="2"/>
      <c r="K2845" s="4"/>
      <c r="L2845" s="2"/>
      <c r="M2845" s="4"/>
      <c r="N2845" s="2"/>
      <c r="O2845" s="4"/>
      <c r="P2845" s="2"/>
      <c r="Q2845" s="4"/>
      <c r="S2845" s="4"/>
      <c r="T2845" s="7"/>
      <c r="AH2845" s="5"/>
    </row>
    <row r="2846" spans="1:34" s="3" customFormat="1" ht="11.85" customHeight="1" x14ac:dyDescent="0.2">
      <c r="A2846" s="3" t="s">
        <v>1240</v>
      </c>
      <c r="C2846" s="2">
        <v>1085596.3700000001</v>
      </c>
      <c r="D2846" s="2"/>
      <c r="E2846" s="2">
        <v>1150875.25</v>
      </c>
      <c r="F2846" s="2"/>
      <c r="G2846" s="2">
        <v>1254339.22</v>
      </c>
      <c r="H2846" s="2"/>
      <c r="I2846" s="2">
        <v>1396000</v>
      </c>
      <c r="J2846" s="2"/>
      <c r="K2846" s="4">
        <v>1320000</v>
      </c>
      <c r="L2846" s="2"/>
      <c r="M2846" s="4">
        <v>1455000</v>
      </c>
      <c r="N2846" s="2"/>
      <c r="O2846" s="4">
        <v>0</v>
      </c>
      <c r="P2846" s="2"/>
      <c r="Q2846" s="4">
        <f t="shared" ref="Q2846:Q2851" si="85">M2846+O2846</f>
        <v>1455000</v>
      </c>
      <c r="R2846" s="2"/>
      <c r="S2846" s="4"/>
      <c r="T2846" s="7"/>
      <c r="AH2846" s="5"/>
    </row>
    <row r="2847" spans="1:34" s="3" customFormat="1" ht="11.85" customHeight="1" x14ac:dyDescent="0.2">
      <c r="A2847" s="3" t="s">
        <v>1241</v>
      </c>
      <c r="C2847" s="2">
        <v>402627.44</v>
      </c>
      <c r="D2847" s="2"/>
      <c r="E2847" s="2">
        <v>435186.9</v>
      </c>
      <c r="F2847" s="2"/>
      <c r="G2847" s="2">
        <v>475429.54</v>
      </c>
      <c r="H2847" s="2"/>
      <c r="I2847" s="2">
        <v>502000</v>
      </c>
      <c r="J2847" s="2"/>
      <c r="K2847" s="4">
        <v>495000</v>
      </c>
      <c r="L2847" s="2"/>
      <c r="M2847" s="4">
        <v>565000</v>
      </c>
      <c r="N2847" s="2"/>
      <c r="O2847" s="4">
        <v>0</v>
      </c>
      <c r="P2847" s="2"/>
      <c r="Q2847" s="4">
        <f t="shared" si="85"/>
        <v>565000</v>
      </c>
      <c r="S2847" s="4"/>
      <c r="T2847" s="7"/>
      <c r="AH2847" s="5"/>
    </row>
    <row r="2848" spans="1:34" ht="11.85" customHeight="1" x14ac:dyDescent="0.2">
      <c r="A2848" s="3" t="s">
        <v>1242</v>
      </c>
      <c r="C2848" s="2">
        <v>7304.84</v>
      </c>
      <c r="D2848" s="2"/>
      <c r="E2848" s="2">
        <v>11918.7</v>
      </c>
      <c r="F2848" s="2"/>
      <c r="G2848" s="2">
        <v>14407</v>
      </c>
      <c r="H2848" s="2"/>
      <c r="I2848" s="2">
        <v>12000</v>
      </c>
      <c r="J2848" s="2"/>
      <c r="K2848" s="4">
        <v>12000</v>
      </c>
      <c r="L2848" s="2"/>
      <c r="M2848" s="4">
        <v>10000</v>
      </c>
      <c r="N2848" s="2"/>
      <c r="O2848" s="4">
        <v>0</v>
      </c>
      <c r="P2848" s="2"/>
      <c r="Q2848" s="4">
        <f t="shared" si="85"/>
        <v>10000</v>
      </c>
    </row>
    <row r="2849" spans="1:21" ht="11.85" customHeight="1" x14ac:dyDescent="0.2">
      <c r="A2849" s="3" t="s">
        <v>1243</v>
      </c>
      <c r="C2849" s="2">
        <v>100</v>
      </c>
      <c r="D2849" s="2"/>
      <c r="E2849" s="2">
        <v>600</v>
      </c>
      <c r="F2849" s="2"/>
      <c r="G2849" s="2">
        <v>5120</v>
      </c>
      <c r="H2849" s="2"/>
      <c r="I2849" s="2">
        <v>500</v>
      </c>
      <c r="J2849" s="2"/>
      <c r="K2849" s="4">
        <v>500</v>
      </c>
      <c r="L2849" s="2"/>
      <c r="M2849" s="4">
        <v>500</v>
      </c>
      <c r="N2849" s="2"/>
      <c r="O2849" s="4">
        <v>0</v>
      </c>
      <c r="P2849" s="2"/>
      <c r="Q2849" s="4">
        <f t="shared" si="85"/>
        <v>500</v>
      </c>
    </row>
    <row r="2850" spans="1:21" ht="11.85" customHeight="1" x14ac:dyDescent="0.2">
      <c r="A2850" s="3" t="s">
        <v>1244</v>
      </c>
      <c r="C2850" s="2">
        <v>114120.34</v>
      </c>
      <c r="D2850" s="2"/>
      <c r="E2850" s="2">
        <v>122197.75999999999</v>
      </c>
      <c r="F2850" s="2"/>
      <c r="G2850" s="2">
        <v>103922.96</v>
      </c>
      <c r="H2850" s="2"/>
      <c r="I2850" s="2">
        <v>115000</v>
      </c>
      <c r="J2850" s="2"/>
      <c r="K2850" s="4">
        <v>115000</v>
      </c>
      <c r="L2850" s="2"/>
      <c r="M2850" s="4">
        <v>115500</v>
      </c>
      <c r="N2850" s="2"/>
      <c r="O2850" s="4">
        <v>0</v>
      </c>
      <c r="P2850" s="2"/>
      <c r="Q2850" s="4">
        <f t="shared" si="85"/>
        <v>115500</v>
      </c>
    </row>
    <row r="2851" spans="1:21" ht="11.85" customHeight="1" x14ac:dyDescent="0.2">
      <c r="A2851" s="3" t="s">
        <v>1245</v>
      </c>
      <c r="C2851" s="16">
        <v>-964.07</v>
      </c>
      <c r="D2851" s="2"/>
      <c r="E2851" s="16">
        <v>-695.49</v>
      </c>
      <c r="F2851" s="2"/>
      <c r="G2851" s="16">
        <v>-2407.06</v>
      </c>
      <c r="H2851" s="2"/>
      <c r="I2851" s="16">
        <v>-1000</v>
      </c>
      <c r="J2851" s="2"/>
      <c r="K2851" s="16">
        <v>-1000</v>
      </c>
      <c r="L2851" s="2"/>
      <c r="M2851" s="16">
        <v>-1000</v>
      </c>
      <c r="N2851" s="2"/>
      <c r="O2851" s="16">
        <v>0</v>
      </c>
      <c r="P2851" s="2"/>
      <c r="Q2851" s="16">
        <f t="shared" si="85"/>
        <v>-1000</v>
      </c>
    </row>
    <row r="2852" spans="1:21" ht="11.85" customHeight="1" x14ac:dyDescent="0.2">
      <c r="A2852" s="3" t="s">
        <v>1246</v>
      </c>
      <c r="C2852" s="2">
        <f>SUM(C2846:C2851)</f>
        <v>1608784.9200000002</v>
      </c>
      <c r="D2852" s="2"/>
      <c r="E2852" s="2">
        <f>SUM(E2846:E2851)</f>
        <v>1720083.1199999999</v>
      </c>
      <c r="F2852" s="2"/>
      <c r="G2852" s="2">
        <f>SUM(G2846:G2851)</f>
        <v>1850811.66</v>
      </c>
      <c r="H2852" s="2"/>
      <c r="I2852" s="2">
        <f>SUM(I2846:I2851)</f>
        <v>2024500</v>
      </c>
      <c r="J2852" s="2"/>
      <c r="K2852" s="4">
        <f>SUM(K2846:K2851)</f>
        <v>1941500</v>
      </c>
      <c r="L2852" s="2"/>
      <c r="M2852" s="4">
        <f>SUM(M2846:M2851)</f>
        <v>2145000</v>
      </c>
      <c r="N2852" s="2"/>
      <c r="O2852" s="4">
        <f>SUM(O2846:O2851)</f>
        <v>0</v>
      </c>
      <c r="P2852" s="2"/>
      <c r="Q2852" s="4">
        <f>SUM(Q2846:Q2851)</f>
        <v>2145000</v>
      </c>
      <c r="R2852" s="2"/>
    </row>
    <row r="2853" spans="1:21" ht="11.85" customHeight="1" x14ac:dyDescent="0.2">
      <c r="D2853" s="2"/>
      <c r="F2853" s="2"/>
      <c r="H2853" s="2"/>
      <c r="J2853" s="2"/>
      <c r="L2853" s="2"/>
      <c r="N2853" s="2"/>
      <c r="P2853" s="2"/>
    </row>
    <row r="2854" spans="1:21" ht="11.85" customHeight="1" x14ac:dyDescent="0.2">
      <c r="A2854" s="14" t="s">
        <v>1247</v>
      </c>
      <c r="D2854" s="2"/>
      <c r="F2854" s="2"/>
      <c r="H2854" s="2"/>
      <c r="J2854" s="2"/>
      <c r="L2854" s="2"/>
      <c r="N2854" s="2"/>
      <c r="P2854" s="2"/>
    </row>
    <row r="2855" spans="1:21" ht="11.85" customHeight="1" x14ac:dyDescent="0.2">
      <c r="A2855" s="3" t="s">
        <v>1248</v>
      </c>
      <c r="C2855" s="2">
        <v>20300</v>
      </c>
      <c r="D2855" s="2"/>
      <c r="E2855" s="2">
        <v>1666.45</v>
      </c>
      <c r="F2855" s="2"/>
      <c r="G2855" s="2">
        <v>354</v>
      </c>
      <c r="H2855" s="2"/>
      <c r="I2855" s="2">
        <v>0</v>
      </c>
      <c r="J2855" s="2"/>
      <c r="K2855" s="4">
        <v>0</v>
      </c>
      <c r="L2855" s="2"/>
      <c r="M2855" s="4">
        <v>0</v>
      </c>
      <c r="N2855" s="2"/>
      <c r="O2855" s="4">
        <v>0</v>
      </c>
      <c r="P2855" s="2"/>
      <c r="Q2855" s="4">
        <f t="shared" ref="Q2855:Q2862" si="86">M2855+O2855</f>
        <v>0</v>
      </c>
    </row>
    <row r="2856" spans="1:21" ht="11.85" customHeight="1" x14ac:dyDescent="0.2">
      <c r="A2856" s="3" t="s">
        <v>1249</v>
      </c>
      <c r="C2856" s="2">
        <v>2970.67</v>
      </c>
      <c r="D2856" s="2"/>
      <c r="E2856" s="2">
        <v>5820.68</v>
      </c>
      <c r="F2856" s="2"/>
      <c r="G2856" s="2">
        <v>7130.07</v>
      </c>
      <c r="H2856" s="2"/>
      <c r="I2856" s="2">
        <v>0</v>
      </c>
      <c r="J2856" s="2"/>
      <c r="K2856" s="4">
        <v>0</v>
      </c>
      <c r="L2856" s="2"/>
      <c r="M2856" s="4">
        <v>0</v>
      </c>
      <c r="N2856" s="2"/>
      <c r="O2856" s="4">
        <v>0</v>
      </c>
      <c r="P2856" s="2"/>
      <c r="Q2856" s="4">
        <f t="shared" si="86"/>
        <v>0</v>
      </c>
    </row>
    <row r="2857" spans="1:21" ht="11.85" customHeight="1" x14ac:dyDescent="0.2">
      <c r="A2857" s="3" t="s">
        <v>1250</v>
      </c>
      <c r="C2857" s="2">
        <v>0</v>
      </c>
      <c r="D2857" s="2"/>
      <c r="E2857" s="2">
        <v>0</v>
      </c>
      <c r="F2857" s="2"/>
      <c r="G2857" s="2">
        <v>0</v>
      </c>
      <c r="H2857" s="2"/>
      <c r="I2857" s="2">
        <v>87950</v>
      </c>
      <c r="J2857" s="2"/>
      <c r="K2857" s="4">
        <v>87950</v>
      </c>
      <c r="L2857" s="2"/>
      <c r="M2857" s="4">
        <v>0</v>
      </c>
      <c r="N2857" s="2"/>
      <c r="O2857" s="4">
        <v>0</v>
      </c>
      <c r="P2857" s="2"/>
      <c r="Q2857" s="4">
        <f t="shared" si="86"/>
        <v>0</v>
      </c>
    </row>
    <row r="2858" spans="1:21" ht="11.85" customHeight="1" x14ac:dyDescent="0.2">
      <c r="A2858" s="3" t="s">
        <v>1251</v>
      </c>
      <c r="C2858" s="2">
        <v>1721.26</v>
      </c>
      <c r="D2858" s="2"/>
      <c r="E2858" s="2">
        <v>3015.7</v>
      </c>
      <c r="F2858" s="2"/>
      <c r="G2858" s="2">
        <v>3837.8</v>
      </c>
      <c r="H2858" s="2"/>
      <c r="I2858" s="2">
        <v>1500</v>
      </c>
      <c r="J2858" s="2"/>
      <c r="K2858" s="4">
        <v>1500</v>
      </c>
      <c r="L2858" s="2"/>
      <c r="M2858" s="4">
        <v>3000</v>
      </c>
      <c r="N2858" s="2"/>
      <c r="O2858" s="4">
        <v>0</v>
      </c>
      <c r="P2858" s="2"/>
      <c r="Q2858" s="4">
        <f t="shared" si="86"/>
        <v>3000</v>
      </c>
    </row>
    <row r="2859" spans="1:21" ht="11.85" customHeight="1" x14ac:dyDescent="0.2">
      <c r="A2859" s="3" t="s">
        <v>1252</v>
      </c>
      <c r="C2859" s="2">
        <v>0</v>
      </c>
      <c r="D2859" s="2"/>
      <c r="E2859" s="2">
        <v>646.64</v>
      </c>
      <c r="F2859" s="2"/>
      <c r="G2859" s="2">
        <v>1412.24</v>
      </c>
      <c r="H2859" s="2"/>
      <c r="I2859" s="2">
        <v>0</v>
      </c>
      <c r="J2859" s="2"/>
      <c r="K2859" s="4">
        <v>12640</v>
      </c>
      <c r="L2859" s="2"/>
      <c r="M2859" s="4">
        <v>0</v>
      </c>
      <c r="N2859" s="2"/>
      <c r="O2859" s="4">
        <v>0</v>
      </c>
      <c r="P2859" s="2"/>
      <c r="Q2859" s="4">
        <f t="shared" si="86"/>
        <v>0</v>
      </c>
    </row>
    <row r="2860" spans="1:21" ht="11.85" customHeight="1" x14ac:dyDescent="0.2">
      <c r="A2860" s="3" t="s">
        <v>1253</v>
      </c>
      <c r="C2860" s="2">
        <v>0</v>
      </c>
      <c r="D2860" s="2"/>
      <c r="E2860" s="2">
        <v>0</v>
      </c>
      <c r="F2860" s="2"/>
      <c r="G2860" s="2">
        <v>2680</v>
      </c>
      <c r="H2860" s="2"/>
      <c r="I2860" s="2">
        <v>0</v>
      </c>
      <c r="J2860" s="2"/>
      <c r="K2860" s="4">
        <v>0</v>
      </c>
      <c r="L2860" s="2"/>
      <c r="M2860" s="4">
        <v>0</v>
      </c>
      <c r="N2860" s="2"/>
      <c r="O2860" s="4">
        <v>0</v>
      </c>
      <c r="P2860" s="2"/>
      <c r="Q2860" s="4">
        <f t="shared" si="86"/>
        <v>0</v>
      </c>
    </row>
    <row r="2861" spans="1:21" ht="11.85" customHeight="1" x14ac:dyDescent="0.2">
      <c r="A2861" s="3" t="s">
        <v>1254</v>
      </c>
      <c r="C2861" s="2">
        <v>6570.76</v>
      </c>
      <c r="D2861" s="2"/>
      <c r="E2861" s="2">
        <v>4042.4</v>
      </c>
      <c r="F2861" s="2"/>
      <c r="G2861" s="2">
        <v>2686.2</v>
      </c>
      <c r="H2861" s="2"/>
      <c r="I2861" s="2">
        <v>2500</v>
      </c>
      <c r="J2861" s="2"/>
      <c r="K2861" s="4">
        <v>2500</v>
      </c>
      <c r="L2861" s="2"/>
      <c r="M2861" s="4">
        <v>2000</v>
      </c>
      <c r="N2861" s="2"/>
      <c r="O2861" s="4">
        <v>0</v>
      </c>
      <c r="P2861" s="2"/>
      <c r="Q2861" s="4">
        <f t="shared" si="86"/>
        <v>2000</v>
      </c>
    </row>
    <row r="2862" spans="1:21" ht="11.85" customHeight="1" x14ac:dyDescent="0.2">
      <c r="A2862" s="3" t="s">
        <v>1255</v>
      </c>
      <c r="C2862" s="16">
        <v>0</v>
      </c>
      <c r="D2862" s="2"/>
      <c r="E2862" s="16">
        <v>0</v>
      </c>
      <c r="F2862" s="2"/>
      <c r="G2862" s="16">
        <v>8296</v>
      </c>
      <c r="H2862" s="2"/>
      <c r="I2862" s="16">
        <v>0</v>
      </c>
      <c r="J2862" s="2"/>
      <c r="K2862" s="17">
        <v>0</v>
      </c>
      <c r="L2862" s="2"/>
      <c r="M2862" s="17">
        <v>0</v>
      </c>
      <c r="N2862" s="2"/>
      <c r="O2862" s="17">
        <v>0</v>
      </c>
      <c r="P2862" s="2"/>
      <c r="Q2862" s="17">
        <f t="shared" si="86"/>
        <v>0</v>
      </c>
    </row>
    <row r="2863" spans="1:21" ht="11.85" customHeight="1" x14ac:dyDescent="0.2">
      <c r="A2863" s="3" t="s">
        <v>1256</v>
      </c>
      <c r="C2863" s="2">
        <f>SUM(C2855:C2862)</f>
        <v>31562.689999999995</v>
      </c>
      <c r="D2863" s="2"/>
      <c r="E2863" s="2">
        <f>SUM(E2855:E2862)</f>
        <v>15191.869999999999</v>
      </c>
      <c r="F2863" s="2"/>
      <c r="G2863" s="2">
        <f>SUM(G2855:G2862)</f>
        <v>26396.309999999998</v>
      </c>
      <c r="H2863" s="2"/>
      <c r="I2863" s="2">
        <f>SUM(I2855:I2862)</f>
        <v>91950</v>
      </c>
      <c r="J2863" s="2"/>
      <c r="K2863" s="4">
        <f>SUM(K2855:K2862)</f>
        <v>104590</v>
      </c>
      <c r="L2863" s="2"/>
      <c r="M2863" s="4">
        <f>SUM(M2855:M2862)</f>
        <v>5000</v>
      </c>
      <c r="N2863" s="2"/>
      <c r="O2863" s="4">
        <f>SUM(O2855:O2862)</f>
        <v>0</v>
      </c>
      <c r="P2863" s="2"/>
      <c r="Q2863" s="4">
        <f>SUM(Q2855:Q2862)</f>
        <v>5000</v>
      </c>
      <c r="U2863" s="2"/>
    </row>
    <row r="2864" spans="1:21" ht="11.85" customHeight="1" x14ac:dyDescent="0.2">
      <c r="D2864" s="2"/>
      <c r="F2864" s="2"/>
      <c r="H2864" s="2"/>
      <c r="J2864" s="2"/>
      <c r="L2864" s="2"/>
      <c r="N2864" s="2"/>
      <c r="P2864" s="2"/>
    </row>
    <row r="2865" spans="1:21" ht="11.85" hidden="1" customHeight="1" x14ac:dyDescent="0.2">
      <c r="A2865" s="14" t="s">
        <v>1069</v>
      </c>
      <c r="D2865" s="2"/>
      <c r="F2865" s="2"/>
      <c r="H2865" s="2"/>
      <c r="J2865" s="2"/>
      <c r="L2865" s="2"/>
      <c r="N2865" s="2"/>
      <c r="P2865" s="2"/>
    </row>
    <row r="2866" spans="1:21" ht="11.85" hidden="1" customHeight="1" x14ac:dyDescent="0.2">
      <c r="A2866" s="3" t="s">
        <v>1235</v>
      </c>
      <c r="C2866" s="2">
        <v>0</v>
      </c>
      <c r="D2866" s="2"/>
      <c r="E2866" s="2">
        <v>0</v>
      </c>
      <c r="F2866" s="2"/>
      <c r="G2866" s="2">
        <v>0</v>
      </c>
      <c r="H2866" s="2"/>
      <c r="I2866" s="2">
        <v>0</v>
      </c>
      <c r="J2866" s="2"/>
      <c r="K2866" s="4">
        <v>0</v>
      </c>
      <c r="L2866" s="2"/>
      <c r="M2866" s="4">
        <v>0</v>
      </c>
      <c r="N2866" s="2"/>
      <c r="O2866" s="4">
        <v>0</v>
      </c>
      <c r="P2866" s="2"/>
      <c r="Q2866" s="4">
        <f>M2866+O2866</f>
        <v>0</v>
      </c>
    </row>
    <row r="2867" spans="1:21" ht="11.85" hidden="1" customHeight="1" x14ac:dyDescent="0.2">
      <c r="A2867" s="3" t="s">
        <v>1236</v>
      </c>
      <c r="C2867" s="2">
        <v>0</v>
      </c>
      <c r="D2867" s="2"/>
      <c r="E2867" s="2">
        <v>0</v>
      </c>
      <c r="F2867" s="2"/>
      <c r="G2867" s="2">
        <v>0</v>
      </c>
      <c r="H2867" s="2"/>
      <c r="I2867" s="2">
        <v>0</v>
      </c>
      <c r="J2867" s="2"/>
      <c r="K2867" s="4">
        <v>0</v>
      </c>
      <c r="L2867" s="2"/>
      <c r="M2867" s="4">
        <v>0</v>
      </c>
      <c r="N2867" s="2"/>
      <c r="O2867" s="4">
        <v>0</v>
      </c>
      <c r="P2867" s="2"/>
      <c r="Q2867" s="4">
        <f>M2867+O2867</f>
        <v>0</v>
      </c>
    </row>
    <row r="2868" spans="1:21" ht="11.85" hidden="1" customHeight="1" x14ac:dyDescent="0.2">
      <c r="A2868" s="3" t="s">
        <v>1237</v>
      </c>
      <c r="C2868" s="16">
        <v>0</v>
      </c>
      <c r="D2868" s="2"/>
      <c r="E2868" s="16">
        <v>0</v>
      </c>
      <c r="F2868" s="2"/>
      <c r="G2868" s="16">
        <v>0</v>
      </c>
      <c r="H2868" s="2"/>
      <c r="I2868" s="16">
        <v>0</v>
      </c>
      <c r="J2868" s="2"/>
      <c r="K2868" s="17">
        <v>0</v>
      </c>
      <c r="L2868" s="2"/>
      <c r="M2868" s="17">
        <v>0</v>
      </c>
      <c r="N2868" s="2"/>
      <c r="O2868" s="17">
        <v>0</v>
      </c>
      <c r="P2868" s="2"/>
      <c r="Q2868" s="17">
        <f>M2868+O2868</f>
        <v>0</v>
      </c>
      <c r="R2868" s="41"/>
      <c r="S2868" s="36"/>
      <c r="T2868" s="32"/>
    </row>
    <row r="2869" spans="1:21" ht="11.85" hidden="1" customHeight="1" x14ac:dyDescent="0.2">
      <c r="A2869" s="3" t="s">
        <v>1238</v>
      </c>
      <c r="C2869" s="2">
        <f>SUM(C2866:C2868)</f>
        <v>0</v>
      </c>
      <c r="D2869" s="2"/>
      <c r="E2869" s="2">
        <f>SUM(E2866:E2868)</f>
        <v>0</v>
      </c>
      <c r="F2869" s="2"/>
      <c r="G2869" s="2">
        <f>SUM(G2866:G2868)</f>
        <v>0</v>
      </c>
      <c r="H2869" s="2"/>
      <c r="I2869" s="2">
        <f>SUM(I2866:I2868)</f>
        <v>0</v>
      </c>
      <c r="J2869" s="2"/>
      <c r="K2869" s="4">
        <f>SUM(K2866:K2868)</f>
        <v>0</v>
      </c>
      <c r="L2869" s="2"/>
      <c r="M2869" s="4">
        <f>SUM(M2866:M2868)</f>
        <v>0</v>
      </c>
      <c r="N2869" s="2"/>
      <c r="O2869" s="4">
        <f>SUM(O2866:O2868)</f>
        <v>0</v>
      </c>
      <c r="P2869" s="2"/>
      <c r="Q2869" s="4">
        <f>SUM(Q2866:Q2868)</f>
        <v>0</v>
      </c>
    </row>
    <row r="2870" spans="1:21" ht="11.85" hidden="1" customHeight="1" x14ac:dyDescent="0.2">
      <c r="D2870" s="2"/>
      <c r="F2870" s="2"/>
      <c r="H2870" s="2"/>
      <c r="J2870" s="2"/>
      <c r="L2870" s="2"/>
      <c r="N2870" s="2"/>
      <c r="P2870" s="2"/>
    </row>
    <row r="2871" spans="1:21" ht="11.85" customHeight="1" x14ac:dyDescent="0.2">
      <c r="A2871" s="14" t="s">
        <v>219</v>
      </c>
      <c r="D2871" s="2"/>
      <c r="F2871" s="2"/>
      <c r="H2871" s="2"/>
      <c r="J2871" s="2"/>
      <c r="L2871" s="2"/>
      <c r="N2871" s="2"/>
      <c r="P2871" s="2"/>
    </row>
    <row r="2872" spans="1:21" ht="11.85" customHeight="1" x14ac:dyDescent="0.2">
      <c r="A2872" s="3" t="s">
        <v>1257</v>
      </c>
      <c r="C2872" s="2">
        <v>0</v>
      </c>
      <c r="D2872" s="2"/>
      <c r="E2872" s="2">
        <v>71890</v>
      </c>
      <c r="F2872" s="2"/>
      <c r="G2872" s="2">
        <v>0</v>
      </c>
      <c r="H2872" s="2"/>
      <c r="I2872" s="2">
        <v>0</v>
      </c>
      <c r="J2872" s="2"/>
      <c r="K2872" s="4">
        <v>0</v>
      </c>
      <c r="L2872" s="2"/>
      <c r="M2872" s="4">
        <v>0</v>
      </c>
      <c r="N2872" s="2"/>
      <c r="O2872" s="4">
        <v>0</v>
      </c>
      <c r="P2872" s="2"/>
      <c r="Q2872" s="4">
        <f>M2872+O2872</f>
        <v>0</v>
      </c>
    </row>
    <row r="2873" spans="1:21" ht="11.85" customHeight="1" x14ac:dyDescent="0.2">
      <c r="A2873" s="3" t="s">
        <v>1258</v>
      </c>
      <c r="C2873" s="20">
        <v>0</v>
      </c>
      <c r="D2873" s="2"/>
      <c r="E2873" s="20">
        <v>2300</v>
      </c>
      <c r="F2873" s="2"/>
      <c r="G2873" s="20">
        <v>0</v>
      </c>
      <c r="H2873" s="2"/>
      <c r="I2873" s="20">
        <v>0</v>
      </c>
      <c r="J2873" s="2"/>
      <c r="K2873" s="21">
        <v>0</v>
      </c>
      <c r="L2873" s="2"/>
      <c r="M2873" s="21">
        <v>0</v>
      </c>
      <c r="N2873" s="2"/>
      <c r="O2873" s="21">
        <v>0</v>
      </c>
      <c r="P2873" s="2"/>
      <c r="Q2873" s="21">
        <f>M2873+O2873</f>
        <v>0</v>
      </c>
      <c r="R2873" s="41"/>
      <c r="S2873" s="36"/>
      <c r="T2873" s="32"/>
    </row>
    <row r="2874" spans="1:21" ht="11.85" customHeight="1" x14ac:dyDescent="0.2">
      <c r="A2874" s="3" t="s">
        <v>1259</v>
      </c>
      <c r="C2874" s="16">
        <v>44407</v>
      </c>
      <c r="D2874" s="2"/>
      <c r="E2874" s="16">
        <v>0</v>
      </c>
      <c r="F2874" s="2"/>
      <c r="G2874" s="16">
        <v>0</v>
      </c>
      <c r="H2874" s="2"/>
      <c r="I2874" s="16">
        <v>0</v>
      </c>
      <c r="J2874" s="2"/>
      <c r="K2874" s="17">
        <v>0</v>
      </c>
      <c r="L2874" s="2"/>
      <c r="M2874" s="17">
        <v>0</v>
      </c>
      <c r="N2874" s="2"/>
      <c r="O2874" s="17">
        <v>0</v>
      </c>
      <c r="P2874" s="2"/>
      <c r="Q2874" s="17">
        <v>0</v>
      </c>
      <c r="R2874" s="41"/>
      <c r="S2874" s="36"/>
      <c r="T2874" s="32"/>
    </row>
    <row r="2875" spans="1:21" ht="11.85" customHeight="1" x14ac:dyDescent="0.2">
      <c r="A2875" s="3" t="s">
        <v>233</v>
      </c>
      <c r="C2875" s="2">
        <f>SUM(C2872:C2874)</f>
        <v>44407</v>
      </c>
      <c r="D2875" s="2"/>
      <c r="E2875" s="2">
        <f>SUM(E2872:E2874)</f>
        <v>74190</v>
      </c>
      <c r="F2875" s="2"/>
      <c r="G2875" s="2">
        <f>SUM(G2872:G2874)</f>
        <v>0</v>
      </c>
      <c r="H2875" s="4"/>
      <c r="I2875" s="2">
        <f>SUM(I2872:I2874)</f>
        <v>0</v>
      </c>
      <c r="J2875" s="4"/>
      <c r="K2875" s="4">
        <f>SUM(K2872:K2874)</f>
        <v>0</v>
      </c>
      <c r="L2875" s="4"/>
      <c r="M2875" s="4">
        <f>SUM(M2872:M2874)</f>
        <v>0</v>
      </c>
      <c r="N2875" s="4"/>
      <c r="O2875" s="4">
        <f>SUM(O2872:O2874)</f>
        <v>0</v>
      </c>
      <c r="P2875" s="4"/>
      <c r="Q2875" s="4">
        <f>SUM(Q2872:Q2874)</f>
        <v>0</v>
      </c>
    </row>
    <row r="2876" spans="1:21" ht="11.85" customHeight="1" x14ac:dyDescent="0.2">
      <c r="D2876" s="2"/>
      <c r="F2876" s="2"/>
      <c r="H2876" s="2"/>
      <c r="J2876" s="2"/>
      <c r="L2876" s="2"/>
      <c r="N2876" s="2"/>
      <c r="P2876" s="2"/>
    </row>
    <row r="2877" spans="1:21" ht="11.85" customHeight="1" thickBot="1" x14ac:dyDescent="0.25">
      <c r="A2877" s="3" t="s">
        <v>244</v>
      </c>
      <c r="C2877" s="23">
        <f>C2852+C2863+C2875+C2869+C2843</f>
        <v>2384754.6100000003</v>
      </c>
      <c r="D2877" s="2"/>
      <c r="E2877" s="23">
        <f>E2852+E2863+E2875+E2869+E2843</f>
        <v>3613464.99</v>
      </c>
      <c r="F2877" s="2"/>
      <c r="G2877" s="23">
        <f>G2852+G2863+G2875+G2869+G2843</f>
        <v>1877338.24</v>
      </c>
      <c r="H2877" s="2"/>
      <c r="I2877" s="23">
        <f>I2852+I2863+I2875+I2869+I2843</f>
        <v>2116450</v>
      </c>
      <c r="J2877" s="2"/>
      <c r="K2877" s="24">
        <f>K2852+K2863+K2875+K2869+K2843</f>
        <v>2046090</v>
      </c>
      <c r="L2877" s="2"/>
      <c r="M2877" s="24">
        <f>M2852+M2863+M2875+M2869+M2843</f>
        <v>2150000</v>
      </c>
      <c r="N2877" s="2"/>
      <c r="O2877" s="24">
        <f>O2852+O2863+O2875+O2869+O2843</f>
        <v>0</v>
      </c>
      <c r="P2877" s="2"/>
      <c r="Q2877" s="24">
        <f>Q2852+Q2863+Q2875+Q2869+Q2843</f>
        <v>2150000</v>
      </c>
      <c r="U2877" s="2"/>
    </row>
    <row r="2878" spans="1:21" ht="11.85" customHeight="1" thickTop="1" x14ac:dyDescent="0.2">
      <c r="D2878" s="2"/>
      <c r="F2878" s="2"/>
      <c r="H2878" s="2"/>
      <c r="J2878" s="2"/>
      <c r="L2878" s="2"/>
      <c r="N2878" s="2"/>
      <c r="P2878" s="2"/>
    </row>
    <row r="2879" spans="1:21" ht="11.85" customHeight="1" x14ac:dyDescent="0.2">
      <c r="D2879" s="2"/>
      <c r="F2879" s="2"/>
      <c r="H2879" s="2"/>
      <c r="J2879" s="2"/>
      <c r="L2879" s="2"/>
      <c r="N2879" s="2"/>
      <c r="P2879" s="2"/>
    </row>
    <row r="2880" spans="1:21" ht="11.85" customHeight="1" x14ac:dyDescent="0.2">
      <c r="A2880" s="3" t="s">
        <v>245</v>
      </c>
      <c r="C2880" s="2">
        <f>C2835+C2877</f>
        <v>4778142.92</v>
      </c>
      <c r="D2880" s="2"/>
      <c r="E2880" s="2">
        <f>E2835+E2877</f>
        <v>6281791.6200000001</v>
      </c>
      <c r="F2880" s="2"/>
      <c r="G2880" s="2">
        <f>G2835+G2877</f>
        <v>5027272.1899999995</v>
      </c>
      <c r="H2880" s="2"/>
      <c r="I2880" s="2">
        <f>I2835+I2877</f>
        <v>4386315.3</v>
      </c>
      <c r="J2880" s="2"/>
      <c r="K2880" s="4">
        <f>K2835+K2877</f>
        <v>4315955.3</v>
      </c>
      <c r="L2880" s="2"/>
      <c r="M2880" s="4">
        <f>M2835+M2877</f>
        <v>3382653.3</v>
      </c>
      <c r="N2880" s="2"/>
      <c r="P2880" s="2"/>
      <c r="Q2880" s="4">
        <f>Q2835+Q2877</f>
        <v>3382653.3</v>
      </c>
      <c r="U2880" s="2"/>
    </row>
    <row r="2881" spans="1:34" ht="11.85" customHeight="1" x14ac:dyDescent="0.2"/>
    <row r="2882" spans="1:34" ht="11.85" customHeight="1" x14ac:dyDescent="0.2"/>
    <row r="2883" spans="1:34" ht="11.85" customHeight="1" x14ac:dyDescent="0.2"/>
    <row r="2884" spans="1:34" ht="11.85" customHeight="1" x14ac:dyDescent="0.2"/>
    <row r="2885" spans="1:34" ht="11.85" customHeight="1" x14ac:dyDescent="0.2"/>
    <row r="2886" spans="1:34" ht="11.85" customHeight="1" x14ac:dyDescent="0.2"/>
    <row r="2887" spans="1:34" ht="11.85" customHeight="1" x14ac:dyDescent="0.2"/>
    <row r="2888" spans="1:34" ht="11.85" customHeight="1" x14ac:dyDescent="0.2"/>
    <row r="2889" spans="1:34" ht="11.85" customHeight="1" x14ac:dyDescent="0.2"/>
    <row r="2890" spans="1:34" ht="11.85" customHeight="1" x14ac:dyDescent="0.2"/>
    <row r="2891" spans="1:34" ht="11.85" customHeight="1" x14ac:dyDescent="0.2"/>
    <row r="2892" spans="1:34" ht="11.85" customHeight="1" x14ac:dyDescent="0.2"/>
    <row r="2893" spans="1:34" ht="11.85" customHeight="1" x14ac:dyDescent="0.2"/>
    <row r="2894" spans="1:34" ht="11.85" customHeight="1" x14ac:dyDescent="0.2"/>
    <row r="2895" spans="1:34" ht="11.85" customHeight="1" x14ac:dyDescent="0.2"/>
    <row r="2896" spans="1:34" s="3" customFormat="1" ht="11.85" customHeight="1" x14ac:dyDescent="0.2">
      <c r="A2896" s="1"/>
      <c r="B2896" s="1"/>
      <c r="C2896" s="2"/>
      <c r="E2896" s="2" t="str">
        <f>$E$1</f>
        <v>CITY OF BRADY</v>
      </c>
      <c r="G2896" s="2"/>
      <c r="I2896" s="2"/>
      <c r="K2896" s="4"/>
      <c r="M2896" s="4"/>
      <c r="O2896" s="4"/>
      <c r="Q2896" s="4"/>
      <c r="S2896" s="4"/>
      <c r="T2896" s="7"/>
      <c r="AH2896" s="5"/>
    </row>
    <row r="2897" spans="1:34" s="3" customFormat="1" ht="11.85" customHeight="1" x14ac:dyDescent="0.2">
      <c r="C2897" s="2"/>
      <c r="E2897" s="2" t="str">
        <f>$E$2</f>
        <v>BUDGET REPORT</v>
      </c>
      <c r="G2897" s="2"/>
      <c r="I2897" s="2"/>
      <c r="K2897" s="4"/>
      <c r="M2897" s="4"/>
      <c r="O2897" s="4"/>
      <c r="Q2897" s="4"/>
      <c r="S2897" s="4"/>
      <c r="T2897" s="7"/>
      <c r="AH2897" s="5"/>
    </row>
    <row r="2898" spans="1:34" s="3" customFormat="1" ht="11.85" customHeight="1" x14ac:dyDescent="0.2">
      <c r="C2898" s="2"/>
      <c r="E2898" s="2" t="str">
        <f>$E$3</f>
        <v>FISCAL YEAR 2017 - 2018</v>
      </c>
      <c r="G2898" s="2"/>
      <c r="I2898" s="2"/>
      <c r="K2898" s="4"/>
      <c r="M2898" s="4"/>
      <c r="O2898" s="4"/>
      <c r="Q2898" s="4"/>
      <c r="S2898" s="4"/>
      <c r="T2898" s="7"/>
      <c r="AH2898" s="5"/>
    </row>
    <row r="2899" spans="1:34" s="3" customFormat="1" ht="11.85" customHeight="1" x14ac:dyDescent="0.2">
      <c r="A2899" s="3" t="s">
        <v>1234</v>
      </c>
      <c r="C2899" s="2"/>
      <c r="E2899" s="2"/>
      <c r="G2899" s="2"/>
      <c r="I2899" s="2"/>
      <c r="K2899" s="4"/>
      <c r="M2899" s="4"/>
      <c r="O2899" s="4"/>
      <c r="Q2899" s="4"/>
      <c r="S2899" s="4"/>
      <c r="T2899" s="7"/>
      <c r="AH2899" s="5"/>
    </row>
    <row r="2900" spans="1:34" s="3" customFormat="1" ht="11.85" customHeight="1" x14ac:dyDescent="0.2">
      <c r="A2900" s="3" t="s">
        <v>1260</v>
      </c>
      <c r="C2900" s="2"/>
      <c r="E2900" s="2"/>
      <c r="G2900" s="2"/>
      <c r="I2900" s="2"/>
      <c r="K2900" s="4"/>
      <c r="M2900" s="4"/>
      <c r="O2900" s="4"/>
      <c r="Q2900" s="4"/>
      <c r="S2900" s="4"/>
      <c r="T2900" s="7"/>
      <c r="AH2900" s="5"/>
    </row>
    <row r="2901" spans="1:34" s="3" customFormat="1" ht="11.85" customHeight="1" x14ac:dyDescent="0.2">
      <c r="C2901" s="2"/>
      <c r="E2901" s="2"/>
      <c r="G2901" s="2"/>
      <c r="I2901" s="49" t="str">
        <f>$I$6</f>
        <v>(----- 2016-2017 ------)</v>
      </c>
      <c r="J2901" s="49"/>
      <c r="K2901" s="49"/>
      <c r="L2901" s="8"/>
      <c r="M2901" s="49" t="str">
        <f>$M$6</f>
        <v>2017-2018</v>
      </c>
      <c r="N2901" s="49"/>
      <c r="O2901" s="49"/>
      <c r="P2901" s="49"/>
      <c r="Q2901" s="49"/>
      <c r="S2901" s="4"/>
      <c r="T2901" s="7"/>
      <c r="AH2901" s="5"/>
    </row>
    <row r="2902" spans="1:34" s="3" customFormat="1" ht="11.85" customHeight="1" x14ac:dyDescent="0.2">
      <c r="C2902" s="9" t="str">
        <f>$C$7</f>
        <v>2013-2014</v>
      </c>
      <c r="D2902" s="8"/>
      <c r="E2902" s="9" t="str">
        <f>$E$7</f>
        <v>2014-2015</v>
      </c>
      <c r="F2902" s="8"/>
      <c r="G2902" s="9" t="str">
        <f>$G$7</f>
        <v>2015-2016</v>
      </c>
      <c r="H2902" s="8"/>
      <c r="I2902" s="9" t="s">
        <v>9</v>
      </c>
      <c r="J2902" s="8"/>
      <c r="K2902" s="10" t="str">
        <f>+$K$7</f>
        <v>PROJECTED</v>
      </c>
      <c r="L2902" s="8"/>
      <c r="M2902" s="10" t="str">
        <f>$M$7</f>
        <v>2017-2018</v>
      </c>
      <c r="N2902" s="8"/>
      <c r="O2902" s="10" t="str">
        <f>$O$7</f>
        <v>2017-2018</v>
      </c>
      <c r="P2902" s="8"/>
      <c r="Q2902" s="10" t="str">
        <f>$Q$7</f>
        <v>APPROVED</v>
      </c>
      <c r="S2902" s="4"/>
      <c r="T2902" s="7"/>
      <c r="AH2902" s="5"/>
    </row>
    <row r="2903" spans="1:34" s="3" customFormat="1" ht="11.85" customHeight="1" x14ac:dyDescent="0.2">
      <c r="A2903" s="11" t="s">
        <v>247</v>
      </c>
      <c r="C2903" s="12" t="s">
        <v>12</v>
      </c>
      <c r="D2903" s="8"/>
      <c r="E2903" s="12" t="s">
        <v>12</v>
      </c>
      <c r="F2903" s="8"/>
      <c r="G2903" s="12" t="s">
        <v>12</v>
      </c>
      <c r="H2903" s="8"/>
      <c r="I2903" s="12" t="s">
        <v>13</v>
      </c>
      <c r="J2903" s="8"/>
      <c r="K2903" s="13" t="s">
        <v>13</v>
      </c>
      <c r="L2903" s="8"/>
      <c r="M2903" s="13" t="str">
        <f>$M$8</f>
        <v>BASE</v>
      </c>
      <c r="N2903" s="8"/>
      <c r="O2903" s="13" t="str">
        <f>$O$8</f>
        <v>SUPPLEMENTAL</v>
      </c>
      <c r="P2903" s="8"/>
      <c r="Q2903" s="13" t="str">
        <f>$Q$8</f>
        <v>BUDGET</v>
      </c>
      <c r="S2903" s="4"/>
      <c r="T2903" s="7"/>
      <c r="AH2903" s="5"/>
    </row>
    <row r="2904" spans="1:34" s="3" customFormat="1" ht="11.85" customHeight="1" x14ac:dyDescent="0.2">
      <c r="C2904" s="2"/>
      <c r="E2904" s="2"/>
      <c r="G2904" s="2"/>
      <c r="I2904" s="2"/>
      <c r="K2904" s="4"/>
      <c r="M2904" s="4"/>
      <c r="O2904" s="4"/>
      <c r="Q2904" s="4"/>
      <c r="S2904" s="4"/>
      <c r="T2904" s="7"/>
      <c r="AH2904" s="5"/>
    </row>
    <row r="2905" spans="1:34" s="3" customFormat="1" ht="11.85" customHeight="1" x14ac:dyDescent="0.2">
      <c r="A2905" s="14" t="s">
        <v>248</v>
      </c>
      <c r="C2905" s="2"/>
      <c r="E2905" s="2"/>
      <c r="G2905" s="2"/>
      <c r="I2905" s="2"/>
      <c r="K2905" s="4"/>
      <c r="M2905" s="4"/>
      <c r="O2905" s="4"/>
      <c r="Q2905" s="4"/>
      <c r="S2905" s="4"/>
      <c r="T2905" s="7"/>
      <c r="AH2905" s="5"/>
    </row>
    <row r="2906" spans="1:34" s="3" customFormat="1" ht="11.85" customHeight="1" x14ac:dyDescent="0.2">
      <c r="A2906" s="3" t="s">
        <v>1261</v>
      </c>
      <c r="C2906" s="2">
        <v>25799.3</v>
      </c>
      <c r="D2906" s="2"/>
      <c r="E2906" s="2">
        <v>42606.22</v>
      </c>
      <c r="F2906" s="2"/>
      <c r="G2906" s="2">
        <v>59974.44</v>
      </c>
      <c r="H2906" s="2"/>
      <c r="I2906" s="2">
        <v>76404</v>
      </c>
      <c r="J2906" s="2"/>
      <c r="K2906" s="4">
        <v>76404</v>
      </c>
      <c r="L2906" s="2"/>
      <c r="M2906" s="4">
        <v>79214</v>
      </c>
      <c r="N2906" s="2"/>
      <c r="O2906" s="4">
        <v>70</v>
      </c>
      <c r="P2906" s="2"/>
      <c r="Q2906" s="4">
        <f t="shared" ref="Q2906:Q2914" si="87">M2906+O2906</f>
        <v>79284</v>
      </c>
      <c r="S2906" s="4"/>
      <c r="T2906" s="15"/>
      <c r="AH2906" s="5"/>
    </row>
    <row r="2907" spans="1:34" s="3" customFormat="1" ht="11.85" customHeight="1" x14ac:dyDescent="0.2">
      <c r="A2907" s="3" t="s">
        <v>1262</v>
      </c>
      <c r="C2907" s="2">
        <v>124.32</v>
      </c>
      <c r="D2907" s="2"/>
      <c r="E2907" s="2">
        <v>0</v>
      </c>
      <c r="F2907" s="2"/>
      <c r="G2907" s="2">
        <v>0</v>
      </c>
      <c r="H2907" s="2"/>
      <c r="I2907" s="2">
        <v>200</v>
      </c>
      <c r="J2907" s="2"/>
      <c r="K2907" s="4">
        <v>200</v>
      </c>
      <c r="L2907" s="2"/>
      <c r="M2907" s="4">
        <v>200</v>
      </c>
      <c r="N2907" s="2"/>
      <c r="O2907" s="4">
        <v>0</v>
      </c>
      <c r="P2907" s="2"/>
      <c r="Q2907" s="4">
        <f t="shared" si="87"/>
        <v>200</v>
      </c>
      <c r="S2907" s="4"/>
      <c r="T2907" s="15"/>
      <c r="AH2907" s="5"/>
    </row>
    <row r="2908" spans="1:34" s="3" customFormat="1" ht="11.85" customHeight="1" x14ac:dyDescent="0.2">
      <c r="A2908" s="3" t="s">
        <v>1263</v>
      </c>
      <c r="C2908" s="2">
        <v>0</v>
      </c>
      <c r="D2908" s="2"/>
      <c r="E2908" s="2">
        <v>0</v>
      </c>
      <c r="F2908" s="2"/>
      <c r="G2908" s="2">
        <v>0</v>
      </c>
      <c r="H2908" s="2"/>
      <c r="I2908" s="2">
        <v>450</v>
      </c>
      <c r="J2908" s="2"/>
      <c r="K2908" s="4">
        <v>450</v>
      </c>
      <c r="L2908" s="2"/>
      <c r="M2908" s="4">
        <v>225</v>
      </c>
      <c r="N2908" s="2"/>
      <c r="O2908" s="4">
        <v>0</v>
      </c>
      <c r="P2908" s="2"/>
      <c r="Q2908" s="4">
        <f t="shared" si="87"/>
        <v>225</v>
      </c>
      <c r="S2908" s="4"/>
      <c r="T2908" s="15"/>
      <c r="AH2908" s="5"/>
    </row>
    <row r="2909" spans="1:34" s="3" customFormat="1" ht="11.85" customHeight="1" x14ac:dyDescent="0.2">
      <c r="A2909" s="3" t="s">
        <v>1264</v>
      </c>
      <c r="C2909" s="2">
        <v>0</v>
      </c>
      <c r="D2909" s="2"/>
      <c r="E2909" s="2">
        <v>0</v>
      </c>
      <c r="F2909" s="2"/>
      <c r="G2909" s="2">
        <v>3000</v>
      </c>
      <c r="H2909" s="2"/>
      <c r="I2909" s="2">
        <v>3000</v>
      </c>
      <c r="J2909" s="2"/>
      <c r="K2909" s="4">
        <v>3000</v>
      </c>
      <c r="L2909" s="2"/>
      <c r="M2909" s="4">
        <v>3000</v>
      </c>
      <c r="N2909" s="2"/>
      <c r="O2909" s="4">
        <v>0</v>
      </c>
      <c r="P2909" s="2"/>
      <c r="Q2909" s="4">
        <f t="shared" si="87"/>
        <v>3000</v>
      </c>
      <c r="S2909" s="4"/>
      <c r="T2909" s="15"/>
      <c r="AH2909" s="5"/>
    </row>
    <row r="2910" spans="1:34" s="3" customFormat="1" ht="11.85" customHeight="1" x14ac:dyDescent="0.2">
      <c r="A2910" s="3" t="s">
        <v>1265</v>
      </c>
      <c r="C2910" s="2">
        <v>7012.12</v>
      </c>
      <c r="D2910" s="2"/>
      <c r="E2910" s="2">
        <v>9982.5</v>
      </c>
      <c r="F2910" s="2"/>
      <c r="G2910" s="2">
        <v>14485.87</v>
      </c>
      <c r="H2910" s="2"/>
      <c r="I2910" s="2">
        <v>19690</v>
      </c>
      <c r="J2910" s="2"/>
      <c r="K2910" s="4">
        <v>19690</v>
      </c>
      <c r="L2910" s="2"/>
      <c r="M2910" s="4">
        <v>22830</v>
      </c>
      <c r="N2910" s="2"/>
      <c r="O2910" s="4">
        <v>0</v>
      </c>
      <c r="P2910" s="2"/>
      <c r="Q2910" s="4">
        <f t="shared" si="87"/>
        <v>22830</v>
      </c>
      <c r="S2910" s="4"/>
      <c r="T2910" s="15"/>
      <c r="AH2910" s="5"/>
    </row>
    <row r="2911" spans="1:34" s="3" customFormat="1" ht="11.85" customHeight="1" x14ac:dyDescent="0.2">
      <c r="A2911" s="3" t="s">
        <v>1266</v>
      </c>
      <c r="C2911" s="2">
        <v>8126.21</v>
      </c>
      <c r="D2911" s="2"/>
      <c r="E2911" s="2">
        <v>10439.41</v>
      </c>
      <c r="F2911" s="2"/>
      <c r="G2911" s="2">
        <v>11426.47</v>
      </c>
      <c r="H2911" s="2"/>
      <c r="I2911" s="2">
        <v>13998</v>
      </c>
      <c r="J2911" s="2"/>
      <c r="K2911" s="4">
        <v>13998</v>
      </c>
      <c r="L2911" s="2"/>
      <c r="M2911" s="4">
        <v>14399</v>
      </c>
      <c r="N2911" s="2"/>
      <c r="O2911" s="4">
        <v>10</v>
      </c>
      <c r="P2911" s="2"/>
      <c r="Q2911" s="4">
        <f t="shared" si="87"/>
        <v>14409</v>
      </c>
      <c r="S2911" s="4"/>
      <c r="T2911" s="15"/>
      <c r="AH2911" s="5"/>
    </row>
    <row r="2912" spans="1:34" ht="11.85" customHeight="1" x14ac:dyDescent="0.2">
      <c r="A2912" s="3" t="s">
        <v>1267</v>
      </c>
      <c r="C2912" s="2">
        <v>35.630000000000003</v>
      </c>
      <c r="D2912" s="2"/>
      <c r="E2912" s="2">
        <v>307.18</v>
      </c>
      <c r="F2912" s="2"/>
      <c r="G2912" s="2">
        <v>305.75</v>
      </c>
      <c r="H2912" s="2"/>
      <c r="I2912" s="2">
        <v>322</v>
      </c>
      <c r="J2912" s="2"/>
      <c r="K2912" s="4">
        <v>322</v>
      </c>
      <c r="L2912" s="2"/>
      <c r="M2912" s="4">
        <v>346</v>
      </c>
      <c r="N2912" s="2"/>
      <c r="O2912" s="4">
        <v>0</v>
      </c>
      <c r="P2912" s="2"/>
      <c r="Q2912" s="4">
        <f t="shared" si="87"/>
        <v>346</v>
      </c>
      <c r="T2912" s="15"/>
    </row>
    <row r="2913" spans="1:34" ht="11.85" customHeight="1" x14ac:dyDescent="0.2">
      <c r="A2913" s="3" t="s">
        <v>1268</v>
      </c>
      <c r="C2913" s="2">
        <v>8.64</v>
      </c>
      <c r="D2913" s="2"/>
      <c r="E2913" s="2">
        <v>17.670000000000002</v>
      </c>
      <c r="F2913" s="2"/>
      <c r="G2913" s="2">
        <v>342.34</v>
      </c>
      <c r="H2913" s="2"/>
      <c r="I2913" s="2">
        <v>198</v>
      </c>
      <c r="J2913" s="2"/>
      <c r="K2913" s="4">
        <v>198</v>
      </c>
      <c r="L2913" s="2"/>
      <c r="M2913" s="4">
        <v>162</v>
      </c>
      <c r="N2913" s="2"/>
      <c r="O2913" s="4">
        <v>0</v>
      </c>
      <c r="P2913" s="2"/>
      <c r="Q2913" s="4">
        <f t="shared" si="87"/>
        <v>162</v>
      </c>
      <c r="T2913" s="15"/>
    </row>
    <row r="2914" spans="1:34" ht="11.85" customHeight="1" x14ac:dyDescent="0.2">
      <c r="A2914" s="3" t="s">
        <v>1269</v>
      </c>
      <c r="C2914" s="16">
        <v>5661.05</v>
      </c>
      <c r="D2914" s="2"/>
      <c r="E2914" s="16">
        <v>7390.3</v>
      </c>
      <c r="F2914" s="2"/>
      <c r="G2914" s="16">
        <v>8948.7099999999991</v>
      </c>
      <c r="H2914" s="2"/>
      <c r="I2914" s="16">
        <v>10187</v>
      </c>
      <c r="J2914" s="2"/>
      <c r="K2914" s="17">
        <v>10187</v>
      </c>
      <c r="L2914" s="2"/>
      <c r="M2914" s="17">
        <v>10406</v>
      </c>
      <c r="N2914" s="2"/>
      <c r="O2914" s="17">
        <v>5</v>
      </c>
      <c r="P2914" s="2"/>
      <c r="Q2914" s="17">
        <f t="shared" si="87"/>
        <v>10411</v>
      </c>
      <c r="T2914" s="15"/>
    </row>
    <row r="2915" spans="1:34" ht="11.85" customHeight="1" x14ac:dyDescent="0.2">
      <c r="A2915" s="3" t="s">
        <v>259</v>
      </c>
      <c r="C2915" s="2">
        <f>SUM(C2906:C2914)</f>
        <v>46767.27</v>
      </c>
      <c r="D2915" s="2"/>
      <c r="E2915" s="2">
        <f>SUM(E2906:E2914)</f>
        <v>70743.28</v>
      </c>
      <c r="F2915" s="2"/>
      <c r="G2915" s="2">
        <f>SUM(G2906:G2914)</f>
        <v>98483.579999999987</v>
      </c>
      <c r="H2915" s="2"/>
      <c r="I2915" s="2">
        <f>SUM(I2906:I2914)</f>
        <v>124449</v>
      </c>
      <c r="J2915" s="2"/>
      <c r="K2915" s="4">
        <f>SUM(K2906:K2914)</f>
        <v>124449</v>
      </c>
      <c r="L2915" s="2"/>
      <c r="M2915" s="4">
        <f>SUM(M2906:M2914)</f>
        <v>130782</v>
      </c>
      <c r="N2915" s="2"/>
      <c r="O2915" s="4">
        <f>SUM(O2906:O2914)</f>
        <v>85</v>
      </c>
      <c r="P2915" s="2"/>
      <c r="Q2915" s="4">
        <f>SUM(Q2906:Q2914)</f>
        <v>130867</v>
      </c>
      <c r="R2915" s="2"/>
      <c r="U2915" s="2"/>
    </row>
    <row r="2916" spans="1:34" ht="11.85" customHeight="1" x14ac:dyDescent="0.2">
      <c r="D2916" s="2"/>
      <c r="F2916" s="2"/>
      <c r="H2916" s="2"/>
      <c r="J2916" s="2"/>
      <c r="L2916" s="2"/>
      <c r="N2916" s="2"/>
      <c r="P2916" s="2"/>
    </row>
    <row r="2917" spans="1:34" ht="11.85" customHeight="1" x14ac:dyDescent="0.2">
      <c r="A2917" s="14" t="s">
        <v>260</v>
      </c>
      <c r="D2917" s="2"/>
      <c r="F2917" s="2"/>
      <c r="H2917" s="2"/>
      <c r="J2917" s="2"/>
      <c r="L2917" s="2"/>
      <c r="N2917" s="2"/>
      <c r="P2917" s="2"/>
    </row>
    <row r="2918" spans="1:34" ht="11.85" customHeight="1" x14ac:dyDescent="0.2">
      <c r="A2918" s="3" t="s">
        <v>1270</v>
      </c>
      <c r="C2918" s="2">
        <v>0</v>
      </c>
      <c r="D2918" s="2"/>
      <c r="E2918" s="2">
        <v>159.99</v>
      </c>
      <c r="F2918" s="2"/>
      <c r="G2918" s="2">
        <v>36.25</v>
      </c>
      <c r="H2918" s="2"/>
      <c r="I2918" s="2">
        <v>325</v>
      </c>
      <c r="J2918" s="2"/>
      <c r="K2918" s="4">
        <v>325</v>
      </c>
      <c r="L2918" s="2"/>
      <c r="M2918" s="4">
        <v>325</v>
      </c>
      <c r="N2918" s="2"/>
      <c r="O2918" s="4">
        <v>0</v>
      </c>
      <c r="P2918" s="2"/>
      <c r="Q2918" s="4">
        <f>M2918+O2918</f>
        <v>325</v>
      </c>
      <c r="T2918" s="15"/>
    </row>
    <row r="2919" spans="1:34" ht="11.85" customHeight="1" x14ac:dyDescent="0.2">
      <c r="A2919" s="3" t="s">
        <v>1271</v>
      </c>
      <c r="C2919" s="16">
        <v>0</v>
      </c>
      <c r="D2919" s="2"/>
      <c r="E2919" s="16">
        <v>1493.45</v>
      </c>
      <c r="F2919" s="2"/>
      <c r="G2919" s="16">
        <v>59.99</v>
      </c>
      <c r="H2919" s="2"/>
      <c r="I2919" s="16">
        <v>325</v>
      </c>
      <c r="J2919" s="2"/>
      <c r="K2919" s="17">
        <v>325</v>
      </c>
      <c r="L2919" s="2"/>
      <c r="M2919" s="17">
        <v>325</v>
      </c>
      <c r="N2919" s="2"/>
      <c r="O2919" s="17">
        <v>0</v>
      </c>
      <c r="P2919" s="2"/>
      <c r="Q2919" s="17">
        <f>M2919+O2919</f>
        <v>325</v>
      </c>
      <c r="T2919" s="15"/>
    </row>
    <row r="2920" spans="1:34" ht="11.85" customHeight="1" x14ac:dyDescent="0.2">
      <c r="A2920" s="3" t="s">
        <v>277</v>
      </c>
      <c r="C2920" s="2">
        <f>SUM(C2918:C2919)</f>
        <v>0</v>
      </c>
      <c r="D2920" s="2"/>
      <c r="E2920" s="2">
        <f>SUM(E2918:E2919)</f>
        <v>1653.44</v>
      </c>
      <c r="F2920" s="2"/>
      <c r="G2920" s="2">
        <f>SUM(G2918:G2919)</f>
        <v>96.240000000000009</v>
      </c>
      <c r="H2920" s="2"/>
      <c r="I2920" s="2">
        <f>SUM(I2918:I2919)</f>
        <v>650</v>
      </c>
      <c r="J2920" s="2"/>
      <c r="K2920" s="4">
        <f>SUM(K2918:K2919)</f>
        <v>650</v>
      </c>
      <c r="L2920" s="2"/>
      <c r="M2920" s="4">
        <f>SUM(M2918:M2919)</f>
        <v>650</v>
      </c>
      <c r="N2920" s="2"/>
      <c r="O2920" s="4">
        <f>SUM(O2918:O2919)</f>
        <v>0</v>
      </c>
      <c r="P2920" s="2"/>
      <c r="Q2920" s="4">
        <f>SUM(Q2918:Q2919)</f>
        <v>650</v>
      </c>
    </row>
    <row r="2921" spans="1:34" ht="11.85" customHeight="1" x14ac:dyDescent="0.2">
      <c r="D2921" s="2"/>
      <c r="F2921" s="2"/>
      <c r="H2921" s="2"/>
      <c r="J2921" s="2"/>
      <c r="L2921" s="2"/>
      <c r="N2921" s="2"/>
      <c r="P2921" s="2"/>
    </row>
    <row r="2922" spans="1:34" ht="11.85" customHeight="1" x14ac:dyDescent="0.2">
      <c r="A2922" s="14" t="s">
        <v>278</v>
      </c>
      <c r="D2922" s="2"/>
      <c r="F2922" s="2"/>
      <c r="H2922" s="2"/>
      <c r="J2922" s="2"/>
      <c r="L2922" s="2"/>
      <c r="N2922" s="2"/>
      <c r="P2922" s="2"/>
    </row>
    <row r="2923" spans="1:34" ht="11.85" customHeight="1" x14ac:dyDescent="0.2">
      <c r="A2923" s="3" t="s">
        <v>1272</v>
      </c>
      <c r="C2923" s="2">
        <v>51.12</v>
      </c>
      <c r="D2923" s="2"/>
      <c r="E2923" s="2">
        <v>123.72</v>
      </c>
      <c r="F2923" s="2"/>
      <c r="G2923" s="2">
        <v>58.98</v>
      </c>
      <c r="H2923" s="2"/>
      <c r="I2923" s="2">
        <v>350</v>
      </c>
      <c r="J2923" s="2"/>
      <c r="K2923" s="4">
        <v>350</v>
      </c>
      <c r="L2923" s="2"/>
      <c r="M2923" s="4">
        <v>350</v>
      </c>
      <c r="N2923" s="2"/>
      <c r="O2923" s="4">
        <v>0</v>
      </c>
      <c r="P2923" s="2"/>
      <c r="Q2923" s="4">
        <f t="shared" ref="Q2923:Q2930" si="88">M2923+O2923</f>
        <v>350</v>
      </c>
      <c r="T2923" s="15"/>
    </row>
    <row r="2924" spans="1:34" ht="11.85" customHeight="1" x14ac:dyDescent="0.2">
      <c r="A2924" s="3" t="s">
        <v>1273</v>
      </c>
      <c r="C2924" s="2">
        <v>0</v>
      </c>
      <c r="D2924" s="2"/>
      <c r="E2924" s="2">
        <v>1272.44</v>
      </c>
      <c r="F2924" s="2"/>
      <c r="G2924" s="2">
        <v>645.17999999999995</v>
      </c>
      <c r="H2924" s="2"/>
      <c r="I2924" s="2">
        <v>1800</v>
      </c>
      <c r="J2924" s="2"/>
      <c r="K2924" s="4">
        <v>1800</v>
      </c>
      <c r="L2924" s="2"/>
      <c r="M2924" s="4">
        <v>2150</v>
      </c>
      <c r="N2924" s="2"/>
      <c r="O2924" s="4">
        <v>0</v>
      </c>
      <c r="P2924" s="2"/>
      <c r="Q2924" s="4">
        <f t="shared" si="88"/>
        <v>2150</v>
      </c>
      <c r="T2924" s="15"/>
    </row>
    <row r="2925" spans="1:34" ht="11.85" customHeight="1" x14ac:dyDescent="0.2">
      <c r="A2925" s="3" t="s">
        <v>1274</v>
      </c>
      <c r="C2925" s="2">
        <v>16.14</v>
      </c>
      <c r="D2925" s="2"/>
      <c r="E2925" s="2">
        <v>232.47</v>
      </c>
      <c r="F2925" s="2"/>
      <c r="G2925" s="2">
        <v>151.22</v>
      </c>
      <c r="H2925" s="2"/>
      <c r="I2925" s="2">
        <v>500</v>
      </c>
      <c r="J2925" s="2"/>
      <c r="K2925" s="4">
        <v>500</v>
      </c>
      <c r="L2925" s="2"/>
      <c r="M2925" s="4">
        <v>500</v>
      </c>
      <c r="N2925" s="2"/>
      <c r="O2925" s="4">
        <v>0</v>
      </c>
      <c r="P2925" s="2"/>
      <c r="Q2925" s="4">
        <f t="shared" si="88"/>
        <v>500</v>
      </c>
      <c r="T2925" s="15"/>
    </row>
    <row r="2926" spans="1:34" ht="11.85" customHeight="1" x14ac:dyDescent="0.2">
      <c r="A2926" s="3" t="s">
        <v>1275</v>
      </c>
      <c r="C2926" s="2">
        <v>0</v>
      </c>
      <c r="D2926" s="2"/>
      <c r="E2926" s="2">
        <v>0</v>
      </c>
      <c r="F2926" s="2"/>
      <c r="G2926" s="2">
        <v>0</v>
      </c>
      <c r="H2926" s="2"/>
      <c r="I2926" s="2">
        <v>1000</v>
      </c>
      <c r="J2926" s="2"/>
      <c r="K2926" s="4">
        <v>1000</v>
      </c>
      <c r="L2926" s="2"/>
      <c r="M2926" s="4">
        <v>800</v>
      </c>
      <c r="N2926" s="2"/>
      <c r="O2926" s="4">
        <v>0</v>
      </c>
      <c r="P2926" s="2"/>
      <c r="Q2926" s="4">
        <f t="shared" si="88"/>
        <v>800</v>
      </c>
      <c r="T2926" s="15"/>
    </row>
    <row r="2927" spans="1:34" ht="11.85" customHeight="1" x14ac:dyDescent="0.2">
      <c r="A2927" s="3" t="s">
        <v>1276</v>
      </c>
      <c r="C2927" s="2">
        <v>0</v>
      </c>
      <c r="D2927" s="2"/>
      <c r="E2927" s="2">
        <v>0</v>
      </c>
      <c r="F2927" s="2"/>
      <c r="G2927" s="2">
        <v>23</v>
      </c>
      <c r="H2927" s="2"/>
      <c r="I2927" s="2">
        <v>500</v>
      </c>
      <c r="J2927" s="2"/>
      <c r="K2927" s="4">
        <v>500</v>
      </c>
      <c r="L2927" s="2"/>
      <c r="M2927" s="4">
        <v>500</v>
      </c>
      <c r="N2927" s="2"/>
      <c r="O2927" s="4">
        <v>0</v>
      </c>
      <c r="P2927" s="2"/>
      <c r="Q2927" s="4">
        <f t="shared" si="88"/>
        <v>500</v>
      </c>
      <c r="T2927" s="15"/>
    </row>
    <row r="2928" spans="1:34" s="3" customFormat="1" ht="11.85" customHeight="1" x14ac:dyDescent="0.2">
      <c r="A2928" s="3" t="s">
        <v>1277</v>
      </c>
      <c r="C2928" s="2">
        <v>0</v>
      </c>
      <c r="D2928" s="2"/>
      <c r="E2928" s="2">
        <v>313.17</v>
      </c>
      <c r="F2928" s="2"/>
      <c r="G2928" s="2">
        <v>0</v>
      </c>
      <c r="H2928" s="2"/>
      <c r="I2928" s="2">
        <v>250</v>
      </c>
      <c r="J2928" s="2"/>
      <c r="K2928" s="4">
        <v>250</v>
      </c>
      <c r="L2928" s="2"/>
      <c r="M2928" s="4">
        <v>250</v>
      </c>
      <c r="N2928" s="2"/>
      <c r="O2928" s="4">
        <v>0</v>
      </c>
      <c r="P2928" s="2"/>
      <c r="Q2928" s="4">
        <f t="shared" si="88"/>
        <v>250</v>
      </c>
      <c r="S2928" s="4"/>
      <c r="T2928" s="15"/>
      <c r="AH2928" s="5"/>
    </row>
    <row r="2929" spans="1:34" s="3" customFormat="1" ht="11.85" customHeight="1" x14ac:dyDescent="0.2">
      <c r="A2929" s="3" t="s">
        <v>1278</v>
      </c>
      <c r="C2929" s="2">
        <v>0</v>
      </c>
      <c r="D2929" s="2"/>
      <c r="E2929" s="2">
        <v>0</v>
      </c>
      <c r="F2929" s="2"/>
      <c r="G2929" s="2">
        <v>0</v>
      </c>
      <c r="H2929" s="2"/>
      <c r="I2929" s="2">
        <v>360</v>
      </c>
      <c r="J2929" s="2"/>
      <c r="K2929" s="4">
        <v>360</v>
      </c>
      <c r="L2929" s="2"/>
      <c r="M2929" s="4">
        <v>360</v>
      </c>
      <c r="N2929" s="2"/>
      <c r="O2929" s="4">
        <v>0</v>
      </c>
      <c r="P2929" s="2"/>
      <c r="Q2929" s="4">
        <f t="shared" si="88"/>
        <v>360</v>
      </c>
      <c r="S2929" s="4"/>
      <c r="T2929" s="15"/>
      <c r="AH2929" s="5"/>
    </row>
    <row r="2930" spans="1:34" s="3" customFormat="1" ht="11.85" customHeight="1" x14ac:dyDescent="0.2">
      <c r="A2930" s="3" t="s">
        <v>1279</v>
      </c>
      <c r="C2930" s="16">
        <v>5</v>
      </c>
      <c r="D2930" s="2"/>
      <c r="E2930" s="16">
        <v>56</v>
      </c>
      <c r="F2930" s="2"/>
      <c r="G2930" s="16">
        <v>0</v>
      </c>
      <c r="H2930" s="2"/>
      <c r="I2930" s="16">
        <v>110</v>
      </c>
      <c r="J2930" s="2"/>
      <c r="K2930" s="17">
        <v>110</v>
      </c>
      <c r="L2930" s="2"/>
      <c r="M2930" s="17">
        <v>110</v>
      </c>
      <c r="N2930" s="2"/>
      <c r="O2930" s="17">
        <v>0</v>
      </c>
      <c r="P2930" s="2"/>
      <c r="Q2930" s="17">
        <f t="shared" si="88"/>
        <v>110</v>
      </c>
      <c r="S2930" s="4"/>
      <c r="T2930" s="15"/>
      <c r="AH2930" s="5"/>
    </row>
    <row r="2931" spans="1:34" s="3" customFormat="1" ht="11.85" customHeight="1" x14ac:dyDescent="0.2">
      <c r="A2931" s="3" t="s">
        <v>300</v>
      </c>
      <c r="C2931" s="2">
        <f>SUM(C2923:C2930)</f>
        <v>72.259999999999991</v>
      </c>
      <c r="D2931" s="2"/>
      <c r="E2931" s="2">
        <f>SUM(E2923:E2930)</f>
        <v>1997.8000000000002</v>
      </c>
      <c r="F2931" s="2"/>
      <c r="G2931" s="2">
        <f>SUM(G2923:G2930)</f>
        <v>878.38</v>
      </c>
      <c r="H2931" s="2"/>
      <c r="I2931" s="2">
        <f>SUM(I2923:I2930)</f>
        <v>4870</v>
      </c>
      <c r="J2931" s="2"/>
      <c r="K2931" s="4">
        <f>SUM(K2923:K2930)</f>
        <v>4870</v>
      </c>
      <c r="L2931" s="2"/>
      <c r="M2931" s="4">
        <f>SUM(M2923:M2930)</f>
        <v>5020</v>
      </c>
      <c r="N2931" s="2"/>
      <c r="O2931" s="4">
        <f>SUM(O2923:O2930)</f>
        <v>0</v>
      </c>
      <c r="P2931" s="2"/>
      <c r="Q2931" s="4">
        <f>SUM(Q2923:Q2930)</f>
        <v>5020</v>
      </c>
      <c r="S2931" s="4"/>
      <c r="T2931" s="7"/>
      <c r="AH2931" s="5"/>
    </row>
    <row r="2932" spans="1:34" s="3" customFormat="1" ht="11.85" customHeight="1" x14ac:dyDescent="0.2">
      <c r="C2932" s="2"/>
      <c r="D2932" s="2"/>
      <c r="E2932" s="2"/>
      <c r="F2932" s="2"/>
      <c r="G2932" s="2"/>
      <c r="H2932" s="2"/>
      <c r="I2932" s="2"/>
      <c r="J2932" s="2"/>
      <c r="K2932" s="4"/>
      <c r="L2932" s="2"/>
      <c r="M2932" s="4"/>
      <c r="N2932" s="2"/>
      <c r="O2932" s="4"/>
      <c r="P2932" s="2"/>
      <c r="Q2932" s="4"/>
      <c r="S2932" s="4"/>
      <c r="T2932" s="7"/>
      <c r="AH2932" s="5"/>
    </row>
    <row r="2933" spans="1:34" s="3" customFormat="1" ht="11.85" customHeight="1" x14ac:dyDescent="0.2">
      <c r="A2933" s="3" t="s">
        <v>1280</v>
      </c>
      <c r="C2933" s="2">
        <f>C2915+C2920+C2931</f>
        <v>46839.53</v>
      </c>
      <c r="D2933" s="2"/>
      <c r="E2933" s="2">
        <f>E2915+E2920+E2931</f>
        <v>74394.52</v>
      </c>
      <c r="F2933" s="2"/>
      <c r="G2933" s="2">
        <f>G2915+G2920+G2931</f>
        <v>99458.2</v>
      </c>
      <c r="H2933" s="2"/>
      <c r="I2933" s="2">
        <f>I2915+I2920+I2931</f>
        <v>129969</v>
      </c>
      <c r="J2933" s="2"/>
      <c r="K2933" s="4">
        <f>K2915+K2920+K2931</f>
        <v>129969</v>
      </c>
      <c r="L2933" s="2"/>
      <c r="M2933" s="4">
        <f>M2915+M2920+M2931</f>
        <v>136452</v>
      </c>
      <c r="N2933" s="2"/>
      <c r="O2933" s="4">
        <f>O2915+O2920+O2931</f>
        <v>85</v>
      </c>
      <c r="P2933" s="2"/>
      <c r="Q2933" s="4">
        <f>Q2915+Q2920+Q2931</f>
        <v>136537</v>
      </c>
      <c r="R2933" s="2"/>
      <c r="S2933" s="4"/>
      <c r="T2933" s="15"/>
      <c r="AH2933" s="5"/>
    </row>
    <row r="2934" spans="1:34" s="3" customFormat="1" ht="11.85" customHeight="1" x14ac:dyDescent="0.2">
      <c r="C2934" s="2"/>
      <c r="E2934" s="2"/>
      <c r="G2934" s="2"/>
      <c r="I2934" s="2"/>
      <c r="K2934" s="4"/>
      <c r="M2934" s="4"/>
      <c r="O2934" s="4"/>
      <c r="Q2934" s="4"/>
      <c r="S2934" s="4"/>
      <c r="T2934" s="7"/>
      <c r="AH2934" s="5"/>
    </row>
    <row r="2935" spans="1:34" s="3" customFormat="1" ht="11.85" customHeight="1" x14ac:dyDescent="0.2">
      <c r="C2935" s="2"/>
      <c r="E2935" s="2"/>
      <c r="G2935" s="2"/>
      <c r="I2935" s="2"/>
      <c r="K2935" s="4"/>
      <c r="M2935" s="4"/>
      <c r="O2935" s="4"/>
      <c r="Q2935" s="4"/>
      <c r="S2935" s="4"/>
      <c r="T2935" s="7"/>
      <c r="AH2935" s="5"/>
    </row>
    <row r="2936" spans="1:34" s="3" customFormat="1" ht="11.85" customHeight="1" x14ac:dyDescent="0.2">
      <c r="C2936" s="2"/>
      <c r="E2936" s="2"/>
      <c r="G2936" s="2"/>
      <c r="I2936" s="2"/>
      <c r="K2936" s="4"/>
      <c r="M2936" s="4"/>
      <c r="O2936" s="4"/>
      <c r="Q2936" s="4"/>
      <c r="S2936" s="4"/>
      <c r="T2936" s="7"/>
      <c r="AH2936" s="5"/>
    </row>
    <row r="2937" spans="1:34" s="3" customFormat="1" ht="11.85" customHeight="1" x14ac:dyDescent="0.2">
      <c r="C2937" s="2"/>
      <c r="E2937" s="2"/>
      <c r="G2937" s="2"/>
      <c r="I2937" s="2"/>
      <c r="K2937" s="4"/>
      <c r="M2937" s="4"/>
      <c r="O2937" s="4"/>
      <c r="Q2937" s="4"/>
      <c r="S2937" s="4"/>
      <c r="T2937" s="7"/>
      <c r="AH2937" s="5"/>
    </row>
    <row r="2938" spans="1:34" s="3" customFormat="1" ht="11.85" customHeight="1" x14ac:dyDescent="0.2">
      <c r="C2938" s="2"/>
      <c r="E2938" s="2"/>
      <c r="G2938" s="2"/>
      <c r="I2938" s="2"/>
      <c r="K2938" s="4"/>
      <c r="M2938" s="4"/>
      <c r="O2938" s="4"/>
      <c r="Q2938" s="4"/>
      <c r="S2938" s="4"/>
      <c r="T2938" s="7"/>
      <c r="AH2938" s="5"/>
    </row>
    <row r="2939" spans="1:34" s="3" customFormat="1" ht="11.85" customHeight="1" x14ac:dyDescent="0.2">
      <c r="C2939" s="2"/>
      <c r="E2939" s="2"/>
      <c r="G2939" s="2"/>
      <c r="I2939" s="2"/>
      <c r="K2939" s="4"/>
      <c r="M2939" s="4"/>
      <c r="O2939" s="4"/>
      <c r="Q2939" s="4"/>
      <c r="S2939" s="4"/>
      <c r="T2939" s="7"/>
      <c r="AH2939" s="5"/>
    </row>
    <row r="2940" spans="1:34" s="3" customFormat="1" ht="11.85" customHeight="1" x14ac:dyDescent="0.2">
      <c r="C2940" s="2"/>
      <c r="E2940" s="2"/>
      <c r="G2940" s="2"/>
      <c r="I2940" s="2"/>
      <c r="K2940" s="4"/>
      <c r="M2940" s="4"/>
      <c r="O2940" s="4"/>
      <c r="Q2940" s="4"/>
      <c r="S2940" s="4"/>
      <c r="T2940" s="7"/>
      <c r="AH2940" s="5"/>
    </row>
    <row r="2941" spans="1:34" s="3" customFormat="1" ht="11.85" customHeight="1" x14ac:dyDescent="0.2">
      <c r="C2941" s="2"/>
      <c r="E2941" s="2"/>
      <c r="G2941" s="2"/>
      <c r="I2941" s="2"/>
      <c r="K2941" s="4"/>
      <c r="M2941" s="4"/>
      <c r="O2941" s="4"/>
      <c r="Q2941" s="4"/>
      <c r="S2941" s="4"/>
      <c r="T2941" s="7"/>
      <c r="AH2941" s="5"/>
    </row>
    <row r="2942" spans="1:34" s="3" customFormat="1" ht="11.85" customHeight="1" x14ac:dyDescent="0.2">
      <c r="C2942" s="2"/>
      <c r="E2942" s="2"/>
      <c r="G2942" s="2"/>
      <c r="I2942" s="2"/>
      <c r="K2942" s="4"/>
      <c r="M2942" s="4"/>
      <c r="O2942" s="4"/>
      <c r="Q2942" s="4"/>
      <c r="S2942" s="4"/>
      <c r="T2942" s="7"/>
      <c r="AH2942" s="5"/>
    </row>
    <row r="2943" spans="1:34" s="3" customFormat="1" ht="11.85" customHeight="1" x14ac:dyDescent="0.2">
      <c r="C2943" s="2"/>
      <c r="E2943" s="2"/>
      <c r="G2943" s="2"/>
      <c r="I2943" s="2"/>
      <c r="K2943" s="4"/>
      <c r="M2943" s="4"/>
      <c r="O2943" s="4"/>
      <c r="Q2943" s="4"/>
      <c r="S2943" s="4"/>
      <c r="T2943" s="7"/>
      <c r="AH2943" s="5"/>
    </row>
    <row r="2944" spans="1:34" ht="11.85" customHeight="1" x14ac:dyDescent="0.2"/>
    <row r="2945" spans="3:34" ht="11.85" customHeight="1" x14ac:dyDescent="0.2"/>
    <row r="2946" spans="3:34" ht="11.85" customHeight="1" x14ac:dyDescent="0.2"/>
    <row r="2947" spans="3:34" ht="11.85" customHeight="1" x14ac:dyDescent="0.2"/>
    <row r="2948" spans="3:34" ht="11.85" customHeight="1" x14ac:dyDescent="0.2"/>
    <row r="2949" spans="3:34" ht="11.85" customHeight="1" x14ac:dyDescent="0.2"/>
    <row r="2950" spans="3:34" ht="11.85" customHeight="1" x14ac:dyDescent="0.2"/>
    <row r="2951" spans="3:34" ht="11.85" customHeight="1" x14ac:dyDescent="0.2"/>
    <row r="2952" spans="3:34" ht="11.85" customHeight="1" x14ac:dyDescent="0.2"/>
    <row r="2953" spans="3:34" ht="11.85" customHeight="1" x14ac:dyDescent="0.2"/>
    <row r="2954" spans="3:34" ht="11.85" customHeight="1" x14ac:dyDescent="0.2"/>
    <row r="2955" spans="3:34" ht="11.85" customHeight="1" x14ac:dyDescent="0.2"/>
    <row r="2956" spans="3:34" ht="11.85" customHeight="1" x14ac:dyDescent="0.2"/>
    <row r="2957" spans="3:34" ht="11.85" customHeight="1" x14ac:dyDescent="0.2"/>
    <row r="2958" spans="3:34" ht="11.85" customHeight="1" x14ac:dyDescent="0.2"/>
    <row r="2959" spans="3:34" ht="11.85" customHeight="1" x14ac:dyDescent="0.2"/>
    <row r="2960" spans="3:34" s="3" customFormat="1" ht="11.85" customHeight="1" x14ac:dyDescent="0.2">
      <c r="C2960" s="2"/>
      <c r="E2960" s="2"/>
      <c r="G2960" s="2"/>
      <c r="I2960" s="2"/>
      <c r="K2960" s="4"/>
      <c r="M2960" s="4"/>
      <c r="O2960" s="4"/>
      <c r="Q2960" s="4"/>
      <c r="S2960" s="4"/>
      <c r="T2960" s="7"/>
      <c r="AH2960" s="5"/>
    </row>
    <row r="2961" spans="1:34" s="3" customFormat="1" ht="11.85" customHeight="1" x14ac:dyDescent="0.2">
      <c r="A2961" s="1"/>
      <c r="B2961" s="1"/>
      <c r="C2961" s="2"/>
      <c r="E2961" s="2" t="str">
        <f>$E$1</f>
        <v>CITY OF BRADY</v>
      </c>
      <c r="G2961" s="2"/>
      <c r="I2961" s="2"/>
      <c r="K2961" s="4"/>
      <c r="M2961" s="4"/>
      <c r="O2961" s="4"/>
      <c r="Q2961" s="4"/>
      <c r="S2961" s="4"/>
      <c r="T2961" s="7"/>
      <c r="AH2961" s="5"/>
    </row>
    <row r="2962" spans="1:34" s="3" customFormat="1" ht="11.85" customHeight="1" x14ac:dyDescent="0.2">
      <c r="C2962" s="2"/>
      <c r="E2962" s="2" t="str">
        <f>$E$2</f>
        <v>BUDGET REPORT</v>
      </c>
      <c r="G2962" s="2"/>
      <c r="I2962" s="2"/>
      <c r="K2962" s="4"/>
      <c r="M2962" s="4"/>
      <c r="O2962" s="4"/>
      <c r="Q2962" s="4"/>
      <c r="S2962" s="4"/>
      <c r="T2962" s="7"/>
      <c r="AH2962" s="5"/>
    </row>
    <row r="2963" spans="1:34" s="3" customFormat="1" ht="11.85" customHeight="1" x14ac:dyDescent="0.2">
      <c r="C2963" s="2"/>
      <c r="E2963" s="2" t="str">
        <f>$E$3</f>
        <v>FISCAL YEAR 2017 - 2018</v>
      </c>
      <c r="G2963" s="2"/>
      <c r="I2963" s="2"/>
      <c r="K2963" s="4"/>
      <c r="M2963" s="4"/>
      <c r="O2963" s="4"/>
      <c r="Q2963" s="4"/>
      <c r="S2963" s="4"/>
      <c r="T2963" s="7"/>
      <c r="AH2963" s="5"/>
    </row>
    <row r="2964" spans="1:34" s="3" customFormat="1" ht="11.85" customHeight="1" x14ac:dyDescent="0.2">
      <c r="A2964" s="3" t="s">
        <v>1234</v>
      </c>
      <c r="C2964" s="2"/>
      <c r="E2964" s="2"/>
      <c r="G2964" s="2"/>
      <c r="I2964" s="2"/>
      <c r="K2964" s="4"/>
      <c r="M2964" s="4"/>
      <c r="O2964" s="4"/>
      <c r="Q2964" s="4"/>
      <c r="S2964" s="4"/>
      <c r="T2964" s="7"/>
      <c r="AH2964" s="5"/>
    </row>
    <row r="2965" spans="1:34" s="3" customFormat="1" ht="11.85" customHeight="1" x14ac:dyDescent="0.2">
      <c r="A2965" s="3" t="s">
        <v>1281</v>
      </c>
      <c r="C2965" s="2"/>
      <c r="E2965" s="2"/>
      <c r="G2965" s="2"/>
      <c r="I2965" s="2"/>
      <c r="K2965" s="4"/>
      <c r="M2965" s="4"/>
      <c r="O2965" s="4"/>
      <c r="Q2965" s="4"/>
      <c r="S2965" s="4"/>
      <c r="T2965" s="7"/>
      <c r="AH2965" s="5"/>
    </row>
    <row r="2966" spans="1:34" s="3" customFormat="1" ht="11.85" customHeight="1" x14ac:dyDescent="0.2">
      <c r="C2966" s="2"/>
      <c r="E2966" s="2"/>
      <c r="G2966" s="2"/>
      <c r="I2966" s="49" t="str">
        <f>$I$6</f>
        <v>(----- 2016-2017 ------)</v>
      </c>
      <c r="J2966" s="49"/>
      <c r="K2966" s="49"/>
      <c r="L2966" s="8"/>
      <c r="M2966" s="49" t="str">
        <f>$M$6</f>
        <v>2017-2018</v>
      </c>
      <c r="N2966" s="49"/>
      <c r="O2966" s="49"/>
      <c r="P2966" s="49"/>
      <c r="Q2966" s="49"/>
      <c r="S2966" s="4"/>
      <c r="T2966" s="7"/>
      <c r="AH2966" s="5"/>
    </row>
    <row r="2967" spans="1:34" s="3" customFormat="1" ht="11.85" customHeight="1" x14ac:dyDescent="0.2">
      <c r="C2967" s="9" t="str">
        <f>$C$7</f>
        <v>2013-2014</v>
      </c>
      <c r="D2967" s="8"/>
      <c r="E2967" s="9" t="str">
        <f>$E$7</f>
        <v>2014-2015</v>
      </c>
      <c r="F2967" s="8"/>
      <c r="G2967" s="9" t="str">
        <f>$G$7</f>
        <v>2015-2016</v>
      </c>
      <c r="H2967" s="8"/>
      <c r="I2967" s="9" t="s">
        <v>9</v>
      </c>
      <c r="J2967" s="8"/>
      <c r="K2967" s="10" t="str">
        <f>+$K$7</f>
        <v>PROJECTED</v>
      </c>
      <c r="L2967" s="8"/>
      <c r="M2967" s="10" t="str">
        <f>$M$7</f>
        <v>2017-2018</v>
      </c>
      <c r="N2967" s="8"/>
      <c r="O2967" s="10" t="str">
        <f>$O$7</f>
        <v>2017-2018</v>
      </c>
      <c r="P2967" s="8"/>
      <c r="Q2967" s="10" t="str">
        <f>$Q$7</f>
        <v>APPROVED</v>
      </c>
      <c r="S2967" s="4"/>
      <c r="T2967" s="7"/>
      <c r="AH2967" s="5"/>
    </row>
    <row r="2968" spans="1:34" s="3" customFormat="1" ht="11.85" customHeight="1" x14ac:dyDescent="0.2">
      <c r="A2968" s="11" t="s">
        <v>247</v>
      </c>
      <c r="C2968" s="12" t="s">
        <v>12</v>
      </c>
      <c r="D2968" s="8"/>
      <c r="E2968" s="12" t="s">
        <v>12</v>
      </c>
      <c r="F2968" s="8"/>
      <c r="G2968" s="12" t="s">
        <v>12</v>
      </c>
      <c r="H2968" s="8"/>
      <c r="I2968" s="12" t="s">
        <v>13</v>
      </c>
      <c r="J2968" s="8"/>
      <c r="K2968" s="13" t="s">
        <v>13</v>
      </c>
      <c r="L2968" s="8"/>
      <c r="M2968" s="13" t="str">
        <f>$M$8</f>
        <v>BASE</v>
      </c>
      <c r="N2968" s="8"/>
      <c r="O2968" s="13" t="str">
        <f>$O$8</f>
        <v>SUPPLEMENTAL</v>
      </c>
      <c r="P2968" s="8"/>
      <c r="Q2968" s="13" t="str">
        <f>$Q$8</f>
        <v>BUDGET</v>
      </c>
      <c r="S2968" s="4"/>
      <c r="T2968" s="7"/>
      <c r="AH2968" s="5"/>
    </row>
    <row r="2969" spans="1:34" s="3" customFormat="1" ht="11.85" customHeight="1" x14ac:dyDescent="0.2">
      <c r="C2969" s="2"/>
      <c r="E2969" s="2"/>
      <c r="G2969" s="2"/>
      <c r="I2969" s="2"/>
      <c r="K2969" s="4"/>
      <c r="M2969" s="4"/>
      <c r="O2969" s="4"/>
      <c r="Q2969" s="4"/>
      <c r="S2969" s="4"/>
      <c r="T2969" s="7"/>
      <c r="AH2969" s="5"/>
    </row>
    <row r="2970" spans="1:34" s="3" customFormat="1" ht="11.85" customHeight="1" x14ac:dyDescent="0.2">
      <c r="A2970" s="14" t="s">
        <v>248</v>
      </c>
      <c r="C2970" s="2"/>
      <c r="E2970" s="2"/>
      <c r="G2970" s="2"/>
      <c r="I2970" s="2"/>
      <c r="K2970" s="4"/>
      <c r="M2970" s="4"/>
      <c r="O2970" s="4"/>
      <c r="Q2970" s="4"/>
      <c r="S2970" s="4"/>
      <c r="T2970" s="7"/>
      <c r="AH2970" s="5"/>
    </row>
    <row r="2971" spans="1:34" s="3" customFormat="1" ht="11.85" customHeight="1" x14ac:dyDescent="0.2">
      <c r="A2971" s="3" t="s">
        <v>1282</v>
      </c>
      <c r="C2971" s="2">
        <v>116543.05</v>
      </c>
      <c r="D2971" s="2"/>
      <c r="E2971" s="2">
        <v>116475.45</v>
      </c>
      <c r="F2971" s="2"/>
      <c r="G2971" s="2">
        <v>120677.05</v>
      </c>
      <c r="H2971" s="2"/>
      <c r="I2971" s="2">
        <v>153576</v>
      </c>
      <c r="J2971" s="2"/>
      <c r="K2971" s="4">
        <v>153576</v>
      </c>
      <c r="L2971" s="2"/>
      <c r="M2971" s="4">
        <v>157413</v>
      </c>
      <c r="N2971" s="2"/>
      <c r="O2971" s="4">
        <v>33280</v>
      </c>
      <c r="P2971" s="2"/>
      <c r="Q2971" s="4">
        <f t="shared" ref="Q2971:Q2980" si="89">M2971+O2971</f>
        <v>190693</v>
      </c>
      <c r="S2971" s="4"/>
      <c r="T2971" s="15"/>
      <c r="AH2971" s="5"/>
    </row>
    <row r="2972" spans="1:34" s="3" customFormat="1" ht="11.85" customHeight="1" x14ac:dyDescent="0.2">
      <c r="A2972" s="3" t="s">
        <v>1283</v>
      </c>
      <c r="C2972" s="2">
        <v>9607.61</v>
      </c>
      <c r="D2972" s="2"/>
      <c r="E2972" s="2">
        <v>9077.57</v>
      </c>
      <c r="F2972" s="2"/>
      <c r="G2972" s="2">
        <v>10476.69</v>
      </c>
      <c r="H2972" s="2"/>
      <c r="I2972" s="2">
        <v>14000</v>
      </c>
      <c r="J2972" s="2"/>
      <c r="K2972" s="4">
        <v>14000</v>
      </c>
      <c r="L2972" s="2"/>
      <c r="M2972" s="4">
        <v>14000</v>
      </c>
      <c r="N2972" s="2"/>
      <c r="O2972" s="4">
        <v>0</v>
      </c>
      <c r="P2972" s="2"/>
      <c r="Q2972" s="4">
        <f t="shared" si="89"/>
        <v>14000</v>
      </c>
      <c r="S2972" s="4"/>
      <c r="T2972" s="15"/>
      <c r="AH2972" s="5"/>
    </row>
    <row r="2973" spans="1:34" s="3" customFormat="1" ht="11.85" customHeight="1" x14ac:dyDescent="0.2">
      <c r="A2973" s="3" t="s">
        <v>1284</v>
      </c>
      <c r="C2973" s="2">
        <v>0</v>
      </c>
      <c r="D2973" s="2"/>
      <c r="E2973" s="2">
        <v>1800</v>
      </c>
      <c r="F2973" s="2"/>
      <c r="G2973" s="2">
        <v>1800</v>
      </c>
      <c r="H2973" s="2"/>
      <c r="I2973" s="2">
        <v>2700</v>
      </c>
      <c r="J2973" s="2"/>
      <c r="K2973" s="4">
        <v>2700</v>
      </c>
      <c r="L2973" s="2"/>
      <c r="M2973" s="4">
        <v>2700</v>
      </c>
      <c r="N2973" s="2"/>
      <c r="O2973" s="4">
        <v>0</v>
      </c>
      <c r="P2973" s="2"/>
      <c r="Q2973" s="4">
        <f t="shared" si="89"/>
        <v>2700</v>
      </c>
      <c r="S2973" s="4"/>
      <c r="T2973" s="15"/>
      <c r="AH2973" s="5"/>
    </row>
    <row r="2974" spans="1:34" s="3" customFormat="1" ht="11.85" customHeight="1" x14ac:dyDescent="0.2">
      <c r="A2974" s="3" t="s">
        <v>1285</v>
      </c>
      <c r="C2974" s="2">
        <v>3490</v>
      </c>
      <c r="D2974" s="2"/>
      <c r="E2974" s="2">
        <v>3640</v>
      </c>
      <c r="F2974" s="2"/>
      <c r="G2974" s="2">
        <v>3640</v>
      </c>
      <c r="H2974" s="2"/>
      <c r="I2974" s="2">
        <v>3460</v>
      </c>
      <c r="J2974" s="2"/>
      <c r="K2974" s="4">
        <v>3460</v>
      </c>
      <c r="L2974" s="2"/>
      <c r="M2974" s="4">
        <v>3460</v>
      </c>
      <c r="N2974" s="2"/>
      <c r="O2974" s="4">
        <v>0</v>
      </c>
      <c r="P2974" s="2"/>
      <c r="Q2974" s="4">
        <f t="shared" si="89"/>
        <v>3460</v>
      </c>
      <c r="S2974" s="4"/>
      <c r="T2974" s="15"/>
      <c r="AH2974" s="5"/>
    </row>
    <row r="2975" spans="1:34" s="3" customFormat="1" ht="11.85" customHeight="1" x14ac:dyDescent="0.2">
      <c r="A2975" s="3" t="s">
        <v>1286</v>
      </c>
      <c r="C2975" s="2">
        <v>0</v>
      </c>
      <c r="D2975" s="2"/>
      <c r="E2975" s="2">
        <v>0</v>
      </c>
      <c r="F2975" s="2"/>
      <c r="G2975" s="2">
        <v>100</v>
      </c>
      <c r="H2975" s="2"/>
      <c r="I2975" s="2">
        <v>300</v>
      </c>
      <c r="J2975" s="2"/>
      <c r="K2975" s="4">
        <v>300</v>
      </c>
      <c r="L2975" s="2"/>
      <c r="M2975" s="4">
        <v>300</v>
      </c>
      <c r="N2975" s="2"/>
      <c r="O2975" s="4">
        <v>0</v>
      </c>
      <c r="P2975" s="2"/>
      <c r="Q2975" s="4">
        <f t="shared" si="89"/>
        <v>300</v>
      </c>
      <c r="S2975" s="4"/>
      <c r="T2975" s="15"/>
      <c r="AH2975" s="5"/>
    </row>
    <row r="2976" spans="1:34" ht="11.85" customHeight="1" x14ac:dyDescent="0.2">
      <c r="A2976" s="3" t="s">
        <v>1287</v>
      </c>
      <c r="C2976" s="2">
        <v>22851.54</v>
      </c>
      <c r="D2976" s="2"/>
      <c r="E2976" s="2">
        <v>26243.759999999998</v>
      </c>
      <c r="F2976" s="2"/>
      <c r="G2976" s="2">
        <v>31320.799999999999</v>
      </c>
      <c r="H2976" s="2"/>
      <c r="I2976" s="2">
        <v>39379</v>
      </c>
      <c r="J2976" s="2"/>
      <c r="K2976" s="4">
        <v>39379</v>
      </c>
      <c r="L2976" s="2"/>
      <c r="M2976" s="4">
        <v>45660</v>
      </c>
      <c r="N2976" s="2"/>
      <c r="O2976" s="4">
        <v>11415</v>
      </c>
      <c r="P2976" s="2"/>
      <c r="Q2976" s="4">
        <f t="shared" si="89"/>
        <v>57075</v>
      </c>
      <c r="T2976" s="15"/>
    </row>
    <row r="2977" spans="1:34" ht="11.85" customHeight="1" x14ac:dyDescent="0.2">
      <c r="A2977" s="3" t="s">
        <v>1288</v>
      </c>
      <c r="C2977" s="2">
        <v>12389.82</v>
      </c>
      <c r="D2977" s="2"/>
      <c r="E2977" s="2">
        <v>12316.61</v>
      </c>
      <c r="F2977" s="2"/>
      <c r="G2977" s="2">
        <v>12717.4</v>
      </c>
      <c r="H2977" s="2"/>
      <c r="I2977" s="2">
        <v>14012</v>
      </c>
      <c r="J2977" s="2"/>
      <c r="K2977" s="4">
        <v>14012</v>
      </c>
      <c r="L2977" s="2"/>
      <c r="M2977" s="4">
        <v>15559</v>
      </c>
      <c r="N2977" s="2"/>
      <c r="O2977" s="4">
        <v>3592</v>
      </c>
      <c r="P2977" s="2"/>
      <c r="Q2977" s="4">
        <f t="shared" si="89"/>
        <v>19151</v>
      </c>
      <c r="T2977" s="15"/>
    </row>
    <row r="2978" spans="1:34" ht="11.85" customHeight="1" x14ac:dyDescent="0.2">
      <c r="A2978" s="3" t="s">
        <v>1289</v>
      </c>
      <c r="C2978" s="2">
        <v>5488.06</v>
      </c>
      <c r="D2978" s="2"/>
      <c r="E2978" s="2">
        <v>4684.8999999999996</v>
      </c>
      <c r="F2978" s="2"/>
      <c r="G2978" s="2">
        <v>4429.12</v>
      </c>
      <c r="H2978" s="2"/>
      <c r="I2978" s="2">
        <v>4669</v>
      </c>
      <c r="J2978" s="2"/>
      <c r="K2978" s="4">
        <v>4669</v>
      </c>
      <c r="L2978" s="2"/>
      <c r="M2978" s="4">
        <v>4802</v>
      </c>
      <c r="N2978" s="2"/>
      <c r="O2978" s="4">
        <v>800</v>
      </c>
      <c r="P2978" s="2"/>
      <c r="Q2978" s="4">
        <f t="shared" si="89"/>
        <v>5602</v>
      </c>
      <c r="T2978" s="15"/>
    </row>
    <row r="2979" spans="1:34" ht="11.85" customHeight="1" x14ac:dyDescent="0.2">
      <c r="A2979" s="3" t="s">
        <v>1290</v>
      </c>
      <c r="C2979" s="2">
        <v>1522.78</v>
      </c>
      <c r="D2979" s="2"/>
      <c r="E2979" s="2">
        <v>141.06</v>
      </c>
      <c r="F2979" s="2"/>
      <c r="G2979" s="2">
        <v>863.41</v>
      </c>
      <c r="H2979" s="2"/>
      <c r="I2979" s="2">
        <v>792</v>
      </c>
      <c r="J2979" s="2"/>
      <c r="K2979" s="4">
        <v>792</v>
      </c>
      <c r="L2979" s="2"/>
      <c r="M2979" s="4">
        <v>648</v>
      </c>
      <c r="N2979" s="2"/>
      <c r="O2979" s="4">
        <v>81</v>
      </c>
      <c r="P2979" s="2"/>
      <c r="Q2979" s="4">
        <f t="shared" si="89"/>
        <v>729</v>
      </c>
      <c r="T2979" s="15"/>
    </row>
    <row r="2980" spans="1:34" ht="11.85" customHeight="1" x14ac:dyDescent="0.2">
      <c r="A2980" s="3" t="s">
        <v>1291</v>
      </c>
      <c r="C2980" s="16">
        <v>9538.86</v>
      </c>
      <c r="D2980" s="2"/>
      <c r="E2980" s="16">
        <v>9597.2099999999991</v>
      </c>
      <c r="F2980" s="2"/>
      <c r="G2980" s="16">
        <v>10019.040000000001</v>
      </c>
      <c r="H2980" s="2"/>
      <c r="I2980" s="16">
        <v>13071</v>
      </c>
      <c r="J2980" s="2"/>
      <c r="K2980" s="17">
        <v>13071</v>
      </c>
      <c r="L2980" s="2"/>
      <c r="M2980" s="17">
        <v>13370</v>
      </c>
      <c r="N2980" s="2"/>
      <c r="O2980" s="17">
        <v>2596</v>
      </c>
      <c r="P2980" s="2"/>
      <c r="Q2980" s="17">
        <f t="shared" si="89"/>
        <v>15966</v>
      </c>
      <c r="T2980" s="15"/>
    </row>
    <row r="2981" spans="1:34" ht="11.85" customHeight="1" x14ac:dyDescent="0.2">
      <c r="A2981" s="3" t="s">
        <v>259</v>
      </c>
      <c r="C2981" s="2">
        <f>SUM(C2971:C2980)</f>
        <v>181431.72000000003</v>
      </c>
      <c r="D2981" s="2"/>
      <c r="E2981" s="2">
        <f>SUM(E2971:E2980)</f>
        <v>183976.56</v>
      </c>
      <c r="F2981" s="2"/>
      <c r="G2981" s="2">
        <f>SUM(G2971:G2980)</f>
        <v>196043.50999999998</v>
      </c>
      <c r="H2981" s="2"/>
      <c r="I2981" s="2">
        <f>SUM(I2971:I2980)</f>
        <v>245959</v>
      </c>
      <c r="J2981" s="2"/>
      <c r="K2981" s="4">
        <f>SUM(K2971:K2980)</f>
        <v>245959</v>
      </c>
      <c r="L2981" s="2"/>
      <c r="M2981" s="4">
        <f>SUM(M2971:M2980)</f>
        <v>257912</v>
      </c>
      <c r="N2981" s="2"/>
      <c r="O2981" s="4">
        <f>SUM(O2971:O2980)</f>
        <v>51764</v>
      </c>
      <c r="P2981" s="2"/>
      <c r="Q2981" s="4">
        <f>SUM(Q2971:Q2980)</f>
        <v>309676</v>
      </c>
      <c r="R2981" s="2"/>
      <c r="U2981" s="2"/>
    </row>
    <row r="2982" spans="1:34" ht="11.85" customHeight="1" x14ac:dyDescent="0.2">
      <c r="D2982" s="2"/>
      <c r="F2982" s="2"/>
      <c r="H2982" s="2"/>
      <c r="J2982" s="2"/>
      <c r="L2982" s="2"/>
      <c r="N2982" s="2"/>
      <c r="P2982" s="2"/>
    </row>
    <row r="2983" spans="1:34" ht="11.85" customHeight="1" x14ac:dyDescent="0.2">
      <c r="A2983" s="14" t="s">
        <v>260</v>
      </c>
      <c r="D2983" s="2"/>
      <c r="F2983" s="2"/>
      <c r="H2983" s="2"/>
      <c r="J2983" s="2"/>
      <c r="L2983" s="2"/>
      <c r="N2983" s="2"/>
      <c r="P2983" s="2"/>
    </row>
    <row r="2984" spans="1:34" ht="11.85" customHeight="1" x14ac:dyDescent="0.2">
      <c r="A2984" s="3" t="s">
        <v>1292</v>
      </c>
      <c r="C2984" s="2">
        <v>0</v>
      </c>
      <c r="D2984" s="2"/>
      <c r="E2984" s="2">
        <v>0</v>
      </c>
      <c r="F2984" s="2"/>
      <c r="G2984" s="2">
        <v>0</v>
      </c>
      <c r="H2984" s="2"/>
      <c r="I2984" s="2">
        <v>0</v>
      </c>
      <c r="J2984" s="2"/>
      <c r="K2984" s="4">
        <v>0</v>
      </c>
      <c r="L2984" s="2"/>
      <c r="M2984" s="4">
        <v>0</v>
      </c>
      <c r="N2984" s="2"/>
      <c r="O2984" s="4">
        <v>0</v>
      </c>
      <c r="P2984" s="2"/>
      <c r="Q2984" s="4">
        <f t="shared" ref="Q2984:Q2997" si="90">M2984+O2984</f>
        <v>0</v>
      </c>
      <c r="T2984" s="15"/>
    </row>
    <row r="2985" spans="1:34" ht="11.85" customHeight="1" x14ac:dyDescent="0.2">
      <c r="A2985" s="3" t="s">
        <v>1293</v>
      </c>
      <c r="C2985" s="2">
        <v>222484.89</v>
      </c>
      <c r="D2985" s="2"/>
      <c r="E2985" s="2">
        <v>225082.94</v>
      </c>
      <c r="F2985" s="2"/>
      <c r="G2985" s="2">
        <v>237360.64000000001</v>
      </c>
      <c r="H2985" s="2"/>
      <c r="I2985" s="2">
        <v>225000</v>
      </c>
      <c r="J2985" s="2"/>
      <c r="K2985" s="4">
        <v>225000</v>
      </c>
      <c r="L2985" s="2"/>
      <c r="M2985" s="4">
        <v>225000</v>
      </c>
      <c r="N2985" s="2"/>
      <c r="O2985" s="4">
        <v>0</v>
      </c>
      <c r="P2985" s="2"/>
      <c r="Q2985" s="4">
        <f t="shared" si="90"/>
        <v>225000</v>
      </c>
      <c r="T2985" s="15"/>
    </row>
    <row r="2986" spans="1:34" ht="11.85" customHeight="1" x14ac:dyDescent="0.2">
      <c r="A2986" s="3" t="s">
        <v>1294</v>
      </c>
      <c r="C2986" s="2">
        <v>19533.27</v>
      </c>
      <c r="D2986" s="2"/>
      <c r="E2986" s="2">
        <v>19100</v>
      </c>
      <c r="F2986" s="2"/>
      <c r="G2986" s="2">
        <v>3500</v>
      </c>
      <c r="H2986" s="2"/>
      <c r="I2986" s="2">
        <v>25000</v>
      </c>
      <c r="J2986" s="2"/>
      <c r="K2986" s="4">
        <v>40000</v>
      </c>
      <c r="L2986" s="2"/>
      <c r="M2986" s="4">
        <v>25000</v>
      </c>
      <c r="N2986" s="2"/>
      <c r="O2986" s="4">
        <v>0</v>
      </c>
      <c r="P2986" s="2"/>
      <c r="Q2986" s="4">
        <f t="shared" si="90"/>
        <v>25000</v>
      </c>
      <c r="T2986" s="15"/>
    </row>
    <row r="2987" spans="1:34" ht="11.85" customHeight="1" x14ac:dyDescent="0.2">
      <c r="A2987" s="3" t="s">
        <v>1295</v>
      </c>
      <c r="C2987" s="2">
        <v>8483.17</v>
      </c>
      <c r="D2987" s="2"/>
      <c r="E2987" s="2">
        <v>8503.16</v>
      </c>
      <c r="F2987" s="2"/>
      <c r="G2987" s="2">
        <v>7067.05</v>
      </c>
      <c r="H2987" s="2"/>
      <c r="I2987" s="2">
        <v>10500</v>
      </c>
      <c r="J2987" s="2"/>
      <c r="K2987" s="4">
        <v>44350</v>
      </c>
      <c r="L2987" s="2"/>
      <c r="M2987" s="4">
        <v>10500</v>
      </c>
      <c r="N2987" s="2"/>
      <c r="O2987" s="4">
        <v>0</v>
      </c>
      <c r="P2987" s="2"/>
      <c r="Q2987" s="4">
        <f t="shared" si="90"/>
        <v>10500</v>
      </c>
      <c r="T2987" s="15"/>
    </row>
    <row r="2988" spans="1:34" ht="11.85" customHeight="1" x14ac:dyDescent="0.2">
      <c r="A2988" s="3" t="s">
        <v>1296</v>
      </c>
      <c r="C2988" s="2">
        <v>10767.05</v>
      </c>
      <c r="D2988" s="2"/>
      <c r="E2988" s="2">
        <v>11977.92</v>
      </c>
      <c r="F2988" s="2"/>
      <c r="G2988" s="2">
        <v>14039.61</v>
      </c>
      <c r="H2988" s="2"/>
      <c r="I2988" s="2">
        <v>13200</v>
      </c>
      <c r="J2988" s="2"/>
      <c r="K2988" s="4">
        <v>13200</v>
      </c>
      <c r="L2988" s="2"/>
      <c r="M2988" s="4">
        <v>15350</v>
      </c>
      <c r="N2988" s="2"/>
      <c r="O2988" s="4">
        <v>0</v>
      </c>
      <c r="P2988" s="2"/>
      <c r="Q2988" s="4">
        <f t="shared" si="90"/>
        <v>15350</v>
      </c>
      <c r="T2988" s="15"/>
    </row>
    <row r="2989" spans="1:34" ht="11.85" customHeight="1" x14ac:dyDescent="0.2">
      <c r="A2989" s="3" t="s">
        <v>1297</v>
      </c>
      <c r="C2989" s="2">
        <v>169</v>
      </c>
      <c r="D2989" s="2"/>
      <c r="E2989" s="2">
        <v>628.6</v>
      </c>
      <c r="F2989" s="2"/>
      <c r="G2989" s="2">
        <v>753.24</v>
      </c>
      <c r="H2989" s="2"/>
      <c r="I2989" s="2">
        <v>660</v>
      </c>
      <c r="J2989" s="2"/>
      <c r="K2989" s="4">
        <v>660</v>
      </c>
      <c r="L2989" s="2"/>
      <c r="M2989" s="4">
        <v>660</v>
      </c>
      <c r="N2989" s="2"/>
      <c r="O2989" s="4">
        <v>0</v>
      </c>
      <c r="P2989" s="2"/>
      <c r="Q2989" s="4">
        <f t="shared" si="90"/>
        <v>660</v>
      </c>
      <c r="T2989" s="15"/>
    </row>
    <row r="2990" spans="1:34" ht="11.85" customHeight="1" x14ac:dyDescent="0.2">
      <c r="A2990" s="3" t="s">
        <v>1298</v>
      </c>
      <c r="C2990" s="2">
        <v>0</v>
      </c>
      <c r="D2990" s="2"/>
      <c r="E2990" s="2">
        <v>0</v>
      </c>
      <c r="F2990" s="2"/>
      <c r="G2990" s="2">
        <v>0</v>
      </c>
      <c r="H2990" s="2"/>
      <c r="I2990" s="2">
        <v>0</v>
      </c>
      <c r="J2990" s="2"/>
      <c r="K2990" s="4">
        <v>0</v>
      </c>
      <c r="L2990" s="2"/>
      <c r="M2990" s="4">
        <v>0</v>
      </c>
      <c r="N2990" s="2"/>
      <c r="O2990" s="4">
        <v>0</v>
      </c>
      <c r="P2990" s="2"/>
      <c r="Q2990" s="4">
        <f t="shared" si="90"/>
        <v>0</v>
      </c>
      <c r="T2990" s="15"/>
    </row>
    <row r="2991" spans="1:34" ht="11.85" customHeight="1" x14ac:dyDescent="0.2">
      <c r="A2991" s="3" t="s">
        <v>1299</v>
      </c>
      <c r="C2991" s="2">
        <v>0</v>
      </c>
      <c r="D2991" s="2"/>
      <c r="E2991" s="2">
        <v>0</v>
      </c>
      <c r="F2991" s="2"/>
      <c r="G2991" s="2">
        <v>0</v>
      </c>
      <c r="H2991" s="2"/>
      <c r="I2991" s="2">
        <v>0</v>
      </c>
      <c r="J2991" s="2"/>
      <c r="K2991" s="4">
        <v>0</v>
      </c>
      <c r="L2991" s="2"/>
      <c r="M2991" s="4">
        <v>50000</v>
      </c>
      <c r="N2991" s="2"/>
      <c r="O2991" s="4">
        <v>0</v>
      </c>
      <c r="P2991" s="2"/>
      <c r="Q2991" s="4">
        <f t="shared" si="90"/>
        <v>50000</v>
      </c>
      <c r="T2991" s="15"/>
    </row>
    <row r="2992" spans="1:34" s="3" customFormat="1" ht="11.85" customHeight="1" x14ac:dyDescent="0.2">
      <c r="A2992" s="3" t="s">
        <v>1300</v>
      </c>
      <c r="C2992" s="2">
        <v>165.39</v>
      </c>
      <c r="D2992" s="2"/>
      <c r="E2992" s="2">
        <v>0</v>
      </c>
      <c r="F2992" s="2"/>
      <c r="G2992" s="2">
        <v>0</v>
      </c>
      <c r="H2992" s="2"/>
      <c r="I2992" s="2">
        <v>0</v>
      </c>
      <c r="J2992" s="2"/>
      <c r="K2992" s="4">
        <v>0</v>
      </c>
      <c r="L2992" s="2"/>
      <c r="M2992" s="4">
        <v>0</v>
      </c>
      <c r="N2992" s="2"/>
      <c r="O2992" s="4">
        <v>0</v>
      </c>
      <c r="P2992" s="2"/>
      <c r="Q2992" s="4">
        <f t="shared" si="90"/>
        <v>0</v>
      </c>
      <c r="S2992" s="4"/>
      <c r="T2992" s="15"/>
      <c r="AH2992" s="5"/>
    </row>
    <row r="2993" spans="1:34" s="3" customFormat="1" ht="11.85" customHeight="1" x14ac:dyDescent="0.2">
      <c r="A2993" s="3" t="s">
        <v>1301</v>
      </c>
      <c r="C2993" s="2">
        <v>0</v>
      </c>
      <c r="D2993" s="2"/>
      <c r="E2993" s="2">
        <v>0</v>
      </c>
      <c r="F2993" s="2"/>
      <c r="G2993" s="2">
        <v>0</v>
      </c>
      <c r="H2993" s="2"/>
      <c r="I2993" s="2">
        <v>0</v>
      </c>
      <c r="J2993" s="2"/>
      <c r="K2993" s="4">
        <v>0</v>
      </c>
      <c r="L2993" s="2"/>
      <c r="M2993" s="4">
        <v>0</v>
      </c>
      <c r="N2993" s="2"/>
      <c r="O2993" s="4">
        <v>0</v>
      </c>
      <c r="P2993" s="2"/>
      <c r="Q2993" s="4">
        <f t="shared" si="90"/>
        <v>0</v>
      </c>
      <c r="S2993" s="4"/>
      <c r="T2993" s="15"/>
      <c r="AH2993" s="5"/>
    </row>
    <row r="2994" spans="1:34" s="3" customFormat="1" ht="11.85" customHeight="1" x14ac:dyDescent="0.2">
      <c r="A2994" s="3" t="s">
        <v>1302</v>
      </c>
      <c r="C2994" s="2">
        <v>958.8</v>
      </c>
      <c r="D2994" s="2"/>
      <c r="E2994" s="2">
        <v>976.88</v>
      </c>
      <c r="F2994" s="2"/>
      <c r="G2994" s="2">
        <v>811.65</v>
      </c>
      <c r="H2994" s="2"/>
      <c r="I2994" s="2">
        <v>1100</v>
      </c>
      <c r="J2994" s="2"/>
      <c r="K2994" s="4">
        <v>1100</v>
      </c>
      <c r="L2994" s="2"/>
      <c r="M2994" s="4">
        <v>700</v>
      </c>
      <c r="N2994" s="2"/>
      <c r="O2994" s="4">
        <v>0</v>
      </c>
      <c r="P2994" s="2"/>
      <c r="Q2994" s="4">
        <f t="shared" si="90"/>
        <v>700</v>
      </c>
      <c r="S2994" s="4"/>
      <c r="T2994" s="15"/>
      <c r="AH2994" s="5"/>
    </row>
    <row r="2995" spans="1:34" s="3" customFormat="1" ht="11.85" customHeight="1" x14ac:dyDescent="0.2">
      <c r="A2995" s="3" t="s">
        <v>1303</v>
      </c>
      <c r="C2995" s="2">
        <v>2902.5</v>
      </c>
      <c r="D2995" s="2"/>
      <c r="E2995" s="2">
        <v>18896.400000000001</v>
      </c>
      <c r="F2995" s="2"/>
      <c r="G2995" s="2">
        <v>2964.68</v>
      </c>
      <c r="H2995" s="2"/>
      <c r="I2995" s="2">
        <v>1000</v>
      </c>
      <c r="J2995" s="2"/>
      <c r="K2995" s="4">
        <v>1000</v>
      </c>
      <c r="L2995" s="2"/>
      <c r="M2995" s="4">
        <v>350</v>
      </c>
      <c r="N2995" s="2"/>
      <c r="O2995" s="4">
        <v>0</v>
      </c>
      <c r="P2995" s="2"/>
      <c r="Q2995" s="4">
        <f t="shared" si="90"/>
        <v>350</v>
      </c>
      <c r="S2995" s="4"/>
      <c r="T2995" s="15"/>
      <c r="AH2995" s="5"/>
    </row>
    <row r="2996" spans="1:34" s="3" customFormat="1" ht="11.85" customHeight="1" x14ac:dyDescent="0.2">
      <c r="A2996" s="3" t="s">
        <v>1304</v>
      </c>
      <c r="C2996" s="2">
        <v>12262.92</v>
      </c>
      <c r="D2996" s="2"/>
      <c r="E2996" s="2">
        <v>2128.87</v>
      </c>
      <c r="F2996" s="2"/>
      <c r="G2996" s="2">
        <v>1380.32</v>
      </c>
      <c r="H2996" s="2"/>
      <c r="I2996" s="2">
        <v>2000</v>
      </c>
      <c r="J2996" s="2"/>
      <c r="K2996" s="4">
        <v>2000</v>
      </c>
      <c r="L2996" s="2"/>
      <c r="M2996" s="4">
        <v>350</v>
      </c>
      <c r="N2996" s="2"/>
      <c r="O2996" s="4">
        <v>0</v>
      </c>
      <c r="P2996" s="2"/>
      <c r="Q2996" s="4">
        <f t="shared" si="90"/>
        <v>350</v>
      </c>
      <c r="S2996" s="4"/>
      <c r="T2996" s="15"/>
      <c r="AH2996" s="5"/>
    </row>
    <row r="2997" spans="1:34" s="3" customFormat="1" ht="11.85" customHeight="1" x14ac:dyDescent="0.2">
      <c r="A2997" s="3" t="s">
        <v>1305</v>
      </c>
      <c r="C2997" s="16">
        <v>2400</v>
      </c>
      <c r="D2997" s="2"/>
      <c r="E2997" s="16">
        <v>1800</v>
      </c>
      <c r="F2997" s="2"/>
      <c r="G2997" s="16">
        <v>1800</v>
      </c>
      <c r="H2997" s="2"/>
      <c r="I2997" s="16">
        <v>1800</v>
      </c>
      <c r="J2997" s="2"/>
      <c r="K2997" s="17">
        <v>1800</v>
      </c>
      <c r="L2997" s="2"/>
      <c r="M2997" s="17">
        <v>1800</v>
      </c>
      <c r="N2997" s="2"/>
      <c r="O2997" s="17">
        <v>0</v>
      </c>
      <c r="P2997" s="2"/>
      <c r="Q2997" s="17">
        <f t="shared" si="90"/>
        <v>1800</v>
      </c>
      <c r="S2997" s="4"/>
      <c r="T2997" s="15"/>
      <c r="AH2997" s="5"/>
    </row>
    <row r="2998" spans="1:34" s="3" customFormat="1" ht="11.85" customHeight="1" x14ac:dyDescent="0.2">
      <c r="A2998" s="3" t="s">
        <v>277</v>
      </c>
      <c r="C2998" s="2">
        <f>SUM(C2984:C2997)</f>
        <v>280126.99</v>
      </c>
      <c r="D2998" s="2"/>
      <c r="E2998" s="2">
        <f>SUM(E2984:E2997)</f>
        <v>289094.77</v>
      </c>
      <c r="F2998" s="2"/>
      <c r="G2998" s="2">
        <f>SUM(G2984:G2997)</f>
        <v>269677.19</v>
      </c>
      <c r="H2998" s="2"/>
      <c r="I2998" s="2">
        <f>SUM(I2984:I2997)</f>
        <v>280260</v>
      </c>
      <c r="J2998" s="2"/>
      <c r="K2998" s="4">
        <f>SUM(K2984:K2997)</f>
        <v>329110</v>
      </c>
      <c r="L2998" s="2"/>
      <c r="M2998" s="4">
        <f>SUM(M2984:M2997)</f>
        <v>329710</v>
      </c>
      <c r="N2998" s="2"/>
      <c r="O2998" s="4">
        <f>SUM(O2984:O2997)</f>
        <v>0</v>
      </c>
      <c r="P2998" s="2"/>
      <c r="Q2998" s="4">
        <f>SUM(Q2984:Q2997)</f>
        <v>329710</v>
      </c>
      <c r="R2998" s="2"/>
      <c r="S2998" s="4"/>
      <c r="T2998" s="7"/>
      <c r="AH2998" s="5"/>
    </row>
    <row r="2999" spans="1:34" s="3" customFormat="1" ht="11.85" customHeight="1" x14ac:dyDescent="0.2">
      <c r="C2999" s="2"/>
      <c r="E2999" s="2"/>
      <c r="G2999" s="2"/>
      <c r="I2999" s="2"/>
      <c r="K2999" s="4"/>
      <c r="M2999" s="4"/>
      <c r="O2999" s="4"/>
      <c r="Q2999" s="4"/>
      <c r="S2999" s="4"/>
      <c r="T2999" s="7"/>
      <c r="AH2999" s="5"/>
    </row>
    <row r="3000" spans="1:34" s="3" customFormat="1" ht="11.85" customHeight="1" x14ac:dyDescent="0.2">
      <c r="A3000" s="14" t="s">
        <v>278</v>
      </c>
      <c r="C3000" s="2"/>
      <c r="E3000" s="2"/>
      <c r="G3000" s="2"/>
      <c r="I3000" s="2"/>
      <c r="K3000" s="4"/>
      <c r="M3000" s="4"/>
      <c r="O3000" s="4"/>
      <c r="Q3000" s="4"/>
      <c r="S3000" s="4"/>
      <c r="T3000" s="7"/>
      <c r="AH3000" s="5"/>
    </row>
    <row r="3001" spans="1:34" s="3" customFormat="1" ht="11.85" customHeight="1" x14ac:dyDescent="0.2">
      <c r="A3001" s="3" t="s">
        <v>1306</v>
      </c>
      <c r="C3001" s="2">
        <v>713.53</v>
      </c>
      <c r="D3001" s="2"/>
      <c r="E3001" s="2">
        <v>1074.8499999999999</v>
      </c>
      <c r="F3001" s="2"/>
      <c r="G3001" s="2">
        <v>506.39</v>
      </c>
      <c r="H3001" s="2"/>
      <c r="I3001" s="2">
        <v>1350</v>
      </c>
      <c r="J3001" s="2"/>
      <c r="K3001" s="4">
        <v>1350</v>
      </c>
      <c r="L3001" s="2"/>
      <c r="M3001" s="4">
        <v>1350</v>
      </c>
      <c r="N3001" s="2"/>
      <c r="O3001" s="4">
        <v>0</v>
      </c>
      <c r="P3001" s="2"/>
      <c r="Q3001" s="4">
        <f t="shared" ref="Q3001:Q3023" si="91">M3001+O3001</f>
        <v>1350</v>
      </c>
      <c r="S3001" s="4"/>
      <c r="T3001" s="15"/>
      <c r="AH3001" s="5"/>
    </row>
    <row r="3002" spans="1:34" s="3" customFormat="1" ht="11.85" customHeight="1" x14ac:dyDescent="0.2">
      <c r="A3002" s="3" t="s">
        <v>1307</v>
      </c>
      <c r="C3002" s="2">
        <v>1810.49</v>
      </c>
      <c r="D3002" s="2"/>
      <c r="E3002" s="2">
        <v>1418.46</v>
      </c>
      <c r="F3002" s="2"/>
      <c r="G3002" s="2">
        <v>2127.75</v>
      </c>
      <c r="H3002" s="2"/>
      <c r="I3002" s="2">
        <v>5250</v>
      </c>
      <c r="J3002" s="2"/>
      <c r="K3002" s="4">
        <v>5250</v>
      </c>
      <c r="L3002" s="2"/>
      <c r="M3002" s="4">
        <v>3800</v>
      </c>
      <c r="N3002" s="2"/>
      <c r="O3002" s="4">
        <v>1000</v>
      </c>
      <c r="P3002" s="2"/>
      <c r="Q3002" s="4">
        <f t="shared" si="91"/>
        <v>4800</v>
      </c>
      <c r="S3002" s="4"/>
      <c r="T3002" s="15"/>
      <c r="AH3002" s="5"/>
    </row>
    <row r="3003" spans="1:34" s="3" customFormat="1" ht="11.85" customHeight="1" x14ac:dyDescent="0.2">
      <c r="A3003" s="3" t="s">
        <v>1308</v>
      </c>
      <c r="C3003" s="2">
        <v>3054.56</v>
      </c>
      <c r="D3003" s="2"/>
      <c r="E3003" s="2">
        <v>2123.9699999999998</v>
      </c>
      <c r="F3003" s="2"/>
      <c r="G3003" s="2">
        <v>4255.2700000000004</v>
      </c>
      <c r="H3003" s="2"/>
      <c r="I3003" s="2">
        <v>5000</v>
      </c>
      <c r="J3003" s="2"/>
      <c r="K3003" s="4">
        <v>5000</v>
      </c>
      <c r="L3003" s="2"/>
      <c r="M3003" s="4">
        <v>5000</v>
      </c>
      <c r="N3003" s="2"/>
      <c r="O3003" s="4">
        <v>0</v>
      </c>
      <c r="P3003" s="2"/>
      <c r="Q3003" s="4">
        <f t="shared" si="91"/>
        <v>5000</v>
      </c>
      <c r="S3003" s="4"/>
      <c r="T3003" s="15"/>
      <c r="AH3003" s="5"/>
    </row>
    <row r="3004" spans="1:34" s="3" customFormat="1" ht="11.85" customHeight="1" x14ac:dyDescent="0.2">
      <c r="A3004" s="3" t="s">
        <v>1309</v>
      </c>
      <c r="C3004" s="2">
        <v>1854.57</v>
      </c>
      <c r="D3004" s="2"/>
      <c r="E3004" s="2">
        <v>2379.1</v>
      </c>
      <c r="F3004" s="2"/>
      <c r="G3004" s="2">
        <v>1676.4</v>
      </c>
      <c r="H3004" s="2"/>
      <c r="I3004" s="2">
        <v>3500</v>
      </c>
      <c r="J3004" s="2"/>
      <c r="K3004" s="4">
        <v>16140</v>
      </c>
      <c r="L3004" s="2"/>
      <c r="M3004" s="4">
        <v>5000</v>
      </c>
      <c r="N3004" s="2"/>
      <c r="O3004" s="4">
        <v>0</v>
      </c>
      <c r="P3004" s="2"/>
      <c r="Q3004" s="4">
        <f t="shared" si="91"/>
        <v>5000</v>
      </c>
      <c r="S3004" s="4"/>
      <c r="T3004" s="15"/>
      <c r="AH3004" s="5"/>
    </row>
    <row r="3005" spans="1:34" s="3" customFormat="1" ht="11.85" customHeight="1" x14ac:dyDescent="0.2">
      <c r="A3005" s="3" t="s">
        <v>1310</v>
      </c>
      <c r="C3005" s="2">
        <v>15904.41</v>
      </c>
      <c r="D3005" s="2"/>
      <c r="E3005" s="2">
        <v>10398.9</v>
      </c>
      <c r="F3005" s="2"/>
      <c r="G3005" s="2">
        <v>9653.7999999999993</v>
      </c>
      <c r="H3005" s="2"/>
      <c r="I3005" s="2">
        <v>22500</v>
      </c>
      <c r="J3005" s="2"/>
      <c r="K3005" s="4">
        <v>22500</v>
      </c>
      <c r="L3005" s="2"/>
      <c r="M3005" s="4">
        <v>10000</v>
      </c>
      <c r="N3005" s="2"/>
      <c r="O3005" s="4">
        <v>0</v>
      </c>
      <c r="P3005" s="2"/>
      <c r="Q3005" s="4">
        <f t="shared" si="91"/>
        <v>10000</v>
      </c>
      <c r="S3005" s="4"/>
      <c r="T3005" s="15"/>
      <c r="AH3005" s="5"/>
    </row>
    <row r="3006" spans="1:34" s="3" customFormat="1" ht="11.85" customHeight="1" x14ac:dyDescent="0.2">
      <c r="A3006" s="3" t="s">
        <v>1311</v>
      </c>
      <c r="C3006" s="2">
        <v>5331.04</v>
      </c>
      <c r="D3006" s="2"/>
      <c r="E3006" s="2">
        <v>2320.39</v>
      </c>
      <c r="F3006" s="2"/>
      <c r="G3006" s="2">
        <v>2471</v>
      </c>
      <c r="H3006" s="2"/>
      <c r="I3006" s="2">
        <v>3000</v>
      </c>
      <c r="J3006" s="2"/>
      <c r="K3006" s="4">
        <v>3000</v>
      </c>
      <c r="L3006" s="2"/>
      <c r="M3006" s="4">
        <v>3000</v>
      </c>
      <c r="N3006" s="2"/>
      <c r="O3006" s="4">
        <v>0</v>
      </c>
      <c r="P3006" s="2"/>
      <c r="Q3006" s="4">
        <f t="shared" si="91"/>
        <v>3000</v>
      </c>
      <c r="S3006" s="4"/>
      <c r="T3006" s="15"/>
      <c r="AH3006" s="5"/>
    </row>
    <row r="3007" spans="1:34" s="3" customFormat="1" ht="11.85" customHeight="1" x14ac:dyDescent="0.2">
      <c r="A3007" s="3" t="s">
        <v>1312</v>
      </c>
      <c r="C3007" s="2">
        <v>129</v>
      </c>
      <c r="D3007" s="2"/>
      <c r="E3007" s="2">
        <v>149.19999999999999</v>
      </c>
      <c r="F3007" s="2"/>
      <c r="G3007" s="2">
        <v>0</v>
      </c>
      <c r="H3007" s="2"/>
      <c r="I3007" s="2">
        <v>500</v>
      </c>
      <c r="J3007" s="2"/>
      <c r="K3007" s="4">
        <v>500</v>
      </c>
      <c r="L3007" s="2"/>
      <c r="M3007" s="4">
        <v>500</v>
      </c>
      <c r="N3007" s="2"/>
      <c r="O3007" s="4">
        <v>0</v>
      </c>
      <c r="P3007" s="2"/>
      <c r="Q3007" s="4">
        <f t="shared" si="91"/>
        <v>500</v>
      </c>
      <c r="S3007" s="4"/>
      <c r="T3007" s="15"/>
      <c r="AH3007" s="5"/>
    </row>
    <row r="3008" spans="1:34" s="3" customFormat="1" ht="11.85" customHeight="1" x14ac:dyDescent="0.2">
      <c r="A3008" s="3" t="s">
        <v>1313</v>
      </c>
      <c r="C3008" s="2">
        <v>208.33</v>
      </c>
      <c r="D3008" s="2"/>
      <c r="E3008" s="2">
        <v>153.79</v>
      </c>
      <c r="F3008" s="2"/>
      <c r="G3008" s="2">
        <v>219.06</v>
      </c>
      <c r="H3008" s="2"/>
      <c r="I3008" s="2">
        <v>1500</v>
      </c>
      <c r="J3008" s="2"/>
      <c r="K3008" s="4">
        <v>1500</v>
      </c>
      <c r="L3008" s="2"/>
      <c r="M3008" s="4">
        <v>1500</v>
      </c>
      <c r="N3008" s="2"/>
      <c r="O3008" s="4">
        <v>0</v>
      </c>
      <c r="P3008" s="2"/>
      <c r="Q3008" s="4">
        <f t="shared" si="91"/>
        <v>1500</v>
      </c>
      <c r="S3008" s="4"/>
      <c r="T3008" s="15"/>
      <c r="AH3008" s="5"/>
    </row>
    <row r="3009" spans="1:34" s="3" customFormat="1" ht="11.85" customHeight="1" x14ac:dyDescent="0.2">
      <c r="A3009" s="3" t="s">
        <v>1314</v>
      </c>
      <c r="C3009" s="2">
        <v>2459.9699999999998</v>
      </c>
      <c r="D3009" s="2"/>
      <c r="E3009" s="2">
        <v>931.1</v>
      </c>
      <c r="F3009" s="2"/>
      <c r="G3009" s="2">
        <v>244.97</v>
      </c>
      <c r="H3009" s="2"/>
      <c r="I3009" s="2">
        <v>750</v>
      </c>
      <c r="J3009" s="2"/>
      <c r="K3009" s="4">
        <v>750</v>
      </c>
      <c r="L3009" s="2"/>
      <c r="M3009" s="4">
        <v>750</v>
      </c>
      <c r="N3009" s="2"/>
      <c r="O3009" s="4">
        <v>0</v>
      </c>
      <c r="P3009" s="2"/>
      <c r="Q3009" s="4">
        <f t="shared" si="91"/>
        <v>750</v>
      </c>
      <c r="S3009" s="4"/>
      <c r="T3009" s="15"/>
      <c r="AH3009" s="5"/>
    </row>
    <row r="3010" spans="1:34" s="3" customFormat="1" ht="11.85" customHeight="1" x14ac:dyDescent="0.2">
      <c r="A3010" s="3" t="s">
        <v>1315</v>
      </c>
      <c r="C3010" s="2">
        <v>5400.58</v>
      </c>
      <c r="D3010" s="2"/>
      <c r="E3010" s="2">
        <v>6705.3</v>
      </c>
      <c r="F3010" s="2"/>
      <c r="G3010" s="2">
        <v>6000.67</v>
      </c>
      <c r="H3010" s="2"/>
      <c r="I3010" s="2">
        <v>6600</v>
      </c>
      <c r="J3010" s="2"/>
      <c r="K3010" s="4">
        <v>6600</v>
      </c>
      <c r="L3010" s="2"/>
      <c r="M3010" s="4">
        <v>6600</v>
      </c>
      <c r="N3010" s="2"/>
      <c r="O3010" s="4">
        <f>85000+8000</f>
        <v>93000</v>
      </c>
      <c r="P3010" s="2"/>
      <c r="Q3010" s="4">
        <f t="shared" si="91"/>
        <v>99600</v>
      </c>
      <c r="S3010" s="4"/>
      <c r="T3010" s="15"/>
      <c r="AH3010" s="5"/>
    </row>
    <row r="3011" spans="1:34" s="3" customFormat="1" ht="11.85" customHeight="1" x14ac:dyDescent="0.2">
      <c r="A3011" s="3" t="s">
        <v>1316</v>
      </c>
      <c r="C3011" s="2">
        <v>4667.93</v>
      </c>
      <c r="D3011" s="2"/>
      <c r="E3011" s="2">
        <v>3590.61</v>
      </c>
      <c r="F3011" s="2"/>
      <c r="G3011" s="2">
        <v>5050.7299999999996</v>
      </c>
      <c r="H3011" s="2"/>
      <c r="I3011" s="2">
        <v>5500</v>
      </c>
      <c r="J3011" s="2"/>
      <c r="K3011" s="4">
        <v>5500</v>
      </c>
      <c r="L3011" s="2"/>
      <c r="M3011" s="4">
        <v>5500</v>
      </c>
      <c r="N3011" s="2"/>
      <c r="O3011" s="4">
        <v>0</v>
      </c>
      <c r="P3011" s="2"/>
      <c r="Q3011" s="4">
        <f t="shared" si="91"/>
        <v>5500</v>
      </c>
      <c r="S3011" s="4"/>
      <c r="T3011" s="15"/>
      <c r="AH3011" s="5"/>
    </row>
    <row r="3012" spans="1:34" s="3" customFormat="1" ht="11.85" customHeight="1" x14ac:dyDescent="0.2">
      <c r="A3012" s="3" t="s">
        <v>1317</v>
      </c>
      <c r="C3012" s="2">
        <v>0</v>
      </c>
      <c r="D3012" s="2"/>
      <c r="E3012" s="2">
        <v>3024</v>
      </c>
      <c r="F3012" s="2"/>
      <c r="G3012" s="2">
        <v>30789.15</v>
      </c>
      <c r="H3012" s="2"/>
      <c r="I3012" s="2">
        <v>35000</v>
      </c>
      <c r="J3012" s="2"/>
      <c r="K3012" s="4">
        <v>130000</v>
      </c>
      <c r="L3012" s="2"/>
      <c r="M3012" s="4">
        <v>60000</v>
      </c>
      <c r="N3012" s="2"/>
      <c r="O3012" s="4">
        <v>0</v>
      </c>
      <c r="P3012" s="2"/>
      <c r="Q3012" s="4">
        <f t="shared" si="91"/>
        <v>60000</v>
      </c>
      <c r="S3012" s="4"/>
      <c r="T3012" s="15"/>
      <c r="AH3012" s="5"/>
    </row>
    <row r="3013" spans="1:34" s="3" customFormat="1" ht="11.85" customHeight="1" x14ac:dyDescent="0.2">
      <c r="A3013" s="3" t="s">
        <v>1318</v>
      </c>
      <c r="C3013" s="2">
        <v>79268.5</v>
      </c>
      <c r="D3013" s="2"/>
      <c r="E3013" s="2">
        <v>79080.7</v>
      </c>
      <c r="F3013" s="2"/>
      <c r="G3013" s="2">
        <v>77725</v>
      </c>
      <c r="H3013" s="2"/>
      <c r="I3013" s="2">
        <v>78900</v>
      </c>
      <c r="J3013" s="2"/>
      <c r="K3013" s="4">
        <v>78900</v>
      </c>
      <c r="L3013" s="2"/>
      <c r="M3013" s="4">
        <v>78900</v>
      </c>
      <c r="N3013" s="2"/>
      <c r="O3013" s="4">
        <v>0</v>
      </c>
      <c r="P3013" s="2"/>
      <c r="Q3013" s="4">
        <f t="shared" si="91"/>
        <v>78900</v>
      </c>
      <c r="S3013" s="4"/>
      <c r="T3013" s="15"/>
      <c r="AH3013" s="5"/>
    </row>
    <row r="3014" spans="1:34" s="3" customFormat="1" ht="11.85" customHeight="1" x14ac:dyDescent="0.2">
      <c r="A3014" s="3" t="s">
        <v>1319</v>
      </c>
      <c r="C3014" s="2">
        <v>50029.56</v>
      </c>
      <c r="D3014" s="2"/>
      <c r="E3014" s="2">
        <v>43300</v>
      </c>
      <c r="F3014" s="2"/>
      <c r="G3014" s="2">
        <v>97984.85</v>
      </c>
      <c r="H3014" s="2"/>
      <c r="I3014" s="2">
        <v>85000</v>
      </c>
      <c r="J3014" s="2"/>
      <c r="K3014" s="4">
        <v>83000</v>
      </c>
      <c r="L3014" s="2"/>
      <c r="M3014" s="4">
        <v>70000</v>
      </c>
      <c r="N3014" s="2"/>
      <c r="O3014" s="4">
        <v>0</v>
      </c>
      <c r="P3014" s="2"/>
      <c r="Q3014" s="4">
        <f t="shared" si="91"/>
        <v>70000</v>
      </c>
      <c r="S3014" s="4"/>
      <c r="T3014" s="15"/>
      <c r="AH3014" s="5"/>
    </row>
    <row r="3015" spans="1:34" s="3" customFormat="1" ht="11.85" customHeight="1" x14ac:dyDescent="0.2">
      <c r="A3015" s="3" t="s">
        <v>1320</v>
      </c>
      <c r="C3015" s="2">
        <v>6198.26</v>
      </c>
      <c r="D3015" s="2"/>
      <c r="E3015" s="2">
        <v>5376.29</v>
      </c>
      <c r="F3015" s="2"/>
      <c r="G3015" s="2">
        <v>5011.7700000000004</v>
      </c>
      <c r="H3015" s="2"/>
      <c r="I3015" s="2">
        <v>5000</v>
      </c>
      <c r="J3015" s="2"/>
      <c r="K3015" s="4">
        <v>5000</v>
      </c>
      <c r="L3015" s="2"/>
      <c r="M3015" s="4">
        <v>5000</v>
      </c>
      <c r="N3015" s="2"/>
      <c r="O3015" s="4">
        <v>0</v>
      </c>
      <c r="P3015" s="2"/>
      <c r="Q3015" s="4">
        <f t="shared" si="91"/>
        <v>5000</v>
      </c>
      <c r="S3015" s="4"/>
      <c r="T3015" s="15"/>
      <c r="AH3015" s="5"/>
    </row>
    <row r="3016" spans="1:34" s="3" customFormat="1" ht="11.85" customHeight="1" x14ac:dyDescent="0.2">
      <c r="A3016" s="3" t="s">
        <v>1321</v>
      </c>
      <c r="C3016" s="2">
        <v>429</v>
      </c>
      <c r="D3016" s="2"/>
      <c r="E3016" s="2">
        <v>663</v>
      </c>
      <c r="F3016" s="2"/>
      <c r="G3016" s="2">
        <v>380</v>
      </c>
      <c r="H3016" s="2"/>
      <c r="I3016" s="2">
        <v>640</v>
      </c>
      <c r="J3016" s="2"/>
      <c r="K3016" s="4">
        <v>640</v>
      </c>
      <c r="L3016" s="2"/>
      <c r="M3016" s="4">
        <v>640</v>
      </c>
      <c r="N3016" s="2"/>
      <c r="O3016" s="4">
        <v>0</v>
      </c>
      <c r="P3016" s="2"/>
      <c r="Q3016" s="4">
        <f t="shared" si="91"/>
        <v>640</v>
      </c>
      <c r="S3016" s="4"/>
      <c r="T3016" s="15"/>
      <c r="AH3016" s="5"/>
    </row>
    <row r="3017" spans="1:34" s="3" customFormat="1" ht="11.85" hidden="1" customHeight="1" x14ac:dyDescent="0.2">
      <c r="A3017" s="3" t="s">
        <v>1322</v>
      </c>
      <c r="C3017" s="2">
        <v>0</v>
      </c>
      <c r="D3017" s="2"/>
      <c r="E3017" s="2">
        <v>0</v>
      </c>
      <c r="F3017" s="2"/>
      <c r="G3017" s="2">
        <v>0</v>
      </c>
      <c r="H3017" s="2"/>
      <c r="I3017" s="2">
        <v>0</v>
      </c>
      <c r="J3017" s="2"/>
      <c r="K3017" s="4">
        <v>0</v>
      </c>
      <c r="L3017" s="2"/>
      <c r="M3017" s="4">
        <v>0</v>
      </c>
      <c r="N3017" s="2"/>
      <c r="O3017" s="4">
        <v>0</v>
      </c>
      <c r="P3017" s="2"/>
      <c r="Q3017" s="4">
        <f t="shared" si="91"/>
        <v>0</v>
      </c>
      <c r="S3017" s="4"/>
      <c r="T3017" s="15"/>
      <c r="AH3017" s="5"/>
    </row>
    <row r="3018" spans="1:34" s="3" customFormat="1" ht="11.85" customHeight="1" x14ac:dyDescent="0.2">
      <c r="A3018" s="3" t="s">
        <v>1323</v>
      </c>
      <c r="C3018" s="2">
        <v>33599.53</v>
      </c>
      <c r="D3018" s="2"/>
      <c r="E3018" s="2">
        <v>32345.78</v>
      </c>
      <c r="F3018" s="2"/>
      <c r="G3018" s="2">
        <v>36643.42</v>
      </c>
      <c r="H3018" s="2"/>
      <c r="I3018" s="2">
        <v>50000</v>
      </c>
      <c r="J3018" s="2"/>
      <c r="K3018" s="4">
        <v>45000</v>
      </c>
      <c r="L3018" s="2"/>
      <c r="M3018" s="4">
        <v>40000</v>
      </c>
      <c r="N3018" s="2"/>
      <c r="O3018" s="4">
        <v>0</v>
      </c>
      <c r="P3018" s="2"/>
      <c r="Q3018" s="4">
        <f t="shared" si="91"/>
        <v>40000</v>
      </c>
      <c r="S3018" s="4"/>
      <c r="T3018" s="15"/>
      <c r="AH3018" s="5"/>
    </row>
    <row r="3019" spans="1:34" s="3" customFormat="1" ht="11.85" customHeight="1" x14ac:dyDescent="0.2">
      <c r="A3019" s="3" t="s">
        <v>1324</v>
      </c>
      <c r="C3019" s="2">
        <v>1858.85</v>
      </c>
      <c r="D3019" s="2"/>
      <c r="E3019" s="2">
        <v>1181.7</v>
      </c>
      <c r="F3019" s="2"/>
      <c r="G3019" s="2">
        <v>751.61</v>
      </c>
      <c r="H3019" s="2"/>
      <c r="I3019" s="2">
        <v>1900</v>
      </c>
      <c r="J3019" s="2"/>
      <c r="K3019" s="4">
        <v>1900</v>
      </c>
      <c r="L3019" s="2"/>
      <c r="M3019" s="4">
        <v>1900</v>
      </c>
      <c r="N3019" s="2"/>
      <c r="O3019" s="4">
        <v>1000</v>
      </c>
      <c r="P3019" s="2"/>
      <c r="Q3019" s="4">
        <f t="shared" si="91"/>
        <v>2900</v>
      </c>
      <c r="S3019" s="4"/>
      <c r="T3019" s="15"/>
      <c r="AH3019" s="5"/>
    </row>
    <row r="3020" spans="1:34" s="3" customFormat="1" ht="11.85" customHeight="1" x14ac:dyDescent="0.2">
      <c r="A3020" s="3" t="s">
        <v>1325</v>
      </c>
      <c r="C3020" s="2">
        <v>23710.77</v>
      </c>
      <c r="D3020" s="2"/>
      <c r="E3020" s="2">
        <v>15212.03</v>
      </c>
      <c r="F3020" s="2"/>
      <c r="G3020" s="2">
        <v>22705.73</v>
      </c>
      <c r="H3020" s="2"/>
      <c r="I3020" s="2">
        <v>25000</v>
      </c>
      <c r="J3020" s="2"/>
      <c r="K3020" s="4">
        <v>25000</v>
      </c>
      <c r="L3020" s="2"/>
      <c r="M3020" s="4">
        <v>25000</v>
      </c>
      <c r="N3020" s="2"/>
      <c r="O3020" s="4">
        <v>0</v>
      </c>
      <c r="P3020" s="2"/>
      <c r="Q3020" s="4">
        <f t="shared" si="91"/>
        <v>25000</v>
      </c>
      <c r="S3020" s="4"/>
      <c r="T3020" s="15"/>
      <c r="AH3020" s="5"/>
    </row>
    <row r="3021" spans="1:34" s="3" customFormat="1" ht="11.85" customHeight="1" x14ac:dyDescent="0.2">
      <c r="A3021" s="3" t="s">
        <v>1326</v>
      </c>
      <c r="C3021" s="2">
        <v>0</v>
      </c>
      <c r="D3021" s="2"/>
      <c r="E3021" s="2">
        <v>0</v>
      </c>
      <c r="F3021" s="2"/>
      <c r="G3021" s="2">
        <v>0</v>
      </c>
      <c r="H3021" s="2"/>
      <c r="I3021" s="2">
        <v>0</v>
      </c>
      <c r="J3021" s="2"/>
      <c r="K3021" s="4">
        <v>0</v>
      </c>
      <c r="L3021" s="2"/>
      <c r="M3021" s="4">
        <v>15000</v>
      </c>
      <c r="N3021" s="2"/>
      <c r="O3021" s="4">
        <v>0</v>
      </c>
      <c r="P3021" s="2"/>
      <c r="Q3021" s="4">
        <f t="shared" si="91"/>
        <v>15000</v>
      </c>
      <c r="S3021" s="4"/>
      <c r="T3021" s="15"/>
      <c r="AH3021" s="5"/>
    </row>
    <row r="3022" spans="1:34" s="3" customFormat="1" ht="11.85" customHeight="1" x14ac:dyDescent="0.2">
      <c r="A3022" s="3" t="s">
        <v>1327</v>
      </c>
      <c r="C3022" s="2">
        <v>6270</v>
      </c>
      <c r="D3022" s="2"/>
      <c r="E3022" s="2">
        <v>3501</v>
      </c>
      <c r="F3022" s="2"/>
      <c r="G3022" s="2">
        <v>5845</v>
      </c>
      <c r="H3022" s="2"/>
      <c r="I3022" s="2">
        <v>5000</v>
      </c>
      <c r="J3022" s="2"/>
      <c r="K3022" s="4">
        <v>5000</v>
      </c>
      <c r="L3022" s="2"/>
      <c r="M3022" s="4">
        <v>5000</v>
      </c>
      <c r="N3022" s="2"/>
      <c r="O3022" s="4">
        <v>0</v>
      </c>
      <c r="P3022" s="2"/>
      <c r="Q3022" s="4">
        <f t="shared" si="91"/>
        <v>5000</v>
      </c>
      <c r="S3022" s="4"/>
      <c r="T3022" s="15"/>
      <c r="AH3022" s="5"/>
    </row>
    <row r="3023" spans="1:34" s="3" customFormat="1" ht="11.85" customHeight="1" x14ac:dyDescent="0.2">
      <c r="A3023" s="3" t="s">
        <v>1328</v>
      </c>
      <c r="C3023" s="16">
        <v>53707.57</v>
      </c>
      <c r="D3023" s="2"/>
      <c r="E3023" s="16">
        <v>46692.14</v>
      </c>
      <c r="F3023" s="2"/>
      <c r="G3023" s="16">
        <v>40368.54</v>
      </c>
      <c r="H3023" s="2"/>
      <c r="I3023" s="16">
        <v>30400</v>
      </c>
      <c r="J3023" s="2"/>
      <c r="K3023" s="17">
        <v>30400</v>
      </c>
      <c r="L3023" s="2"/>
      <c r="M3023" s="17">
        <v>26000</v>
      </c>
      <c r="N3023" s="2"/>
      <c r="O3023" s="17">
        <v>0</v>
      </c>
      <c r="P3023" s="2"/>
      <c r="Q3023" s="17">
        <f t="shared" si="91"/>
        <v>26000</v>
      </c>
      <c r="S3023" s="4"/>
      <c r="T3023" s="15"/>
      <c r="AH3023" s="5"/>
    </row>
    <row r="3024" spans="1:34" ht="11.85" customHeight="1" x14ac:dyDescent="0.2">
      <c r="A3024" s="3" t="s">
        <v>300</v>
      </c>
      <c r="C3024" s="2">
        <f>SUM(C3001:C3006)+SUM(C3007:C3023)</f>
        <v>296606.44999999995</v>
      </c>
      <c r="D3024" s="2"/>
      <c r="E3024" s="2">
        <f>SUM(E3001:E3006)+SUM(E3007:E3023)</f>
        <v>261622.31</v>
      </c>
      <c r="F3024" s="2"/>
      <c r="G3024" s="2">
        <f>SUM(G3001:G3006)+SUM(G3007:G3023)</f>
        <v>350411.10999999993</v>
      </c>
      <c r="H3024" s="2"/>
      <c r="I3024" s="2">
        <f>SUM(I3001:I3006)+SUM(I3007:I3023)</f>
        <v>372290</v>
      </c>
      <c r="J3024" s="2"/>
      <c r="K3024" s="4">
        <f>SUM(K3001:K3006)+SUM(K3007:K3023)</f>
        <v>472930</v>
      </c>
      <c r="L3024" s="2"/>
      <c r="M3024" s="4">
        <f>SUM(M3001:M3006)+SUM(M3007:M3023)</f>
        <v>370440</v>
      </c>
      <c r="N3024" s="2"/>
      <c r="O3024" s="4">
        <f>SUM(O3001:O3006)+SUM(O3007:O3023)</f>
        <v>95000</v>
      </c>
      <c r="P3024" s="2"/>
      <c r="Q3024" s="4">
        <f>SUM(Q3001:Q3006)+SUM(Q3007:Q3023)</f>
        <v>465440</v>
      </c>
      <c r="R3024" s="2"/>
      <c r="U3024" s="2"/>
    </row>
    <row r="3025" spans="1:34" ht="11.85" customHeight="1" x14ac:dyDescent="0.2">
      <c r="D3025" s="2"/>
      <c r="F3025" s="2"/>
      <c r="H3025" s="2"/>
      <c r="J3025" s="2"/>
      <c r="L3025" s="2"/>
      <c r="N3025" s="2"/>
      <c r="P3025" s="2"/>
    </row>
    <row r="3026" spans="1:34" ht="11.85" customHeight="1" x14ac:dyDescent="0.2">
      <c r="A3026" s="1"/>
      <c r="B3026" s="1"/>
      <c r="E3026" s="2" t="str">
        <f>$E$1</f>
        <v>CITY OF BRADY</v>
      </c>
    </row>
    <row r="3027" spans="1:34" ht="11.85" customHeight="1" x14ac:dyDescent="0.2">
      <c r="E3027" s="2" t="str">
        <f>$E$2</f>
        <v>BUDGET REPORT</v>
      </c>
    </row>
    <row r="3028" spans="1:34" ht="11.85" customHeight="1" x14ac:dyDescent="0.2">
      <c r="E3028" s="2" t="str">
        <f>$E$3</f>
        <v>FISCAL YEAR 2017 - 2018</v>
      </c>
    </row>
    <row r="3029" spans="1:34" ht="11.85" customHeight="1" x14ac:dyDescent="0.2">
      <c r="A3029" s="3" t="s">
        <v>1234</v>
      </c>
    </row>
    <row r="3030" spans="1:34" ht="11.85" customHeight="1" x14ac:dyDescent="0.2">
      <c r="A3030" s="3" t="s">
        <v>1281</v>
      </c>
    </row>
    <row r="3031" spans="1:34" ht="11.85" customHeight="1" x14ac:dyDescent="0.2">
      <c r="I3031" s="49" t="str">
        <f>$I$6</f>
        <v>(----- 2016-2017 ------)</v>
      </c>
      <c r="J3031" s="49"/>
      <c r="K3031" s="49"/>
      <c r="L3031" s="8"/>
      <c r="M3031" s="49" t="str">
        <f>$M$6</f>
        <v>2017-2018</v>
      </c>
      <c r="N3031" s="49"/>
      <c r="O3031" s="49"/>
      <c r="P3031" s="49"/>
      <c r="Q3031" s="49"/>
    </row>
    <row r="3032" spans="1:34" ht="11.85" customHeight="1" x14ac:dyDescent="0.2">
      <c r="C3032" s="9" t="str">
        <f>$C$7</f>
        <v>2013-2014</v>
      </c>
      <c r="D3032" s="8"/>
      <c r="E3032" s="9" t="str">
        <f>$E$7</f>
        <v>2014-2015</v>
      </c>
      <c r="F3032" s="8"/>
      <c r="G3032" s="9" t="str">
        <f>$G$7</f>
        <v>2015-2016</v>
      </c>
      <c r="H3032" s="8"/>
      <c r="I3032" s="9" t="s">
        <v>9</v>
      </c>
      <c r="J3032" s="8"/>
      <c r="K3032" s="10" t="str">
        <f>+$K$7</f>
        <v>PROJECTED</v>
      </c>
      <c r="L3032" s="8"/>
      <c r="M3032" s="10" t="str">
        <f>$M$7</f>
        <v>2017-2018</v>
      </c>
      <c r="N3032" s="8"/>
      <c r="O3032" s="10" t="str">
        <f>$O$7</f>
        <v>2017-2018</v>
      </c>
      <c r="P3032" s="8"/>
      <c r="Q3032" s="10" t="str">
        <f>$Q$7</f>
        <v>APPROVED</v>
      </c>
    </row>
    <row r="3033" spans="1:34" ht="11.85" customHeight="1" x14ac:dyDescent="0.2">
      <c r="A3033" s="11" t="s">
        <v>247</v>
      </c>
      <c r="C3033" s="12" t="s">
        <v>12</v>
      </c>
      <c r="D3033" s="8"/>
      <c r="E3033" s="12" t="s">
        <v>12</v>
      </c>
      <c r="F3033" s="8"/>
      <c r="G3033" s="12" t="s">
        <v>12</v>
      </c>
      <c r="H3033" s="8"/>
      <c r="I3033" s="12" t="s">
        <v>13</v>
      </c>
      <c r="J3033" s="8"/>
      <c r="K3033" s="13" t="s">
        <v>13</v>
      </c>
      <c r="L3033" s="8"/>
      <c r="M3033" s="13" t="str">
        <f>$M$8</f>
        <v>BASE</v>
      </c>
      <c r="N3033" s="8"/>
      <c r="O3033" s="13" t="str">
        <f>$O$8</f>
        <v>SUPPLEMENTAL</v>
      </c>
      <c r="P3033" s="8"/>
      <c r="Q3033" s="13" t="str">
        <f>$Q$8</f>
        <v>BUDGET</v>
      </c>
    </row>
    <row r="3034" spans="1:34" ht="11.85" customHeight="1" x14ac:dyDescent="0.2">
      <c r="D3034" s="2"/>
      <c r="F3034" s="2"/>
      <c r="H3034" s="2"/>
      <c r="J3034" s="2"/>
      <c r="L3034" s="2"/>
      <c r="N3034" s="2"/>
      <c r="P3034" s="2"/>
    </row>
    <row r="3035" spans="1:34" ht="11.85" customHeight="1" x14ac:dyDescent="0.2">
      <c r="A3035" s="3" t="s">
        <v>1329</v>
      </c>
      <c r="C3035" s="20">
        <v>0</v>
      </c>
      <c r="D3035" s="2"/>
      <c r="E3035" s="20">
        <v>2300</v>
      </c>
      <c r="F3035" s="2"/>
      <c r="G3035" s="20">
        <v>14347</v>
      </c>
      <c r="H3035" s="2"/>
      <c r="I3035" s="20">
        <v>192110</v>
      </c>
      <c r="J3035" s="2"/>
      <c r="K3035" s="21">
        <v>358000</v>
      </c>
      <c r="L3035" s="2"/>
      <c r="M3035" s="21">
        <v>104160</v>
      </c>
      <c r="N3035" s="2"/>
      <c r="O3035" s="21">
        <v>0</v>
      </c>
      <c r="P3035" s="2"/>
      <c r="Q3035" s="21">
        <f>M3035+O3035</f>
        <v>104160</v>
      </c>
    </row>
    <row r="3036" spans="1:34" ht="11.85" customHeight="1" x14ac:dyDescent="0.2">
      <c r="A3036" s="3" t="s">
        <v>1330</v>
      </c>
      <c r="C3036" s="16">
        <v>0</v>
      </c>
      <c r="D3036" s="2"/>
      <c r="E3036" s="16">
        <v>0</v>
      </c>
      <c r="F3036" s="2"/>
      <c r="G3036" s="16">
        <v>0</v>
      </c>
      <c r="H3036" s="2"/>
      <c r="I3036" s="16">
        <v>165000</v>
      </c>
      <c r="J3036" s="2"/>
      <c r="K3036" s="17">
        <v>165000</v>
      </c>
      <c r="L3036" s="2"/>
      <c r="M3036" s="17">
        <v>0</v>
      </c>
      <c r="N3036" s="2"/>
      <c r="O3036" s="17">
        <v>0</v>
      </c>
      <c r="P3036" s="2"/>
      <c r="Q3036" s="17">
        <f>M3036+O3036</f>
        <v>0</v>
      </c>
    </row>
    <row r="3037" spans="1:34" ht="11.85" customHeight="1" x14ac:dyDescent="0.2">
      <c r="A3037" s="3" t="s">
        <v>303</v>
      </c>
      <c r="C3037" s="2">
        <f>SUM(C3035:C3036)</f>
        <v>0</v>
      </c>
      <c r="D3037" s="2"/>
      <c r="E3037" s="2">
        <f>SUM(E3035:E3036)</f>
        <v>2300</v>
      </c>
      <c r="F3037" s="2"/>
      <c r="G3037" s="2">
        <f>SUM(G3035:G3036)</f>
        <v>14347</v>
      </c>
      <c r="H3037" s="2"/>
      <c r="I3037" s="2">
        <f>SUM(I3035:I3036)</f>
        <v>357110</v>
      </c>
      <c r="J3037" s="2"/>
      <c r="K3037" s="4">
        <f>SUM(K3035:K3036)</f>
        <v>523000</v>
      </c>
      <c r="L3037" s="2"/>
      <c r="M3037" s="4">
        <f>SUM(M3035:M3036)</f>
        <v>104160</v>
      </c>
      <c r="N3037" s="2"/>
      <c r="O3037" s="4">
        <f>SUM(O3035:O3036)</f>
        <v>0</v>
      </c>
      <c r="P3037" s="2"/>
      <c r="Q3037" s="4">
        <f>SUM(Q3035:Q3036)</f>
        <v>104160</v>
      </c>
    </row>
    <row r="3038" spans="1:34" ht="11.85" customHeight="1" x14ac:dyDescent="0.2">
      <c r="D3038" s="2"/>
      <c r="F3038" s="2"/>
      <c r="H3038" s="2"/>
      <c r="J3038" s="2"/>
      <c r="L3038" s="2"/>
      <c r="N3038" s="2"/>
      <c r="P3038" s="2"/>
    </row>
    <row r="3039" spans="1:34" ht="11.85" customHeight="1" x14ac:dyDescent="0.2">
      <c r="A3039" s="14" t="s">
        <v>959</v>
      </c>
      <c r="D3039" s="2"/>
      <c r="F3039" s="2"/>
      <c r="H3039" s="2"/>
      <c r="J3039" s="2"/>
      <c r="L3039" s="2"/>
      <c r="N3039" s="2"/>
      <c r="P3039" s="2"/>
    </row>
    <row r="3040" spans="1:34" s="3" customFormat="1" ht="11.85" customHeight="1" x14ac:dyDescent="0.2">
      <c r="A3040" s="3" t="s">
        <v>1331</v>
      </c>
      <c r="C3040" s="2">
        <v>0</v>
      </c>
      <c r="D3040" s="2"/>
      <c r="E3040" s="2">
        <v>0</v>
      </c>
      <c r="F3040" s="2"/>
      <c r="G3040" s="2">
        <v>0</v>
      </c>
      <c r="H3040" s="2"/>
      <c r="I3040" s="2">
        <v>0</v>
      </c>
      <c r="J3040" s="2"/>
      <c r="K3040" s="4">
        <v>0</v>
      </c>
      <c r="L3040" s="2"/>
      <c r="M3040" s="4">
        <v>0</v>
      </c>
      <c r="N3040" s="2"/>
      <c r="O3040" s="4">
        <v>0</v>
      </c>
      <c r="P3040" s="2"/>
      <c r="Q3040" s="4">
        <f>M3040+O3040</f>
        <v>0</v>
      </c>
      <c r="S3040" s="4"/>
      <c r="T3040" s="7"/>
      <c r="AH3040" s="5"/>
    </row>
    <row r="3041" spans="1:34" s="3" customFormat="1" ht="11.85" customHeight="1" x14ac:dyDescent="0.2">
      <c r="A3041" s="3" t="s">
        <v>1332</v>
      </c>
      <c r="C3041" s="2">
        <v>0</v>
      </c>
      <c r="D3041" s="2"/>
      <c r="E3041" s="2">
        <v>0</v>
      </c>
      <c r="F3041" s="2"/>
      <c r="G3041" s="2">
        <v>0</v>
      </c>
      <c r="H3041" s="2"/>
      <c r="I3041" s="2">
        <v>0</v>
      </c>
      <c r="J3041" s="2"/>
      <c r="K3041" s="4">
        <v>0</v>
      </c>
      <c r="L3041" s="2"/>
      <c r="M3041" s="4">
        <v>0</v>
      </c>
      <c r="N3041" s="2"/>
      <c r="O3041" s="4">
        <v>0</v>
      </c>
      <c r="P3041" s="2"/>
      <c r="Q3041" s="4">
        <f>M3041+O3041</f>
        <v>0</v>
      </c>
      <c r="S3041" s="4"/>
      <c r="T3041" s="7"/>
      <c r="AH3041" s="5"/>
    </row>
    <row r="3042" spans="1:34" s="3" customFormat="1" ht="11.85" customHeight="1" x14ac:dyDescent="0.2">
      <c r="A3042" s="3" t="s">
        <v>1333</v>
      </c>
      <c r="C3042" s="16">
        <v>0</v>
      </c>
      <c r="D3042" s="2"/>
      <c r="E3042" s="16">
        <v>0</v>
      </c>
      <c r="F3042" s="2"/>
      <c r="G3042" s="16">
        <v>0</v>
      </c>
      <c r="H3042" s="2"/>
      <c r="I3042" s="16">
        <v>0</v>
      </c>
      <c r="J3042" s="2"/>
      <c r="K3042" s="17">
        <v>0</v>
      </c>
      <c r="L3042" s="2"/>
      <c r="M3042" s="17">
        <v>0</v>
      </c>
      <c r="N3042" s="2"/>
      <c r="O3042" s="17">
        <v>0</v>
      </c>
      <c r="P3042" s="2"/>
      <c r="Q3042" s="17">
        <f>M3042+O3042</f>
        <v>0</v>
      </c>
      <c r="S3042" s="4"/>
      <c r="T3042" s="7"/>
      <c r="AH3042" s="5"/>
    </row>
    <row r="3043" spans="1:34" s="3" customFormat="1" ht="11.85" customHeight="1" x14ac:dyDescent="0.2">
      <c r="A3043" s="3" t="s">
        <v>961</v>
      </c>
      <c r="C3043" s="2">
        <f>SUM(C3040:C3042)</f>
        <v>0</v>
      </c>
      <c r="D3043" s="2"/>
      <c r="E3043" s="2">
        <f>SUM(E3040:E3042)</f>
        <v>0</v>
      </c>
      <c r="F3043" s="2"/>
      <c r="G3043" s="2">
        <f>SUM(G3040:G3042)</f>
        <v>0</v>
      </c>
      <c r="H3043" s="2"/>
      <c r="I3043" s="2">
        <f>SUM(I3040:I3042)</f>
        <v>0</v>
      </c>
      <c r="J3043" s="2"/>
      <c r="K3043" s="4">
        <f>SUM(K3040:K3042)</f>
        <v>0</v>
      </c>
      <c r="L3043" s="2"/>
      <c r="M3043" s="4">
        <f>SUM(M3040:M3042)</f>
        <v>0</v>
      </c>
      <c r="N3043" s="2"/>
      <c r="O3043" s="4">
        <f>SUM(O3040:O3042)</f>
        <v>0</v>
      </c>
      <c r="P3043" s="2"/>
      <c r="Q3043" s="4">
        <f>SUM(Q3040:Q3042)</f>
        <v>0</v>
      </c>
      <c r="S3043" s="4"/>
      <c r="T3043" s="7"/>
      <c r="AH3043" s="5"/>
    </row>
    <row r="3044" spans="1:34" s="3" customFormat="1" ht="11.85" customHeight="1" x14ac:dyDescent="0.2">
      <c r="C3044" s="2"/>
      <c r="D3044" s="2"/>
      <c r="E3044" s="2"/>
      <c r="F3044" s="2"/>
      <c r="G3044" s="2"/>
      <c r="H3044" s="2"/>
      <c r="I3044" s="2"/>
      <c r="J3044" s="2"/>
      <c r="K3044" s="4"/>
      <c r="L3044" s="2"/>
      <c r="M3044" s="4"/>
      <c r="N3044" s="2"/>
      <c r="O3044" s="4"/>
      <c r="P3044" s="2"/>
      <c r="Q3044" s="4"/>
      <c r="S3044" s="4"/>
      <c r="T3044" s="7"/>
      <c r="AH3044" s="5"/>
    </row>
    <row r="3045" spans="1:34" s="3" customFormat="1" ht="11.85" customHeight="1" x14ac:dyDescent="0.2">
      <c r="A3045" s="14" t="s">
        <v>304</v>
      </c>
      <c r="C3045" s="2"/>
      <c r="D3045" s="2"/>
      <c r="E3045" s="2"/>
      <c r="F3045" s="2"/>
      <c r="G3045" s="2"/>
      <c r="H3045" s="2"/>
      <c r="I3045" s="2"/>
      <c r="J3045" s="2"/>
      <c r="K3045" s="4"/>
      <c r="L3045" s="2"/>
      <c r="M3045" s="4"/>
      <c r="N3045" s="2"/>
      <c r="O3045" s="4"/>
      <c r="P3045" s="2"/>
      <c r="Q3045" s="4"/>
      <c r="S3045" s="4"/>
      <c r="T3045" s="7"/>
      <c r="AH3045" s="5"/>
    </row>
    <row r="3046" spans="1:34" s="3" customFormat="1" ht="11.85" customHeight="1" x14ac:dyDescent="0.2">
      <c r="A3046" s="3" t="s">
        <v>1334</v>
      </c>
      <c r="C3046" s="2">
        <v>402877.38</v>
      </c>
      <c r="D3046" s="2"/>
      <c r="E3046" s="2">
        <v>451451.31</v>
      </c>
      <c r="F3046" s="2"/>
      <c r="G3046" s="2">
        <v>474808.88</v>
      </c>
      <c r="H3046" s="2"/>
      <c r="I3046" s="2">
        <v>378220</v>
      </c>
      <c r="J3046" s="2"/>
      <c r="K3046" s="4">
        <v>378220</v>
      </c>
      <c r="L3046" s="2"/>
      <c r="M3046" s="4">
        <v>378000</v>
      </c>
      <c r="N3046" s="2"/>
      <c r="O3046" s="4">
        <v>0</v>
      </c>
      <c r="P3046" s="2"/>
      <c r="Q3046" s="4">
        <f t="shared" ref="Q3046:Q3054" si="92">M3046+O3046</f>
        <v>378000</v>
      </c>
      <c r="S3046" s="4"/>
      <c r="T3046" s="15"/>
      <c r="AH3046" s="5"/>
    </row>
    <row r="3047" spans="1:34" s="3" customFormat="1" ht="11.85" customHeight="1" x14ac:dyDescent="0.2">
      <c r="A3047" s="3" t="s">
        <v>1335</v>
      </c>
      <c r="C3047" s="2">
        <v>202080.81</v>
      </c>
      <c r="D3047" s="2"/>
      <c r="E3047" s="2">
        <v>71890</v>
      </c>
      <c r="F3047" s="2"/>
      <c r="G3047" s="2">
        <v>0</v>
      </c>
      <c r="H3047" s="2"/>
      <c r="I3047" s="2">
        <v>0</v>
      </c>
      <c r="J3047" s="2"/>
      <c r="K3047" s="4">
        <v>0</v>
      </c>
      <c r="L3047" s="2"/>
      <c r="M3047" s="4">
        <v>0</v>
      </c>
      <c r="N3047" s="2"/>
      <c r="O3047" s="4">
        <v>0</v>
      </c>
      <c r="P3047" s="2"/>
      <c r="Q3047" s="4">
        <f t="shared" si="92"/>
        <v>0</v>
      </c>
      <c r="S3047" s="4"/>
      <c r="T3047" s="7"/>
      <c r="AH3047" s="5"/>
    </row>
    <row r="3048" spans="1:34" s="3" customFormat="1" ht="11.85" customHeight="1" x14ac:dyDescent="0.2">
      <c r="A3048" s="3" t="s">
        <v>1336</v>
      </c>
      <c r="C3048" s="2">
        <v>0</v>
      </c>
      <c r="D3048" s="2"/>
      <c r="E3048" s="2">
        <v>0</v>
      </c>
      <c r="F3048" s="2"/>
      <c r="G3048" s="2">
        <v>408081</v>
      </c>
      <c r="H3048" s="2"/>
      <c r="I3048" s="2">
        <v>161258</v>
      </c>
      <c r="J3048" s="2"/>
      <c r="K3048" s="4">
        <v>21258</v>
      </c>
      <c r="L3048" s="2"/>
      <c r="M3048" s="4">
        <v>150000</v>
      </c>
      <c r="N3048" s="2"/>
      <c r="O3048" s="4">
        <v>0</v>
      </c>
      <c r="P3048" s="2"/>
      <c r="Q3048" s="4">
        <f t="shared" si="92"/>
        <v>150000</v>
      </c>
      <c r="S3048" s="4"/>
      <c r="T3048" s="7"/>
      <c r="AH3048" s="5"/>
    </row>
    <row r="3049" spans="1:34" s="3" customFormat="1" ht="11.85" hidden="1" customHeight="1" x14ac:dyDescent="0.2">
      <c r="A3049" s="3" t="s">
        <v>1337</v>
      </c>
      <c r="C3049" s="2">
        <v>0</v>
      </c>
      <c r="D3049" s="2"/>
      <c r="E3049" s="2">
        <v>0</v>
      </c>
      <c r="F3049" s="2"/>
      <c r="G3049" s="2">
        <v>0</v>
      </c>
      <c r="H3049" s="2"/>
      <c r="I3049" s="2">
        <v>0</v>
      </c>
      <c r="J3049" s="2"/>
      <c r="K3049" s="4">
        <v>0</v>
      </c>
      <c r="L3049" s="2"/>
      <c r="M3049" s="4"/>
      <c r="N3049" s="2"/>
      <c r="O3049" s="4">
        <v>0</v>
      </c>
      <c r="P3049" s="2"/>
      <c r="Q3049" s="4">
        <f t="shared" si="92"/>
        <v>0</v>
      </c>
      <c r="S3049" s="4"/>
      <c r="T3049" s="7"/>
      <c r="AH3049" s="5"/>
    </row>
    <row r="3050" spans="1:34" s="3" customFormat="1" ht="11.85" customHeight="1" x14ac:dyDescent="0.2">
      <c r="A3050" s="3" t="s">
        <v>1338</v>
      </c>
      <c r="C3050" s="2">
        <v>0</v>
      </c>
      <c r="D3050" s="2"/>
      <c r="E3050" s="2">
        <v>0</v>
      </c>
      <c r="F3050" s="2"/>
      <c r="G3050" s="2">
        <v>0</v>
      </c>
      <c r="H3050" s="2"/>
      <c r="I3050" s="2">
        <v>0</v>
      </c>
      <c r="J3050" s="2"/>
      <c r="K3050" s="4">
        <v>0</v>
      </c>
      <c r="L3050" s="2"/>
      <c r="M3050" s="4">
        <v>0</v>
      </c>
      <c r="N3050" s="2"/>
      <c r="O3050" s="4">
        <v>0</v>
      </c>
      <c r="P3050" s="2"/>
      <c r="Q3050" s="4">
        <f t="shared" si="92"/>
        <v>0</v>
      </c>
      <c r="S3050" s="4"/>
      <c r="T3050" s="32"/>
      <c r="AH3050" s="5"/>
    </row>
    <row r="3051" spans="1:34" s="3" customFormat="1" ht="11.85" customHeight="1" x14ac:dyDescent="0.2">
      <c r="A3051" s="3" t="s">
        <v>1339</v>
      </c>
      <c r="C3051" s="20">
        <v>407655</v>
      </c>
      <c r="D3051" s="20"/>
      <c r="E3051" s="20">
        <v>1000240</v>
      </c>
      <c r="F3051" s="20"/>
      <c r="G3051" s="20">
        <v>0</v>
      </c>
      <c r="H3051" s="20"/>
      <c r="I3051" s="20">
        <v>0</v>
      </c>
      <c r="J3051" s="20"/>
      <c r="K3051" s="21">
        <v>0</v>
      </c>
      <c r="L3051" s="20"/>
      <c r="M3051" s="21">
        <v>0</v>
      </c>
      <c r="N3051" s="20"/>
      <c r="O3051" s="21">
        <v>0</v>
      </c>
      <c r="P3051" s="20"/>
      <c r="Q3051" s="4">
        <f t="shared" si="92"/>
        <v>0</v>
      </c>
      <c r="R3051" s="41"/>
      <c r="S3051" s="36"/>
      <c r="T3051" s="7"/>
      <c r="AH3051" s="5"/>
    </row>
    <row r="3052" spans="1:34" s="3" customFormat="1" ht="11.85" customHeight="1" x14ac:dyDescent="0.2">
      <c r="A3052" s="3" t="s">
        <v>1340</v>
      </c>
      <c r="C3052" s="20">
        <v>0</v>
      </c>
      <c r="D3052" s="20"/>
      <c r="E3052" s="20">
        <v>221260</v>
      </c>
      <c r="F3052" s="20"/>
      <c r="G3052" s="20">
        <v>0</v>
      </c>
      <c r="H3052" s="20"/>
      <c r="I3052" s="20">
        <v>0</v>
      </c>
      <c r="J3052" s="20"/>
      <c r="K3052" s="21">
        <v>0</v>
      </c>
      <c r="L3052" s="20"/>
      <c r="M3052" s="21">
        <v>0</v>
      </c>
      <c r="N3052" s="20"/>
      <c r="O3052" s="21">
        <v>0</v>
      </c>
      <c r="P3052" s="20"/>
      <c r="Q3052" s="4">
        <f t="shared" si="92"/>
        <v>0</v>
      </c>
      <c r="R3052" s="48"/>
      <c r="S3052" s="36"/>
      <c r="T3052" s="7"/>
      <c r="AH3052" s="5"/>
    </row>
    <row r="3053" spans="1:34" s="3" customFormat="1" ht="11.85" customHeight="1" x14ac:dyDescent="0.2">
      <c r="A3053" s="3" t="s">
        <v>1341</v>
      </c>
      <c r="C3053" s="20">
        <v>0</v>
      </c>
      <c r="D3053" s="20"/>
      <c r="E3053" s="20">
        <v>0</v>
      </c>
      <c r="F3053" s="20"/>
      <c r="G3053" s="20">
        <v>0</v>
      </c>
      <c r="H3053" s="20"/>
      <c r="I3053" s="20">
        <v>246742</v>
      </c>
      <c r="J3053" s="20"/>
      <c r="K3053" s="21">
        <v>246742</v>
      </c>
      <c r="L3053" s="20"/>
      <c r="M3053" s="21">
        <v>230000</v>
      </c>
      <c r="N3053" s="20"/>
      <c r="O3053" s="21">
        <v>0</v>
      </c>
      <c r="P3053" s="20"/>
      <c r="Q3053" s="4">
        <f t="shared" si="92"/>
        <v>230000</v>
      </c>
      <c r="R3053" s="41"/>
      <c r="S3053" s="36"/>
      <c r="T3053" s="7"/>
      <c r="AH3053" s="5"/>
    </row>
    <row r="3054" spans="1:34" s="3" customFormat="1" ht="11.85" customHeight="1" x14ac:dyDescent="0.2">
      <c r="A3054" s="3" t="s">
        <v>1342</v>
      </c>
      <c r="C3054" s="16">
        <v>0</v>
      </c>
      <c r="D3054" s="2"/>
      <c r="E3054" s="16">
        <v>0</v>
      </c>
      <c r="F3054" s="2"/>
      <c r="G3054" s="16">
        <v>0</v>
      </c>
      <c r="H3054" s="2"/>
      <c r="I3054" s="16">
        <v>0</v>
      </c>
      <c r="J3054" s="2"/>
      <c r="K3054" s="17">
        <v>0</v>
      </c>
      <c r="L3054" s="2"/>
      <c r="M3054" s="17">
        <v>0</v>
      </c>
      <c r="N3054" s="2"/>
      <c r="O3054" s="17">
        <v>0</v>
      </c>
      <c r="P3054" s="2"/>
      <c r="Q3054" s="17">
        <f t="shared" si="92"/>
        <v>0</v>
      </c>
      <c r="R3054" s="2"/>
      <c r="S3054" s="4"/>
      <c r="T3054" s="7"/>
      <c r="AH3054" s="5"/>
    </row>
    <row r="3055" spans="1:34" s="3" customFormat="1" ht="11.85" customHeight="1" x14ac:dyDescent="0.2">
      <c r="A3055" s="3" t="s">
        <v>306</v>
      </c>
      <c r="C3055" s="2">
        <f>SUM(C3046:C3054)</f>
        <v>1012613.19</v>
      </c>
      <c r="D3055" s="2"/>
      <c r="E3055" s="2">
        <f>SUM(E3046:E3054)</f>
        <v>1744841.31</v>
      </c>
      <c r="F3055" s="2"/>
      <c r="G3055" s="2">
        <f>SUM(G3046:G3054)</f>
        <v>882889.88</v>
      </c>
      <c r="H3055" s="2"/>
      <c r="I3055" s="2">
        <f>SUM(I3046:I3054)</f>
        <v>786220</v>
      </c>
      <c r="J3055" s="2"/>
      <c r="K3055" s="4">
        <f>SUM(K3046:K3054)</f>
        <v>646220</v>
      </c>
      <c r="L3055" s="2"/>
      <c r="M3055" s="4">
        <f>SUM(M3046:M3054)</f>
        <v>758000</v>
      </c>
      <c r="N3055" s="2"/>
      <c r="O3055" s="4">
        <f>SUM(O3046:O3054)</f>
        <v>0</v>
      </c>
      <c r="P3055" s="2"/>
      <c r="Q3055" s="4">
        <f>SUM(Q3046:Q3054)</f>
        <v>758000</v>
      </c>
      <c r="R3055" s="2"/>
      <c r="S3055" s="4"/>
      <c r="T3055" s="7"/>
      <c r="AH3055" s="5"/>
    </row>
    <row r="3056" spans="1:34" s="3" customFormat="1" ht="11.85" customHeight="1" x14ac:dyDescent="0.2">
      <c r="C3056" s="2"/>
      <c r="D3056" s="2"/>
      <c r="E3056" s="2"/>
      <c r="F3056" s="2"/>
      <c r="G3056" s="2"/>
      <c r="H3056" s="2"/>
      <c r="I3056" s="2"/>
      <c r="J3056" s="2"/>
      <c r="K3056" s="4"/>
      <c r="L3056" s="2"/>
      <c r="M3056" s="4"/>
      <c r="N3056" s="2"/>
      <c r="O3056" s="4"/>
      <c r="P3056" s="2"/>
      <c r="Q3056" s="4"/>
      <c r="S3056" s="4"/>
      <c r="T3056" s="15"/>
      <c r="AH3056" s="5"/>
    </row>
    <row r="3057" spans="1:34" s="3" customFormat="1" ht="11.85" customHeight="1" x14ac:dyDescent="0.2">
      <c r="A3057" s="3" t="s">
        <v>1343</v>
      </c>
      <c r="C3057" s="2">
        <f>C2981+C2998+C3024+C3037+C3043+C3055</f>
        <v>1770778.3499999999</v>
      </c>
      <c r="D3057" s="2"/>
      <c r="E3057" s="2">
        <f>E2981+E2998+E3024+E3037+E3043+E3055</f>
        <v>2481834.9500000002</v>
      </c>
      <c r="F3057" s="2"/>
      <c r="G3057" s="2">
        <f>G2981+G2998+G3024+G3037+G3043+G3055</f>
        <v>1713368.69</v>
      </c>
      <c r="H3057" s="2"/>
      <c r="I3057" s="2">
        <f>I2981+I2998+I3024+I3037+I3043+I3055</f>
        <v>2041839</v>
      </c>
      <c r="J3057" s="2"/>
      <c r="K3057" s="4">
        <f>K2981+K2998+K3024+K3037+K3043+K3055</f>
        <v>2217219</v>
      </c>
      <c r="L3057" s="2"/>
      <c r="M3057" s="4">
        <f>M2981+M2998+M3024+M3037+M3043+M3055</f>
        <v>1820222</v>
      </c>
      <c r="N3057" s="2"/>
      <c r="O3057" s="4">
        <f>O2981+O2998+O3024+O3037+O3043+O3055</f>
        <v>146764</v>
      </c>
      <c r="P3057" s="2"/>
      <c r="Q3057" s="4">
        <f>Q2981+Q2998+Q3024+Q3037+Q3043+Q3055</f>
        <v>1966986</v>
      </c>
      <c r="R3057" s="2"/>
      <c r="S3057" s="4"/>
      <c r="T3057" s="15"/>
      <c r="U3057" s="18"/>
      <c r="V3057" s="2"/>
      <c r="AH3057" s="5"/>
    </row>
    <row r="3058" spans="1:34" s="3" customFormat="1" ht="11.85" customHeight="1" x14ac:dyDescent="0.2">
      <c r="C3058" s="2"/>
      <c r="E3058" s="2"/>
      <c r="G3058" s="2"/>
      <c r="I3058" s="2"/>
      <c r="K3058" s="4"/>
      <c r="M3058" s="4"/>
      <c r="O3058" s="4"/>
      <c r="Q3058" s="4"/>
      <c r="S3058" s="4"/>
      <c r="T3058" s="7"/>
      <c r="AH3058" s="5"/>
    </row>
    <row r="3059" spans="1:34" s="3" customFormat="1" ht="11.85" customHeight="1" x14ac:dyDescent="0.2">
      <c r="C3059" s="2"/>
      <c r="E3059" s="2"/>
      <c r="G3059" s="2"/>
      <c r="I3059" s="2"/>
      <c r="K3059" s="4"/>
      <c r="M3059" s="4"/>
      <c r="O3059" s="4"/>
      <c r="Q3059" s="4"/>
      <c r="R3059" s="2"/>
      <c r="S3059" s="4"/>
      <c r="T3059" s="7"/>
      <c r="AH3059" s="5"/>
    </row>
    <row r="3060" spans="1:34" s="3" customFormat="1" ht="11.85" customHeight="1" x14ac:dyDescent="0.2">
      <c r="C3060" s="2"/>
      <c r="E3060" s="2"/>
      <c r="G3060" s="2"/>
      <c r="I3060" s="2"/>
      <c r="K3060" s="4"/>
      <c r="M3060" s="4"/>
      <c r="O3060" s="4"/>
      <c r="Q3060" s="4"/>
      <c r="R3060" s="2"/>
      <c r="S3060" s="4"/>
      <c r="T3060" s="7"/>
      <c r="AH3060" s="5"/>
    </row>
    <row r="3061" spans="1:34" s="3" customFormat="1" ht="11.85" customHeight="1" x14ac:dyDescent="0.2">
      <c r="C3061" s="2"/>
      <c r="E3061" s="2"/>
      <c r="G3061" s="2"/>
      <c r="I3061" s="2"/>
      <c r="K3061" s="4"/>
      <c r="M3061" s="4"/>
      <c r="O3061" s="4"/>
      <c r="Q3061" s="4"/>
      <c r="S3061" s="4"/>
      <c r="T3061" s="7"/>
      <c r="AH3061" s="5"/>
    </row>
    <row r="3062" spans="1:34" s="3" customFormat="1" ht="11.85" customHeight="1" x14ac:dyDescent="0.2">
      <c r="C3062" s="2"/>
      <c r="E3062" s="2"/>
      <c r="G3062" s="2"/>
      <c r="I3062" s="2"/>
      <c r="K3062" s="4"/>
      <c r="M3062" s="4"/>
      <c r="O3062" s="4"/>
      <c r="Q3062" s="4"/>
      <c r="S3062" s="4"/>
      <c r="T3062" s="7"/>
      <c r="AH3062" s="5"/>
    </row>
    <row r="3063" spans="1:34" s="3" customFormat="1" ht="11.85" customHeight="1" x14ac:dyDescent="0.2">
      <c r="C3063" s="2"/>
      <c r="E3063" s="2"/>
      <c r="G3063" s="2"/>
      <c r="I3063" s="2"/>
      <c r="K3063" s="4"/>
      <c r="M3063" s="4"/>
      <c r="O3063" s="4"/>
      <c r="Q3063" s="4"/>
      <c r="S3063" s="4"/>
      <c r="T3063" s="7"/>
      <c r="AH3063" s="5"/>
    </row>
    <row r="3064" spans="1:34" s="3" customFormat="1" ht="11.85" customHeight="1" x14ac:dyDescent="0.2">
      <c r="C3064" s="2"/>
      <c r="E3064" s="2"/>
      <c r="G3064" s="2"/>
      <c r="I3064" s="2"/>
      <c r="K3064" s="4"/>
      <c r="M3064" s="4"/>
      <c r="O3064" s="4"/>
      <c r="Q3064" s="4"/>
      <c r="S3064" s="4"/>
      <c r="T3064" s="7"/>
      <c r="AH3064" s="5"/>
    </row>
    <row r="3065" spans="1:34" s="3" customFormat="1" ht="11.85" customHeight="1" x14ac:dyDescent="0.2">
      <c r="C3065" s="2"/>
      <c r="E3065" s="2"/>
      <c r="G3065" s="2"/>
      <c r="I3065" s="2"/>
      <c r="K3065" s="4"/>
      <c r="M3065" s="4"/>
      <c r="O3065" s="4"/>
      <c r="Q3065" s="4"/>
      <c r="S3065" s="4"/>
      <c r="T3065" s="7"/>
      <c r="AH3065" s="5"/>
    </row>
    <row r="3066" spans="1:34" s="3" customFormat="1" ht="11.85" customHeight="1" x14ac:dyDescent="0.2">
      <c r="C3066" s="2"/>
      <c r="E3066" s="2"/>
      <c r="G3066" s="2"/>
      <c r="I3066" s="2"/>
      <c r="K3066" s="4"/>
      <c r="M3066" s="4"/>
      <c r="O3066" s="4"/>
      <c r="Q3066" s="4"/>
      <c r="S3066" s="4"/>
      <c r="T3066" s="7"/>
      <c r="AH3066" s="5"/>
    </row>
    <row r="3067" spans="1:34" s="3" customFormat="1" ht="11.85" customHeight="1" x14ac:dyDescent="0.2">
      <c r="C3067" s="2"/>
      <c r="E3067" s="2"/>
      <c r="G3067" s="2"/>
      <c r="I3067" s="2"/>
      <c r="K3067" s="4"/>
      <c r="M3067" s="4"/>
      <c r="O3067" s="4"/>
      <c r="Q3067" s="4"/>
      <c r="S3067" s="4"/>
      <c r="T3067" s="7"/>
      <c r="AH3067" s="5"/>
    </row>
    <row r="3068" spans="1:34" s="3" customFormat="1" ht="11.85" customHeight="1" x14ac:dyDescent="0.2">
      <c r="C3068" s="2"/>
      <c r="E3068" s="2"/>
      <c r="G3068" s="2"/>
      <c r="I3068" s="2"/>
      <c r="K3068" s="4"/>
      <c r="M3068" s="4"/>
      <c r="O3068" s="4"/>
      <c r="Q3068" s="4"/>
      <c r="S3068" s="4"/>
      <c r="T3068" s="7"/>
      <c r="AH3068" s="5"/>
    </row>
    <row r="3069" spans="1:34" s="3" customFormat="1" ht="11.85" customHeight="1" x14ac:dyDescent="0.2">
      <c r="C3069" s="2"/>
      <c r="E3069" s="2"/>
      <c r="G3069" s="2"/>
      <c r="I3069" s="2"/>
      <c r="K3069" s="4"/>
      <c r="M3069" s="4"/>
      <c r="O3069" s="4"/>
      <c r="Q3069" s="4"/>
      <c r="S3069" s="4"/>
      <c r="T3069" s="7"/>
      <c r="AH3069" s="5"/>
    </row>
    <row r="3070" spans="1:34" s="3" customFormat="1" ht="11.85" customHeight="1" x14ac:dyDescent="0.2">
      <c r="C3070" s="2"/>
      <c r="E3070" s="2"/>
      <c r="G3070" s="2"/>
      <c r="I3070" s="2"/>
      <c r="K3070" s="4"/>
      <c r="M3070" s="4"/>
      <c r="O3070" s="4"/>
      <c r="Q3070" s="4"/>
      <c r="S3070" s="4"/>
      <c r="T3070" s="7"/>
      <c r="AH3070" s="5"/>
    </row>
    <row r="3071" spans="1:34" s="3" customFormat="1" ht="11.85" customHeight="1" x14ac:dyDescent="0.2">
      <c r="C3071" s="2"/>
      <c r="E3071" s="2"/>
      <c r="G3071" s="2"/>
      <c r="I3071" s="2"/>
      <c r="K3071" s="4"/>
      <c r="M3071" s="4"/>
      <c r="O3071" s="4"/>
      <c r="Q3071" s="4"/>
      <c r="S3071" s="4"/>
      <c r="T3071" s="7"/>
      <c r="AH3071" s="5"/>
    </row>
    <row r="3072" spans="1:34" ht="11.85" customHeight="1" x14ac:dyDescent="0.2"/>
    <row r="3073" ht="11.45" customHeight="1" x14ac:dyDescent="0.2"/>
    <row r="3074" ht="11.85" customHeight="1" x14ac:dyDescent="0.2"/>
    <row r="3075" ht="11.85" customHeight="1" x14ac:dyDescent="0.2"/>
    <row r="3076" ht="11.85" customHeight="1" x14ac:dyDescent="0.2"/>
    <row r="3077" ht="11.85" customHeight="1" x14ac:dyDescent="0.2"/>
    <row r="3078" ht="11.85" customHeight="1" x14ac:dyDescent="0.2"/>
    <row r="3079" ht="11.85" customHeight="1" x14ac:dyDescent="0.2"/>
    <row r="3080" ht="11.85" customHeight="1" x14ac:dyDescent="0.2"/>
    <row r="3081" ht="11.85" customHeight="1" x14ac:dyDescent="0.2"/>
    <row r="3082" ht="11.85" customHeight="1" x14ac:dyDescent="0.2"/>
    <row r="3083" ht="11.85" customHeight="1" x14ac:dyDescent="0.2"/>
    <row r="3084" ht="11.85" customHeight="1" x14ac:dyDescent="0.2"/>
    <row r="3085" ht="11.85" customHeight="1" x14ac:dyDescent="0.2"/>
    <row r="3086" ht="11.85" customHeight="1" x14ac:dyDescent="0.2"/>
    <row r="3087" ht="11.85" customHeight="1" x14ac:dyDescent="0.2"/>
    <row r="3088" ht="11.85" customHeight="1" x14ac:dyDescent="0.2"/>
    <row r="3089" spans="1:34" ht="11.85" customHeight="1" x14ac:dyDescent="0.2"/>
    <row r="3090" spans="1:34" ht="11.85" customHeight="1" x14ac:dyDescent="0.2"/>
    <row r="3091" spans="1:34" ht="11.85" customHeight="1" x14ac:dyDescent="0.2"/>
    <row r="3092" spans="1:34" ht="11.85" customHeight="1" x14ac:dyDescent="0.2">
      <c r="A3092" s="1"/>
      <c r="B3092" s="1"/>
      <c r="E3092" s="2" t="str">
        <f>$E$1</f>
        <v>CITY OF BRADY</v>
      </c>
    </row>
    <row r="3093" spans="1:34" ht="11.85" customHeight="1" x14ac:dyDescent="0.2">
      <c r="E3093" s="2" t="str">
        <f>$E$2</f>
        <v>BUDGET REPORT</v>
      </c>
    </row>
    <row r="3094" spans="1:34" ht="11.85" customHeight="1" x14ac:dyDescent="0.2">
      <c r="E3094" s="2" t="str">
        <f>$E$3</f>
        <v>FISCAL YEAR 2017 - 2018</v>
      </c>
    </row>
    <row r="3095" spans="1:34" ht="11.85" customHeight="1" x14ac:dyDescent="0.2">
      <c r="A3095" s="3" t="s">
        <v>1234</v>
      </c>
    </row>
    <row r="3096" spans="1:34" ht="11.85" customHeight="1" x14ac:dyDescent="0.2">
      <c r="A3096" s="3" t="s">
        <v>1344</v>
      </c>
    </row>
    <row r="3097" spans="1:34" ht="11.85" customHeight="1" x14ac:dyDescent="0.2">
      <c r="I3097" s="49" t="str">
        <f>$I$6</f>
        <v>(----- 2016-2017 ------)</v>
      </c>
      <c r="J3097" s="49"/>
      <c r="K3097" s="49"/>
      <c r="L3097" s="8"/>
      <c r="M3097" s="49" t="str">
        <f>$M$6</f>
        <v>2017-2018</v>
      </c>
      <c r="N3097" s="49"/>
      <c r="O3097" s="49"/>
      <c r="P3097" s="49"/>
      <c r="Q3097" s="49"/>
    </row>
    <row r="3098" spans="1:34" ht="11.85" customHeight="1" x14ac:dyDescent="0.2">
      <c r="C3098" s="9" t="str">
        <f>$C$7</f>
        <v>2013-2014</v>
      </c>
      <c r="D3098" s="8"/>
      <c r="E3098" s="9" t="str">
        <f>$E$7</f>
        <v>2014-2015</v>
      </c>
      <c r="F3098" s="8"/>
      <c r="G3098" s="9" t="str">
        <f>$G$7</f>
        <v>2015-2016</v>
      </c>
      <c r="H3098" s="8"/>
      <c r="I3098" s="9" t="s">
        <v>9</v>
      </c>
      <c r="J3098" s="8"/>
      <c r="K3098" s="10" t="str">
        <f>+$K$7</f>
        <v>PROJECTED</v>
      </c>
      <c r="L3098" s="8"/>
      <c r="M3098" s="10" t="str">
        <f>$M$7</f>
        <v>2017-2018</v>
      </c>
      <c r="N3098" s="8"/>
      <c r="O3098" s="10" t="str">
        <f>$O$7</f>
        <v>2017-2018</v>
      </c>
      <c r="P3098" s="8"/>
      <c r="Q3098" s="10" t="str">
        <f>$Q$7</f>
        <v>APPROVED</v>
      </c>
    </row>
    <row r="3099" spans="1:34" ht="11.85" customHeight="1" x14ac:dyDescent="0.2">
      <c r="A3099" s="11" t="s">
        <v>247</v>
      </c>
      <c r="C3099" s="12" t="s">
        <v>12</v>
      </c>
      <c r="D3099" s="8"/>
      <c r="E3099" s="12" t="s">
        <v>12</v>
      </c>
      <c r="F3099" s="8"/>
      <c r="G3099" s="12" t="s">
        <v>12</v>
      </c>
      <c r="H3099" s="8"/>
      <c r="I3099" s="12" t="s">
        <v>13</v>
      </c>
      <c r="J3099" s="8"/>
      <c r="K3099" s="13" t="s">
        <v>13</v>
      </c>
      <c r="L3099" s="8"/>
      <c r="M3099" s="13" t="str">
        <f>$M$8</f>
        <v>BASE</v>
      </c>
      <c r="N3099" s="8"/>
      <c r="O3099" s="13" t="str">
        <f>$O$8</f>
        <v>SUPPLEMENTAL</v>
      </c>
      <c r="P3099" s="8"/>
      <c r="Q3099" s="13" t="str">
        <f>$Q$8</f>
        <v>BUDGET</v>
      </c>
    </row>
    <row r="3100" spans="1:34" ht="11.85" customHeight="1" x14ac:dyDescent="0.2"/>
    <row r="3101" spans="1:34" ht="11.85" customHeight="1" x14ac:dyDescent="0.2">
      <c r="A3101" s="14" t="s">
        <v>260</v>
      </c>
      <c r="D3101" s="2"/>
      <c r="F3101" s="2"/>
      <c r="H3101" s="2"/>
      <c r="J3101" s="2"/>
      <c r="L3101" s="2"/>
      <c r="N3101" s="2"/>
      <c r="P3101" s="2"/>
    </row>
    <row r="3102" spans="1:34" ht="11.85" customHeight="1" x14ac:dyDescent="0.2">
      <c r="A3102" s="3" t="s">
        <v>1345</v>
      </c>
      <c r="C3102" s="2">
        <v>51562.41</v>
      </c>
      <c r="D3102" s="2"/>
      <c r="E3102" s="2">
        <v>292237.59000000003</v>
      </c>
      <c r="F3102" s="2"/>
      <c r="G3102" s="2">
        <v>6200</v>
      </c>
      <c r="H3102" s="2"/>
      <c r="I3102" s="2">
        <v>0</v>
      </c>
      <c r="J3102" s="2"/>
      <c r="K3102" s="4">
        <v>0</v>
      </c>
      <c r="L3102" s="2"/>
      <c r="M3102" s="4">
        <v>0</v>
      </c>
      <c r="N3102" s="2"/>
      <c r="O3102" s="4">
        <v>0</v>
      </c>
      <c r="P3102" s="2"/>
      <c r="Q3102" s="4">
        <f>M3102+O3102</f>
        <v>0</v>
      </c>
      <c r="T3102" s="15"/>
      <c r="U3102" s="2"/>
    </row>
    <row r="3103" spans="1:34" ht="11.85" customHeight="1" x14ac:dyDescent="0.2">
      <c r="A3103" s="3" t="s">
        <v>1346</v>
      </c>
      <c r="C3103" s="20">
        <v>196246</v>
      </c>
      <c r="D3103" s="2"/>
      <c r="E3103" s="20">
        <v>153754</v>
      </c>
      <c r="F3103" s="2"/>
      <c r="G3103" s="20">
        <v>0</v>
      </c>
      <c r="H3103" s="2"/>
      <c r="I3103" s="20">
        <v>0</v>
      </c>
      <c r="J3103" s="2"/>
      <c r="K3103" s="21">
        <v>0</v>
      </c>
      <c r="L3103" s="2"/>
      <c r="M3103" s="21">
        <v>0</v>
      </c>
      <c r="N3103" s="2"/>
      <c r="O3103" s="21">
        <v>0</v>
      </c>
      <c r="P3103" s="2"/>
      <c r="Q3103" s="21">
        <f>M3103+O3103</f>
        <v>0</v>
      </c>
      <c r="T3103" s="15"/>
      <c r="U3103" s="20"/>
    </row>
    <row r="3104" spans="1:34" s="3" customFormat="1" ht="11.85" customHeight="1" x14ac:dyDescent="0.2">
      <c r="A3104" s="3" t="s">
        <v>1347</v>
      </c>
      <c r="C3104" s="16">
        <v>0</v>
      </c>
      <c r="D3104" s="2"/>
      <c r="E3104" s="16">
        <v>129636.61</v>
      </c>
      <c r="F3104" s="2"/>
      <c r="G3104" s="16">
        <v>938380</v>
      </c>
      <c r="H3104" s="2"/>
      <c r="I3104" s="16">
        <v>874364</v>
      </c>
      <c r="J3104" s="2"/>
      <c r="K3104" s="17">
        <v>736114</v>
      </c>
      <c r="L3104" s="2"/>
      <c r="M3104" s="17">
        <v>0</v>
      </c>
      <c r="N3104" s="2"/>
      <c r="O3104" s="17">
        <v>0</v>
      </c>
      <c r="P3104" s="2"/>
      <c r="Q3104" s="17">
        <f>M3104+O3104</f>
        <v>0</v>
      </c>
      <c r="S3104" s="4"/>
      <c r="T3104" s="15"/>
      <c r="AH3104" s="5"/>
    </row>
    <row r="3105" spans="1:34" s="3" customFormat="1" ht="11.85" customHeight="1" x14ac:dyDescent="0.2">
      <c r="A3105" s="3" t="s">
        <v>277</v>
      </c>
      <c r="C3105" s="2">
        <f>SUM(C3102:C3104)</f>
        <v>247808.41</v>
      </c>
      <c r="D3105" s="2"/>
      <c r="E3105" s="2">
        <f>SUM(E3102:E3104)</f>
        <v>575628.20000000007</v>
      </c>
      <c r="F3105" s="2"/>
      <c r="G3105" s="2">
        <f>SUM(G3102:G3104)</f>
        <v>944580</v>
      </c>
      <c r="H3105" s="2"/>
      <c r="I3105" s="2">
        <f>SUM(I3102:I3104)</f>
        <v>874364</v>
      </c>
      <c r="J3105" s="2"/>
      <c r="K3105" s="4">
        <f>SUM(K3102:K3104)</f>
        <v>736114</v>
      </c>
      <c r="L3105" s="2"/>
      <c r="M3105" s="4">
        <f>SUM(M3102:M3104)</f>
        <v>0</v>
      </c>
      <c r="N3105" s="2"/>
      <c r="O3105" s="4">
        <f>SUM(O3102:O3104)</f>
        <v>0</v>
      </c>
      <c r="P3105" s="2"/>
      <c r="Q3105" s="4">
        <f>SUM(Q3102:Q3104)</f>
        <v>0</v>
      </c>
      <c r="S3105" s="4"/>
      <c r="T3105" s="7"/>
      <c r="AH3105" s="5"/>
    </row>
    <row r="3106" spans="1:34" s="3" customFormat="1" ht="11.85" customHeight="1" x14ac:dyDescent="0.2">
      <c r="C3106" s="2"/>
      <c r="D3106" s="2"/>
      <c r="E3106" s="2"/>
      <c r="F3106" s="2"/>
      <c r="G3106" s="2"/>
      <c r="H3106" s="2"/>
      <c r="I3106" s="2"/>
      <c r="J3106" s="2"/>
      <c r="K3106" s="4"/>
      <c r="L3106" s="2"/>
      <c r="M3106" s="4"/>
      <c r="N3106" s="2"/>
      <c r="O3106" s="4"/>
      <c r="P3106" s="2"/>
      <c r="Q3106" s="4"/>
      <c r="S3106" s="4"/>
      <c r="T3106" s="7"/>
      <c r="AH3106" s="5"/>
    </row>
    <row r="3107" spans="1:34" s="3" customFormat="1" ht="11.85" customHeight="1" x14ac:dyDescent="0.2">
      <c r="A3107" s="14" t="s">
        <v>304</v>
      </c>
      <c r="C3107" s="2"/>
      <c r="D3107" s="2"/>
      <c r="E3107" s="2"/>
      <c r="F3107" s="2"/>
      <c r="G3107" s="2"/>
      <c r="H3107" s="2"/>
      <c r="I3107" s="2"/>
      <c r="J3107" s="2"/>
      <c r="K3107" s="4"/>
      <c r="L3107" s="2"/>
      <c r="M3107" s="4"/>
      <c r="N3107" s="2"/>
      <c r="O3107" s="4"/>
      <c r="P3107" s="2"/>
      <c r="Q3107" s="4"/>
      <c r="S3107" s="4"/>
      <c r="T3107" s="7"/>
      <c r="AH3107" s="5"/>
    </row>
    <row r="3108" spans="1:34" s="3" customFormat="1" ht="11.85" customHeight="1" x14ac:dyDescent="0.2">
      <c r="A3108" s="3" t="s">
        <v>1348</v>
      </c>
      <c r="C3108" s="16">
        <v>44390</v>
      </c>
      <c r="D3108" s="2"/>
      <c r="E3108" s="16">
        <v>0</v>
      </c>
      <c r="F3108" s="2"/>
      <c r="G3108" s="16">
        <v>0</v>
      </c>
      <c r="H3108" s="2"/>
      <c r="I3108" s="16">
        <v>0</v>
      </c>
      <c r="J3108" s="2"/>
      <c r="K3108" s="17">
        <v>0</v>
      </c>
      <c r="L3108" s="2"/>
      <c r="M3108" s="17">
        <v>0</v>
      </c>
      <c r="N3108" s="2"/>
      <c r="O3108" s="17">
        <v>0</v>
      </c>
      <c r="P3108" s="2"/>
      <c r="Q3108" s="17">
        <f>M3108+O3108</f>
        <v>0</v>
      </c>
      <c r="S3108" s="4"/>
      <c r="T3108" s="7"/>
      <c r="AH3108" s="5"/>
    </row>
    <row r="3109" spans="1:34" s="3" customFormat="1" ht="11.85" customHeight="1" x14ac:dyDescent="0.2">
      <c r="A3109" s="3" t="s">
        <v>306</v>
      </c>
      <c r="C3109" s="2">
        <f>SUM(C3108:C3108)</f>
        <v>44390</v>
      </c>
      <c r="D3109" s="2"/>
      <c r="E3109" s="2">
        <f>SUM(E3108:E3108)</f>
        <v>0</v>
      </c>
      <c r="F3109" s="2"/>
      <c r="G3109" s="2">
        <f>SUM(G3108:G3108)</f>
        <v>0</v>
      </c>
      <c r="H3109" s="2"/>
      <c r="I3109" s="2">
        <f>SUM(I3108:I3108)</f>
        <v>0</v>
      </c>
      <c r="J3109" s="2"/>
      <c r="K3109" s="4">
        <f>SUM(K3108:K3108)</f>
        <v>0</v>
      </c>
      <c r="L3109" s="2"/>
      <c r="M3109" s="4">
        <f>SUM(M3108:M3108)</f>
        <v>0</v>
      </c>
      <c r="N3109" s="2"/>
      <c r="O3109" s="4">
        <f>SUM(O3108:O3108)</f>
        <v>0</v>
      </c>
      <c r="P3109" s="2"/>
      <c r="Q3109" s="4">
        <f>SUM(Q3108:Q3108)</f>
        <v>0</v>
      </c>
      <c r="S3109" s="4"/>
      <c r="T3109" s="7"/>
      <c r="V3109" s="46"/>
      <c r="AH3109" s="5"/>
    </row>
    <row r="3110" spans="1:34" s="3" customFormat="1" ht="11.85" customHeight="1" x14ac:dyDescent="0.2">
      <c r="C3110" s="2"/>
      <c r="D3110" s="2"/>
      <c r="E3110" s="2"/>
      <c r="F3110" s="2"/>
      <c r="G3110" s="2"/>
      <c r="H3110" s="2"/>
      <c r="I3110" s="2"/>
      <c r="J3110" s="2"/>
      <c r="K3110" s="4"/>
      <c r="L3110" s="2"/>
      <c r="M3110" s="4"/>
      <c r="N3110" s="2"/>
      <c r="O3110" s="4"/>
      <c r="P3110" s="2"/>
      <c r="Q3110" s="4"/>
      <c r="S3110" s="4"/>
      <c r="T3110" s="15"/>
      <c r="AH3110" s="5"/>
    </row>
    <row r="3111" spans="1:34" s="3" customFormat="1" ht="11.85" customHeight="1" x14ac:dyDescent="0.2">
      <c r="A3111" s="3" t="s">
        <v>1349</v>
      </c>
      <c r="C3111" s="2">
        <f>+C3105+C3109</f>
        <v>292198.41000000003</v>
      </c>
      <c r="D3111" s="2"/>
      <c r="E3111" s="2">
        <f>+E3105+E3109</f>
        <v>575628.20000000007</v>
      </c>
      <c r="F3111" s="2"/>
      <c r="G3111" s="2">
        <f>+G3105+G3109</f>
        <v>944580</v>
      </c>
      <c r="H3111" s="2"/>
      <c r="I3111" s="2">
        <f>+I3105+I3109</f>
        <v>874364</v>
      </c>
      <c r="J3111" s="4"/>
      <c r="K3111" s="4">
        <f>+K3105+K3109</f>
        <v>736114</v>
      </c>
      <c r="L3111" s="4"/>
      <c r="M3111" s="4">
        <f>+M3105+M3109</f>
        <v>0</v>
      </c>
      <c r="N3111" s="4"/>
      <c r="O3111" s="4">
        <f>+O3105+O3109</f>
        <v>0</v>
      </c>
      <c r="P3111" s="4"/>
      <c r="Q3111" s="4">
        <f>+Q3105+Q3109</f>
        <v>0</v>
      </c>
      <c r="R3111" s="2"/>
      <c r="S3111" s="4"/>
      <c r="T3111" s="7"/>
      <c r="U3111" s="18"/>
      <c r="AH3111" s="5"/>
    </row>
    <row r="3112" spans="1:34" s="3" customFormat="1" ht="11.85" customHeight="1" x14ac:dyDescent="0.2">
      <c r="C3112" s="2"/>
      <c r="D3112" s="2"/>
      <c r="E3112" s="2"/>
      <c r="F3112" s="2"/>
      <c r="G3112" s="2"/>
      <c r="H3112" s="2"/>
      <c r="I3112" s="2"/>
      <c r="J3112" s="2"/>
      <c r="K3112" s="4"/>
      <c r="L3112" s="2"/>
      <c r="M3112" s="4"/>
      <c r="N3112" s="2"/>
      <c r="O3112" s="4"/>
      <c r="P3112" s="2"/>
      <c r="Q3112" s="4"/>
      <c r="S3112" s="4"/>
      <c r="T3112" s="15"/>
      <c r="AH3112" s="5"/>
    </row>
    <row r="3113" spans="1:34" s="3" customFormat="1" ht="11.85" customHeight="1" x14ac:dyDescent="0.2">
      <c r="C3113" s="2"/>
      <c r="D3113" s="2"/>
      <c r="E3113" s="2"/>
      <c r="F3113" s="2"/>
      <c r="G3113" s="2"/>
      <c r="H3113" s="2"/>
      <c r="I3113" s="2"/>
      <c r="J3113" s="2"/>
      <c r="K3113" s="4"/>
      <c r="L3113" s="2"/>
      <c r="M3113" s="4"/>
      <c r="N3113" s="2"/>
      <c r="O3113" s="4"/>
      <c r="P3113" s="2"/>
      <c r="Q3113" s="4"/>
      <c r="S3113" s="4"/>
      <c r="T3113" s="15"/>
      <c r="AH3113" s="5"/>
    </row>
    <row r="3114" spans="1:34" s="3" customFormat="1" ht="11.85" customHeight="1" x14ac:dyDescent="0.2">
      <c r="C3114" s="2"/>
      <c r="D3114" s="2"/>
      <c r="E3114" s="2"/>
      <c r="F3114" s="2"/>
      <c r="G3114" s="2"/>
      <c r="H3114" s="2"/>
      <c r="I3114" s="2"/>
      <c r="J3114" s="2"/>
      <c r="K3114" s="4"/>
      <c r="L3114" s="2"/>
      <c r="M3114" s="4"/>
      <c r="N3114" s="2"/>
      <c r="O3114" s="4"/>
      <c r="P3114" s="2"/>
      <c r="Q3114" s="4"/>
      <c r="S3114" s="4"/>
      <c r="T3114" s="15"/>
      <c r="AH3114" s="5"/>
    </row>
    <row r="3115" spans="1:34" s="3" customFormat="1" ht="11.85" customHeight="1" x14ac:dyDescent="0.2">
      <c r="C3115" s="2"/>
      <c r="D3115" s="2"/>
      <c r="E3115" s="2"/>
      <c r="F3115" s="2"/>
      <c r="G3115" s="2"/>
      <c r="H3115" s="2"/>
      <c r="I3115" s="2"/>
      <c r="J3115" s="2"/>
      <c r="K3115" s="4"/>
      <c r="L3115" s="2"/>
      <c r="M3115" s="4"/>
      <c r="N3115" s="2"/>
      <c r="O3115" s="4"/>
      <c r="P3115" s="2"/>
      <c r="Q3115" s="4"/>
      <c r="S3115" s="4"/>
      <c r="T3115" s="15"/>
      <c r="AH3115" s="5"/>
    </row>
    <row r="3116" spans="1:34" s="3" customFormat="1" ht="11.85" customHeight="1" x14ac:dyDescent="0.2">
      <c r="C3116" s="2"/>
      <c r="D3116" s="2"/>
      <c r="E3116" s="2"/>
      <c r="F3116" s="2"/>
      <c r="G3116" s="2"/>
      <c r="H3116" s="2"/>
      <c r="I3116" s="2"/>
      <c r="J3116" s="2"/>
      <c r="K3116" s="4"/>
      <c r="L3116" s="2"/>
      <c r="M3116" s="4"/>
      <c r="N3116" s="2"/>
      <c r="O3116" s="4"/>
      <c r="P3116" s="2"/>
      <c r="Q3116" s="4"/>
      <c r="S3116" s="4"/>
      <c r="T3116" s="15"/>
      <c r="AH3116" s="5"/>
    </row>
    <row r="3117" spans="1:34" s="3" customFormat="1" ht="11.85" customHeight="1" x14ac:dyDescent="0.2">
      <c r="C3117" s="2"/>
      <c r="D3117" s="2"/>
      <c r="E3117" s="2"/>
      <c r="F3117" s="2"/>
      <c r="G3117" s="2"/>
      <c r="H3117" s="2"/>
      <c r="I3117" s="2"/>
      <c r="J3117" s="2"/>
      <c r="K3117" s="4"/>
      <c r="L3117" s="2"/>
      <c r="M3117" s="4"/>
      <c r="N3117" s="2"/>
      <c r="O3117" s="4"/>
      <c r="P3117" s="2"/>
      <c r="Q3117" s="4"/>
      <c r="S3117" s="4"/>
      <c r="T3117" s="15"/>
      <c r="AH3117" s="5"/>
    </row>
    <row r="3118" spans="1:34" s="3" customFormat="1" ht="11.85" customHeight="1" x14ac:dyDescent="0.2">
      <c r="C3118" s="2"/>
      <c r="D3118" s="2"/>
      <c r="E3118" s="2"/>
      <c r="F3118" s="2"/>
      <c r="G3118" s="2"/>
      <c r="H3118" s="2"/>
      <c r="I3118" s="2"/>
      <c r="J3118" s="2"/>
      <c r="K3118" s="4"/>
      <c r="L3118" s="2"/>
      <c r="M3118" s="4"/>
      <c r="N3118" s="2"/>
      <c r="O3118" s="4"/>
      <c r="P3118" s="2"/>
      <c r="Q3118" s="4"/>
      <c r="S3118" s="4"/>
      <c r="T3118" s="15"/>
      <c r="AH3118" s="5"/>
    </row>
    <row r="3119" spans="1:34" s="3" customFormat="1" ht="11.85" customHeight="1" x14ac:dyDescent="0.2">
      <c r="C3119" s="2"/>
      <c r="D3119" s="2"/>
      <c r="E3119" s="2"/>
      <c r="F3119" s="2"/>
      <c r="G3119" s="2"/>
      <c r="H3119" s="2"/>
      <c r="I3119" s="2"/>
      <c r="J3119" s="2"/>
      <c r="K3119" s="4"/>
      <c r="L3119" s="2"/>
      <c r="M3119" s="4"/>
      <c r="N3119" s="2"/>
      <c r="O3119" s="4"/>
      <c r="P3119" s="2"/>
      <c r="Q3119" s="4"/>
      <c r="S3119" s="4"/>
      <c r="T3119" s="15"/>
      <c r="AH3119" s="5"/>
    </row>
    <row r="3120" spans="1:34" s="3" customFormat="1" ht="11.85" customHeight="1" x14ac:dyDescent="0.2">
      <c r="C3120" s="2"/>
      <c r="D3120" s="2"/>
      <c r="E3120" s="2"/>
      <c r="F3120" s="2"/>
      <c r="G3120" s="2"/>
      <c r="H3120" s="2"/>
      <c r="I3120" s="2"/>
      <c r="J3120" s="2"/>
      <c r="K3120" s="4"/>
      <c r="L3120" s="2"/>
      <c r="M3120" s="4"/>
      <c r="N3120" s="2"/>
      <c r="O3120" s="4"/>
      <c r="P3120" s="2"/>
      <c r="Q3120" s="4"/>
      <c r="S3120" s="4"/>
      <c r="T3120" s="15"/>
      <c r="AH3120" s="5"/>
    </row>
    <row r="3121" spans="3:34" s="3" customFormat="1" ht="11.85" customHeight="1" x14ac:dyDescent="0.2">
      <c r="C3121" s="2"/>
      <c r="D3121" s="2"/>
      <c r="E3121" s="2"/>
      <c r="F3121" s="2"/>
      <c r="G3121" s="2"/>
      <c r="H3121" s="2"/>
      <c r="I3121" s="2"/>
      <c r="J3121" s="2"/>
      <c r="K3121" s="4"/>
      <c r="L3121" s="2"/>
      <c r="M3121" s="4"/>
      <c r="N3121" s="2"/>
      <c r="O3121" s="4"/>
      <c r="P3121" s="2"/>
      <c r="Q3121" s="4"/>
      <c r="S3121" s="4"/>
      <c r="T3121" s="15"/>
      <c r="AH3121" s="5"/>
    </row>
    <row r="3122" spans="3:34" s="3" customFormat="1" ht="11.85" customHeight="1" x14ac:dyDescent="0.2">
      <c r="C3122" s="2"/>
      <c r="D3122" s="2"/>
      <c r="E3122" s="2"/>
      <c r="F3122" s="2"/>
      <c r="G3122" s="2"/>
      <c r="H3122" s="2"/>
      <c r="I3122" s="2"/>
      <c r="J3122" s="2"/>
      <c r="K3122" s="4"/>
      <c r="L3122" s="2"/>
      <c r="M3122" s="4"/>
      <c r="N3122" s="2"/>
      <c r="O3122" s="4"/>
      <c r="P3122" s="2"/>
      <c r="Q3122" s="4"/>
      <c r="S3122" s="4"/>
      <c r="T3122" s="15"/>
      <c r="AH3122" s="5"/>
    </row>
    <row r="3123" spans="3:34" s="3" customFormat="1" ht="11.85" customHeight="1" x14ac:dyDescent="0.2">
      <c r="C3123" s="2"/>
      <c r="D3123" s="2"/>
      <c r="E3123" s="2"/>
      <c r="F3123" s="2"/>
      <c r="G3123" s="2"/>
      <c r="H3123" s="2"/>
      <c r="I3123" s="2"/>
      <c r="J3123" s="2"/>
      <c r="K3123" s="4"/>
      <c r="L3123" s="2"/>
      <c r="M3123" s="4"/>
      <c r="N3123" s="2"/>
      <c r="O3123" s="4"/>
      <c r="P3123" s="2"/>
      <c r="Q3123" s="4"/>
      <c r="S3123" s="4"/>
      <c r="T3123" s="15"/>
      <c r="AH3123" s="5"/>
    </row>
    <row r="3124" spans="3:34" s="3" customFormat="1" ht="11.85" customHeight="1" x14ac:dyDescent="0.2">
      <c r="C3124" s="2"/>
      <c r="D3124" s="2"/>
      <c r="E3124" s="2"/>
      <c r="F3124" s="2"/>
      <c r="G3124" s="2"/>
      <c r="H3124" s="2"/>
      <c r="I3124" s="2"/>
      <c r="J3124" s="2"/>
      <c r="K3124" s="4"/>
      <c r="L3124" s="2"/>
      <c r="M3124" s="4"/>
      <c r="N3124" s="2"/>
      <c r="O3124" s="4"/>
      <c r="P3124" s="2"/>
      <c r="Q3124" s="4"/>
      <c r="S3124" s="4"/>
      <c r="T3124" s="15"/>
      <c r="AH3124" s="5"/>
    </row>
    <row r="3125" spans="3:34" s="3" customFormat="1" ht="11.85" customHeight="1" x14ac:dyDescent="0.2">
      <c r="C3125" s="2"/>
      <c r="D3125" s="2"/>
      <c r="E3125" s="2"/>
      <c r="F3125" s="2"/>
      <c r="G3125" s="2"/>
      <c r="H3125" s="2"/>
      <c r="I3125" s="2"/>
      <c r="J3125" s="2"/>
      <c r="K3125" s="4"/>
      <c r="L3125" s="2"/>
      <c r="M3125" s="4"/>
      <c r="N3125" s="2"/>
      <c r="O3125" s="4"/>
      <c r="P3125" s="2"/>
      <c r="Q3125" s="4"/>
      <c r="S3125" s="4"/>
      <c r="T3125" s="15"/>
      <c r="AH3125" s="5"/>
    </row>
    <row r="3126" spans="3:34" s="3" customFormat="1" ht="11.85" customHeight="1" x14ac:dyDescent="0.2">
      <c r="C3126" s="2"/>
      <c r="D3126" s="2"/>
      <c r="E3126" s="2"/>
      <c r="F3126" s="2"/>
      <c r="G3126" s="2"/>
      <c r="H3126" s="2"/>
      <c r="I3126" s="2"/>
      <c r="J3126" s="2"/>
      <c r="K3126" s="4"/>
      <c r="L3126" s="2"/>
      <c r="M3126" s="4"/>
      <c r="N3126" s="2"/>
      <c r="O3126" s="4"/>
      <c r="P3126" s="2"/>
      <c r="Q3126" s="4"/>
      <c r="S3126" s="4"/>
      <c r="T3126" s="15"/>
      <c r="AH3126" s="5"/>
    </row>
    <row r="3127" spans="3:34" s="3" customFormat="1" ht="11.85" customHeight="1" x14ac:dyDescent="0.2">
      <c r="C3127" s="2"/>
      <c r="D3127" s="2"/>
      <c r="E3127" s="2"/>
      <c r="F3127" s="2"/>
      <c r="G3127" s="2"/>
      <c r="H3127" s="2"/>
      <c r="I3127" s="2"/>
      <c r="J3127" s="2"/>
      <c r="K3127" s="4"/>
      <c r="L3127" s="2"/>
      <c r="M3127" s="4"/>
      <c r="N3127" s="2"/>
      <c r="O3127" s="4"/>
      <c r="P3127" s="2"/>
      <c r="Q3127" s="4"/>
      <c r="S3127" s="4"/>
      <c r="T3127" s="15"/>
      <c r="AH3127" s="5"/>
    </row>
    <row r="3128" spans="3:34" s="3" customFormat="1" ht="11.85" customHeight="1" x14ac:dyDescent="0.2">
      <c r="C3128" s="2"/>
      <c r="D3128" s="2"/>
      <c r="E3128" s="2"/>
      <c r="F3128" s="2"/>
      <c r="G3128" s="2"/>
      <c r="H3128" s="2"/>
      <c r="I3128" s="2"/>
      <c r="J3128" s="2"/>
      <c r="K3128" s="4"/>
      <c r="L3128" s="2"/>
      <c r="M3128" s="4"/>
      <c r="N3128" s="2"/>
      <c r="O3128" s="4"/>
      <c r="P3128" s="2"/>
      <c r="Q3128" s="4"/>
      <c r="S3128" s="4"/>
      <c r="T3128" s="15"/>
      <c r="AH3128" s="5"/>
    </row>
    <row r="3129" spans="3:34" s="3" customFormat="1" ht="11.85" customHeight="1" x14ac:dyDescent="0.2">
      <c r="C3129" s="2"/>
      <c r="D3129" s="2"/>
      <c r="E3129" s="2"/>
      <c r="F3129" s="2"/>
      <c r="G3129" s="2"/>
      <c r="H3129" s="2"/>
      <c r="I3129" s="2"/>
      <c r="J3129" s="2"/>
      <c r="K3129" s="4"/>
      <c r="L3129" s="2"/>
      <c r="M3129" s="4"/>
      <c r="N3129" s="2"/>
      <c r="O3129" s="4"/>
      <c r="P3129" s="2"/>
      <c r="Q3129" s="4"/>
      <c r="S3129" s="4"/>
      <c r="T3129" s="15"/>
      <c r="AH3129" s="5"/>
    </row>
    <row r="3130" spans="3:34" s="3" customFormat="1" ht="11.85" customHeight="1" x14ac:dyDescent="0.2">
      <c r="C3130" s="2"/>
      <c r="D3130" s="2"/>
      <c r="E3130" s="2"/>
      <c r="F3130" s="2"/>
      <c r="G3130" s="2"/>
      <c r="H3130" s="2"/>
      <c r="I3130" s="2"/>
      <c r="J3130" s="2"/>
      <c r="K3130" s="4"/>
      <c r="L3130" s="2"/>
      <c r="M3130" s="4"/>
      <c r="N3130" s="2"/>
      <c r="O3130" s="4"/>
      <c r="P3130" s="2"/>
      <c r="Q3130" s="4"/>
      <c r="S3130" s="4"/>
      <c r="T3130" s="15"/>
      <c r="AH3130" s="5"/>
    </row>
    <row r="3131" spans="3:34" s="3" customFormat="1" ht="11.85" customHeight="1" x14ac:dyDescent="0.2">
      <c r="C3131" s="2"/>
      <c r="D3131" s="2"/>
      <c r="E3131" s="2"/>
      <c r="F3131" s="2"/>
      <c r="G3131" s="2"/>
      <c r="H3131" s="2"/>
      <c r="I3131" s="2"/>
      <c r="J3131" s="2"/>
      <c r="K3131" s="4"/>
      <c r="L3131" s="2"/>
      <c r="M3131" s="4"/>
      <c r="N3131" s="2"/>
      <c r="O3131" s="4"/>
      <c r="P3131" s="2"/>
      <c r="Q3131" s="4"/>
      <c r="S3131" s="4"/>
      <c r="T3131" s="15"/>
      <c r="AH3131" s="5"/>
    </row>
    <row r="3132" spans="3:34" s="3" customFormat="1" ht="11.85" customHeight="1" x14ac:dyDescent="0.2">
      <c r="C3132" s="2"/>
      <c r="D3132" s="2"/>
      <c r="E3132" s="2"/>
      <c r="F3132" s="2"/>
      <c r="G3132" s="2"/>
      <c r="H3132" s="2"/>
      <c r="I3132" s="2"/>
      <c r="J3132" s="2"/>
      <c r="K3132" s="4"/>
      <c r="L3132" s="2"/>
      <c r="M3132" s="4"/>
      <c r="N3132" s="2"/>
      <c r="O3132" s="4"/>
      <c r="P3132" s="2"/>
      <c r="Q3132" s="4"/>
      <c r="S3132" s="4"/>
      <c r="T3132" s="15"/>
      <c r="AH3132" s="5"/>
    </row>
    <row r="3133" spans="3:34" s="3" customFormat="1" ht="11.85" customHeight="1" x14ac:dyDescent="0.2">
      <c r="C3133" s="2"/>
      <c r="D3133" s="2"/>
      <c r="E3133" s="2"/>
      <c r="F3133" s="2"/>
      <c r="G3133" s="2"/>
      <c r="H3133" s="2"/>
      <c r="I3133" s="2"/>
      <c r="J3133" s="2"/>
      <c r="K3133" s="4"/>
      <c r="L3133" s="2"/>
      <c r="M3133" s="4"/>
      <c r="N3133" s="2"/>
      <c r="O3133" s="4"/>
      <c r="P3133" s="2"/>
      <c r="Q3133" s="4"/>
      <c r="S3133" s="4"/>
      <c r="T3133" s="15"/>
      <c r="AH3133" s="5"/>
    </row>
    <row r="3134" spans="3:34" s="3" customFormat="1" ht="11.85" customHeight="1" x14ac:dyDescent="0.2">
      <c r="C3134" s="2"/>
      <c r="D3134" s="2"/>
      <c r="E3134" s="2"/>
      <c r="F3134" s="2"/>
      <c r="G3134" s="2"/>
      <c r="H3134" s="2"/>
      <c r="I3134" s="2"/>
      <c r="J3134" s="2"/>
      <c r="K3134" s="4"/>
      <c r="L3134" s="2"/>
      <c r="M3134" s="4"/>
      <c r="N3134" s="2"/>
      <c r="O3134" s="4"/>
      <c r="P3134" s="2"/>
      <c r="Q3134" s="4"/>
      <c r="S3134" s="4"/>
      <c r="T3134" s="15"/>
      <c r="AH3134" s="5"/>
    </row>
    <row r="3135" spans="3:34" s="3" customFormat="1" ht="11.25" customHeight="1" x14ac:dyDescent="0.2">
      <c r="C3135" s="2"/>
      <c r="D3135" s="2"/>
      <c r="E3135" s="2"/>
      <c r="F3135" s="2"/>
      <c r="G3135" s="2"/>
      <c r="H3135" s="2"/>
      <c r="I3135" s="2"/>
      <c r="J3135" s="2"/>
      <c r="K3135" s="4"/>
      <c r="L3135" s="2"/>
      <c r="M3135" s="4"/>
      <c r="N3135" s="2"/>
      <c r="O3135" s="4"/>
      <c r="P3135" s="2"/>
      <c r="Q3135" s="4"/>
      <c r="S3135" s="4"/>
      <c r="T3135" s="15"/>
      <c r="AH3135" s="5"/>
    </row>
    <row r="3136" spans="3:34" s="3" customFormat="1" ht="11.85" customHeight="1" x14ac:dyDescent="0.2">
      <c r="C3136" s="2"/>
      <c r="D3136" s="2"/>
      <c r="E3136" s="2"/>
      <c r="F3136" s="2"/>
      <c r="G3136" s="2"/>
      <c r="H3136" s="2"/>
      <c r="I3136" s="2"/>
      <c r="J3136" s="2"/>
      <c r="K3136" s="4"/>
      <c r="L3136" s="2"/>
      <c r="M3136" s="4"/>
      <c r="N3136" s="2"/>
      <c r="O3136" s="4"/>
      <c r="P3136" s="2"/>
      <c r="Q3136" s="4"/>
      <c r="S3136" s="4"/>
      <c r="T3136" s="15"/>
      <c r="AH3136" s="5"/>
    </row>
    <row r="3137" spans="1:34" s="3" customFormat="1" ht="11.85" customHeight="1" x14ac:dyDescent="0.2">
      <c r="C3137" s="2"/>
      <c r="D3137" s="2"/>
      <c r="E3137" s="2"/>
      <c r="F3137" s="2"/>
      <c r="G3137" s="2"/>
      <c r="H3137" s="2"/>
      <c r="I3137" s="2"/>
      <c r="J3137" s="2"/>
      <c r="K3137" s="4"/>
      <c r="L3137" s="2"/>
      <c r="M3137" s="4"/>
      <c r="N3137" s="2"/>
      <c r="O3137" s="4"/>
      <c r="P3137" s="2"/>
      <c r="Q3137" s="4"/>
      <c r="S3137" s="4"/>
      <c r="T3137" s="15"/>
      <c r="AH3137" s="5"/>
    </row>
    <row r="3138" spans="1:34" s="3" customFormat="1" ht="11.85" customHeight="1" x14ac:dyDescent="0.2">
      <c r="C3138" s="2"/>
      <c r="D3138" s="2"/>
      <c r="E3138" s="2"/>
      <c r="F3138" s="2"/>
      <c r="G3138" s="2"/>
      <c r="H3138" s="2"/>
      <c r="I3138" s="2"/>
      <c r="J3138" s="2"/>
      <c r="K3138" s="4"/>
      <c r="L3138" s="2"/>
      <c r="M3138" s="4"/>
      <c r="N3138" s="2"/>
      <c r="O3138" s="4"/>
      <c r="P3138" s="2"/>
      <c r="Q3138" s="4"/>
      <c r="S3138" s="4"/>
      <c r="T3138" s="15"/>
      <c r="AH3138" s="5"/>
    </row>
    <row r="3139" spans="1:34" s="3" customFormat="1" ht="11.85" customHeight="1" x14ac:dyDescent="0.2">
      <c r="C3139" s="2"/>
      <c r="D3139" s="2"/>
      <c r="E3139" s="2"/>
      <c r="F3139" s="2"/>
      <c r="G3139" s="2"/>
      <c r="H3139" s="2"/>
      <c r="I3139" s="2"/>
      <c r="J3139" s="2"/>
      <c r="K3139" s="4"/>
      <c r="L3139" s="2"/>
      <c r="M3139" s="4"/>
      <c r="N3139" s="2"/>
      <c r="O3139" s="4"/>
      <c r="P3139" s="2"/>
      <c r="Q3139" s="4"/>
      <c r="S3139" s="4"/>
      <c r="T3139" s="15"/>
      <c r="AH3139" s="5"/>
    </row>
    <row r="3140" spans="1:34" s="3" customFormat="1" ht="11.85" customHeight="1" x14ac:dyDescent="0.2">
      <c r="C3140" s="2"/>
      <c r="D3140" s="2"/>
      <c r="E3140" s="2"/>
      <c r="F3140" s="2"/>
      <c r="G3140" s="2"/>
      <c r="H3140" s="2"/>
      <c r="I3140" s="2"/>
      <c r="J3140" s="2"/>
      <c r="K3140" s="4"/>
      <c r="L3140" s="2"/>
      <c r="M3140" s="4"/>
      <c r="N3140" s="2"/>
      <c r="O3140" s="4"/>
      <c r="P3140" s="2"/>
      <c r="Q3140" s="4"/>
      <c r="S3140" s="4"/>
      <c r="T3140" s="15"/>
      <c r="AH3140" s="5"/>
    </row>
    <row r="3141" spans="1:34" s="3" customFormat="1" ht="11.85" customHeight="1" x14ac:dyDescent="0.2">
      <c r="C3141" s="2"/>
      <c r="D3141" s="2"/>
      <c r="E3141" s="2"/>
      <c r="F3141" s="2"/>
      <c r="G3141" s="2"/>
      <c r="H3141" s="2"/>
      <c r="I3141" s="2"/>
      <c r="J3141" s="2"/>
      <c r="K3141" s="4"/>
      <c r="L3141" s="2"/>
      <c r="M3141" s="4"/>
      <c r="N3141" s="2"/>
      <c r="O3141" s="4"/>
      <c r="P3141" s="2"/>
      <c r="Q3141" s="4"/>
      <c r="S3141" s="4"/>
      <c r="T3141" s="15"/>
      <c r="AH3141" s="5"/>
    </row>
    <row r="3142" spans="1:34" s="3" customFormat="1" ht="11.85" customHeight="1" x14ac:dyDescent="0.2">
      <c r="C3142" s="2"/>
      <c r="D3142" s="2"/>
      <c r="E3142" s="2"/>
      <c r="F3142" s="2"/>
      <c r="G3142" s="2"/>
      <c r="H3142" s="2"/>
      <c r="I3142" s="2"/>
      <c r="J3142" s="2"/>
      <c r="K3142" s="4"/>
      <c r="L3142" s="2"/>
      <c r="M3142" s="4"/>
      <c r="N3142" s="2"/>
      <c r="O3142" s="4"/>
      <c r="P3142" s="2"/>
      <c r="Q3142" s="4"/>
      <c r="S3142" s="4"/>
      <c r="T3142" s="15"/>
      <c r="AH3142" s="5"/>
    </row>
    <row r="3143" spans="1:34" s="3" customFormat="1" ht="11.85" customHeight="1" x14ac:dyDescent="0.2">
      <c r="C3143" s="2"/>
      <c r="D3143" s="2"/>
      <c r="E3143" s="2"/>
      <c r="F3143" s="2"/>
      <c r="G3143" s="2"/>
      <c r="H3143" s="2"/>
      <c r="I3143" s="2"/>
      <c r="J3143" s="2"/>
      <c r="K3143" s="4"/>
      <c r="L3143" s="2"/>
      <c r="M3143" s="4"/>
      <c r="N3143" s="2"/>
      <c r="O3143" s="4"/>
      <c r="P3143" s="2"/>
      <c r="Q3143" s="4"/>
      <c r="S3143" s="4"/>
      <c r="T3143" s="15"/>
      <c r="AH3143" s="5"/>
    </row>
    <row r="3144" spans="1:34" s="3" customFormat="1" ht="11.85" customHeight="1" x14ac:dyDescent="0.2">
      <c r="C3144" s="2"/>
      <c r="D3144" s="2"/>
      <c r="E3144" s="2"/>
      <c r="F3144" s="2"/>
      <c r="G3144" s="2"/>
      <c r="H3144" s="2"/>
      <c r="I3144" s="2"/>
      <c r="J3144" s="2"/>
      <c r="K3144" s="4"/>
      <c r="L3144" s="2"/>
      <c r="M3144" s="4"/>
      <c r="N3144" s="2"/>
      <c r="O3144" s="4"/>
      <c r="P3144" s="2"/>
      <c r="Q3144" s="4"/>
      <c r="S3144" s="4"/>
      <c r="T3144" s="15"/>
      <c r="AH3144" s="5"/>
    </row>
    <row r="3145" spans="1:34" s="3" customFormat="1" ht="11.85" customHeight="1" x14ac:dyDescent="0.2">
      <c r="C3145" s="2"/>
      <c r="D3145" s="2"/>
      <c r="E3145" s="2"/>
      <c r="F3145" s="2"/>
      <c r="G3145" s="2"/>
      <c r="H3145" s="2"/>
      <c r="I3145" s="2"/>
      <c r="J3145" s="2"/>
      <c r="K3145" s="4"/>
      <c r="L3145" s="2"/>
      <c r="M3145" s="4"/>
      <c r="N3145" s="2"/>
      <c r="O3145" s="4"/>
      <c r="P3145" s="2"/>
      <c r="Q3145" s="4"/>
      <c r="S3145" s="4"/>
      <c r="T3145" s="15"/>
      <c r="AH3145" s="5"/>
    </row>
    <row r="3146" spans="1:34" s="3" customFormat="1" ht="11.85" customHeight="1" x14ac:dyDescent="0.2">
      <c r="C3146" s="2"/>
      <c r="D3146" s="2"/>
      <c r="E3146" s="2"/>
      <c r="F3146" s="2"/>
      <c r="G3146" s="2"/>
      <c r="H3146" s="2"/>
      <c r="I3146" s="2"/>
      <c r="J3146" s="2"/>
      <c r="K3146" s="4"/>
      <c r="L3146" s="2"/>
      <c r="M3146" s="4"/>
      <c r="N3146" s="2"/>
      <c r="O3146" s="4"/>
      <c r="P3146" s="2"/>
      <c r="Q3146" s="4"/>
      <c r="S3146" s="4"/>
      <c r="T3146" s="15"/>
      <c r="AH3146" s="5"/>
    </row>
    <row r="3147" spans="1:34" s="3" customFormat="1" ht="11.85" customHeight="1" x14ac:dyDescent="0.2">
      <c r="A3147" s="26"/>
      <c r="B3147" s="26"/>
      <c r="C3147" s="20"/>
      <c r="D3147" s="20"/>
      <c r="E3147" s="20"/>
      <c r="F3147" s="20"/>
      <c r="G3147" s="20"/>
      <c r="H3147" s="20"/>
      <c r="I3147" s="20"/>
      <c r="J3147" s="20"/>
      <c r="K3147" s="21"/>
      <c r="L3147" s="20"/>
      <c r="M3147" s="21"/>
      <c r="N3147" s="20"/>
      <c r="O3147" s="21"/>
      <c r="P3147" s="20"/>
      <c r="Q3147" s="21"/>
      <c r="R3147" s="2"/>
      <c r="S3147" s="4"/>
      <c r="T3147" s="7"/>
      <c r="AH3147" s="5"/>
    </row>
    <row r="3148" spans="1:34" s="3" customFormat="1" ht="11.85" customHeight="1" x14ac:dyDescent="0.2">
      <c r="A3148" s="26"/>
      <c r="B3148" s="26"/>
      <c r="C3148" s="20"/>
      <c r="D3148" s="20"/>
      <c r="E3148" s="20"/>
      <c r="F3148" s="20"/>
      <c r="G3148" s="20"/>
      <c r="H3148" s="20"/>
      <c r="I3148" s="20"/>
      <c r="J3148" s="20"/>
      <c r="K3148" s="21"/>
      <c r="L3148" s="20"/>
      <c r="M3148" s="21"/>
      <c r="N3148" s="20"/>
      <c r="O3148" s="21"/>
      <c r="P3148" s="20"/>
      <c r="Q3148" s="21"/>
      <c r="S3148" s="4"/>
      <c r="T3148" s="7"/>
      <c r="AH3148" s="5"/>
    </row>
    <row r="3149" spans="1:34" s="3" customFormat="1" ht="11.85" customHeight="1" x14ac:dyDescent="0.2">
      <c r="A3149" s="26"/>
      <c r="B3149" s="26"/>
      <c r="C3149" s="20"/>
      <c r="D3149" s="20"/>
      <c r="E3149" s="20"/>
      <c r="F3149" s="20"/>
      <c r="G3149" s="20"/>
      <c r="H3149" s="20"/>
      <c r="I3149" s="20"/>
      <c r="J3149" s="20"/>
      <c r="K3149" s="21"/>
      <c r="L3149" s="20"/>
      <c r="M3149" s="21"/>
      <c r="N3149" s="20"/>
      <c r="O3149" s="21"/>
      <c r="P3149" s="20"/>
      <c r="Q3149" s="21"/>
      <c r="S3149" s="4"/>
      <c r="T3149" s="7"/>
      <c r="AH3149" s="5"/>
    </row>
    <row r="3150" spans="1:34" s="3" customFormat="1" ht="11.85" customHeight="1" x14ac:dyDescent="0.2">
      <c r="A3150" s="26"/>
      <c r="B3150" s="26"/>
      <c r="C3150" s="20"/>
      <c r="D3150" s="20"/>
      <c r="E3150" s="20"/>
      <c r="F3150" s="20"/>
      <c r="G3150" s="20"/>
      <c r="H3150" s="20"/>
      <c r="I3150" s="20"/>
      <c r="J3150" s="20"/>
      <c r="K3150" s="21"/>
      <c r="L3150" s="20"/>
      <c r="M3150" s="21"/>
      <c r="N3150" s="20"/>
      <c r="O3150" s="21"/>
      <c r="P3150" s="20"/>
      <c r="Q3150" s="21"/>
      <c r="S3150" s="4"/>
      <c r="T3150" s="7"/>
      <c r="AH3150" s="5"/>
    </row>
    <row r="3151" spans="1:34" s="3" customFormat="1" ht="11.85" customHeight="1" x14ac:dyDescent="0.2">
      <c r="A3151" s="26"/>
      <c r="B3151" s="26"/>
      <c r="C3151" s="20"/>
      <c r="D3151" s="20"/>
      <c r="E3151" s="20"/>
      <c r="F3151" s="20"/>
      <c r="G3151" s="20"/>
      <c r="H3151" s="20"/>
      <c r="I3151" s="20"/>
      <c r="J3151" s="20"/>
      <c r="K3151" s="21"/>
      <c r="L3151" s="20"/>
      <c r="M3151" s="21"/>
      <c r="N3151" s="20"/>
      <c r="O3151" s="21"/>
      <c r="P3151" s="20"/>
      <c r="Q3151" s="21"/>
      <c r="S3151" s="4"/>
      <c r="T3151" s="7"/>
      <c r="AH3151" s="5"/>
    </row>
    <row r="3152" spans="1:34" s="3" customFormat="1" ht="11.85" customHeight="1" x14ac:dyDescent="0.2">
      <c r="C3152" s="2"/>
      <c r="E3152" s="2"/>
      <c r="G3152" s="2"/>
      <c r="I3152" s="2"/>
      <c r="K3152" s="4"/>
      <c r="M3152" s="4"/>
      <c r="O3152" s="4"/>
      <c r="Q3152" s="4"/>
      <c r="S3152" s="4"/>
      <c r="T3152" s="7"/>
      <c r="AH3152" s="5"/>
    </row>
    <row r="3153" spans="1:34" s="3" customFormat="1" ht="11.85" customHeight="1" x14ac:dyDescent="0.2">
      <c r="C3153" s="2"/>
      <c r="E3153" s="2"/>
      <c r="G3153" s="2"/>
      <c r="I3153" s="2"/>
      <c r="K3153" s="4"/>
      <c r="M3153" s="4"/>
      <c r="O3153" s="4"/>
      <c r="Q3153" s="4"/>
      <c r="S3153" s="4"/>
      <c r="T3153" s="7"/>
      <c r="AH3153" s="5"/>
    </row>
    <row r="3154" spans="1:34" s="3" customFormat="1" ht="11.85" customHeight="1" x14ac:dyDescent="0.2">
      <c r="C3154" s="2"/>
      <c r="E3154" s="2"/>
      <c r="G3154" s="2"/>
      <c r="I3154" s="2"/>
      <c r="K3154" s="4"/>
      <c r="M3154" s="4"/>
      <c r="O3154" s="4"/>
      <c r="Q3154" s="4"/>
      <c r="S3154" s="4"/>
      <c r="T3154" s="7"/>
      <c r="AH3154" s="5"/>
    </row>
    <row r="3155" spans="1:34" s="3" customFormat="1" ht="11.85" customHeight="1" x14ac:dyDescent="0.2">
      <c r="A3155" s="1"/>
      <c r="B3155" s="1"/>
      <c r="C3155" s="2"/>
      <c r="E3155" s="2" t="str">
        <f>$E$1</f>
        <v>CITY OF BRADY</v>
      </c>
      <c r="G3155" s="2"/>
      <c r="I3155" s="2"/>
      <c r="K3155" s="4"/>
      <c r="M3155" s="4"/>
      <c r="O3155" s="4"/>
      <c r="Q3155" s="4"/>
      <c r="S3155" s="4"/>
      <c r="T3155" s="7"/>
      <c r="AH3155" s="5"/>
    </row>
    <row r="3156" spans="1:34" s="3" customFormat="1" ht="11.85" customHeight="1" x14ac:dyDescent="0.2">
      <c r="C3156" s="2"/>
      <c r="E3156" s="2" t="str">
        <f>$E$2</f>
        <v>BUDGET REPORT</v>
      </c>
      <c r="G3156" s="2"/>
      <c r="I3156" s="2"/>
      <c r="K3156" s="4"/>
      <c r="M3156" s="4"/>
      <c r="O3156" s="4"/>
      <c r="Q3156" s="4"/>
      <c r="S3156" s="4"/>
      <c r="T3156" s="7"/>
      <c r="AH3156" s="5"/>
    </row>
    <row r="3157" spans="1:34" s="3" customFormat="1" ht="11.85" customHeight="1" x14ac:dyDescent="0.2">
      <c r="C3157" s="2"/>
      <c r="E3157" s="2" t="str">
        <f>$E$3</f>
        <v>FISCAL YEAR 2017 - 2018</v>
      </c>
      <c r="G3157" s="2"/>
      <c r="I3157" s="2"/>
      <c r="K3157" s="4"/>
      <c r="M3157" s="4"/>
      <c r="O3157" s="4"/>
      <c r="Q3157" s="4"/>
      <c r="S3157" s="4"/>
      <c r="T3157" s="7"/>
      <c r="AH3157" s="5"/>
    </row>
    <row r="3158" spans="1:34" s="3" customFormat="1" ht="11.85" customHeight="1" x14ac:dyDescent="0.2">
      <c r="A3158" s="3" t="s">
        <v>1234</v>
      </c>
      <c r="C3158" s="2"/>
      <c r="E3158" s="2"/>
      <c r="G3158" s="2"/>
      <c r="I3158" s="2"/>
      <c r="K3158" s="4"/>
      <c r="M3158" s="4"/>
      <c r="O3158" s="4"/>
      <c r="Q3158" s="4"/>
      <c r="S3158" s="4"/>
      <c r="T3158" s="7"/>
      <c r="AH3158" s="5"/>
    </row>
    <row r="3159" spans="1:34" s="3" customFormat="1" ht="11.85" customHeight="1" x14ac:dyDescent="0.2">
      <c r="C3159" s="2"/>
      <c r="E3159" s="2"/>
      <c r="G3159" s="2"/>
      <c r="I3159" s="2"/>
      <c r="K3159" s="4"/>
      <c r="M3159" s="4"/>
      <c r="O3159" s="4"/>
      <c r="Q3159" s="4"/>
      <c r="S3159" s="4"/>
      <c r="T3159" s="7"/>
      <c r="AH3159" s="5"/>
    </row>
    <row r="3160" spans="1:34" s="3" customFormat="1" ht="11.85" customHeight="1" x14ac:dyDescent="0.2">
      <c r="C3160" s="2"/>
      <c r="E3160" s="2"/>
      <c r="G3160" s="2"/>
      <c r="I3160" s="49" t="str">
        <f>$I$6</f>
        <v>(----- 2016-2017 ------)</v>
      </c>
      <c r="J3160" s="49"/>
      <c r="K3160" s="49"/>
      <c r="L3160" s="8"/>
      <c r="M3160" s="49" t="str">
        <f>$M$6</f>
        <v>2017-2018</v>
      </c>
      <c r="N3160" s="49"/>
      <c r="O3160" s="49"/>
      <c r="P3160" s="49"/>
      <c r="Q3160" s="49"/>
      <c r="S3160" s="4"/>
      <c r="T3160" s="7"/>
      <c r="AH3160" s="5"/>
    </row>
    <row r="3161" spans="1:34" s="3" customFormat="1" ht="11.85" customHeight="1" x14ac:dyDescent="0.2">
      <c r="C3161" s="9" t="str">
        <f>$C$7</f>
        <v>2013-2014</v>
      </c>
      <c r="D3161" s="8"/>
      <c r="E3161" s="9" t="str">
        <f>$E$7</f>
        <v>2014-2015</v>
      </c>
      <c r="F3161" s="8"/>
      <c r="G3161" s="9" t="str">
        <f>$G$7</f>
        <v>2015-2016</v>
      </c>
      <c r="H3161" s="8"/>
      <c r="I3161" s="9" t="s">
        <v>9</v>
      </c>
      <c r="J3161" s="8"/>
      <c r="K3161" s="10" t="str">
        <f>+$K$7</f>
        <v>PROJECTED</v>
      </c>
      <c r="L3161" s="8"/>
      <c r="M3161" s="10" t="str">
        <f>$M$7</f>
        <v>2017-2018</v>
      </c>
      <c r="N3161" s="8"/>
      <c r="O3161" s="10" t="str">
        <f>$O$7</f>
        <v>2017-2018</v>
      </c>
      <c r="P3161" s="8"/>
      <c r="Q3161" s="10" t="str">
        <f>$Q$7</f>
        <v>APPROVED</v>
      </c>
      <c r="S3161" s="4"/>
      <c r="T3161" s="7"/>
      <c r="AH3161" s="5"/>
    </row>
    <row r="3162" spans="1:34" s="3" customFormat="1" ht="11.85" customHeight="1" x14ac:dyDescent="0.2">
      <c r="A3162" s="11" t="s">
        <v>247</v>
      </c>
      <c r="C3162" s="12" t="s">
        <v>12</v>
      </c>
      <c r="D3162" s="8"/>
      <c r="E3162" s="12" t="s">
        <v>12</v>
      </c>
      <c r="F3162" s="8"/>
      <c r="G3162" s="12" t="s">
        <v>12</v>
      </c>
      <c r="H3162" s="8"/>
      <c r="I3162" s="12" t="s">
        <v>13</v>
      </c>
      <c r="J3162" s="8"/>
      <c r="K3162" s="13" t="s">
        <v>13</v>
      </c>
      <c r="L3162" s="8"/>
      <c r="M3162" s="13" t="str">
        <f>$M$8</f>
        <v>BASE</v>
      </c>
      <c r="N3162" s="8"/>
      <c r="O3162" s="13" t="str">
        <f>$O$8</f>
        <v>SUPPLEMENTAL</v>
      </c>
      <c r="P3162" s="8"/>
      <c r="Q3162" s="13" t="str">
        <f>$Q$8</f>
        <v>BUDGET</v>
      </c>
      <c r="S3162" s="4"/>
      <c r="T3162" s="7"/>
      <c r="AH3162" s="5"/>
    </row>
    <row r="3163" spans="1:34" s="3" customFormat="1" ht="11.85" customHeight="1" x14ac:dyDescent="0.2">
      <c r="C3163" s="2"/>
      <c r="E3163" s="2"/>
      <c r="G3163" s="2"/>
      <c r="I3163" s="2"/>
      <c r="K3163" s="4"/>
      <c r="M3163" s="4"/>
      <c r="O3163" s="4"/>
      <c r="Q3163" s="4"/>
      <c r="S3163" s="4"/>
      <c r="T3163" s="7"/>
      <c r="AH3163" s="5"/>
    </row>
    <row r="3164" spans="1:34" s="3" customFormat="1" ht="11.85" customHeight="1" thickBot="1" x14ac:dyDescent="0.25">
      <c r="A3164" s="3" t="s">
        <v>1065</v>
      </c>
      <c r="C3164" s="23">
        <f>C2933+C3057+C3111</f>
        <v>2109816.29</v>
      </c>
      <c r="D3164" s="2"/>
      <c r="E3164" s="23">
        <f>E2933+E3057+E3111</f>
        <v>3131857.6700000004</v>
      </c>
      <c r="F3164" s="2"/>
      <c r="G3164" s="23">
        <f>G2933+G3057+G3111</f>
        <v>2757406.8899999997</v>
      </c>
      <c r="H3164" s="2"/>
      <c r="I3164" s="23">
        <f>I2933+I3057+I3111</f>
        <v>3046172</v>
      </c>
      <c r="J3164" s="2"/>
      <c r="K3164" s="24">
        <f>K2933+K3057+K3111</f>
        <v>3083302</v>
      </c>
      <c r="L3164" s="2"/>
      <c r="M3164" s="24">
        <f>M2933+M3057+M3111</f>
        <v>1956674</v>
      </c>
      <c r="N3164" s="2"/>
      <c r="O3164" s="24">
        <f>O2933+O3057+O3111</f>
        <v>146849</v>
      </c>
      <c r="P3164" s="2"/>
      <c r="Q3164" s="24">
        <f>Q2933+Q3057+Q3111</f>
        <v>2103523</v>
      </c>
      <c r="R3164" s="2"/>
      <c r="S3164" s="4"/>
      <c r="T3164" s="7"/>
      <c r="U3164" s="2"/>
      <c r="V3164" s="2"/>
      <c r="AH3164" s="5"/>
    </row>
    <row r="3165" spans="1:34" s="3" customFormat="1" ht="11.85" customHeight="1" thickTop="1" x14ac:dyDescent="0.2">
      <c r="C3165" s="2"/>
      <c r="D3165" s="2"/>
      <c r="E3165" s="2"/>
      <c r="F3165" s="2"/>
      <c r="G3165" s="2"/>
      <c r="H3165" s="2"/>
      <c r="I3165" s="2"/>
      <c r="J3165" s="2"/>
      <c r="K3165" s="4"/>
      <c r="L3165" s="2"/>
      <c r="M3165" s="4"/>
      <c r="N3165" s="2"/>
      <c r="O3165" s="4"/>
      <c r="P3165" s="2"/>
      <c r="Q3165" s="4"/>
      <c r="S3165" s="4"/>
      <c r="T3165" s="7"/>
      <c r="AH3165" s="5"/>
    </row>
    <row r="3166" spans="1:34" s="3" customFormat="1" ht="11.85" customHeight="1" thickBot="1" x14ac:dyDescent="0.25">
      <c r="A3166" s="3" t="s">
        <v>1066</v>
      </c>
      <c r="C3166" s="23">
        <f>C2877-C3164</f>
        <v>274938.3200000003</v>
      </c>
      <c r="D3166" s="2"/>
      <c r="E3166" s="23">
        <f>E2877-E3164</f>
        <v>481607.31999999983</v>
      </c>
      <c r="F3166" s="2"/>
      <c r="G3166" s="23">
        <f>G2877-G3164</f>
        <v>-880068.64999999967</v>
      </c>
      <c r="H3166" s="2"/>
      <c r="I3166" s="23">
        <f>I2877-I3164</f>
        <v>-929722</v>
      </c>
      <c r="J3166" s="2"/>
      <c r="K3166" s="23">
        <f>K2877-K3164</f>
        <v>-1037212</v>
      </c>
      <c r="L3166" s="2"/>
      <c r="M3166" s="24">
        <f>M2877-M3164</f>
        <v>193326</v>
      </c>
      <c r="N3166" s="2"/>
      <c r="O3166" s="23">
        <f>O2877-O3164</f>
        <v>-146849</v>
      </c>
      <c r="P3166" s="2"/>
      <c r="Q3166" s="24">
        <f>Q2877-Q3164</f>
        <v>46477</v>
      </c>
      <c r="S3166" s="4"/>
      <c r="T3166" s="7"/>
      <c r="U3166" s="2"/>
      <c r="AH3166" s="5"/>
    </row>
    <row r="3167" spans="1:34" s="3" customFormat="1" ht="11.85" customHeight="1" thickTop="1" x14ac:dyDescent="0.2">
      <c r="C3167" s="2"/>
      <c r="D3167" s="2"/>
      <c r="E3167" s="2"/>
      <c r="F3167" s="2"/>
      <c r="G3167" s="2"/>
      <c r="H3167" s="2"/>
      <c r="I3167" s="2"/>
      <c r="J3167" s="2"/>
      <c r="K3167" s="4"/>
      <c r="L3167" s="2"/>
      <c r="M3167" s="4"/>
      <c r="N3167" s="2"/>
      <c r="O3167" s="4"/>
      <c r="P3167" s="2"/>
      <c r="Q3167" s="4"/>
      <c r="S3167" s="4"/>
      <c r="T3167" s="7"/>
      <c r="AH3167" s="5"/>
    </row>
    <row r="3168" spans="1:34" ht="11.85" customHeight="1" x14ac:dyDescent="0.2">
      <c r="D3168" s="2"/>
      <c r="F3168" s="2"/>
      <c r="H3168" s="2"/>
      <c r="J3168" s="2"/>
      <c r="L3168" s="2"/>
      <c r="N3168" s="2"/>
      <c r="P3168" s="2"/>
    </row>
    <row r="3169" spans="1:21" ht="11.85" customHeight="1" x14ac:dyDescent="0.2">
      <c r="A3169" s="3" t="s">
        <v>1067</v>
      </c>
      <c r="D3169" s="2"/>
      <c r="F3169" s="2"/>
      <c r="H3169" s="2"/>
      <c r="J3169" s="2"/>
      <c r="L3169" s="2"/>
      <c r="N3169" s="2"/>
      <c r="P3169" s="2"/>
    </row>
    <row r="3170" spans="1:21" ht="11.85" customHeight="1" thickBot="1" x14ac:dyDescent="0.25">
      <c r="A3170" s="3" t="s">
        <v>17</v>
      </c>
      <c r="C3170" s="23">
        <f>C2835+C2877-C3164</f>
        <v>2668326.63</v>
      </c>
      <c r="D3170" s="2"/>
      <c r="E3170" s="23">
        <f>E2835+E2877-E3164</f>
        <v>3149933.9499999997</v>
      </c>
      <c r="F3170" s="2"/>
      <c r="G3170" s="23">
        <f>G2835+G2877-G3164</f>
        <v>2269865.2999999998</v>
      </c>
      <c r="H3170" s="2"/>
      <c r="I3170" s="23">
        <f>I2835+I2877-I3164</f>
        <v>1340143.2999999998</v>
      </c>
      <c r="J3170" s="2"/>
      <c r="K3170" s="24">
        <f>K2835+K2877-K3164</f>
        <v>1232653.2999999998</v>
      </c>
      <c r="L3170" s="2"/>
      <c r="M3170" s="24">
        <f>M2835+M2877-M3164</f>
        <v>1425979.2999999998</v>
      </c>
      <c r="N3170" s="2"/>
      <c r="P3170" s="2"/>
      <c r="Q3170" s="24">
        <f>Q2835+Q2877-Q3164</f>
        <v>1279130.2999999998</v>
      </c>
      <c r="R3170" s="2"/>
      <c r="U3170" s="2"/>
    </row>
    <row r="3171" spans="1:21" ht="11.85" customHeight="1" thickTop="1" x14ac:dyDescent="0.2"/>
    <row r="3172" spans="1:21" ht="11.85" customHeight="1" x14ac:dyDescent="0.2"/>
    <row r="3173" spans="1:21" ht="11.85" customHeight="1" x14ac:dyDescent="0.2">
      <c r="C3173" s="20"/>
    </row>
    <row r="3174" spans="1:21" ht="11.85" customHeight="1" x14ac:dyDescent="0.2"/>
    <row r="3175" spans="1:21" ht="11.85" customHeight="1" x14ac:dyDescent="0.2"/>
    <row r="3176" spans="1:21" ht="11.85" customHeight="1" x14ac:dyDescent="0.2"/>
    <row r="3177" spans="1:21" ht="11.85" customHeight="1" x14ac:dyDescent="0.2"/>
    <row r="3178" spans="1:21" ht="11.85" customHeight="1" x14ac:dyDescent="0.2"/>
    <row r="3179" spans="1:21" ht="11.85" customHeight="1" x14ac:dyDescent="0.2"/>
    <row r="3180" spans="1:21" ht="11.85" customHeight="1" x14ac:dyDescent="0.2"/>
    <row r="3181" spans="1:21" ht="11.85" customHeight="1" x14ac:dyDescent="0.2"/>
    <row r="3182" spans="1:21" ht="11.85" customHeight="1" x14ac:dyDescent="0.2"/>
    <row r="3183" spans="1:21" ht="11.85" customHeight="1" x14ac:dyDescent="0.2"/>
    <row r="3184" spans="1:21" ht="11.85" customHeight="1" x14ac:dyDescent="0.2"/>
    <row r="3185" ht="11.85" customHeight="1" x14ac:dyDescent="0.2"/>
    <row r="3186" ht="11.85" customHeight="1" x14ac:dyDescent="0.2"/>
    <row r="3187" ht="11.85" customHeight="1" x14ac:dyDescent="0.2"/>
    <row r="3188" ht="11.85" customHeight="1" x14ac:dyDescent="0.2"/>
    <row r="3189" ht="11.85" customHeight="1" x14ac:dyDescent="0.2"/>
    <row r="3190" ht="11.85" customHeight="1" x14ac:dyDescent="0.2"/>
    <row r="3191" ht="11.85" customHeight="1" x14ac:dyDescent="0.2"/>
    <row r="3192" ht="11.85" customHeight="1" x14ac:dyDescent="0.2"/>
    <row r="3193" ht="11.85" customHeight="1" x14ac:dyDescent="0.2"/>
    <row r="3194" ht="11.85" customHeight="1" x14ac:dyDescent="0.2"/>
    <row r="3195" ht="11.85" customHeight="1" x14ac:dyDescent="0.2"/>
    <row r="3196" ht="11.85" customHeight="1" x14ac:dyDescent="0.2"/>
    <row r="3197" ht="11.85" customHeight="1" x14ac:dyDescent="0.2"/>
    <row r="3198" ht="11.85" customHeight="1" x14ac:dyDescent="0.2"/>
    <row r="3199" ht="11.85" customHeight="1" x14ac:dyDescent="0.2"/>
    <row r="3200" ht="11.85" customHeight="1" x14ac:dyDescent="0.2"/>
    <row r="3201" spans="1:34" ht="11.85" customHeight="1" x14ac:dyDescent="0.2"/>
    <row r="3202" spans="1:34" ht="11.85" customHeight="1" x14ac:dyDescent="0.2"/>
    <row r="3203" spans="1:34" ht="11.85" customHeight="1" x14ac:dyDescent="0.2"/>
    <row r="3204" spans="1:34" ht="11.85" customHeight="1" x14ac:dyDescent="0.2"/>
    <row r="3205" spans="1:34" ht="11.85" customHeight="1" x14ac:dyDescent="0.2"/>
    <row r="3206" spans="1:34" ht="11.85" customHeight="1" x14ac:dyDescent="0.2"/>
    <row r="3207" spans="1:34" ht="11.85" customHeight="1" x14ac:dyDescent="0.2"/>
    <row r="3208" spans="1:34" ht="11.85" customHeight="1" x14ac:dyDescent="0.2"/>
    <row r="3209" spans="1:34" ht="11.85" customHeight="1" x14ac:dyDescent="0.2"/>
    <row r="3210" spans="1:34" ht="11.85" customHeight="1" x14ac:dyDescent="0.2"/>
    <row r="3211" spans="1:34" ht="11.85" customHeight="1" x14ac:dyDescent="0.2"/>
    <row r="3212" spans="1:34" ht="11.85" customHeight="1" x14ac:dyDescent="0.2"/>
    <row r="3213" spans="1:34" ht="11.85" customHeight="1" x14ac:dyDescent="0.2"/>
    <row r="3214" spans="1:34" ht="11.85" customHeight="1" x14ac:dyDescent="0.2"/>
    <row r="3215" spans="1:34" ht="11.85" customHeight="1" x14ac:dyDescent="0.2"/>
    <row r="3216" spans="1:34" s="7" customFormat="1" ht="11.85" customHeight="1" x14ac:dyDescent="0.2">
      <c r="A3216" s="3"/>
      <c r="B3216" s="3"/>
      <c r="C3216" s="2"/>
      <c r="D3216" s="3"/>
      <c r="E3216" s="2"/>
      <c r="F3216" s="3"/>
      <c r="G3216" s="2"/>
      <c r="H3216" s="3"/>
      <c r="I3216" s="2"/>
      <c r="J3216" s="3"/>
      <c r="K3216" s="4"/>
      <c r="L3216" s="3"/>
      <c r="M3216" s="4"/>
      <c r="N3216" s="3"/>
      <c r="O3216" s="4"/>
      <c r="P3216" s="3"/>
      <c r="Q3216" s="4"/>
      <c r="R3216" s="3"/>
      <c r="S3216" s="4"/>
      <c r="U3216" s="3"/>
      <c r="V3216" s="3"/>
      <c r="W3216" s="3"/>
      <c r="X3216" s="3"/>
      <c r="Y3216" s="3"/>
      <c r="Z3216" s="3"/>
      <c r="AA3216" s="3"/>
      <c r="AB3216" s="3"/>
      <c r="AC3216" s="3"/>
      <c r="AD3216" s="3"/>
      <c r="AE3216" s="3"/>
      <c r="AF3216" s="3"/>
      <c r="AG3216" s="3"/>
      <c r="AH3216" s="5"/>
    </row>
    <row r="3217" spans="1:34" s="7" customFormat="1" ht="11.85" customHeight="1" x14ac:dyDescent="0.2">
      <c r="A3217" s="3"/>
      <c r="B3217" s="3"/>
      <c r="C3217" s="2"/>
      <c r="D3217" s="3"/>
      <c r="E3217" s="2"/>
      <c r="F3217" s="3"/>
      <c r="G3217" s="2"/>
      <c r="H3217" s="3"/>
      <c r="I3217" s="2"/>
      <c r="J3217" s="3"/>
      <c r="K3217" s="4"/>
      <c r="L3217" s="3"/>
      <c r="M3217" s="4"/>
      <c r="N3217" s="3"/>
      <c r="O3217" s="4"/>
      <c r="P3217" s="3"/>
      <c r="Q3217" s="4"/>
      <c r="R3217" s="3"/>
      <c r="S3217" s="4"/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3"/>
      <c r="AF3217" s="3"/>
      <c r="AG3217" s="3"/>
      <c r="AH3217" s="5"/>
    </row>
    <row r="3218" spans="1:34" s="7" customFormat="1" ht="11.85" customHeight="1" x14ac:dyDescent="0.2">
      <c r="A3218" s="1"/>
      <c r="B3218" s="1"/>
      <c r="C3218" s="2"/>
      <c r="D3218" s="3"/>
      <c r="E3218" s="2" t="str">
        <f>$E$1</f>
        <v>CITY OF BRADY</v>
      </c>
      <c r="F3218" s="3"/>
      <c r="G3218" s="2"/>
      <c r="H3218" s="3"/>
      <c r="I3218" s="2"/>
      <c r="J3218" s="3"/>
      <c r="K3218" s="4"/>
      <c r="L3218" s="3"/>
      <c r="M3218" s="4"/>
      <c r="N3218" s="3"/>
      <c r="O3218" s="4"/>
      <c r="P3218" s="3"/>
      <c r="Q3218" s="4"/>
      <c r="R3218" s="3"/>
      <c r="S3218" s="4"/>
      <c r="U3218" s="3"/>
      <c r="V3218" s="3"/>
      <c r="W3218" s="3"/>
      <c r="X3218" s="3"/>
      <c r="Y3218" s="3"/>
      <c r="Z3218" s="3"/>
      <c r="AA3218" s="3"/>
      <c r="AB3218" s="3"/>
      <c r="AC3218" s="3"/>
      <c r="AD3218" s="3"/>
      <c r="AE3218" s="3"/>
      <c r="AF3218" s="3"/>
      <c r="AG3218" s="3"/>
      <c r="AH3218" s="5"/>
    </row>
    <row r="3219" spans="1:34" s="7" customFormat="1" ht="11.85" customHeight="1" x14ac:dyDescent="0.2">
      <c r="A3219" s="3"/>
      <c r="B3219" s="3"/>
      <c r="C3219" s="2"/>
      <c r="D3219" s="3"/>
      <c r="E3219" s="2" t="str">
        <f>$E$2</f>
        <v>BUDGET REPORT</v>
      </c>
      <c r="F3219" s="3"/>
      <c r="G3219" s="2"/>
      <c r="H3219" s="3"/>
      <c r="I3219" s="2"/>
      <c r="J3219" s="3"/>
      <c r="K3219" s="4"/>
      <c r="L3219" s="3"/>
      <c r="M3219" s="4"/>
      <c r="N3219" s="3"/>
      <c r="O3219" s="4"/>
      <c r="P3219" s="3"/>
      <c r="Q3219" s="4"/>
      <c r="R3219" s="3"/>
      <c r="S3219" s="4"/>
      <c r="U3219" s="3"/>
      <c r="V3219" s="3"/>
      <c r="W3219" s="3"/>
      <c r="X3219" s="3"/>
      <c r="Y3219" s="3"/>
      <c r="Z3219" s="3"/>
      <c r="AA3219" s="3"/>
      <c r="AB3219" s="3"/>
      <c r="AC3219" s="3"/>
      <c r="AD3219" s="3"/>
      <c r="AE3219" s="3"/>
      <c r="AF3219" s="3"/>
      <c r="AG3219" s="3"/>
      <c r="AH3219" s="5"/>
    </row>
    <row r="3220" spans="1:34" s="7" customFormat="1" ht="11.85" customHeight="1" x14ac:dyDescent="0.2">
      <c r="A3220" s="3"/>
      <c r="B3220" s="3"/>
      <c r="C3220" s="2"/>
      <c r="D3220" s="3"/>
      <c r="E3220" s="2" t="str">
        <f>$E$3</f>
        <v>FISCAL YEAR 2017 - 2018</v>
      </c>
      <c r="F3220" s="3"/>
      <c r="G3220" s="2"/>
      <c r="H3220" s="3"/>
      <c r="I3220" s="2"/>
      <c r="J3220" s="3"/>
      <c r="K3220" s="4"/>
      <c r="L3220" s="3"/>
      <c r="M3220" s="4"/>
      <c r="N3220" s="3"/>
      <c r="O3220" s="4"/>
      <c r="P3220" s="3"/>
      <c r="Q3220" s="4"/>
      <c r="R3220" s="3"/>
      <c r="S3220" s="4"/>
      <c r="U3220" s="3"/>
      <c r="V3220" s="3"/>
      <c r="W3220" s="3"/>
      <c r="X3220" s="3"/>
      <c r="Y3220" s="3"/>
      <c r="Z3220" s="3"/>
      <c r="AA3220" s="3"/>
      <c r="AB3220" s="3"/>
      <c r="AC3220" s="3"/>
      <c r="AD3220" s="3"/>
      <c r="AE3220" s="3"/>
      <c r="AF3220" s="3"/>
      <c r="AG3220" s="3"/>
      <c r="AH3220" s="5"/>
    </row>
    <row r="3221" spans="1:34" s="7" customFormat="1" ht="11.85" customHeight="1" x14ac:dyDescent="0.2">
      <c r="A3221" s="3" t="s">
        <v>1350</v>
      </c>
      <c r="B3221" s="3"/>
      <c r="C3221" s="2"/>
      <c r="D3221" s="3"/>
      <c r="E3221" s="2"/>
      <c r="F3221" s="3"/>
      <c r="G3221" s="2"/>
      <c r="H3221" s="3"/>
      <c r="I3221" s="2"/>
      <c r="J3221" s="3"/>
      <c r="K3221" s="4"/>
      <c r="L3221" s="3"/>
      <c r="M3221" s="4"/>
      <c r="N3221" s="3"/>
      <c r="O3221" s="4"/>
      <c r="P3221" s="3"/>
      <c r="Q3221" s="4"/>
      <c r="R3221" s="3"/>
      <c r="S3221" s="4"/>
      <c r="U3221" s="3"/>
      <c r="V3221" s="3"/>
      <c r="W3221" s="3"/>
      <c r="X3221" s="3"/>
      <c r="Y3221" s="3"/>
      <c r="Z3221" s="3"/>
      <c r="AA3221" s="3"/>
      <c r="AB3221" s="3"/>
      <c r="AC3221" s="3"/>
      <c r="AD3221" s="3"/>
      <c r="AE3221" s="3"/>
      <c r="AF3221" s="3"/>
      <c r="AG3221" s="3"/>
      <c r="AH3221" s="5"/>
    </row>
    <row r="3222" spans="1:34" s="7" customFormat="1" ht="11.85" customHeight="1" x14ac:dyDescent="0.2">
      <c r="A3222" s="3"/>
      <c r="B3222" s="3"/>
      <c r="C3222" s="2"/>
      <c r="D3222" s="3"/>
      <c r="E3222" s="2"/>
      <c r="F3222" s="3"/>
      <c r="G3222" s="2"/>
      <c r="H3222" s="3"/>
      <c r="I3222" s="2"/>
      <c r="J3222" s="3"/>
      <c r="K3222" s="4"/>
      <c r="L3222" s="3"/>
      <c r="M3222" s="4"/>
      <c r="N3222" s="3"/>
      <c r="O3222" s="4"/>
      <c r="P3222" s="3"/>
      <c r="Q3222" s="4"/>
      <c r="R3222" s="3"/>
      <c r="S3222" s="4"/>
      <c r="U3222" s="3"/>
      <c r="V3222" s="3"/>
      <c r="W3222" s="3"/>
      <c r="X3222" s="3"/>
      <c r="Y3222" s="3"/>
      <c r="Z3222" s="3"/>
      <c r="AA3222" s="3"/>
      <c r="AB3222" s="3"/>
      <c r="AC3222" s="3"/>
      <c r="AD3222" s="3"/>
      <c r="AE3222" s="3"/>
      <c r="AF3222" s="3"/>
      <c r="AG3222" s="3"/>
      <c r="AH3222" s="5"/>
    </row>
    <row r="3223" spans="1:34" s="7" customFormat="1" ht="11.85" customHeight="1" x14ac:dyDescent="0.2">
      <c r="A3223" s="3"/>
      <c r="B3223" s="3"/>
      <c r="C3223" s="2"/>
      <c r="D3223" s="3"/>
      <c r="E3223" s="2"/>
      <c r="F3223" s="3"/>
      <c r="G3223" s="2"/>
      <c r="H3223" s="3"/>
      <c r="I3223" s="49" t="str">
        <f>$I$6</f>
        <v>(----- 2016-2017 ------)</v>
      </c>
      <c r="J3223" s="49"/>
      <c r="K3223" s="49"/>
      <c r="L3223" s="8"/>
      <c r="M3223" s="49" t="str">
        <f>$M$6</f>
        <v>2017-2018</v>
      </c>
      <c r="N3223" s="49"/>
      <c r="O3223" s="49"/>
      <c r="P3223" s="49"/>
      <c r="Q3223" s="49"/>
      <c r="R3223" s="3"/>
      <c r="S3223" s="4"/>
      <c r="U3223" s="3"/>
      <c r="V3223" s="3"/>
      <c r="W3223" s="3"/>
      <c r="X3223" s="3"/>
      <c r="Y3223" s="3"/>
      <c r="Z3223" s="3"/>
      <c r="AA3223" s="3"/>
      <c r="AB3223" s="3"/>
      <c r="AC3223" s="3"/>
      <c r="AD3223" s="3"/>
      <c r="AE3223" s="3"/>
      <c r="AF3223" s="3"/>
      <c r="AG3223" s="3"/>
      <c r="AH3223" s="5"/>
    </row>
    <row r="3224" spans="1:34" s="7" customFormat="1" ht="11.85" customHeight="1" x14ac:dyDescent="0.2">
      <c r="A3224" s="3"/>
      <c r="B3224" s="3"/>
      <c r="C3224" s="9" t="str">
        <f>$C$7</f>
        <v>2013-2014</v>
      </c>
      <c r="D3224" s="8"/>
      <c r="E3224" s="9" t="str">
        <f>$E$7</f>
        <v>2014-2015</v>
      </c>
      <c r="F3224" s="8"/>
      <c r="G3224" s="9" t="str">
        <f>$G$7</f>
        <v>2015-2016</v>
      </c>
      <c r="H3224" s="8"/>
      <c r="I3224" s="9" t="s">
        <v>9</v>
      </c>
      <c r="J3224" s="8"/>
      <c r="K3224" s="10" t="str">
        <f>+$K$7</f>
        <v>PROJECTED</v>
      </c>
      <c r="L3224" s="8"/>
      <c r="M3224" s="10" t="str">
        <f>$M$7</f>
        <v>2017-2018</v>
      </c>
      <c r="N3224" s="8"/>
      <c r="O3224" s="10" t="str">
        <f>$O$7</f>
        <v>2017-2018</v>
      </c>
      <c r="P3224" s="8"/>
      <c r="Q3224" s="10" t="str">
        <f>$Q$7</f>
        <v>APPROVED</v>
      </c>
      <c r="R3224" s="3"/>
      <c r="S3224" s="4"/>
      <c r="U3224" s="3"/>
      <c r="V3224" s="3"/>
      <c r="W3224" s="3"/>
      <c r="X3224" s="3"/>
      <c r="Y3224" s="3"/>
      <c r="Z3224" s="3"/>
      <c r="AA3224" s="3"/>
      <c r="AB3224" s="3"/>
      <c r="AC3224" s="3"/>
      <c r="AD3224" s="3"/>
      <c r="AE3224" s="3"/>
      <c r="AF3224" s="3"/>
      <c r="AG3224" s="3"/>
      <c r="AH3224" s="5"/>
    </row>
    <row r="3225" spans="1:34" s="7" customFormat="1" ht="11.85" customHeight="1" x14ac:dyDescent="0.2">
      <c r="A3225" s="11"/>
      <c r="B3225" s="3"/>
      <c r="C3225" s="12" t="s">
        <v>12</v>
      </c>
      <c r="D3225" s="8"/>
      <c r="E3225" s="12" t="s">
        <v>12</v>
      </c>
      <c r="F3225" s="8"/>
      <c r="G3225" s="12" t="s">
        <v>12</v>
      </c>
      <c r="H3225" s="8"/>
      <c r="I3225" s="12" t="s">
        <v>13</v>
      </c>
      <c r="J3225" s="8"/>
      <c r="K3225" s="13" t="s">
        <v>13</v>
      </c>
      <c r="L3225" s="8"/>
      <c r="M3225" s="13" t="str">
        <f>$M$8</f>
        <v>BASE</v>
      </c>
      <c r="N3225" s="8"/>
      <c r="O3225" s="13" t="str">
        <f>$O$8</f>
        <v>SUPPLEMENTAL</v>
      </c>
      <c r="P3225" s="8"/>
      <c r="Q3225" s="13" t="str">
        <f>$Q$8</f>
        <v>BUDGET</v>
      </c>
      <c r="R3225" s="3"/>
      <c r="S3225" s="4"/>
      <c r="U3225" s="3"/>
      <c r="V3225" s="3"/>
      <c r="W3225" s="3"/>
      <c r="X3225" s="3"/>
      <c r="Y3225" s="3"/>
      <c r="Z3225" s="3"/>
      <c r="AA3225" s="3"/>
      <c r="AB3225" s="3"/>
      <c r="AC3225" s="3"/>
      <c r="AD3225" s="3"/>
      <c r="AE3225" s="3"/>
      <c r="AF3225" s="3"/>
      <c r="AG3225" s="3"/>
      <c r="AH3225" s="5"/>
    </row>
    <row r="3226" spans="1:34" s="7" customFormat="1" ht="11.85" customHeight="1" x14ac:dyDescent="0.2">
      <c r="A3226" s="3"/>
      <c r="B3226" s="3"/>
      <c r="C3226" s="2"/>
      <c r="D3226" s="3"/>
      <c r="E3226" s="2"/>
      <c r="F3226" s="3"/>
      <c r="G3226" s="2"/>
      <c r="H3226" s="3"/>
      <c r="I3226" s="2"/>
      <c r="J3226" s="3"/>
      <c r="K3226" s="4"/>
      <c r="L3226" s="3"/>
      <c r="M3226" s="4"/>
      <c r="N3226" s="3"/>
      <c r="O3226" s="4"/>
      <c r="P3226" s="3"/>
      <c r="Q3226" s="4"/>
      <c r="R3226" s="3"/>
      <c r="S3226" s="4"/>
      <c r="U3226" s="3"/>
      <c r="V3226" s="3"/>
      <c r="W3226" s="3"/>
      <c r="X3226" s="3"/>
      <c r="Y3226" s="3"/>
      <c r="Z3226" s="3"/>
      <c r="AA3226" s="3"/>
      <c r="AB3226" s="3"/>
      <c r="AC3226" s="3"/>
      <c r="AD3226" s="3"/>
      <c r="AE3226" s="3"/>
      <c r="AF3226" s="3"/>
      <c r="AG3226" s="3"/>
      <c r="AH3226" s="5"/>
    </row>
    <row r="3227" spans="1:34" s="7" customFormat="1" ht="11.85" customHeight="1" x14ac:dyDescent="0.2">
      <c r="A3227" s="3" t="s">
        <v>16</v>
      </c>
      <c r="B3227" s="3"/>
      <c r="C3227" s="2"/>
      <c r="D3227" s="3"/>
      <c r="E3227" s="2"/>
      <c r="F3227" s="3"/>
      <c r="G3227" s="2"/>
      <c r="H3227" s="3"/>
      <c r="I3227" s="2"/>
      <c r="J3227" s="3"/>
      <c r="K3227" s="4"/>
      <c r="L3227" s="3"/>
      <c r="M3227" s="4"/>
      <c r="N3227" s="3"/>
      <c r="O3227" s="4"/>
      <c r="P3227" s="3"/>
      <c r="Q3227" s="4"/>
      <c r="R3227" s="3"/>
      <c r="S3227" s="4"/>
      <c r="U3227" s="3"/>
      <c r="V3227" s="3"/>
      <c r="W3227" s="3"/>
      <c r="X3227" s="3"/>
      <c r="Y3227" s="3"/>
      <c r="Z3227" s="3"/>
      <c r="AA3227" s="3"/>
      <c r="AB3227" s="3"/>
      <c r="AC3227" s="3"/>
      <c r="AD3227" s="3"/>
      <c r="AE3227" s="3"/>
      <c r="AF3227" s="3"/>
      <c r="AG3227" s="3"/>
      <c r="AH3227" s="5"/>
    </row>
    <row r="3228" spans="1:34" s="7" customFormat="1" ht="11.85" customHeight="1" x14ac:dyDescent="0.2">
      <c r="A3228" s="3" t="s">
        <v>17</v>
      </c>
      <c r="B3228" s="3"/>
      <c r="C3228" s="2">
        <v>1179347.99</v>
      </c>
      <c r="D3228" s="2"/>
      <c r="E3228" s="2">
        <f>C3423</f>
        <v>1286592.4099999997</v>
      </c>
      <c r="F3228" s="2"/>
      <c r="G3228" s="2">
        <f>E3423</f>
        <v>1431619.1599999997</v>
      </c>
      <c r="H3228" s="2"/>
      <c r="I3228" s="2">
        <f>G3423</f>
        <v>1218757.129999999</v>
      </c>
      <c r="J3228" s="2"/>
      <c r="K3228" s="4">
        <f>+I3228</f>
        <v>1218757.129999999</v>
      </c>
      <c r="L3228" s="2"/>
      <c r="M3228" s="4">
        <f>K3423</f>
        <v>751718.12999999896</v>
      </c>
      <c r="N3228" s="2"/>
      <c r="O3228" s="4"/>
      <c r="P3228" s="2"/>
      <c r="Q3228" s="4">
        <f>M3228</f>
        <v>751718.12999999896</v>
      </c>
      <c r="R3228" s="3"/>
      <c r="S3228" s="47"/>
      <c r="U3228" s="3"/>
      <c r="V3228" s="3"/>
      <c r="W3228" s="3"/>
      <c r="X3228" s="3"/>
      <c r="Y3228" s="3"/>
      <c r="Z3228" s="3"/>
      <c r="AA3228" s="3"/>
      <c r="AB3228" s="3"/>
      <c r="AC3228" s="3"/>
      <c r="AD3228" s="3"/>
      <c r="AE3228" s="3"/>
      <c r="AF3228" s="3"/>
      <c r="AG3228" s="3"/>
      <c r="AH3228" s="5"/>
    </row>
    <row r="3229" spans="1:34" s="7" customFormat="1" ht="11.85" customHeight="1" x14ac:dyDescent="0.2">
      <c r="A3229" s="3"/>
      <c r="B3229" s="3"/>
      <c r="C3229" s="2"/>
      <c r="D3229" s="2"/>
      <c r="E3229" s="2"/>
      <c r="F3229" s="2"/>
      <c r="G3229" s="2"/>
      <c r="H3229" s="2"/>
      <c r="I3229" s="2"/>
      <c r="J3229" s="2"/>
      <c r="K3229" s="4"/>
      <c r="L3229" s="2"/>
      <c r="M3229" s="4"/>
      <c r="N3229" s="2"/>
      <c r="O3229" s="4"/>
      <c r="P3229" s="2"/>
      <c r="Q3229" s="4"/>
      <c r="R3229" s="3"/>
      <c r="S3229" s="4"/>
      <c r="U3229" s="3"/>
      <c r="V3229" s="3"/>
      <c r="W3229" s="3"/>
      <c r="X3229" s="3"/>
      <c r="Y3229" s="3"/>
      <c r="Z3229" s="3"/>
      <c r="AA3229" s="3"/>
      <c r="AB3229" s="3"/>
      <c r="AC3229" s="3"/>
      <c r="AD3229" s="3"/>
      <c r="AE3229" s="3"/>
      <c r="AF3229" s="3"/>
      <c r="AG3229" s="3"/>
      <c r="AH3229" s="5"/>
    </row>
    <row r="3230" spans="1:34" s="7" customFormat="1" ht="11.85" customHeight="1" x14ac:dyDescent="0.2">
      <c r="A3230" s="14" t="s">
        <v>18</v>
      </c>
      <c r="B3230" s="3"/>
      <c r="C3230" s="2"/>
      <c r="D3230" s="2"/>
      <c r="E3230" s="2"/>
      <c r="F3230" s="2"/>
      <c r="G3230" s="2"/>
      <c r="H3230" s="2"/>
      <c r="I3230" s="2"/>
      <c r="J3230" s="2"/>
      <c r="K3230" s="4"/>
      <c r="L3230" s="2"/>
      <c r="M3230" s="4"/>
      <c r="N3230" s="2"/>
      <c r="O3230" s="4"/>
      <c r="P3230" s="2"/>
      <c r="Q3230" s="4"/>
      <c r="R3230" s="3"/>
      <c r="S3230" s="4"/>
      <c r="U3230" s="3"/>
      <c r="V3230" s="3"/>
      <c r="W3230" s="3"/>
      <c r="X3230" s="3"/>
      <c r="Y3230" s="3"/>
      <c r="Z3230" s="3"/>
      <c r="AA3230" s="3"/>
      <c r="AB3230" s="3"/>
      <c r="AC3230" s="3"/>
      <c r="AD3230" s="3"/>
      <c r="AE3230" s="3"/>
      <c r="AF3230" s="3"/>
      <c r="AG3230" s="3"/>
      <c r="AH3230" s="5"/>
    </row>
    <row r="3231" spans="1:34" s="7" customFormat="1" ht="11.85" customHeight="1" x14ac:dyDescent="0.2">
      <c r="A3231" s="3"/>
      <c r="B3231" s="3"/>
      <c r="C3231" s="2"/>
      <c r="D3231" s="2"/>
      <c r="E3231" s="2"/>
      <c r="F3231" s="2"/>
      <c r="G3231" s="2"/>
      <c r="H3231" s="2"/>
      <c r="I3231" s="2"/>
      <c r="J3231" s="2"/>
      <c r="K3231" s="4"/>
      <c r="L3231" s="2"/>
      <c r="M3231" s="4"/>
      <c r="N3231" s="2"/>
      <c r="O3231" s="4"/>
      <c r="P3231" s="2"/>
      <c r="Q3231" s="4"/>
      <c r="R3231" s="3"/>
      <c r="S3231" s="4"/>
      <c r="U3231" s="3"/>
      <c r="V3231" s="3"/>
      <c r="W3231" s="3"/>
      <c r="X3231" s="3"/>
      <c r="Y3231" s="3"/>
      <c r="Z3231" s="3"/>
      <c r="AA3231" s="3"/>
      <c r="AB3231" s="3"/>
      <c r="AC3231" s="3"/>
      <c r="AD3231" s="3"/>
      <c r="AE3231" s="3"/>
      <c r="AF3231" s="3"/>
      <c r="AG3231" s="3"/>
      <c r="AH3231" s="5"/>
    </row>
    <row r="3232" spans="1:34" s="7" customFormat="1" ht="11.85" customHeight="1" x14ac:dyDescent="0.2">
      <c r="A3232" s="14" t="s">
        <v>1239</v>
      </c>
      <c r="B3232" s="3"/>
      <c r="C3232" s="2"/>
      <c r="D3232" s="2"/>
      <c r="E3232" s="2"/>
      <c r="F3232" s="2"/>
      <c r="G3232" s="2"/>
      <c r="H3232" s="2"/>
      <c r="I3232" s="2"/>
      <c r="J3232" s="2"/>
      <c r="K3232" s="4"/>
      <c r="L3232" s="2"/>
      <c r="M3232" s="4"/>
      <c r="N3232" s="2"/>
      <c r="O3232" s="4"/>
      <c r="P3232" s="2"/>
      <c r="Q3232" s="4"/>
      <c r="R3232" s="3"/>
      <c r="S3232" s="4"/>
      <c r="U3232" s="3"/>
      <c r="V3232" s="3"/>
      <c r="W3232" s="3"/>
      <c r="X3232" s="3"/>
      <c r="Y3232" s="3"/>
      <c r="Z3232" s="3"/>
      <c r="AA3232" s="3"/>
      <c r="AB3232" s="3"/>
      <c r="AC3232" s="3"/>
      <c r="AD3232" s="3"/>
      <c r="AE3232" s="3"/>
      <c r="AF3232" s="3"/>
      <c r="AG3232" s="3"/>
      <c r="AH3232" s="5"/>
    </row>
    <row r="3233" spans="1:34" s="7" customFormat="1" ht="11.85" customHeight="1" x14ac:dyDescent="0.2">
      <c r="A3233" s="3" t="s">
        <v>1351</v>
      </c>
      <c r="B3233" s="3"/>
      <c r="C3233" s="2">
        <v>472830.12</v>
      </c>
      <c r="D3233" s="2"/>
      <c r="E3233" s="2">
        <v>456625.31</v>
      </c>
      <c r="F3233" s="2"/>
      <c r="G3233" s="2">
        <v>392973.45</v>
      </c>
      <c r="H3233" s="2"/>
      <c r="I3233" s="2">
        <v>400000</v>
      </c>
      <c r="J3233" s="2"/>
      <c r="K3233" s="4">
        <v>365000</v>
      </c>
      <c r="L3233" s="2"/>
      <c r="M3233" s="4">
        <v>350000</v>
      </c>
      <c r="N3233" s="2"/>
      <c r="O3233" s="4">
        <v>0</v>
      </c>
      <c r="P3233" s="2"/>
      <c r="Q3233" s="4">
        <f t="shared" ref="Q3233:Q3239" si="93">M3233+O3233</f>
        <v>350000</v>
      </c>
      <c r="R3233" s="3"/>
      <c r="S3233" s="4"/>
      <c r="U3233" s="3"/>
      <c r="V3233" s="3"/>
      <c r="W3233" s="3"/>
      <c r="X3233" s="3"/>
      <c r="Y3233" s="3"/>
      <c r="Z3233" s="3"/>
      <c r="AA3233" s="3"/>
      <c r="AB3233" s="3"/>
      <c r="AC3233" s="3"/>
      <c r="AD3233" s="3"/>
      <c r="AE3233" s="3"/>
      <c r="AF3233" s="3"/>
      <c r="AG3233" s="3"/>
      <c r="AH3233" s="5"/>
    </row>
    <row r="3234" spans="1:34" s="7" customFormat="1" ht="11.85" customHeight="1" x14ac:dyDescent="0.2">
      <c r="A3234" s="3" t="s">
        <v>1352</v>
      </c>
      <c r="B3234" s="3"/>
      <c r="C3234" s="2">
        <v>209412.2</v>
      </c>
      <c r="D3234" s="2"/>
      <c r="E3234" s="2">
        <v>196803.14</v>
      </c>
      <c r="F3234" s="2"/>
      <c r="G3234" s="2">
        <v>167022.44</v>
      </c>
      <c r="H3234" s="2"/>
      <c r="I3234" s="2">
        <v>170000</v>
      </c>
      <c r="J3234" s="2"/>
      <c r="K3234" s="4">
        <v>170000</v>
      </c>
      <c r="L3234" s="2"/>
      <c r="M3234" s="4">
        <v>160000</v>
      </c>
      <c r="N3234" s="2"/>
      <c r="O3234" s="4">
        <v>0</v>
      </c>
      <c r="P3234" s="2"/>
      <c r="Q3234" s="4">
        <f t="shared" si="93"/>
        <v>160000</v>
      </c>
      <c r="R3234" s="3"/>
      <c r="S3234" s="4"/>
      <c r="U3234" s="3"/>
      <c r="V3234" s="3"/>
      <c r="W3234" s="3"/>
      <c r="X3234" s="3"/>
      <c r="Y3234" s="3"/>
      <c r="Z3234" s="3"/>
      <c r="AA3234" s="3"/>
      <c r="AB3234" s="3"/>
      <c r="AC3234" s="3"/>
      <c r="AD3234" s="3"/>
      <c r="AE3234" s="3"/>
      <c r="AF3234" s="3"/>
      <c r="AG3234" s="3"/>
      <c r="AH3234" s="5"/>
    </row>
    <row r="3235" spans="1:34" s="7" customFormat="1" ht="11.85" customHeight="1" x14ac:dyDescent="0.2">
      <c r="A3235" s="3" t="s">
        <v>1353</v>
      </c>
      <c r="B3235" s="3"/>
      <c r="C3235" s="2">
        <v>242355.17</v>
      </c>
      <c r="D3235" s="2"/>
      <c r="E3235" s="2">
        <v>202475.6</v>
      </c>
      <c r="F3235" s="2"/>
      <c r="G3235" s="2">
        <v>213296.59</v>
      </c>
      <c r="H3235" s="2"/>
      <c r="I3235" s="2">
        <v>210000</v>
      </c>
      <c r="J3235" s="2"/>
      <c r="K3235" s="4">
        <v>210000</v>
      </c>
      <c r="L3235" s="2"/>
      <c r="M3235" s="4">
        <v>205000</v>
      </c>
      <c r="N3235" s="2"/>
      <c r="O3235" s="4">
        <v>0</v>
      </c>
      <c r="P3235" s="2"/>
      <c r="Q3235" s="4">
        <f t="shared" si="93"/>
        <v>205000</v>
      </c>
      <c r="R3235" s="3"/>
      <c r="S3235" s="4"/>
      <c r="U3235" s="3"/>
      <c r="V3235" s="3"/>
      <c r="W3235" s="3"/>
      <c r="X3235" s="3"/>
      <c r="Y3235" s="3"/>
      <c r="Z3235" s="3"/>
      <c r="AA3235" s="3"/>
      <c r="AB3235" s="3"/>
      <c r="AC3235" s="3"/>
      <c r="AD3235" s="3"/>
      <c r="AE3235" s="3"/>
      <c r="AF3235" s="3"/>
      <c r="AG3235" s="3"/>
      <c r="AH3235" s="5"/>
    </row>
    <row r="3236" spans="1:34" s="7" customFormat="1" ht="11.85" customHeight="1" x14ac:dyDescent="0.2">
      <c r="A3236" s="3" t="s">
        <v>1354</v>
      </c>
      <c r="B3236" s="3"/>
      <c r="C3236" s="2">
        <v>797878.7</v>
      </c>
      <c r="D3236" s="2"/>
      <c r="E3236" s="2">
        <v>617613.01</v>
      </c>
      <c r="F3236" s="2"/>
      <c r="G3236" s="2">
        <v>390226.11</v>
      </c>
      <c r="H3236" s="2"/>
      <c r="I3236" s="2">
        <v>380000</v>
      </c>
      <c r="J3236" s="2"/>
      <c r="K3236" s="4">
        <v>400000</v>
      </c>
      <c r="L3236" s="2"/>
      <c r="M3236" s="4">
        <v>400000</v>
      </c>
      <c r="N3236" s="2"/>
      <c r="O3236" s="4">
        <v>0</v>
      </c>
      <c r="P3236" s="2"/>
      <c r="Q3236" s="4">
        <f t="shared" si="93"/>
        <v>400000</v>
      </c>
      <c r="R3236" s="3"/>
      <c r="S3236" s="4"/>
      <c r="U3236" s="3"/>
      <c r="V3236" s="3"/>
      <c r="W3236" s="3"/>
      <c r="X3236" s="3"/>
      <c r="Y3236" s="3"/>
      <c r="Z3236" s="3"/>
      <c r="AA3236" s="3"/>
      <c r="AB3236" s="3"/>
      <c r="AC3236" s="3"/>
      <c r="AD3236" s="3"/>
      <c r="AE3236" s="3"/>
      <c r="AF3236" s="3"/>
      <c r="AG3236" s="3"/>
      <c r="AH3236" s="5"/>
    </row>
    <row r="3237" spans="1:34" s="7" customFormat="1" ht="11.85" customHeight="1" x14ac:dyDescent="0.2">
      <c r="A3237" s="3" t="s">
        <v>1355</v>
      </c>
      <c r="B3237" s="3"/>
      <c r="C3237" s="2">
        <v>2126</v>
      </c>
      <c r="D3237" s="2"/>
      <c r="E3237" s="2">
        <v>1954</v>
      </c>
      <c r="F3237" s="2"/>
      <c r="G3237" s="2">
        <v>2071.9899999999998</v>
      </c>
      <c r="H3237" s="2"/>
      <c r="I3237" s="2">
        <v>1950</v>
      </c>
      <c r="J3237" s="2"/>
      <c r="K3237" s="4">
        <v>1950</v>
      </c>
      <c r="L3237" s="2"/>
      <c r="M3237" s="4">
        <v>2000</v>
      </c>
      <c r="N3237" s="2"/>
      <c r="O3237" s="4">
        <v>0</v>
      </c>
      <c r="P3237" s="2"/>
      <c r="Q3237" s="4">
        <f t="shared" si="93"/>
        <v>2000</v>
      </c>
      <c r="R3237" s="3"/>
      <c r="S3237" s="4"/>
      <c r="U3237" s="3"/>
      <c r="V3237" s="3"/>
      <c r="W3237" s="3"/>
      <c r="X3237" s="3"/>
      <c r="Y3237" s="3"/>
      <c r="Z3237" s="3"/>
      <c r="AA3237" s="3"/>
      <c r="AB3237" s="3"/>
      <c r="AC3237" s="3"/>
      <c r="AD3237" s="3"/>
      <c r="AE3237" s="3"/>
      <c r="AF3237" s="3"/>
      <c r="AG3237" s="3"/>
      <c r="AH3237" s="5"/>
    </row>
    <row r="3238" spans="1:34" s="7" customFormat="1" ht="11.85" customHeight="1" x14ac:dyDescent="0.2">
      <c r="A3238" s="3" t="s">
        <v>1356</v>
      </c>
      <c r="B3238" s="3"/>
      <c r="C3238" s="2">
        <v>8370.2000000000007</v>
      </c>
      <c r="D3238" s="2"/>
      <c r="E3238" s="2">
        <v>8502.5</v>
      </c>
      <c r="F3238" s="2"/>
      <c r="G3238" s="2">
        <v>6448.45</v>
      </c>
      <c r="H3238" s="2"/>
      <c r="I3238" s="2">
        <v>8000</v>
      </c>
      <c r="J3238" s="2"/>
      <c r="K3238" s="4">
        <v>8000</v>
      </c>
      <c r="L3238" s="2"/>
      <c r="M3238" s="4">
        <v>8000</v>
      </c>
      <c r="N3238" s="2"/>
      <c r="O3238" s="4">
        <v>0</v>
      </c>
      <c r="P3238" s="2"/>
      <c r="Q3238" s="4">
        <f t="shared" si="93"/>
        <v>8000</v>
      </c>
      <c r="R3238" s="3"/>
      <c r="S3238" s="4"/>
      <c r="U3238" s="3"/>
      <c r="V3238" s="3"/>
      <c r="W3238" s="3"/>
      <c r="X3238" s="3"/>
      <c r="Y3238" s="3"/>
      <c r="Z3238" s="3"/>
      <c r="AA3238" s="3"/>
      <c r="AB3238" s="3"/>
      <c r="AC3238" s="3"/>
      <c r="AD3238" s="3"/>
      <c r="AE3238" s="3"/>
      <c r="AF3238" s="3"/>
      <c r="AG3238" s="3"/>
      <c r="AH3238" s="5"/>
    </row>
    <row r="3239" spans="1:34" s="7" customFormat="1" ht="11.85" customHeight="1" x14ac:dyDescent="0.2">
      <c r="A3239" s="3" t="s">
        <v>1357</v>
      </c>
      <c r="B3239" s="3"/>
      <c r="C3239" s="16">
        <v>0</v>
      </c>
      <c r="D3239" s="2"/>
      <c r="E3239" s="16">
        <v>0</v>
      </c>
      <c r="F3239" s="2"/>
      <c r="G3239" s="16">
        <v>-5.6</v>
      </c>
      <c r="H3239" s="2"/>
      <c r="I3239" s="16">
        <v>0</v>
      </c>
      <c r="J3239" s="2"/>
      <c r="K3239" s="17">
        <v>0</v>
      </c>
      <c r="L3239" s="2"/>
      <c r="M3239" s="17">
        <v>0</v>
      </c>
      <c r="N3239" s="2"/>
      <c r="O3239" s="17">
        <v>0</v>
      </c>
      <c r="P3239" s="2"/>
      <c r="Q3239" s="17">
        <f t="shared" si="93"/>
        <v>0</v>
      </c>
      <c r="R3239" s="3"/>
      <c r="S3239" s="4"/>
      <c r="U3239" s="3"/>
      <c r="V3239" s="3"/>
      <c r="W3239" s="3"/>
      <c r="X3239" s="3"/>
      <c r="Y3239" s="3"/>
      <c r="Z3239" s="3"/>
      <c r="AA3239" s="3"/>
      <c r="AB3239" s="3"/>
      <c r="AC3239" s="3"/>
      <c r="AD3239" s="3"/>
      <c r="AE3239" s="3"/>
      <c r="AF3239" s="3"/>
      <c r="AG3239" s="3"/>
      <c r="AH3239" s="5"/>
    </row>
    <row r="3240" spans="1:34" s="7" customFormat="1" ht="11.85" customHeight="1" x14ac:dyDescent="0.2">
      <c r="A3240" s="3" t="s">
        <v>1246</v>
      </c>
      <c r="B3240" s="3"/>
      <c r="C3240" s="2">
        <f>SUM(C3233:C3239)</f>
        <v>1732972.39</v>
      </c>
      <c r="D3240" s="2"/>
      <c r="E3240" s="2">
        <f>SUM(E3233:E3239)</f>
        <v>1483973.56</v>
      </c>
      <c r="F3240" s="2"/>
      <c r="G3240" s="2">
        <f>SUM(G3233:G3239)</f>
        <v>1172033.4299999997</v>
      </c>
      <c r="H3240" s="2"/>
      <c r="I3240" s="2">
        <f>SUM(I3233:I3239)</f>
        <v>1169950</v>
      </c>
      <c r="J3240" s="2"/>
      <c r="K3240" s="4">
        <f>SUM(K3233:K3239)</f>
        <v>1154950</v>
      </c>
      <c r="L3240" s="2"/>
      <c r="M3240" s="4">
        <f>SUM(M3233:M3239)</f>
        <v>1125000</v>
      </c>
      <c r="N3240" s="2"/>
      <c r="O3240" s="4">
        <f>SUM(O3233:O3239)</f>
        <v>0</v>
      </c>
      <c r="P3240" s="2"/>
      <c r="Q3240" s="4">
        <f>SUM(Q3233:Q3239)</f>
        <v>1125000</v>
      </c>
      <c r="R3240" s="3"/>
      <c r="S3240" s="4"/>
      <c r="U3240" s="3"/>
      <c r="V3240" s="3"/>
      <c r="W3240" s="3"/>
      <c r="X3240" s="3"/>
      <c r="Y3240" s="3"/>
      <c r="Z3240" s="3"/>
      <c r="AA3240" s="3"/>
      <c r="AB3240" s="3"/>
      <c r="AC3240" s="3"/>
      <c r="AD3240" s="3"/>
      <c r="AE3240" s="3"/>
      <c r="AF3240" s="3"/>
      <c r="AG3240" s="3"/>
      <c r="AH3240" s="5"/>
    </row>
    <row r="3241" spans="1:34" s="7" customFormat="1" ht="11.85" customHeight="1" x14ac:dyDescent="0.2">
      <c r="A3241" s="3"/>
      <c r="B3241" s="3"/>
      <c r="C3241" s="2"/>
      <c r="D3241" s="2"/>
      <c r="E3241" s="2"/>
      <c r="F3241" s="2"/>
      <c r="G3241" s="2"/>
      <c r="H3241" s="2"/>
      <c r="I3241" s="2"/>
      <c r="J3241" s="2"/>
      <c r="K3241" s="4"/>
      <c r="L3241" s="2"/>
      <c r="M3241" s="4"/>
      <c r="N3241" s="2"/>
      <c r="O3241" s="4"/>
      <c r="P3241" s="2"/>
      <c r="Q3241" s="4"/>
      <c r="R3241" s="3"/>
      <c r="S3241" s="4"/>
      <c r="U3241" s="3"/>
      <c r="V3241" s="3"/>
      <c r="W3241" s="3"/>
      <c r="X3241" s="3"/>
      <c r="Y3241" s="3"/>
      <c r="Z3241" s="3"/>
      <c r="AA3241" s="3"/>
      <c r="AB3241" s="3"/>
      <c r="AC3241" s="3"/>
      <c r="AD3241" s="3"/>
      <c r="AE3241" s="3"/>
      <c r="AF3241" s="3"/>
      <c r="AG3241" s="3"/>
      <c r="AH3241" s="5"/>
    </row>
    <row r="3242" spans="1:34" s="7" customFormat="1" ht="11.85" customHeight="1" x14ac:dyDescent="0.2">
      <c r="A3242" s="14" t="s">
        <v>1247</v>
      </c>
      <c r="B3242" s="3"/>
      <c r="C3242" s="2"/>
      <c r="D3242" s="2"/>
      <c r="E3242" s="2"/>
      <c r="F3242" s="2"/>
      <c r="G3242" s="2"/>
      <c r="H3242" s="2"/>
      <c r="I3242" s="2"/>
      <c r="J3242" s="2"/>
      <c r="K3242" s="4"/>
      <c r="L3242" s="2"/>
      <c r="M3242" s="4"/>
      <c r="N3242" s="2"/>
      <c r="O3242" s="4"/>
      <c r="P3242" s="2"/>
      <c r="Q3242" s="4"/>
      <c r="R3242" s="3"/>
      <c r="S3242" s="4"/>
      <c r="U3242" s="3"/>
      <c r="V3242" s="3"/>
      <c r="W3242" s="3"/>
      <c r="X3242" s="3"/>
      <c r="Y3242" s="3"/>
      <c r="Z3242" s="3"/>
      <c r="AA3242" s="3"/>
      <c r="AB3242" s="3"/>
      <c r="AC3242" s="3"/>
      <c r="AD3242" s="3"/>
      <c r="AE3242" s="3"/>
      <c r="AF3242" s="3"/>
      <c r="AG3242" s="3"/>
      <c r="AH3242" s="5"/>
    </row>
    <row r="3243" spans="1:34" s="7" customFormat="1" ht="11.85" customHeight="1" x14ac:dyDescent="0.2">
      <c r="A3243" s="3" t="s">
        <v>1358</v>
      </c>
      <c r="B3243" s="3"/>
      <c r="C3243" s="2">
        <v>1164.0999999999999</v>
      </c>
      <c r="D3243" s="2"/>
      <c r="E3243" s="2">
        <v>0</v>
      </c>
      <c r="F3243" s="2"/>
      <c r="G3243" s="2">
        <v>82.99</v>
      </c>
      <c r="H3243" s="2"/>
      <c r="I3243" s="2">
        <v>0</v>
      </c>
      <c r="J3243" s="2"/>
      <c r="K3243" s="4">
        <v>0</v>
      </c>
      <c r="L3243" s="2"/>
      <c r="M3243" s="4">
        <v>0</v>
      </c>
      <c r="N3243" s="2"/>
      <c r="O3243" s="4">
        <v>0</v>
      </c>
      <c r="P3243" s="2"/>
      <c r="Q3243" s="4">
        <f t="shared" ref="Q3243:Q3250" si="94">M3243+O3243</f>
        <v>0</v>
      </c>
      <c r="R3243" s="3"/>
      <c r="S3243" s="4"/>
      <c r="U3243" s="3"/>
      <c r="V3243" s="3"/>
      <c r="W3243" s="3"/>
      <c r="X3243" s="3"/>
      <c r="Y3243" s="3"/>
      <c r="Z3243" s="3"/>
      <c r="AA3243" s="3"/>
      <c r="AB3243" s="3"/>
      <c r="AC3243" s="3"/>
      <c r="AD3243" s="3"/>
      <c r="AE3243" s="3"/>
      <c r="AF3243" s="3"/>
      <c r="AG3243" s="3"/>
      <c r="AH3243" s="5"/>
    </row>
    <row r="3244" spans="1:34" s="7" customFormat="1" ht="11.85" customHeight="1" x14ac:dyDescent="0.2">
      <c r="A3244" s="3" t="s">
        <v>1359</v>
      </c>
      <c r="B3244" s="3"/>
      <c r="C3244" s="2">
        <v>2626.57</v>
      </c>
      <c r="D3244" s="2"/>
      <c r="E3244" s="2">
        <v>299.14</v>
      </c>
      <c r="F3244" s="2"/>
      <c r="G3244" s="2">
        <v>1660.87</v>
      </c>
      <c r="H3244" s="2"/>
      <c r="I3244" s="2">
        <v>0</v>
      </c>
      <c r="J3244" s="2"/>
      <c r="K3244" s="4">
        <v>0</v>
      </c>
      <c r="L3244" s="2"/>
      <c r="M3244" s="4">
        <v>0</v>
      </c>
      <c r="N3244" s="2"/>
      <c r="O3244" s="4">
        <v>0</v>
      </c>
      <c r="P3244" s="2"/>
      <c r="Q3244" s="4">
        <f t="shared" si="94"/>
        <v>0</v>
      </c>
      <c r="R3244" s="3"/>
      <c r="S3244" s="4"/>
      <c r="U3244" s="3"/>
      <c r="V3244" s="3"/>
      <c r="W3244" s="3"/>
      <c r="X3244" s="3"/>
      <c r="Y3244" s="3"/>
      <c r="Z3244" s="3"/>
      <c r="AA3244" s="3"/>
      <c r="AB3244" s="3"/>
      <c r="AC3244" s="3"/>
      <c r="AD3244" s="3"/>
      <c r="AE3244" s="3"/>
      <c r="AF3244" s="3"/>
      <c r="AG3244" s="3"/>
      <c r="AH3244" s="5"/>
    </row>
    <row r="3245" spans="1:34" s="7" customFormat="1" ht="11.85" customHeight="1" x14ac:dyDescent="0.2">
      <c r="A3245" s="3" t="s">
        <v>1360</v>
      </c>
      <c r="B3245" s="3"/>
      <c r="C3245" s="2">
        <v>0</v>
      </c>
      <c r="D3245" s="2"/>
      <c r="E3245" s="2">
        <v>0</v>
      </c>
      <c r="F3245" s="2"/>
      <c r="G3245" s="2">
        <v>0</v>
      </c>
      <c r="H3245" s="2"/>
      <c r="I3245" s="2">
        <v>17830</v>
      </c>
      <c r="J3245" s="2"/>
      <c r="K3245" s="4">
        <v>0</v>
      </c>
      <c r="L3245" s="2"/>
      <c r="M3245" s="4">
        <v>0</v>
      </c>
      <c r="N3245" s="2"/>
      <c r="O3245" s="4">
        <v>0</v>
      </c>
      <c r="P3245" s="2"/>
      <c r="Q3245" s="4">
        <f t="shared" si="94"/>
        <v>0</v>
      </c>
      <c r="R3245" s="3"/>
      <c r="S3245" s="4"/>
      <c r="U3245" s="3"/>
      <c r="V3245" s="3"/>
      <c r="W3245" s="3"/>
      <c r="X3245" s="3"/>
      <c r="Y3245" s="3"/>
      <c r="Z3245" s="3"/>
      <c r="AA3245" s="3"/>
      <c r="AB3245" s="3"/>
      <c r="AC3245" s="3"/>
      <c r="AD3245" s="3"/>
      <c r="AE3245" s="3"/>
      <c r="AF3245" s="3"/>
      <c r="AG3245" s="3"/>
      <c r="AH3245" s="5"/>
    </row>
    <row r="3246" spans="1:34" s="7" customFormat="1" ht="11.85" customHeight="1" x14ac:dyDescent="0.2">
      <c r="A3246" s="3" t="s">
        <v>1361</v>
      </c>
      <c r="B3246" s="3"/>
      <c r="C3246" s="2">
        <v>200</v>
      </c>
      <c r="D3246" s="2"/>
      <c r="E3246" s="2">
        <v>245</v>
      </c>
      <c r="F3246" s="2"/>
      <c r="G3246" s="2">
        <v>245</v>
      </c>
      <c r="H3246" s="2"/>
      <c r="I3246" s="2">
        <v>0</v>
      </c>
      <c r="J3246" s="2"/>
      <c r="K3246" s="4">
        <v>0</v>
      </c>
      <c r="L3246" s="2"/>
      <c r="M3246" s="4">
        <v>0</v>
      </c>
      <c r="N3246" s="2"/>
      <c r="O3246" s="4">
        <v>0</v>
      </c>
      <c r="P3246" s="2"/>
      <c r="Q3246" s="4">
        <f t="shared" si="94"/>
        <v>0</v>
      </c>
      <c r="R3246" s="3"/>
      <c r="S3246" s="4"/>
      <c r="U3246" s="3"/>
      <c r="V3246" s="3"/>
      <c r="W3246" s="3"/>
      <c r="X3246" s="3"/>
      <c r="Y3246" s="3"/>
      <c r="Z3246" s="3"/>
      <c r="AA3246" s="3"/>
      <c r="AB3246" s="3"/>
      <c r="AC3246" s="3"/>
      <c r="AD3246" s="3"/>
      <c r="AE3246" s="3"/>
      <c r="AF3246" s="3"/>
      <c r="AG3246" s="3"/>
      <c r="AH3246" s="5"/>
    </row>
    <row r="3247" spans="1:34" s="7" customFormat="1" ht="11.85" customHeight="1" x14ac:dyDescent="0.2">
      <c r="A3247" s="3" t="s">
        <v>1362</v>
      </c>
      <c r="B3247" s="3"/>
      <c r="C3247" s="2">
        <v>0</v>
      </c>
      <c r="D3247" s="2"/>
      <c r="E3247" s="2">
        <v>132.62</v>
      </c>
      <c r="F3247" s="2"/>
      <c r="G3247" s="2">
        <v>297.62</v>
      </c>
      <c r="H3247" s="2"/>
      <c r="I3247" s="2">
        <v>0</v>
      </c>
      <c r="J3247" s="2"/>
      <c r="K3247" s="4">
        <v>0</v>
      </c>
      <c r="L3247" s="2"/>
      <c r="M3247" s="4">
        <v>0</v>
      </c>
      <c r="N3247" s="2"/>
      <c r="O3247" s="4">
        <v>0</v>
      </c>
      <c r="P3247" s="2"/>
      <c r="Q3247" s="4">
        <f t="shared" si="94"/>
        <v>0</v>
      </c>
      <c r="R3247" s="3"/>
      <c r="S3247" s="4"/>
      <c r="U3247" s="3"/>
      <c r="V3247" s="3"/>
      <c r="W3247" s="3"/>
      <c r="X3247" s="3"/>
      <c r="Y3247" s="3"/>
      <c r="Z3247" s="3"/>
      <c r="AA3247" s="3"/>
      <c r="AB3247" s="3"/>
      <c r="AC3247" s="3"/>
      <c r="AD3247" s="3"/>
      <c r="AE3247" s="3"/>
      <c r="AF3247" s="3"/>
      <c r="AG3247" s="3"/>
      <c r="AH3247" s="5"/>
    </row>
    <row r="3248" spans="1:34" ht="11.85" customHeight="1" x14ac:dyDescent="0.2">
      <c r="A3248" s="3" t="s">
        <v>1363</v>
      </c>
      <c r="C3248" s="2">
        <v>0</v>
      </c>
      <c r="D3248" s="2"/>
      <c r="E3248" s="2">
        <v>0</v>
      </c>
      <c r="F3248" s="2"/>
      <c r="G3248" s="2">
        <v>0</v>
      </c>
      <c r="H3248" s="2"/>
      <c r="I3248" s="2">
        <v>0</v>
      </c>
      <c r="J3248" s="2"/>
      <c r="K3248" s="4">
        <v>0</v>
      </c>
      <c r="L3248" s="2"/>
      <c r="M3248" s="4">
        <v>0</v>
      </c>
      <c r="N3248" s="2"/>
      <c r="O3248" s="4">
        <v>0</v>
      </c>
      <c r="P3248" s="2"/>
      <c r="Q3248" s="4">
        <f t="shared" si="94"/>
        <v>0</v>
      </c>
    </row>
    <row r="3249" spans="1:21" ht="11.85" customHeight="1" x14ac:dyDescent="0.2">
      <c r="A3249" s="3" t="s">
        <v>1364</v>
      </c>
      <c r="C3249" s="2">
        <v>993.46</v>
      </c>
      <c r="D3249" s="2"/>
      <c r="E3249" s="2">
        <v>288.7</v>
      </c>
      <c r="F3249" s="2"/>
      <c r="G3249" s="2">
        <v>0</v>
      </c>
      <c r="H3249" s="2"/>
      <c r="I3249" s="2">
        <v>0</v>
      </c>
      <c r="J3249" s="2"/>
      <c r="K3249" s="4">
        <v>0</v>
      </c>
      <c r="L3249" s="2"/>
      <c r="M3249" s="4">
        <v>0</v>
      </c>
      <c r="N3249" s="2"/>
      <c r="O3249" s="4">
        <v>0</v>
      </c>
      <c r="P3249" s="2"/>
      <c r="Q3249" s="4">
        <f t="shared" si="94"/>
        <v>0</v>
      </c>
    </row>
    <row r="3250" spans="1:21" ht="11.85" customHeight="1" x14ac:dyDescent="0.2">
      <c r="A3250" s="3" t="s">
        <v>1365</v>
      </c>
      <c r="C3250" s="16">
        <v>0</v>
      </c>
      <c r="D3250" s="2"/>
      <c r="E3250" s="16">
        <v>1255</v>
      </c>
      <c r="F3250" s="2"/>
      <c r="G3250" s="16">
        <v>0</v>
      </c>
      <c r="H3250" s="2"/>
      <c r="I3250" s="16">
        <v>0</v>
      </c>
      <c r="J3250" s="2"/>
      <c r="K3250" s="17">
        <v>0</v>
      </c>
      <c r="L3250" s="2"/>
      <c r="M3250" s="17">
        <v>0</v>
      </c>
      <c r="N3250" s="2"/>
      <c r="O3250" s="17">
        <v>0</v>
      </c>
      <c r="P3250" s="2"/>
      <c r="Q3250" s="17">
        <f t="shared" si="94"/>
        <v>0</v>
      </c>
    </row>
    <row r="3251" spans="1:21" ht="11.85" customHeight="1" x14ac:dyDescent="0.2">
      <c r="A3251" s="3" t="s">
        <v>1256</v>
      </c>
      <c r="C3251" s="2">
        <f>SUM(C3243:C3250)</f>
        <v>4984.13</v>
      </c>
      <c r="D3251" s="2"/>
      <c r="E3251" s="2">
        <f>SUM(E3243:E3250)</f>
        <v>2220.46</v>
      </c>
      <c r="F3251" s="2"/>
      <c r="G3251" s="2">
        <f>SUM(G3243:G3250)</f>
        <v>2286.48</v>
      </c>
      <c r="H3251" s="2"/>
      <c r="I3251" s="2">
        <f>SUM(I3243:I3250)</f>
        <v>17830</v>
      </c>
      <c r="J3251" s="2"/>
      <c r="K3251" s="4">
        <f>SUM(K3243:K3250)</f>
        <v>0</v>
      </c>
      <c r="L3251" s="2"/>
      <c r="M3251" s="4">
        <f>SUM(M3243:M3250)</f>
        <v>0</v>
      </c>
      <c r="N3251" s="2"/>
      <c r="O3251" s="4">
        <f>SUM(O3243:O3250)</f>
        <v>0</v>
      </c>
      <c r="P3251" s="2"/>
      <c r="Q3251" s="4">
        <f>SUM(Q3243:Q3250)</f>
        <v>0</v>
      </c>
    </row>
    <row r="3252" spans="1:21" ht="11.85" customHeight="1" x14ac:dyDescent="0.2">
      <c r="D3252" s="2"/>
      <c r="F3252" s="2"/>
      <c r="H3252" s="2"/>
      <c r="J3252" s="2"/>
      <c r="L3252" s="2"/>
      <c r="N3252" s="2"/>
      <c r="P3252" s="2"/>
    </row>
    <row r="3253" spans="1:21" ht="11.85" customHeight="1" x14ac:dyDescent="0.2">
      <c r="A3253" s="14" t="s">
        <v>219</v>
      </c>
      <c r="D3253" s="2"/>
      <c r="F3253" s="2"/>
      <c r="H3253" s="2"/>
      <c r="J3253" s="2"/>
      <c r="L3253" s="2"/>
      <c r="N3253" s="2"/>
      <c r="P3253" s="2"/>
    </row>
    <row r="3254" spans="1:21" ht="11.85" customHeight="1" x14ac:dyDescent="0.2">
      <c r="A3254" s="3" t="s">
        <v>1366</v>
      </c>
      <c r="C3254" s="2">
        <v>0</v>
      </c>
      <c r="D3254" s="2"/>
      <c r="E3254" s="2">
        <v>31470</v>
      </c>
      <c r="F3254" s="2"/>
      <c r="G3254" s="2">
        <v>28776.720000000001</v>
      </c>
      <c r="H3254" s="2"/>
      <c r="I3254" s="2">
        <v>0</v>
      </c>
      <c r="J3254" s="2"/>
      <c r="K3254" s="4">
        <v>0</v>
      </c>
      <c r="L3254" s="2"/>
      <c r="M3254" s="4">
        <v>0</v>
      </c>
      <c r="N3254" s="2"/>
      <c r="O3254" s="4">
        <v>0</v>
      </c>
      <c r="P3254" s="2"/>
      <c r="Q3254" s="4">
        <f>M3254+O3254</f>
        <v>0</v>
      </c>
    </row>
    <row r="3255" spans="1:21" ht="11.85" customHeight="1" x14ac:dyDescent="0.2">
      <c r="A3255" s="3" t="s">
        <v>1367</v>
      </c>
      <c r="C3255" s="16">
        <v>15000</v>
      </c>
      <c r="D3255" s="2"/>
      <c r="E3255" s="16">
        <v>0</v>
      </c>
      <c r="F3255" s="2"/>
      <c r="G3255" s="16">
        <v>0</v>
      </c>
      <c r="H3255" s="2"/>
      <c r="I3255" s="16">
        <v>0</v>
      </c>
      <c r="J3255" s="2"/>
      <c r="K3255" s="17">
        <v>0</v>
      </c>
      <c r="L3255" s="2"/>
      <c r="M3255" s="17">
        <v>0</v>
      </c>
      <c r="N3255" s="2"/>
      <c r="O3255" s="17">
        <v>0</v>
      </c>
      <c r="P3255" s="2"/>
      <c r="Q3255" s="17">
        <f>M3255+O3255</f>
        <v>0</v>
      </c>
    </row>
    <row r="3256" spans="1:21" ht="11.85" customHeight="1" x14ac:dyDescent="0.2">
      <c r="A3256" s="3" t="s">
        <v>233</v>
      </c>
      <c r="C3256" s="2">
        <f>SUM(C3254:C3255)</f>
        <v>15000</v>
      </c>
      <c r="D3256" s="2"/>
      <c r="E3256" s="2">
        <f>SUM(E3254:E3255)</f>
        <v>31470</v>
      </c>
      <c r="F3256" s="2"/>
      <c r="G3256" s="2">
        <f>SUM(G3254:G3255)</f>
        <v>28776.720000000001</v>
      </c>
      <c r="H3256" s="2"/>
      <c r="I3256" s="2">
        <f>SUM(I3254:I3255)</f>
        <v>0</v>
      </c>
      <c r="J3256" s="2"/>
      <c r="K3256" s="4">
        <f>SUM(K3254:K3255)</f>
        <v>0</v>
      </c>
      <c r="L3256" s="2"/>
      <c r="M3256" s="4">
        <f>SUM(M3254:M3255)</f>
        <v>0</v>
      </c>
      <c r="N3256" s="2"/>
      <c r="O3256" s="4">
        <f>SUM(O3254:O3255)</f>
        <v>0</v>
      </c>
      <c r="P3256" s="2"/>
      <c r="Q3256" s="4">
        <f>SUM(Q3254:Q3255)</f>
        <v>0</v>
      </c>
    </row>
    <row r="3257" spans="1:21" ht="11.85" customHeight="1" x14ac:dyDescent="0.2">
      <c r="D3257" s="2"/>
      <c r="F3257" s="2"/>
      <c r="H3257" s="2"/>
      <c r="J3257" s="2"/>
      <c r="L3257" s="2"/>
      <c r="N3257" s="2"/>
      <c r="P3257" s="2"/>
    </row>
    <row r="3258" spans="1:21" ht="11.85" customHeight="1" thickBot="1" x14ac:dyDescent="0.25">
      <c r="A3258" s="3" t="s">
        <v>244</v>
      </c>
      <c r="C3258" s="23">
        <f>C3240+C3251+C3256</f>
        <v>1752956.5199999998</v>
      </c>
      <c r="D3258" s="2"/>
      <c r="E3258" s="23">
        <f>E3240+E3251+E3256</f>
        <v>1517664.02</v>
      </c>
      <c r="F3258" s="2"/>
      <c r="G3258" s="23">
        <f>G3240+G3251+G3256</f>
        <v>1203096.6299999997</v>
      </c>
      <c r="H3258" s="2"/>
      <c r="I3258" s="23">
        <f>I3240+I3251+I3256</f>
        <v>1187780</v>
      </c>
      <c r="J3258" s="2"/>
      <c r="K3258" s="24">
        <f>K3240+K3251+K3256</f>
        <v>1154950</v>
      </c>
      <c r="L3258" s="2"/>
      <c r="M3258" s="24">
        <f>M3240+M3251+M3256</f>
        <v>1125000</v>
      </c>
      <c r="N3258" s="2"/>
      <c r="O3258" s="24">
        <f>O3240+O3251+O3256</f>
        <v>0</v>
      </c>
      <c r="P3258" s="2"/>
      <c r="Q3258" s="24">
        <f>Q3240+Q3251+Q3256</f>
        <v>1125000</v>
      </c>
      <c r="R3258" s="2"/>
      <c r="U3258" s="2"/>
    </row>
    <row r="3259" spans="1:21" ht="11.85" customHeight="1" thickTop="1" x14ac:dyDescent="0.2">
      <c r="D3259" s="2"/>
      <c r="F3259" s="2"/>
      <c r="H3259" s="2"/>
      <c r="J3259" s="2"/>
      <c r="L3259" s="2"/>
      <c r="N3259" s="2"/>
      <c r="P3259" s="2"/>
    </row>
    <row r="3260" spans="1:21" ht="11.85" customHeight="1" x14ac:dyDescent="0.2">
      <c r="D3260" s="2"/>
      <c r="F3260" s="2"/>
      <c r="H3260" s="2"/>
      <c r="J3260" s="2"/>
      <c r="L3260" s="2"/>
      <c r="N3260" s="2"/>
      <c r="P3260" s="2"/>
    </row>
    <row r="3261" spans="1:21" ht="11.85" customHeight="1" x14ac:dyDescent="0.2">
      <c r="A3261" s="3" t="s">
        <v>245</v>
      </c>
      <c r="C3261" s="2">
        <f>C3228+C3258</f>
        <v>2932304.51</v>
      </c>
      <c r="D3261" s="2"/>
      <c r="E3261" s="2">
        <f>E3228+E3258</f>
        <v>2804256.4299999997</v>
      </c>
      <c r="F3261" s="2"/>
      <c r="G3261" s="2">
        <f>G3228+G3258</f>
        <v>2634715.7899999991</v>
      </c>
      <c r="H3261" s="2"/>
      <c r="I3261" s="2">
        <f>I3228+I3258</f>
        <v>2406537.129999999</v>
      </c>
      <c r="J3261" s="2"/>
      <c r="K3261" s="4">
        <f>K3228+K3258</f>
        <v>2373707.129999999</v>
      </c>
      <c r="L3261" s="2"/>
      <c r="M3261" s="4">
        <f>M3228+M3258</f>
        <v>1876718.129999999</v>
      </c>
      <c r="N3261" s="2"/>
      <c r="P3261" s="2"/>
      <c r="Q3261" s="4">
        <f>Q3228+Q3258</f>
        <v>1876718.129999999</v>
      </c>
      <c r="U3261" s="2"/>
    </row>
    <row r="3262" spans="1:21" ht="11.85" customHeight="1" x14ac:dyDescent="0.2"/>
    <row r="3263" spans="1:21" ht="11.85" customHeight="1" x14ac:dyDescent="0.2"/>
    <row r="3264" spans="1:21" ht="11.85" customHeight="1" x14ac:dyDescent="0.2"/>
    <row r="3265" spans="3:34" ht="11.85" customHeight="1" x14ac:dyDescent="0.2"/>
    <row r="3266" spans="3:34" ht="11.85" customHeight="1" x14ac:dyDescent="0.2"/>
    <row r="3267" spans="3:34" ht="11.85" customHeight="1" x14ac:dyDescent="0.2"/>
    <row r="3268" spans="3:34" ht="11.85" customHeight="1" x14ac:dyDescent="0.2"/>
    <row r="3269" spans="3:34" ht="11.85" customHeight="1" x14ac:dyDescent="0.2"/>
    <row r="3270" spans="3:34" ht="11.85" customHeight="1" x14ac:dyDescent="0.2"/>
    <row r="3271" spans="3:34" ht="11.85" customHeight="1" x14ac:dyDescent="0.2"/>
    <row r="3272" spans="3:34" ht="11.85" customHeight="1" x14ac:dyDescent="0.2"/>
    <row r="3273" spans="3:34" ht="11.85" customHeight="1" x14ac:dyDescent="0.2"/>
    <row r="3274" spans="3:34" ht="11.85" customHeight="1" x14ac:dyDescent="0.2"/>
    <row r="3275" spans="3:34" ht="11.85" customHeight="1" x14ac:dyDescent="0.2"/>
    <row r="3276" spans="3:34" ht="11.85" customHeight="1" x14ac:dyDescent="0.2"/>
    <row r="3277" spans="3:34" ht="11.85" customHeight="1" x14ac:dyDescent="0.2"/>
    <row r="3278" spans="3:34" ht="11.85" customHeight="1" x14ac:dyDescent="0.2"/>
    <row r="3279" spans="3:34" ht="11.85" customHeight="1" x14ac:dyDescent="0.2"/>
    <row r="3280" spans="3:34" s="3" customFormat="1" ht="11.85" customHeight="1" x14ac:dyDescent="0.2">
      <c r="C3280" s="2"/>
      <c r="E3280" s="2"/>
      <c r="G3280" s="2"/>
      <c r="I3280" s="2"/>
      <c r="K3280" s="4"/>
      <c r="M3280" s="4"/>
      <c r="O3280" s="4"/>
      <c r="Q3280" s="4"/>
      <c r="S3280" s="4"/>
      <c r="T3280" s="7"/>
      <c r="AH3280" s="5"/>
    </row>
    <row r="3281" spans="1:34" s="3" customFormat="1" ht="11.85" customHeight="1" x14ac:dyDescent="0.2">
      <c r="A3281" s="1"/>
      <c r="B3281" s="1"/>
      <c r="C3281" s="2"/>
      <c r="E3281" s="2" t="str">
        <f>$E$1</f>
        <v>CITY OF BRADY</v>
      </c>
      <c r="G3281" s="2"/>
      <c r="I3281" s="2"/>
      <c r="K3281" s="4"/>
      <c r="M3281" s="4"/>
      <c r="O3281" s="4"/>
      <c r="Q3281" s="4"/>
      <c r="S3281" s="4"/>
      <c r="T3281" s="7"/>
      <c r="AH3281" s="5"/>
    </row>
    <row r="3282" spans="1:34" s="3" customFormat="1" ht="11.85" customHeight="1" x14ac:dyDescent="0.2">
      <c r="C3282" s="2"/>
      <c r="E3282" s="2" t="str">
        <f>$E$2</f>
        <v>BUDGET REPORT</v>
      </c>
      <c r="G3282" s="2"/>
      <c r="I3282" s="2"/>
      <c r="K3282" s="4"/>
      <c r="M3282" s="4"/>
      <c r="O3282" s="4"/>
      <c r="Q3282" s="4"/>
      <c r="S3282" s="4"/>
      <c r="T3282" s="7"/>
      <c r="AH3282" s="5"/>
    </row>
    <row r="3283" spans="1:34" s="3" customFormat="1" ht="11.85" customHeight="1" x14ac:dyDescent="0.2">
      <c r="C3283" s="2"/>
      <c r="E3283" s="2" t="str">
        <f>$E$3</f>
        <v>FISCAL YEAR 2017 - 2018</v>
      </c>
      <c r="G3283" s="2"/>
      <c r="I3283" s="2"/>
      <c r="K3283" s="4"/>
      <c r="M3283" s="4"/>
      <c r="O3283" s="4"/>
      <c r="Q3283" s="4"/>
      <c r="S3283" s="4"/>
      <c r="T3283" s="7"/>
      <c r="AH3283" s="5"/>
    </row>
    <row r="3284" spans="1:34" s="3" customFormat="1" ht="11.85" customHeight="1" x14ac:dyDescent="0.2">
      <c r="A3284" s="3" t="s">
        <v>1350</v>
      </c>
      <c r="C3284" s="2"/>
      <c r="E3284" s="2"/>
      <c r="G3284" s="2"/>
      <c r="I3284" s="2"/>
      <c r="K3284" s="4"/>
      <c r="M3284" s="4"/>
      <c r="O3284" s="4"/>
      <c r="Q3284" s="4"/>
      <c r="S3284" s="4"/>
      <c r="T3284" s="7"/>
      <c r="AH3284" s="5"/>
    </row>
    <row r="3285" spans="1:34" s="3" customFormat="1" ht="11.85" customHeight="1" x14ac:dyDescent="0.2">
      <c r="A3285" s="3" t="s">
        <v>1368</v>
      </c>
      <c r="C3285" s="2"/>
      <c r="E3285" s="2"/>
      <c r="G3285" s="2"/>
      <c r="I3285" s="2"/>
      <c r="K3285" s="4"/>
      <c r="M3285" s="4"/>
      <c r="O3285" s="4"/>
      <c r="Q3285" s="4"/>
      <c r="S3285" s="4"/>
      <c r="T3285" s="7"/>
      <c r="AH3285" s="5"/>
    </row>
    <row r="3286" spans="1:34" s="3" customFormat="1" ht="11.85" customHeight="1" x14ac:dyDescent="0.2">
      <c r="C3286" s="2"/>
      <c r="E3286" s="2"/>
      <c r="G3286" s="2"/>
      <c r="I3286" s="49" t="str">
        <f>$I$6</f>
        <v>(----- 2016-2017 ------)</v>
      </c>
      <c r="J3286" s="49"/>
      <c r="K3286" s="49"/>
      <c r="L3286" s="8"/>
      <c r="M3286" s="49" t="str">
        <f>$M$6</f>
        <v>2017-2018</v>
      </c>
      <c r="N3286" s="49"/>
      <c r="O3286" s="49"/>
      <c r="P3286" s="49"/>
      <c r="Q3286" s="49"/>
      <c r="S3286" s="4"/>
      <c r="T3286" s="7"/>
      <c r="AH3286" s="5"/>
    </row>
    <row r="3287" spans="1:34" s="3" customFormat="1" ht="11.85" customHeight="1" x14ac:dyDescent="0.2">
      <c r="C3287" s="9" t="str">
        <f>$C$7</f>
        <v>2013-2014</v>
      </c>
      <c r="D3287" s="8"/>
      <c r="E3287" s="9" t="str">
        <f>$E$7</f>
        <v>2014-2015</v>
      </c>
      <c r="F3287" s="8"/>
      <c r="G3287" s="9" t="str">
        <f>$G$7</f>
        <v>2015-2016</v>
      </c>
      <c r="H3287" s="8"/>
      <c r="I3287" s="9" t="s">
        <v>9</v>
      </c>
      <c r="J3287" s="8"/>
      <c r="K3287" s="10" t="str">
        <f>+$K$7</f>
        <v>PROJECTED</v>
      </c>
      <c r="L3287" s="8"/>
      <c r="M3287" s="10" t="str">
        <f>$M$7</f>
        <v>2017-2018</v>
      </c>
      <c r="N3287" s="8"/>
      <c r="O3287" s="10" t="str">
        <f>$O$7</f>
        <v>2017-2018</v>
      </c>
      <c r="P3287" s="8"/>
      <c r="Q3287" s="10" t="str">
        <f>$Q$7</f>
        <v>APPROVED</v>
      </c>
      <c r="S3287" s="4"/>
      <c r="T3287" s="7"/>
      <c r="AH3287" s="5"/>
    </row>
    <row r="3288" spans="1:34" s="3" customFormat="1" ht="11.85" customHeight="1" x14ac:dyDescent="0.2">
      <c r="A3288" s="11" t="s">
        <v>247</v>
      </c>
      <c r="C3288" s="12" t="s">
        <v>12</v>
      </c>
      <c r="D3288" s="8"/>
      <c r="E3288" s="12" t="s">
        <v>12</v>
      </c>
      <c r="F3288" s="8"/>
      <c r="G3288" s="12" t="s">
        <v>12</v>
      </c>
      <c r="H3288" s="8"/>
      <c r="I3288" s="12" t="s">
        <v>13</v>
      </c>
      <c r="J3288" s="8"/>
      <c r="K3288" s="13" t="s">
        <v>13</v>
      </c>
      <c r="L3288" s="8"/>
      <c r="M3288" s="13" t="str">
        <f>$M$8</f>
        <v>BASE</v>
      </c>
      <c r="N3288" s="8"/>
      <c r="O3288" s="13" t="str">
        <f>$O$8</f>
        <v>SUPPLEMENTAL</v>
      </c>
      <c r="P3288" s="8"/>
      <c r="Q3288" s="13" t="str">
        <f>$Q$8</f>
        <v>BUDGET</v>
      </c>
      <c r="S3288" s="4"/>
      <c r="T3288" s="7"/>
      <c r="AH3288" s="5"/>
    </row>
    <row r="3289" spans="1:34" s="3" customFormat="1" ht="11.85" customHeight="1" x14ac:dyDescent="0.2">
      <c r="C3289" s="2"/>
      <c r="E3289" s="2"/>
      <c r="G3289" s="2"/>
      <c r="I3289" s="2"/>
      <c r="K3289" s="4"/>
      <c r="M3289" s="4"/>
      <c r="O3289" s="4"/>
      <c r="Q3289" s="4"/>
      <c r="S3289" s="4"/>
      <c r="T3289" s="7"/>
      <c r="AH3289" s="5"/>
    </row>
    <row r="3290" spans="1:34" s="3" customFormat="1" ht="11.85" customHeight="1" x14ac:dyDescent="0.2">
      <c r="A3290" s="14" t="s">
        <v>248</v>
      </c>
      <c r="C3290" s="2"/>
      <c r="E3290" s="2"/>
      <c r="G3290" s="2"/>
      <c r="I3290" s="2"/>
      <c r="K3290" s="4"/>
      <c r="M3290" s="4"/>
      <c r="O3290" s="4"/>
      <c r="Q3290" s="4"/>
      <c r="S3290" s="4"/>
      <c r="T3290" s="7"/>
      <c r="AH3290" s="5"/>
    </row>
    <row r="3291" spans="1:34" s="3" customFormat="1" ht="11.85" customHeight="1" x14ac:dyDescent="0.2">
      <c r="A3291" s="3" t="s">
        <v>1369</v>
      </c>
      <c r="C3291" s="2">
        <v>69736.350000000006</v>
      </c>
      <c r="D3291" s="2"/>
      <c r="E3291" s="2">
        <v>99149.66</v>
      </c>
      <c r="F3291" s="2"/>
      <c r="G3291" s="2">
        <v>118010.31</v>
      </c>
      <c r="H3291" s="2"/>
      <c r="I3291" s="2">
        <v>133156</v>
      </c>
      <c r="J3291" s="2"/>
      <c r="K3291" s="4">
        <v>133156</v>
      </c>
      <c r="L3291" s="2"/>
      <c r="M3291" s="4">
        <v>140601</v>
      </c>
      <c r="N3291" s="2"/>
      <c r="O3291" s="4">
        <v>0</v>
      </c>
      <c r="P3291" s="2"/>
      <c r="Q3291" s="4">
        <f t="shared" ref="Q3291:Q3299" si="95">M3291+O3291</f>
        <v>140601</v>
      </c>
      <c r="S3291" s="4"/>
      <c r="T3291" s="15"/>
      <c r="AH3291" s="5"/>
    </row>
    <row r="3292" spans="1:34" s="3" customFormat="1" ht="11.85" customHeight="1" x14ac:dyDescent="0.2">
      <c r="A3292" s="3" t="s">
        <v>1370</v>
      </c>
      <c r="C3292" s="2">
        <v>7586.95</v>
      </c>
      <c r="D3292" s="2"/>
      <c r="E3292" s="2">
        <v>4207.72</v>
      </c>
      <c r="F3292" s="2"/>
      <c r="G3292" s="2">
        <v>3896.84</v>
      </c>
      <c r="H3292" s="2"/>
      <c r="I3292" s="2">
        <v>5000</v>
      </c>
      <c r="J3292" s="2"/>
      <c r="K3292" s="4">
        <v>8000</v>
      </c>
      <c r="L3292" s="2"/>
      <c r="M3292" s="4">
        <v>8000</v>
      </c>
      <c r="N3292" s="2"/>
      <c r="O3292" s="4">
        <v>0</v>
      </c>
      <c r="P3292" s="2"/>
      <c r="Q3292" s="4">
        <f t="shared" si="95"/>
        <v>8000</v>
      </c>
      <c r="S3292" s="4"/>
      <c r="T3292" s="15"/>
      <c r="AH3292" s="5"/>
    </row>
    <row r="3293" spans="1:34" s="3" customFormat="1" ht="11.85" customHeight="1" x14ac:dyDescent="0.2">
      <c r="A3293" s="3" t="s">
        <v>1371</v>
      </c>
      <c r="C3293" s="2">
        <v>0</v>
      </c>
      <c r="D3293" s="2"/>
      <c r="E3293" s="2">
        <v>2237.5</v>
      </c>
      <c r="F3293" s="2"/>
      <c r="G3293" s="2">
        <v>2062.5</v>
      </c>
      <c r="H3293" s="2"/>
      <c r="I3293" s="2">
        <v>4500</v>
      </c>
      <c r="J3293" s="2"/>
      <c r="K3293" s="4">
        <v>4500</v>
      </c>
      <c r="L3293" s="2"/>
      <c r="M3293" s="4">
        <v>4500</v>
      </c>
      <c r="N3293" s="2"/>
      <c r="O3293" s="4">
        <v>0</v>
      </c>
      <c r="P3293" s="2"/>
      <c r="Q3293" s="4">
        <f t="shared" si="95"/>
        <v>4500</v>
      </c>
      <c r="S3293" s="4"/>
      <c r="T3293" s="15"/>
      <c r="AH3293" s="5"/>
    </row>
    <row r="3294" spans="1:34" s="3" customFormat="1" ht="11.85" customHeight="1" x14ac:dyDescent="0.2">
      <c r="A3294" s="3" t="s">
        <v>1372</v>
      </c>
      <c r="C3294" s="2">
        <v>3640</v>
      </c>
      <c r="D3294" s="2"/>
      <c r="E3294" s="2">
        <v>3640</v>
      </c>
      <c r="F3294" s="2"/>
      <c r="G3294" s="2">
        <v>3640</v>
      </c>
      <c r="H3294" s="2"/>
      <c r="I3294" s="2">
        <v>3650</v>
      </c>
      <c r="J3294" s="2"/>
      <c r="K3294" s="4">
        <v>3650</v>
      </c>
      <c r="L3294" s="2"/>
      <c r="M3294" s="4">
        <v>3640</v>
      </c>
      <c r="N3294" s="2"/>
      <c r="O3294" s="4">
        <v>0</v>
      </c>
      <c r="P3294" s="2"/>
      <c r="Q3294" s="4">
        <f t="shared" si="95"/>
        <v>3640</v>
      </c>
      <c r="S3294" s="4"/>
      <c r="T3294" s="15"/>
      <c r="AH3294" s="5"/>
    </row>
    <row r="3295" spans="1:34" s="3" customFormat="1" ht="11.85" customHeight="1" x14ac:dyDescent="0.2">
      <c r="A3295" s="3" t="s">
        <v>1373</v>
      </c>
      <c r="C3295" s="2">
        <v>18801.900000000001</v>
      </c>
      <c r="D3295" s="2"/>
      <c r="E3295" s="2">
        <v>24294.27</v>
      </c>
      <c r="F3295" s="2"/>
      <c r="G3295" s="2">
        <v>36018.92</v>
      </c>
      <c r="H3295" s="2"/>
      <c r="I3295" s="2">
        <v>39379</v>
      </c>
      <c r="J3295" s="2"/>
      <c r="K3295" s="4">
        <v>39379</v>
      </c>
      <c r="L3295" s="2"/>
      <c r="M3295" s="4">
        <v>45660</v>
      </c>
      <c r="N3295" s="2"/>
      <c r="O3295" s="4">
        <v>0</v>
      </c>
      <c r="P3295" s="2"/>
      <c r="Q3295" s="4">
        <f t="shared" si="95"/>
        <v>45660</v>
      </c>
      <c r="S3295" s="4"/>
      <c r="T3295" s="15"/>
      <c r="AH3295" s="5"/>
    </row>
    <row r="3296" spans="1:34" ht="11.85" customHeight="1" x14ac:dyDescent="0.2">
      <c r="A3296" s="3" t="s">
        <v>1374</v>
      </c>
      <c r="C3296" s="2">
        <v>8815.6200000000008</v>
      </c>
      <c r="D3296" s="2"/>
      <c r="E3296" s="2">
        <v>11769.04</v>
      </c>
      <c r="F3296" s="2"/>
      <c r="G3296" s="2">
        <v>13218.89</v>
      </c>
      <c r="H3296" s="2"/>
      <c r="I3296" s="2">
        <v>13842</v>
      </c>
      <c r="J3296" s="2"/>
      <c r="K3296" s="4">
        <v>13842</v>
      </c>
      <c r="L3296" s="2"/>
      <c r="M3296" s="4">
        <v>14933</v>
      </c>
      <c r="N3296" s="2"/>
      <c r="O3296" s="4">
        <v>0</v>
      </c>
      <c r="P3296" s="2"/>
      <c r="Q3296" s="4">
        <f t="shared" si="95"/>
        <v>14933</v>
      </c>
      <c r="T3296" s="15"/>
    </row>
    <row r="3297" spans="1:21" ht="11.85" customHeight="1" x14ac:dyDescent="0.2">
      <c r="A3297" s="3" t="s">
        <v>1375</v>
      </c>
      <c r="C3297" s="2">
        <v>2072.34</v>
      </c>
      <c r="D3297" s="2"/>
      <c r="E3297" s="2">
        <v>2094.85</v>
      </c>
      <c r="F3297" s="2"/>
      <c r="G3297" s="2">
        <v>1996.81</v>
      </c>
      <c r="H3297" s="2"/>
      <c r="I3297" s="2">
        <v>1466</v>
      </c>
      <c r="J3297" s="2"/>
      <c r="K3297" s="4">
        <v>1466</v>
      </c>
      <c r="L3297" s="2"/>
      <c r="M3297" s="4">
        <v>1988</v>
      </c>
      <c r="N3297" s="2"/>
      <c r="O3297" s="4">
        <v>0</v>
      </c>
      <c r="P3297" s="2"/>
      <c r="Q3297" s="4">
        <f t="shared" si="95"/>
        <v>1988</v>
      </c>
      <c r="T3297" s="15"/>
    </row>
    <row r="3298" spans="1:21" ht="11.85" customHeight="1" x14ac:dyDescent="0.2">
      <c r="A3298" s="3" t="s">
        <v>1376</v>
      </c>
      <c r="C3298" s="2">
        <v>715.71</v>
      </c>
      <c r="D3298" s="2"/>
      <c r="E3298" s="2">
        <v>37.76</v>
      </c>
      <c r="F3298" s="2"/>
      <c r="G3298" s="2">
        <v>759.79</v>
      </c>
      <c r="H3298" s="2"/>
      <c r="I3298" s="2">
        <v>495</v>
      </c>
      <c r="J3298" s="2"/>
      <c r="K3298" s="4">
        <v>495</v>
      </c>
      <c r="L3298" s="2"/>
      <c r="M3298" s="4">
        <v>405</v>
      </c>
      <c r="N3298" s="2"/>
      <c r="O3298" s="4">
        <v>0</v>
      </c>
      <c r="P3298" s="2"/>
      <c r="Q3298" s="4">
        <f t="shared" si="95"/>
        <v>405</v>
      </c>
      <c r="T3298" s="15"/>
    </row>
    <row r="3299" spans="1:21" ht="11.85" customHeight="1" x14ac:dyDescent="0.2">
      <c r="A3299" s="3" t="s">
        <v>1377</v>
      </c>
      <c r="C3299" s="16">
        <v>6050.44</v>
      </c>
      <c r="D3299" s="2"/>
      <c r="E3299" s="16">
        <v>8066.24</v>
      </c>
      <c r="F3299" s="2"/>
      <c r="G3299" s="16">
        <v>9685.06</v>
      </c>
      <c r="H3299" s="2"/>
      <c r="I3299" s="16">
        <v>10776</v>
      </c>
      <c r="J3299" s="2"/>
      <c r="K3299" s="17">
        <v>10776</v>
      </c>
      <c r="L3299" s="2"/>
      <c r="M3299" s="17">
        <v>11591</v>
      </c>
      <c r="N3299" s="2"/>
      <c r="O3299" s="17">
        <v>0</v>
      </c>
      <c r="P3299" s="2"/>
      <c r="Q3299" s="17">
        <f t="shared" si="95"/>
        <v>11591</v>
      </c>
      <c r="T3299" s="15"/>
    </row>
    <row r="3300" spans="1:21" ht="11.85" customHeight="1" x14ac:dyDescent="0.2">
      <c r="A3300" s="3" t="s">
        <v>259</v>
      </c>
      <c r="C3300" s="2">
        <f>SUM(C3291:C3299)</f>
        <v>117419.31000000001</v>
      </c>
      <c r="D3300" s="2"/>
      <c r="E3300" s="2">
        <f>SUM(E3291:E3299)</f>
        <v>155497.04</v>
      </c>
      <c r="F3300" s="2"/>
      <c r="G3300" s="2">
        <f>SUM(G3291:G3299)</f>
        <v>189289.12000000002</v>
      </c>
      <c r="H3300" s="2"/>
      <c r="I3300" s="2">
        <f>SUM(I3291:I3299)</f>
        <v>212264</v>
      </c>
      <c r="J3300" s="2"/>
      <c r="K3300" s="4">
        <f>SUM(K3291:K3299)</f>
        <v>215264</v>
      </c>
      <c r="L3300" s="2"/>
      <c r="M3300" s="4">
        <f>SUM(M3291:M3299)</f>
        <v>231318</v>
      </c>
      <c r="N3300" s="2"/>
      <c r="O3300" s="4">
        <f>SUM(O3291:O3299)</f>
        <v>0</v>
      </c>
      <c r="P3300" s="2"/>
      <c r="Q3300" s="4">
        <f>SUM(Q3291:Q3299)</f>
        <v>231318</v>
      </c>
      <c r="R3300" s="2"/>
      <c r="U3300" s="2"/>
    </row>
    <row r="3301" spans="1:21" ht="11.85" customHeight="1" x14ac:dyDescent="0.2">
      <c r="D3301" s="2"/>
      <c r="F3301" s="2"/>
      <c r="H3301" s="2"/>
      <c r="J3301" s="2"/>
      <c r="L3301" s="2"/>
      <c r="N3301" s="2"/>
      <c r="P3301" s="2"/>
    </row>
    <row r="3302" spans="1:21" ht="11.85" customHeight="1" x14ac:dyDescent="0.2">
      <c r="A3302" s="14" t="s">
        <v>260</v>
      </c>
      <c r="D3302" s="2"/>
      <c r="F3302" s="2"/>
      <c r="H3302" s="2"/>
      <c r="J3302" s="2"/>
      <c r="L3302" s="2"/>
      <c r="N3302" s="2"/>
      <c r="P3302" s="2"/>
    </row>
    <row r="3303" spans="1:21" ht="11.85" customHeight="1" x14ac:dyDescent="0.2">
      <c r="A3303" s="3" t="s">
        <v>1378</v>
      </c>
      <c r="C3303" s="2">
        <v>35.15</v>
      </c>
      <c r="D3303" s="2"/>
      <c r="E3303" s="2">
        <v>0</v>
      </c>
      <c r="F3303" s="2"/>
      <c r="G3303" s="2">
        <v>0</v>
      </c>
      <c r="H3303" s="2"/>
      <c r="I3303" s="2">
        <v>750</v>
      </c>
      <c r="J3303" s="2"/>
      <c r="K3303" s="4">
        <v>750</v>
      </c>
      <c r="L3303" s="2"/>
      <c r="M3303" s="4">
        <v>750</v>
      </c>
      <c r="N3303" s="2"/>
      <c r="O3303" s="4">
        <v>0</v>
      </c>
      <c r="P3303" s="2"/>
      <c r="Q3303" s="4">
        <f t="shared" ref="Q3303:Q3315" si="96">M3303+O3303</f>
        <v>750</v>
      </c>
      <c r="T3303" s="15"/>
    </row>
    <row r="3304" spans="1:21" ht="11.85" customHeight="1" x14ac:dyDescent="0.2">
      <c r="A3304" s="3" t="s">
        <v>1379</v>
      </c>
      <c r="C3304" s="2">
        <v>891.07</v>
      </c>
      <c r="D3304" s="2"/>
      <c r="E3304" s="2">
        <v>721.89</v>
      </c>
      <c r="F3304" s="2"/>
      <c r="G3304" s="2">
        <v>693.94</v>
      </c>
      <c r="H3304" s="2"/>
      <c r="I3304" s="2">
        <v>2200</v>
      </c>
      <c r="J3304" s="2"/>
      <c r="K3304" s="4">
        <v>2200</v>
      </c>
      <c r="L3304" s="2"/>
      <c r="M3304" s="4">
        <v>1000</v>
      </c>
      <c r="N3304" s="2"/>
      <c r="O3304" s="4">
        <v>0</v>
      </c>
      <c r="P3304" s="2"/>
      <c r="Q3304" s="4">
        <f t="shared" si="96"/>
        <v>1000</v>
      </c>
      <c r="T3304" s="15"/>
    </row>
    <row r="3305" spans="1:21" ht="11.85" customHeight="1" x14ac:dyDescent="0.2">
      <c r="A3305" s="3" t="s">
        <v>1380</v>
      </c>
      <c r="C3305" s="2">
        <v>10727.79</v>
      </c>
      <c r="D3305" s="2"/>
      <c r="E3305" s="2">
        <v>30193.78</v>
      </c>
      <c r="F3305" s="2"/>
      <c r="G3305" s="2">
        <v>8102.21</v>
      </c>
      <c r="H3305" s="2"/>
      <c r="I3305" s="2">
        <v>15000</v>
      </c>
      <c r="J3305" s="2"/>
      <c r="K3305" s="4">
        <v>15000</v>
      </c>
      <c r="L3305" s="2"/>
      <c r="M3305" s="4">
        <v>15000</v>
      </c>
      <c r="N3305" s="2"/>
      <c r="O3305" s="4">
        <v>0</v>
      </c>
      <c r="P3305" s="2"/>
      <c r="Q3305" s="4">
        <f t="shared" si="96"/>
        <v>15000</v>
      </c>
      <c r="T3305" s="15"/>
    </row>
    <row r="3306" spans="1:21" ht="11.85" customHeight="1" x14ac:dyDescent="0.2">
      <c r="A3306" s="3" t="s">
        <v>1381</v>
      </c>
      <c r="C3306" s="2">
        <v>3266.5</v>
      </c>
      <c r="D3306" s="2"/>
      <c r="E3306" s="2">
        <v>2753.63</v>
      </c>
      <c r="F3306" s="2"/>
      <c r="G3306" s="2">
        <v>4447.5</v>
      </c>
      <c r="H3306" s="2"/>
      <c r="I3306" s="2">
        <v>4000</v>
      </c>
      <c r="J3306" s="2"/>
      <c r="K3306" s="4">
        <v>4000</v>
      </c>
      <c r="L3306" s="2"/>
      <c r="M3306" s="4">
        <v>4000</v>
      </c>
      <c r="N3306" s="2"/>
      <c r="O3306" s="4">
        <v>0</v>
      </c>
      <c r="P3306" s="2"/>
      <c r="Q3306" s="4">
        <f t="shared" si="96"/>
        <v>4000</v>
      </c>
      <c r="T3306" s="15"/>
    </row>
    <row r="3307" spans="1:21" ht="11.85" customHeight="1" x14ac:dyDescent="0.2">
      <c r="A3307" s="3" t="s">
        <v>1382</v>
      </c>
      <c r="C3307" s="2">
        <v>13978.03</v>
      </c>
      <c r="D3307" s="2"/>
      <c r="E3307" s="2">
        <v>15550.06</v>
      </c>
      <c r="F3307" s="2"/>
      <c r="G3307" s="2">
        <v>16928.37</v>
      </c>
      <c r="H3307" s="2"/>
      <c r="I3307" s="2">
        <v>17100</v>
      </c>
      <c r="J3307" s="2"/>
      <c r="K3307" s="4">
        <v>17100</v>
      </c>
      <c r="L3307" s="2"/>
      <c r="M3307" s="4">
        <v>19900</v>
      </c>
      <c r="N3307" s="2"/>
      <c r="O3307" s="4">
        <v>0</v>
      </c>
      <c r="P3307" s="2"/>
      <c r="Q3307" s="4">
        <f t="shared" si="96"/>
        <v>19900</v>
      </c>
      <c r="T3307" s="15"/>
    </row>
    <row r="3308" spans="1:21" ht="11.85" customHeight="1" x14ac:dyDescent="0.2">
      <c r="A3308" s="3" t="s">
        <v>1383</v>
      </c>
      <c r="C3308" s="2">
        <v>0</v>
      </c>
      <c r="D3308" s="2"/>
      <c r="E3308" s="2">
        <v>0</v>
      </c>
      <c r="F3308" s="2"/>
      <c r="G3308" s="2">
        <v>0</v>
      </c>
      <c r="H3308" s="2"/>
      <c r="I3308" s="2">
        <v>0</v>
      </c>
      <c r="J3308" s="2"/>
      <c r="K3308" s="4">
        <v>0</v>
      </c>
      <c r="L3308" s="2"/>
      <c r="M3308" s="4">
        <v>0</v>
      </c>
      <c r="N3308" s="2"/>
      <c r="O3308" s="4">
        <v>0</v>
      </c>
      <c r="P3308" s="2"/>
      <c r="Q3308" s="4">
        <f t="shared" si="96"/>
        <v>0</v>
      </c>
      <c r="T3308" s="15"/>
    </row>
    <row r="3309" spans="1:21" ht="11.85" customHeight="1" x14ac:dyDescent="0.2">
      <c r="A3309" s="3" t="s">
        <v>1384</v>
      </c>
      <c r="C3309" s="2">
        <v>0</v>
      </c>
      <c r="D3309" s="2"/>
      <c r="E3309" s="2">
        <v>0</v>
      </c>
      <c r="F3309" s="2"/>
      <c r="G3309" s="2">
        <v>0</v>
      </c>
      <c r="H3309" s="2"/>
      <c r="I3309" s="2">
        <v>0</v>
      </c>
      <c r="J3309" s="2"/>
      <c r="K3309" s="4">
        <v>0</v>
      </c>
      <c r="L3309" s="2"/>
      <c r="M3309" s="4">
        <v>0</v>
      </c>
      <c r="N3309" s="2"/>
      <c r="O3309" s="4">
        <v>0</v>
      </c>
      <c r="P3309" s="2"/>
      <c r="Q3309" s="4">
        <f t="shared" si="96"/>
        <v>0</v>
      </c>
      <c r="T3309" s="15"/>
    </row>
    <row r="3310" spans="1:21" ht="11.85" customHeight="1" x14ac:dyDescent="0.2">
      <c r="A3310" s="3" t="s">
        <v>1385</v>
      </c>
      <c r="C3310" s="2">
        <v>1137.52</v>
      </c>
      <c r="D3310" s="2"/>
      <c r="E3310" s="2">
        <v>969.04</v>
      </c>
      <c r="F3310" s="2"/>
      <c r="G3310" s="2">
        <v>800</v>
      </c>
      <c r="H3310" s="2"/>
      <c r="I3310" s="2">
        <v>2500</v>
      </c>
      <c r="J3310" s="2"/>
      <c r="K3310" s="4">
        <v>2500</v>
      </c>
      <c r="L3310" s="2"/>
      <c r="M3310" s="4">
        <v>2500</v>
      </c>
      <c r="N3310" s="2"/>
      <c r="O3310" s="4">
        <v>0</v>
      </c>
      <c r="P3310" s="2"/>
      <c r="Q3310" s="4">
        <f t="shared" si="96"/>
        <v>2500</v>
      </c>
      <c r="T3310" s="15"/>
    </row>
    <row r="3311" spans="1:21" ht="11.85" customHeight="1" x14ac:dyDescent="0.2">
      <c r="A3311" s="3" t="s">
        <v>1386</v>
      </c>
      <c r="C3311" s="2">
        <v>700</v>
      </c>
      <c r="D3311" s="2"/>
      <c r="E3311" s="2">
        <v>0</v>
      </c>
      <c r="F3311" s="2"/>
      <c r="G3311" s="2">
        <v>1704.94</v>
      </c>
      <c r="H3311" s="2"/>
      <c r="I3311" s="2">
        <v>7000</v>
      </c>
      <c r="J3311" s="2"/>
      <c r="K3311" s="4">
        <v>7000</v>
      </c>
      <c r="L3311" s="2"/>
      <c r="M3311" s="4">
        <v>30000</v>
      </c>
      <c r="N3311" s="2"/>
      <c r="O3311" s="4">
        <v>0</v>
      </c>
      <c r="P3311" s="2"/>
      <c r="Q3311" s="4">
        <f t="shared" si="96"/>
        <v>30000</v>
      </c>
      <c r="T3311" s="15"/>
    </row>
    <row r="3312" spans="1:21" ht="11.85" customHeight="1" x14ac:dyDescent="0.2">
      <c r="A3312" s="3" t="s">
        <v>1387</v>
      </c>
      <c r="C3312" s="2">
        <v>0</v>
      </c>
      <c r="D3312" s="2"/>
      <c r="E3312" s="2">
        <v>0</v>
      </c>
      <c r="F3312" s="2"/>
      <c r="G3312" s="2">
        <v>3600</v>
      </c>
      <c r="H3312" s="2"/>
      <c r="I3312" s="2">
        <v>5950</v>
      </c>
      <c r="J3312" s="2"/>
      <c r="K3312" s="4">
        <v>5950</v>
      </c>
      <c r="L3312" s="2"/>
      <c r="M3312" s="4">
        <v>2050</v>
      </c>
      <c r="N3312" s="2"/>
      <c r="O3312" s="4">
        <v>0</v>
      </c>
      <c r="P3312" s="2"/>
      <c r="Q3312" s="4">
        <f t="shared" si="96"/>
        <v>2050</v>
      </c>
      <c r="T3312" s="15"/>
    </row>
    <row r="3313" spans="1:21" ht="11.85" customHeight="1" x14ac:dyDescent="0.2">
      <c r="A3313" s="3" t="s">
        <v>1388</v>
      </c>
      <c r="C3313" s="2">
        <v>0</v>
      </c>
      <c r="D3313" s="2"/>
      <c r="E3313" s="2">
        <v>1513.51</v>
      </c>
      <c r="F3313" s="2"/>
      <c r="G3313" s="2">
        <v>1226.98</v>
      </c>
      <c r="H3313" s="2"/>
      <c r="I3313" s="2">
        <v>0</v>
      </c>
      <c r="J3313" s="2"/>
      <c r="K3313" s="4">
        <v>0</v>
      </c>
      <c r="L3313" s="2"/>
      <c r="M3313" s="4">
        <v>250</v>
      </c>
      <c r="N3313" s="2"/>
      <c r="O3313" s="4">
        <v>0</v>
      </c>
      <c r="P3313" s="2"/>
      <c r="Q3313" s="4">
        <f t="shared" si="96"/>
        <v>250</v>
      </c>
      <c r="T3313" s="15"/>
    </row>
    <row r="3314" spans="1:21" ht="11.85" customHeight="1" x14ac:dyDescent="0.2">
      <c r="A3314" s="3" t="s">
        <v>1389</v>
      </c>
      <c r="C3314" s="2">
        <v>826422.57</v>
      </c>
      <c r="D3314" s="2"/>
      <c r="E3314" s="2">
        <v>653526.56999999995</v>
      </c>
      <c r="F3314" s="2"/>
      <c r="G3314" s="2">
        <v>407561.65</v>
      </c>
      <c r="H3314" s="2"/>
      <c r="I3314" s="2">
        <v>405000</v>
      </c>
      <c r="J3314" s="2"/>
      <c r="K3314" s="4">
        <v>425000</v>
      </c>
      <c r="L3314" s="2"/>
      <c r="M3314" s="4">
        <v>425000</v>
      </c>
      <c r="N3314" s="2"/>
      <c r="O3314" s="4">
        <v>0</v>
      </c>
      <c r="P3314" s="2"/>
      <c r="Q3314" s="4">
        <f t="shared" si="96"/>
        <v>425000</v>
      </c>
      <c r="T3314" s="15"/>
    </row>
    <row r="3315" spans="1:21" ht="11.85" customHeight="1" x14ac:dyDescent="0.2">
      <c r="A3315" s="3" t="s">
        <v>1390</v>
      </c>
      <c r="C3315" s="16">
        <v>-37335.9</v>
      </c>
      <c r="D3315" s="2"/>
      <c r="E3315" s="16">
        <v>-35419.800000000003</v>
      </c>
      <c r="F3315" s="2"/>
      <c r="G3315" s="16">
        <v>-27390.6</v>
      </c>
      <c r="H3315" s="2"/>
      <c r="I3315" s="16">
        <v>-25000</v>
      </c>
      <c r="J3315" s="2"/>
      <c r="K3315" s="16">
        <v>-25000</v>
      </c>
      <c r="L3315" s="2"/>
      <c r="M3315" s="16">
        <v>-25000</v>
      </c>
      <c r="N3315" s="2"/>
      <c r="O3315" s="16">
        <v>0</v>
      </c>
      <c r="P3315" s="2"/>
      <c r="Q3315" s="16">
        <f t="shared" si="96"/>
        <v>-25000</v>
      </c>
      <c r="T3315" s="15"/>
    </row>
    <row r="3316" spans="1:21" ht="11.85" customHeight="1" x14ac:dyDescent="0.2">
      <c r="A3316" s="3" t="s">
        <v>277</v>
      </c>
      <c r="C3316" s="2">
        <f>SUM(C3303:C3315)</f>
        <v>819822.73</v>
      </c>
      <c r="D3316" s="2"/>
      <c r="E3316" s="2">
        <f>SUM(E3303:E3315)</f>
        <v>669808.67999999993</v>
      </c>
      <c r="F3316" s="2"/>
      <c r="G3316" s="2">
        <f>SUM(G3303:G3315)</f>
        <v>417674.99000000005</v>
      </c>
      <c r="H3316" s="2"/>
      <c r="I3316" s="2">
        <f>SUM(I3303:I3315)</f>
        <v>434500</v>
      </c>
      <c r="J3316" s="2"/>
      <c r="K3316" s="4">
        <f>SUM(K3303:K3315)</f>
        <v>454500</v>
      </c>
      <c r="L3316" s="2"/>
      <c r="M3316" s="4">
        <f>SUM(M3303:M3315)</f>
        <v>475450</v>
      </c>
      <c r="N3316" s="2"/>
      <c r="O3316" s="4">
        <f>SUM(O3303:O3315)</f>
        <v>0</v>
      </c>
      <c r="P3316" s="2"/>
      <c r="Q3316" s="4">
        <f>SUM(Q3303:Q3315)</f>
        <v>475450</v>
      </c>
      <c r="R3316" s="2"/>
      <c r="U3316" s="2"/>
    </row>
    <row r="3317" spans="1:21" ht="11.85" customHeight="1" x14ac:dyDescent="0.2">
      <c r="D3317" s="2"/>
      <c r="F3317" s="2"/>
      <c r="H3317" s="2"/>
      <c r="J3317" s="2"/>
      <c r="L3317" s="2"/>
      <c r="N3317" s="2"/>
      <c r="P3317" s="2"/>
    </row>
    <row r="3318" spans="1:21" ht="11.85" customHeight="1" x14ac:dyDescent="0.2">
      <c r="A3318" s="14" t="s">
        <v>278</v>
      </c>
      <c r="D3318" s="2"/>
      <c r="F3318" s="2"/>
      <c r="H3318" s="2"/>
      <c r="J3318" s="2"/>
      <c r="L3318" s="2"/>
      <c r="N3318" s="2"/>
      <c r="P3318" s="2"/>
    </row>
    <row r="3319" spans="1:21" ht="11.85" customHeight="1" x14ac:dyDescent="0.2">
      <c r="A3319" s="3" t="s">
        <v>1391</v>
      </c>
      <c r="C3319" s="2">
        <v>192.24</v>
      </c>
      <c r="D3319" s="2"/>
      <c r="E3319" s="2">
        <v>585.16999999999996</v>
      </c>
      <c r="F3319" s="2"/>
      <c r="G3319" s="2">
        <v>702.89</v>
      </c>
      <c r="H3319" s="2"/>
      <c r="I3319" s="2">
        <v>800</v>
      </c>
      <c r="J3319" s="2"/>
      <c r="K3319" s="4">
        <v>800</v>
      </c>
      <c r="L3319" s="2"/>
      <c r="M3319" s="4">
        <v>800</v>
      </c>
      <c r="N3319" s="2"/>
      <c r="O3319" s="4">
        <v>0</v>
      </c>
      <c r="P3319" s="2"/>
      <c r="Q3319" s="4">
        <f t="shared" ref="Q3319:Q3339" si="97">M3319+O3319</f>
        <v>800</v>
      </c>
      <c r="T3319" s="15"/>
    </row>
    <row r="3320" spans="1:21" ht="11.85" customHeight="1" x14ac:dyDescent="0.2">
      <c r="A3320" s="3" t="s">
        <v>1392</v>
      </c>
      <c r="C3320" s="2">
        <v>276.10000000000002</v>
      </c>
      <c r="D3320" s="2"/>
      <c r="E3320" s="2">
        <v>823.73</v>
      </c>
      <c r="F3320" s="2"/>
      <c r="G3320" s="2">
        <v>2724.81</v>
      </c>
      <c r="H3320" s="2"/>
      <c r="I3320" s="2">
        <v>5000</v>
      </c>
      <c r="J3320" s="2"/>
      <c r="K3320" s="4">
        <v>2000</v>
      </c>
      <c r="L3320" s="2"/>
      <c r="M3320" s="4">
        <v>5000</v>
      </c>
      <c r="N3320" s="2"/>
      <c r="O3320" s="4">
        <v>0</v>
      </c>
      <c r="P3320" s="2"/>
      <c r="Q3320" s="4">
        <f t="shared" si="97"/>
        <v>5000</v>
      </c>
      <c r="T3320" s="15"/>
    </row>
    <row r="3321" spans="1:21" ht="11.85" customHeight="1" x14ac:dyDescent="0.2">
      <c r="A3321" s="3" t="s">
        <v>1393</v>
      </c>
      <c r="C3321" s="2">
        <v>3802.9</v>
      </c>
      <c r="D3321" s="2"/>
      <c r="E3321" s="2">
        <v>6014.3</v>
      </c>
      <c r="F3321" s="2"/>
      <c r="G3321" s="2">
        <v>7929.25</v>
      </c>
      <c r="H3321" s="2"/>
      <c r="I3321" s="2">
        <v>6500</v>
      </c>
      <c r="J3321" s="2"/>
      <c r="K3321" s="4">
        <v>8500</v>
      </c>
      <c r="L3321" s="2"/>
      <c r="M3321" s="4">
        <v>6500</v>
      </c>
      <c r="N3321" s="2"/>
      <c r="O3321" s="4">
        <v>0</v>
      </c>
      <c r="P3321" s="2"/>
      <c r="Q3321" s="4">
        <f t="shared" si="97"/>
        <v>6500</v>
      </c>
      <c r="T3321" s="15"/>
    </row>
    <row r="3322" spans="1:21" ht="11.85" customHeight="1" x14ac:dyDescent="0.2">
      <c r="A3322" s="3" t="s">
        <v>1394</v>
      </c>
      <c r="C3322" s="2">
        <v>0</v>
      </c>
      <c r="D3322" s="2"/>
      <c r="E3322" s="2">
        <v>4146.6499999999996</v>
      </c>
      <c r="F3322" s="2"/>
      <c r="G3322" s="2">
        <v>2200.08</v>
      </c>
      <c r="H3322" s="2"/>
      <c r="I3322" s="2">
        <v>10000</v>
      </c>
      <c r="J3322" s="2"/>
      <c r="K3322" s="4">
        <v>10000</v>
      </c>
      <c r="L3322" s="2"/>
      <c r="M3322" s="4">
        <v>10000</v>
      </c>
      <c r="N3322" s="2"/>
      <c r="O3322" s="4">
        <v>0</v>
      </c>
      <c r="P3322" s="2"/>
      <c r="Q3322" s="4">
        <f t="shared" si="97"/>
        <v>10000</v>
      </c>
      <c r="T3322" s="15"/>
    </row>
    <row r="3323" spans="1:21" ht="11.85" customHeight="1" x14ac:dyDescent="0.2">
      <c r="A3323" s="3" t="s">
        <v>1395</v>
      </c>
      <c r="C3323" s="2">
        <v>7856.1</v>
      </c>
      <c r="D3323" s="2"/>
      <c r="E3323" s="2">
        <v>3996.05</v>
      </c>
      <c r="F3323" s="2"/>
      <c r="G3323" s="2">
        <v>4779.96</v>
      </c>
      <c r="H3323" s="2"/>
      <c r="I3323" s="2">
        <v>9500</v>
      </c>
      <c r="J3323" s="2"/>
      <c r="K3323" s="4">
        <v>9500</v>
      </c>
      <c r="L3323" s="2"/>
      <c r="M3323" s="4">
        <v>6000</v>
      </c>
      <c r="N3323" s="2"/>
      <c r="O3323" s="4">
        <v>0</v>
      </c>
      <c r="P3323" s="2"/>
      <c r="Q3323" s="4">
        <f t="shared" si="97"/>
        <v>6000</v>
      </c>
      <c r="T3323" s="15"/>
    </row>
    <row r="3324" spans="1:21" ht="11.85" customHeight="1" x14ac:dyDescent="0.2">
      <c r="A3324" s="3" t="s">
        <v>1396</v>
      </c>
      <c r="C3324" s="2">
        <v>1185.3900000000001</v>
      </c>
      <c r="D3324" s="2"/>
      <c r="E3324" s="2">
        <v>1000.43</v>
      </c>
      <c r="F3324" s="2"/>
      <c r="G3324" s="2">
        <v>3371.91</v>
      </c>
      <c r="H3324" s="2"/>
      <c r="I3324" s="2">
        <v>3000</v>
      </c>
      <c r="J3324" s="2"/>
      <c r="K3324" s="4">
        <v>3000</v>
      </c>
      <c r="L3324" s="2"/>
      <c r="M3324" s="4">
        <v>3000</v>
      </c>
      <c r="N3324" s="2"/>
      <c r="O3324" s="4">
        <v>0</v>
      </c>
      <c r="P3324" s="2"/>
      <c r="Q3324" s="4">
        <f t="shared" si="97"/>
        <v>3000</v>
      </c>
      <c r="T3324" s="15"/>
    </row>
    <row r="3325" spans="1:21" ht="11.85" customHeight="1" x14ac:dyDescent="0.2">
      <c r="A3325" s="3" t="s">
        <v>1397</v>
      </c>
      <c r="C3325" s="2">
        <v>0</v>
      </c>
      <c r="D3325" s="2"/>
      <c r="E3325" s="2">
        <v>0</v>
      </c>
      <c r="F3325" s="2"/>
      <c r="G3325" s="2">
        <v>0</v>
      </c>
      <c r="H3325" s="2"/>
      <c r="I3325" s="2">
        <v>200</v>
      </c>
      <c r="J3325" s="2"/>
      <c r="K3325" s="4">
        <v>200</v>
      </c>
      <c r="L3325" s="2"/>
      <c r="M3325" s="4">
        <v>200</v>
      </c>
      <c r="N3325" s="2"/>
      <c r="O3325" s="4">
        <v>0</v>
      </c>
      <c r="P3325" s="2"/>
      <c r="Q3325" s="4">
        <f t="shared" si="97"/>
        <v>200</v>
      </c>
      <c r="T3325" s="15"/>
    </row>
    <row r="3326" spans="1:21" ht="11.85" customHeight="1" x14ac:dyDescent="0.2">
      <c r="A3326" s="3" t="s">
        <v>1398</v>
      </c>
      <c r="C3326" s="2">
        <v>46.5</v>
      </c>
      <c r="D3326" s="2"/>
      <c r="E3326" s="2">
        <v>0</v>
      </c>
      <c r="F3326" s="2"/>
      <c r="G3326" s="2">
        <v>0</v>
      </c>
      <c r="H3326" s="2"/>
      <c r="I3326" s="2">
        <v>0</v>
      </c>
      <c r="J3326" s="2"/>
      <c r="K3326" s="4">
        <v>0</v>
      </c>
      <c r="L3326" s="2"/>
      <c r="M3326" s="4">
        <v>0</v>
      </c>
      <c r="N3326" s="2"/>
      <c r="O3326" s="4">
        <v>0</v>
      </c>
      <c r="P3326" s="2"/>
      <c r="Q3326" s="4">
        <f t="shared" si="97"/>
        <v>0</v>
      </c>
      <c r="T3326" s="15"/>
    </row>
    <row r="3327" spans="1:21" ht="11.85" customHeight="1" x14ac:dyDescent="0.2">
      <c r="A3327" s="3" t="s">
        <v>1399</v>
      </c>
      <c r="C3327" s="2">
        <v>28.5</v>
      </c>
      <c r="D3327" s="2"/>
      <c r="E3327" s="2">
        <v>0</v>
      </c>
      <c r="F3327" s="2"/>
      <c r="G3327" s="2">
        <v>0</v>
      </c>
      <c r="H3327" s="2"/>
      <c r="I3327" s="2">
        <v>0</v>
      </c>
      <c r="J3327" s="2"/>
      <c r="K3327" s="4">
        <v>0</v>
      </c>
      <c r="L3327" s="2"/>
      <c r="M3327" s="4">
        <v>0</v>
      </c>
      <c r="N3327" s="2"/>
      <c r="O3327" s="4">
        <v>0</v>
      </c>
      <c r="P3327" s="2"/>
      <c r="Q3327" s="4">
        <f t="shared" si="97"/>
        <v>0</v>
      </c>
      <c r="T3327" s="15"/>
    </row>
    <row r="3328" spans="1:21" ht="11.85" customHeight="1" x14ac:dyDescent="0.2">
      <c r="A3328" s="3" t="s">
        <v>1400</v>
      </c>
      <c r="C3328" s="2">
        <v>1566.2</v>
      </c>
      <c r="D3328" s="2"/>
      <c r="E3328" s="2">
        <v>2544.58</v>
      </c>
      <c r="F3328" s="2"/>
      <c r="G3328" s="2">
        <v>4152.49</v>
      </c>
      <c r="H3328" s="2"/>
      <c r="I3328" s="2">
        <v>4000</v>
      </c>
      <c r="J3328" s="2"/>
      <c r="K3328" s="4">
        <v>4000</v>
      </c>
      <c r="L3328" s="2"/>
      <c r="M3328" s="4">
        <v>4000</v>
      </c>
      <c r="N3328" s="2"/>
      <c r="O3328" s="4">
        <v>0</v>
      </c>
      <c r="P3328" s="2"/>
      <c r="Q3328" s="4">
        <f t="shared" si="97"/>
        <v>4000</v>
      </c>
      <c r="T3328" s="15"/>
    </row>
    <row r="3329" spans="1:21" ht="11.85" customHeight="1" x14ac:dyDescent="0.2">
      <c r="A3329" s="3" t="s">
        <v>1401</v>
      </c>
      <c r="C3329" s="2">
        <v>3445.15</v>
      </c>
      <c r="D3329" s="2"/>
      <c r="E3329" s="2">
        <v>11602.68</v>
      </c>
      <c r="F3329" s="2"/>
      <c r="G3329" s="2">
        <v>4366.54</v>
      </c>
      <c r="H3329" s="2"/>
      <c r="I3329" s="2">
        <v>10000</v>
      </c>
      <c r="J3329" s="2"/>
      <c r="K3329" s="4">
        <v>3000</v>
      </c>
      <c r="L3329" s="2"/>
      <c r="M3329" s="4">
        <v>5000</v>
      </c>
      <c r="N3329" s="2"/>
      <c r="O3329" s="4">
        <v>0</v>
      </c>
      <c r="P3329" s="2"/>
      <c r="Q3329" s="4">
        <f t="shared" si="97"/>
        <v>5000</v>
      </c>
      <c r="T3329" s="15"/>
    </row>
    <row r="3330" spans="1:21" ht="11.85" customHeight="1" x14ac:dyDescent="0.2">
      <c r="A3330" s="3" t="s">
        <v>1402</v>
      </c>
      <c r="C3330" s="2">
        <v>17292.25</v>
      </c>
      <c r="D3330" s="2"/>
      <c r="E3330" s="2">
        <v>12599.57</v>
      </c>
      <c r="F3330" s="2"/>
      <c r="G3330" s="2">
        <v>17310.03</v>
      </c>
      <c r="H3330" s="2"/>
      <c r="I3330" s="2">
        <v>30000</v>
      </c>
      <c r="J3330" s="2"/>
      <c r="K3330" s="4">
        <v>34500</v>
      </c>
      <c r="L3330" s="2"/>
      <c r="M3330" s="4">
        <v>30000</v>
      </c>
      <c r="N3330" s="2"/>
      <c r="O3330" s="4">
        <v>0</v>
      </c>
      <c r="P3330" s="2"/>
      <c r="Q3330" s="4">
        <f t="shared" si="97"/>
        <v>30000</v>
      </c>
      <c r="T3330" s="15"/>
    </row>
    <row r="3331" spans="1:21" ht="11.85" customHeight="1" x14ac:dyDescent="0.2">
      <c r="A3331" s="3" t="s">
        <v>1403</v>
      </c>
      <c r="C3331" s="2">
        <v>1532.21</v>
      </c>
      <c r="D3331" s="2"/>
      <c r="E3331" s="2">
        <v>1996.13</v>
      </c>
      <c r="F3331" s="2"/>
      <c r="G3331" s="2">
        <v>1321.54</v>
      </c>
      <c r="H3331" s="2"/>
      <c r="I3331" s="2">
        <v>2500</v>
      </c>
      <c r="J3331" s="2"/>
      <c r="K3331" s="4">
        <v>2500</v>
      </c>
      <c r="L3331" s="2"/>
      <c r="M3331" s="4">
        <v>2000</v>
      </c>
      <c r="N3331" s="2"/>
      <c r="O3331" s="4">
        <v>0</v>
      </c>
      <c r="P3331" s="2"/>
      <c r="Q3331" s="4">
        <f t="shared" si="97"/>
        <v>2000</v>
      </c>
      <c r="T3331" s="15"/>
    </row>
    <row r="3332" spans="1:21" ht="11.85" customHeight="1" x14ac:dyDescent="0.2">
      <c r="A3332" s="3" t="s">
        <v>1404</v>
      </c>
      <c r="C3332" s="2">
        <v>5</v>
      </c>
      <c r="D3332" s="2"/>
      <c r="E3332" s="2">
        <v>308</v>
      </c>
      <c r="F3332" s="2"/>
      <c r="G3332" s="2">
        <v>532</v>
      </c>
      <c r="H3332" s="2"/>
      <c r="I3332" s="2">
        <v>200</v>
      </c>
      <c r="J3332" s="2"/>
      <c r="K3332" s="4">
        <v>700</v>
      </c>
      <c r="L3332" s="2"/>
      <c r="M3332" s="4">
        <v>700</v>
      </c>
      <c r="N3332" s="2"/>
      <c r="O3332" s="4">
        <v>0</v>
      </c>
      <c r="P3332" s="2"/>
      <c r="Q3332" s="4">
        <f t="shared" si="97"/>
        <v>700</v>
      </c>
      <c r="T3332" s="15"/>
    </row>
    <row r="3333" spans="1:21" ht="11.85" hidden="1" customHeight="1" x14ac:dyDescent="0.2">
      <c r="A3333" s="3" t="s">
        <v>1405</v>
      </c>
      <c r="C3333" s="2">
        <v>0</v>
      </c>
      <c r="D3333" s="2"/>
      <c r="E3333" s="2">
        <v>0</v>
      </c>
      <c r="F3333" s="2"/>
      <c r="G3333" s="2">
        <v>0</v>
      </c>
      <c r="H3333" s="2"/>
      <c r="I3333" s="2">
        <v>0</v>
      </c>
      <c r="J3333" s="2"/>
      <c r="K3333" s="4">
        <v>0</v>
      </c>
      <c r="L3333" s="2"/>
      <c r="M3333" s="4">
        <v>0</v>
      </c>
      <c r="N3333" s="2"/>
      <c r="O3333" s="4">
        <v>0</v>
      </c>
      <c r="P3333" s="2"/>
      <c r="Q3333" s="4">
        <f t="shared" si="97"/>
        <v>0</v>
      </c>
      <c r="T3333" s="15"/>
    </row>
    <row r="3334" spans="1:21" ht="11.85" customHeight="1" x14ac:dyDescent="0.2">
      <c r="A3334" s="3" t="s">
        <v>1406</v>
      </c>
      <c r="C3334" s="2">
        <v>0</v>
      </c>
      <c r="D3334" s="2"/>
      <c r="E3334" s="2">
        <v>0</v>
      </c>
      <c r="F3334" s="2"/>
      <c r="G3334" s="2">
        <v>0</v>
      </c>
      <c r="H3334" s="2"/>
      <c r="I3334" s="2">
        <v>500</v>
      </c>
      <c r="J3334" s="2"/>
      <c r="K3334" s="4">
        <v>500</v>
      </c>
      <c r="L3334" s="2"/>
      <c r="M3334" s="4">
        <v>500</v>
      </c>
      <c r="N3334" s="2"/>
      <c r="O3334" s="4">
        <v>0</v>
      </c>
      <c r="P3334" s="2"/>
      <c r="Q3334" s="4">
        <f t="shared" si="97"/>
        <v>500</v>
      </c>
      <c r="T3334" s="15"/>
    </row>
    <row r="3335" spans="1:21" ht="11.85" customHeight="1" x14ac:dyDescent="0.2">
      <c r="A3335" s="3" t="s">
        <v>1407</v>
      </c>
      <c r="C3335" s="2">
        <v>3202.82</v>
      </c>
      <c r="D3335" s="2"/>
      <c r="E3335" s="2">
        <v>2278.04</v>
      </c>
      <c r="F3335" s="2"/>
      <c r="G3335" s="2">
        <v>2897.06</v>
      </c>
      <c r="H3335" s="2"/>
      <c r="I3335" s="2">
        <v>4375</v>
      </c>
      <c r="J3335" s="2"/>
      <c r="K3335" s="4">
        <v>4375</v>
      </c>
      <c r="L3335" s="2"/>
      <c r="M3335" s="4">
        <v>4375</v>
      </c>
      <c r="N3335" s="2"/>
      <c r="O3335" s="4">
        <v>0</v>
      </c>
      <c r="P3335" s="2"/>
      <c r="Q3335" s="4">
        <f t="shared" si="97"/>
        <v>4375</v>
      </c>
      <c r="T3335" s="15"/>
    </row>
    <row r="3336" spans="1:21" ht="11.85" customHeight="1" x14ac:dyDescent="0.2">
      <c r="A3336" s="3" t="s">
        <v>1408</v>
      </c>
      <c r="C3336" s="2">
        <v>0</v>
      </c>
      <c r="D3336" s="2"/>
      <c r="E3336" s="2">
        <v>0</v>
      </c>
      <c r="F3336" s="2"/>
      <c r="G3336" s="2">
        <v>0</v>
      </c>
      <c r="H3336" s="2"/>
      <c r="I3336" s="2">
        <v>0</v>
      </c>
      <c r="J3336" s="2"/>
      <c r="K3336" s="4">
        <v>0</v>
      </c>
      <c r="L3336" s="2"/>
      <c r="M3336" s="4">
        <v>0</v>
      </c>
      <c r="N3336" s="2"/>
      <c r="O3336" s="4">
        <v>0</v>
      </c>
      <c r="P3336" s="2"/>
      <c r="Q3336" s="4">
        <f t="shared" si="97"/>
        <v>0</v>
      </c>
      <c r="T3336" s="15"/>
    </row>
    <row r="3337" spans="1:21" ht="11.85" customHeight="1" x14ac:dyDescent="0.2">
      <c r="A3337" s="3" t="s">
        <v>1409</v>
      </c>
      <c r="C3337" s="2">
        <v>0</v>
      </c>
      <c r="D3337" s="2"/>
      <c r="E3337" s="2">
        <v>0</v>
      </c>
      <c r="F3337" s="2"/>
      <c r="G3337" s="2">
        <v>0</v>
      </c>
      <c r="H3337" s="2"/>
      <c r="I3337" s="2">
        <v>0</v>
      </c>
      <c r="J3337" s="2"/>
      <c r="K3337" s="4">
        <v>0</v>
      </c>
      <c r="L3337" s="2"/>
      <c r="M3337" s="4">
        <v>0</v>
      </c>
      <c r="N3337" s="2"/>
      <c r="O3337" s="4">
        <v>0</v>
      </c>
      <c r="P3337" s="2"/>
      <c r="Q3337" s="4">
        <f t="shared" si="97"/>
        <v>0</v>
      </c>
      <c r="T3337" s="15"/>
    </row>
    <row r="3338" spans="1:21" ht="11.85" customHeight="1" x14ac:dyDescent="0.2">
      <c r="A3338" s="3" t="s">
        <v>1410</v>
      </c>
      <c r="C3338" s="2">
        <v>4360</v>
      </c>
      <c r="D3338" s="2"/>
      <c r="E3338" s="2">
        <v>2504</v>
      </c>
      <c r="F3338" s="2"/>
      <c r="G3338" s="2">
        <v>2004</v>
      </c>
      <c r="H3338" s="2"/>
      <c r="I3338" s="2">
        <v>5000</v>
      </c>
      <c r="J3338" s="2"/>
      <c r="K3338" s="4">
        <v>5000</v>
      </c>
      <c r="L3338" s="2"/>
      <c r="M3338" s="4">
        <v>3000</v>
      </c>
      <c r="N3338" s="2"/>
      <c r="O3338" s="4">
        <v>0</v>
      </c>
      <c r="P3338" s="2"/>
      <c r="Q3338" s="4">
        <f t="shared" si="97"/>
        <v>3000</v>
      </c>
      <c r="T3338" s="15"/>
    </row>
    <row r="3339" spans="1:21" ht="11.85" customHeight="1" x14ac:dyDescent="0.2">
      <c r="A3339" s="3" t="s">
        <v>1411</v>
      </c>
      <c r="C3339" s="16">
        <v>17690.04</v>
      </c>
      <c r="D3339" s="2"/>
      <c r="E3339" s="16">
        <v>15415.36</v>
      </c>
      <c r="F3339" s="2"/>
      <c r="G3339" s="16">
        <v>15036.74</v>
      </c>
      <c r="H3339" s="2"/>
      <c r="I3339" s="16">
        <v>12795</v>
      </c>
      <c r="J3339" s="2"/>
      <c r="K3339" s="17">
        <v>12795</v>
      </c>
      <c r="L3339" s="2"/>
      <c r="M3339" s="17">
        <v>11000</v>
      </c>
      <c r="N3339" s="2"/>
      <c r="O3339" s="17">
        <v>0</v>
      </c>
      <c r="P3339" s="2"/>
      <c r="Q3339" s="17">
        <f t="shared" si="97"/>
        <v>11000</v>
      </c>
      <c r="T3339" s="15"/>
    </row>
    <row r="3340" spans="1:21" ht="11.85" customHeight="1" x14ac:dyDescent="0.2">
      <c r="A3340" s="3" t="s">
        <v>300</v>
      </c>
      <c r="C3340" s="2">
        <f>SUM(C3319:C3325)+SUM(C3326:C3339)</f>
        <v>62481.399999999994</v>
      </c>
      <c r="D3340" s="2"/>
      <c r="E3340" s="2">
        <f>SUM(E3319:E3325)+SUM(E3326:E3339)</f>
        <v>65814.69</v>
      </c>
      <c r="F3340" s="2"/>
      <c r="G3340" s="2">
        <f>SUM(G3319:G3325)+SUM(G3326:G3339)</f>
        <v>69329.3</v>
      </c>
      <c r="H3340" s="2"/>
      <c r="I3340" s="2">
        <f>SUM(I3319:I3325)+SUM(I3326:I3339)</f>
        <v>104370</v>
      </c>
      <c r="J3340" s="2"/>
      <c r="K3340" s="4">
        <f>SUM(K3319:K3325)+SUM(K3326:K3339)</f>
        <v>101370</v>
      </c>
      <c r="L3340" s="2"/>
      <c r="M3340" s="4">
        <f>SUM(M3319:M3325)+SUM(M3326:M3339)</f>
        <v>92075</v>
      </c>
      <c r="N3340" s="2"/>
      <c r="O3340" s="4">
        <f>SUM(O3319:O3325)+SUM(O3326:O3339)</f>
        <v>0</v>
      </c>
      <c r="P3340" s="2"/>
      <c r="Q3340" s="4">
        <f>SUM(Q3319:Q3325)+SUM(Q3326:Q3339)</f>
        <v>92075</v>
      </c>
      <c r="R3340" s="2"/>
      <c r="U3340" s="2"/>
    </row>
    <row r="3341" spans="1:21" ht="11.85" customHeight="1" x14ac:dyDescent="0.2">
      <c r="D3341" s="2"/>
      <c r="F3341" s="2"/>
      <c r="H3341" s="2"/>
      <c r="J3341" s="2"/>
      <c r="L3341" s="2"/>
      <c r="N3341" s="2"/>
      <c r="P3341" s="2"/>
    </row>
    <row r="3342" spans="1:21" ht="11.85" customHeight="1" x14ac:dyDescent="0.2">
      <c r="A3342" s="3" t="s">
        <v>1412</v>
      </c>
      <c r="C3342" s="20">
        <v>0</v>
      </c>
      <c r="D3342" s="2"/>
      <c r="E3342" s="20">
        <v>0</v>
      </c>
      <c r="F3342" s="2"/>
      <c r="G3342" s="20">
        <v>11667</v>
      </c>
      <c r="H3342" s="2"/>
      <c r="I3342" s="20">
        <v>159290</v>
      </c>
      <c r="J3342" s="2"/>
      <c r="K3342" s="21">
        <v>201460</v>
      </c>
      <c r="L3342" s="2"/>
      <c r="M3342" s="21">
        <v>16460</v>
      </c>
      <c r="N3342" s="2"/>
      <c r="O3342" s="21">
        <v>0</v>
      </c>
      <c r="P3342" s="2"/>
      <c r="Q3342" s="21">
        <f>M3342+O3342</f>
        <v>16460</v>
      </c>
    </row>
    <row r="3343" spans="1:21" ht="11.85" customHeight="1" x14ac:dyDescent="0.2">
      <c r="A3343" s="3" t="s">
        <v>1413</v>
      </c>
      <c r="C3343" s="16">
        <v>0</v>
      </c>
      <c r="D3343" s="2"/>
      <c r="E3343" s="16">
        <v>0</v>
      </c>
      <c r="F3343" s="2"/>
      <c r="G3343" s="16">
        <v>0</v>
      </c>
      <c r="H3343" s="2"/>
      <c r="I3343" s="16">
        <v>68000</v>
      </c>
      <c r="J3343" s="2"/>
      <c r="K3343" s="17">
        <v>68000</v>
      </c>
      <c r="L3343" s="2"/>
      <c r="M3343" s="17">
        <v>0</v>
      </c>
      <c r="N3343" s="2"/>
      <c r="O3343" s="17">
        <v>0</v>
      </c>
      <c r="P3343" s="2"/>
      <c r="Q3343" s="17">
        <f>M3343+O3343</f>
        <v>0</v>
      </c>
    </row>
    <row r="3344" spans="1:21" ht="11.85" customHeight="1" x14ac:dyDescent="0.2">
      <c r="A3344" s="3" t="s">
        <v>303</v>
      </c>
      <c r="C3344" s="2">
        <f>SUM(C3342:C3343)</f>
        <v>0</v>
      </c>
      <c r="D3344" s="2"/>
      <c r="E3344" s="2">
        <f>SUM(E3342:E3343)</f>
        <v>0</v>
      </c>
      <c r="F3344" s="2"/>
      <c r="G3344" s="2">
        <f>SUM(G3342:G3343)</f>
        <v>11667</v>
      </c>
      <c r="H3344" s="2"/>
      <c r="I3344" s="2">
        <f>SUM(I3342:I3343)</f>
        <v>227290</v>
      </c>
      <c r="J3344" s="2"/>
      <c r="K3344" s="4">
        <f>SUM(K3342:K3343)</f>
        <v>269460</v>
      </c>
      <c r="L3344" s="2"/>
      <c r="M3344" s="4">
        <f>SUM(M3342:M3343)</f>
        <v>16460</v>
      </c>
      <c r="N3344" s="2"/>
      <c r="O3344" s="4">
        <f>SUM(O3342:O3343)</f>
        <v>0</v>
      </c>
      <c r="P3344" s="2"/>
      <c r="Q3344" s="4">
        <f>SUM(Q3342:Q3343)</f>
        <v>16460</v>
      </c>
    </row>
    <row r="3345" spans="1:34" ht="11.85" customHeight="1" x14ac:dyDescent="0.2">
      <c r="A3345" s="1"/>
      <c r="B3345" s="1"/>
      <c r="E3345" s="2" t="str">
        <f>$E$1</f>
        <v>CITY OF BRADY</v>
      </c>
    </row>
    <row r="3346" spans="1:34" ht="11.85" customHeight="1" x14ac:dyDescent="0.2">
      <c r="E3346" s="2" t="str">
        <f>$E$2</f>
        <v>BUDGET REPORT</v>
      </c>
    </row>
    <row r="3347" spans="1:34" ht="11.85" customHeight="1" x14ac:dyDescent="0.2">
      <c r="E3347" s="2" t="str">
        <f>$E$3</f>
        <v>FISCAL YEAR 2017 - 2018</v>
      </c>
    </row>
    <row r="3348" spans="1:34" ht="11.85" customHeight="1" x14ac:dyDescent="0.2">
      <c r="A3348" s="3" t="s">
        <v>1350</v>
      </c>
    </row>
    <row r="3349" spans="1:34" ht="11.85" customHeight="1" x14ac:dyDescent="0.2">
      <c r="A3349" s="3" t="s">
        <v>1368</v>
      </c>
    </row>
    <row r="3350" spans="1:34" ht="11.85" customHeight="1" x14ac:dyDescent="0.2">
      <c r="I3350" s="49" t="str">
        <f>$I$6</f>
        <v>(----- 2016-2017 ------)</v>
      </c>
      <c r="J3350" s="49"/>
      <c r="K3350" s="49"/>
      <c r="L3350" s="8"/>
      <c r="M3350" s="49" t="str">
        <f>$M$6</f>
        <v>2017-2018</v>
      </c>
      <c r="N3350" s="49"/>
      <c r="O3350" s="49"/>
      <c r="P3350" s="49"/>
      <c r="Q3350" s="49"/>
    </row>
    <row r="3351" spans="1:34" ht="11.85" customHeight="1" x14ac:dyDescent="0.2">
      <c r="C3351" s="9" t="str">
        <f>$C$7</f>
        <v>2013-2014</v>
      </c>
      <c r="D3351" s="8"/>
      <c r="E3351" s="9" t="str">
        <f>$E$7</f>
        <v>2014-2015</v>
      </c>
      <c r="F3351" s="8"/>
      <c r="G3351" s="9" t="str">
        <f>$G$7</f>
        <v>2015-2016</v>
      </c>
      <c r="H3351" s="8"/>
      <c r="I3351" s="9" t="s">
        <v>9</v>
      </c>
      <c r="J3351" s="8"/>
      <c r="K3351" s="10" t="str">
        <f>+$K$7</f>
        <v>PROJECTED</v>
      </c>
      <c r="L3351" s="8"/>
      <c r="M3351" s="10" t="str">
        <f>$M$7</f>
        <v>2017-2018</v>
      </c>
      <c r="N3351" s="8"/>
      <c r="O3351" s="10" t="str">
        <f>$O$7</f>
        <v>2017-2018</v>
      </c>
      <c r="P3351" s="8"/>
      <c r="Q3351" s="10" t="str">
        <f>$Q$7</f>
        <v>APPROVED</v>
      </c>
    </row>
    <row r="3352" spans="1:34" ht="11.85" customHeight="1" x14ac:dyDescent="0.2">
      <c r="A3352" s="11" t="s">
        <v>247</v>
      </c>
      <c r="C3352" s="12" t="s">
        <v>12</v>
      </c>
      <c r="D3352" s="8"/>
      <c r="E3352" s="12" t="s">
        <v>12</v>
      </c>
      <c r="F3352" s="8"/>
      <c r="G3352" s="12" t="s">
        <v>12</v>
      </c>
      <c r="H3352" s="8"/>
      <c r="I3352" s="12" t="s">
        <v>13</v>
      </c>
      <c r="J3352" s="8"/>
      <c r="K3352" s="13" t="s">
        <v>13</v>
      </c>
      <c r="L3352" s="8"/>
      <c r="M3352" s="13" t="str">
        <f>$M$8</f>
        <v>BASE</v>
      </c>
      <c r="N3352" s="8"/>
      <c r="O3352" s="13" t="str">
        <f>$O$8</f>
        <v>SUPPLEMENTAL</v>
      </c>
      <c r="P3352" s="8"/>
      <c r="Q3352" s="13" t="str">
        <f>$Q$8</f>
        <v>BUDGET</v>
      </c>
    </row>
    <row r="3353" spans="1:34" ht="11.85" customHeight="1" x14ac:dyDescent="0.2">
      <c r="D3353" s="2"/>
      <c r="F3353" s="2"/>
      <c r="H3353" s="2"/>
      <c r="J3353" s="2"/>
      <c r="L3353" s="2"/>
      <c r="N3353" s="2"/>
      <c r="P3353" s="2"/>
    </row>
    <row r="3354" spans="1:34" ht="11.85" customHeight="1" x14ac:dyDescent="0.2">
      <c r="A3354" s="14" t="s">
        <v>959</v>
      </c>
      <c r="D3354" s="2"/>
      <c r="F3354" s="2"/>
      <c r="H3354" s="2"/>
      <c r="J3354" s="2"/>
      <c r="L3354" s="2"/>
      <c r="N3354" s="2"/>
      <c r="P3354" s="2"/>
    </row>
    <row r="3355" spans="1:34" ht="11.85" customHeight="1" x14ac:dyDescent="0.2">
      <c r="A3355" s="3" t="s">
        <v>1414</v>
      </c>
      <c r="C3355" s="2">
        <v>0</v>
      </c>
      <c r="D3355" s="2"/>
      <c r="E3355" s="2">
        <v>0</v>
      </c>
      <c r="F3355" s="2"/>
      <c r="G3355" s="2">
        <v>0</v>
      </c>
      <c r="H3355" s="2"/>
      <c r="I3355" s="2">
        <v>0</v>
      </c>
      <c r="J3355" s="2"/>
      <c r="K3355" s="4">
        <v>0</v>
      </c>
      <c r="L3355" s="2"/>
      <c r="M3355" s="4">
        <v>0</v>
      </c>
      <c r="N3355" s="2"/>
      <c r="O3355" s="4">
        <v>0</v>
      </c>
      <c r="P3355" s="2"/>
      <c r="Q3355" s="4">
        <f>M3355+O3355</f>
        <v>0</v>
      </c>
    </row>
    <row r="3356" spans="1:34" ht="11.85" customHeight="1" x14ac:dyDescent="0.2">
      <c r="A3356" s="3" t="s">
        <v>1415</v>
      </c>
      <c r="C3356" s="16">
        <v>0</v>
      </c>
      <c r="D3356" s="2"/>
      <c r="E3356" s="16">
        <v>0</v>
      </c>
      <c r="F3356" s="2"/>
      <c r="G3356" s="16">
        <v>0</v>
      </c>
      <c r="H3356" s="2"/>
      <c r="I3356" s="16">
        <v>0</v>
      </c>
      <c r="J3356" s="2"/>
      <c r="K3356" s="17">
        <v>0</v>
      </c>
      <c r="L3356" s="2"/>
      <c r="M3356" s="17">
        <v>0</v>
      </c>
      <c r="N3356" s="2"/>
      <c r="O3356" s="17">
        <v>0</v>
      </c>
      <c r="P3356" s="2"/>
      <c r="Q3356" s="17">
        <f>M3356+O3356</f>
        <v>0</v>
      </c>
    </row>
    <row r="3357" spans="1:34" ht="11.85" customHeight="1" x14ac:dyDescent="0.2">
      <c r="A3357" s="3" t="s">
        <v>961</v>
      </c>
      <c r="C3357" s="2">
        <f>SUM(C3355:C3356)</f>
        <v>0</v>
      </c>
      <c r="D3357" s="2"/>
      <c r="E3357" s="2">
        <f>SUM(E3355:E3356)</f>
        <v>0</v>
      </c>
      <c r="F3357" s="2"/>
      <c r="G3357" s="2">
        <f>SUM(G3355:G3356)</f>
        <v>0</v>
      </c>
      <c r="H3357" s="2"/>
      <c r="I3357" s="2">
        <f>SUM(I3355:I3356)</f>
        <v>0</v>
      </c>
      <c r="J3357" s="2"/>
      <c r="K3357" s="4">
        <f>SUM(K3355:K3356)</f>
        <v>0</v>
      </c>
      <c r="L3357" s="2"/>
      <c r="M3357" s="4">
        <f>SUM(M3355:M3356)</f>
        <v>0</v>
      </c>
      <c r="N3357" s="2"/>
      <c r="O3357" s="4">
        <f>SUM(O3355:O3356)</f>
        <v>0</v>
      </c>
      <c r="P3357" s="2"/>
      <c r="Q3357" s="4">
        <f>SUM(Q3355:Q3356)</f>
        <v>0</v>
      </c>
    </row>
    <row r="3358" spans="1:34" ht="11.85" customHeight="1" x14ac:dyDescent="0.2">
      <c r="D3358" s="2"/>
      <c r="F3358" s="2"/>
      <c r="H3358" s="2"/>
      <c r="J3358" s="2"/>
      <c r="L3358" s="2"/>
      <c r="N3358" s="2"/>
      <c r="P3358" s="2"/>
    </row>
    <row r="3359" spans="1:34" ht="11.85" customHeight="1" x14ac:dyDescent="0.2">
      <c r="A3359" s="14" t="s">
        <v>304</v>
      </c>
      <c r="D3359" s="2"/>
      <c r="F3359" s="2"/>
      <c r="H3359" s="2"/>
      <c r="J3359" s="2"/>
      <c r="L3359" s="2"/>
      <c r="N3359" s="2"/>
      <c r="P3359" s="2"/>
    </row>
    <row r="3360" spans="1:34" s="3" customFormat="1" ht="11.85" customHeight="1" x14ac:dyDescent="0.2">
      <c r="A3360" s="3" t="s">
        <v>1416</v>
      </c>
      <c r="C3360" s="2">
        <v>59950.400000000001</v>
      </c>
      <c r="D3360" s="2"/>
      <c r="E3360" s="2">
        <v>61030.86</v>
      </c>
      <c r="F3360" s="2"/>
      <c r="G3360" s="2">
        <v>69134.25</v>
      </c>
      <c r="H3360" s="2"/>
      <c r="I3360" s="2">
        <v>65560</v>
      </c>
      <c r="J3360" s="2"/>
      <c r="K3360" s="4">
        <v>65560</v>
      </c>
      <c r="L3360" s="2"/>
      <c r="M3360" s="4">
        <v>68000</v>
      </c>
      <c r="N3360" s="2"/>
      <c r="O3360" s="4">
        <v>0</v>
      </c>
      <c r="P3360" s="2"/>
      <c r="Q3360" s="4">
        <f t="shared" ref="Q3360:Q3366" si="98">M3360+O3360</f>
        <v>68000</v>
      </c>
      <c r="S3360" s="4"/>
      <c r="T3360" s="15"/>
      <c r="AH3360" s="5"/>
    </row>
    <row r="3361" spans="1:34" s="3" customFormat="1" ht="11.85" customHeight="1" x14ac:dyDescent="0.2">
      <c r="A3361" s="3" t="s">
        <v>1417</v>
      </c>
      <c r="C3361" s="2">
        <v>20695.7</v>
      </c>
      <c r="D3361" s="2"/>
      <c r="E3361" s="2">
        <v>31470</v>
      </c>
      <c r="F3361" s="2"/>
      <c r="G3361" s="2">
        <v>28776.720000000001</v>
      </c>
      <c r="H3361" s="2"/>
      <c r="I3361" s="2">
        <v>0</v>
      </c>
      <c r="J3361" s="2"/>
      <c r="K3361" s="4">
        <v>0</v>
      </c>
      <c r="L3361" s="2"/>
      <c r="M3361" s="4">
        <v>0</v>
      </c>
      <c r="N3361" s="2"/>
      <c r="O3361" s="4">
        <v>0</v>
      </c>
      <c r="P3361" s="2"/>
      <c r="Q3361" s="4">
        <f t="shared" si="98"/>
        <v>0</v>
      </c>
      <c r="S3361" s="4"/>
      <c r="T3361" s="7"/>
      <c r="AH3361" s="5"/>
    </row>
    <row r="3362" spans="1:34" s="3" customFormat="1" ht="11.85" customHeight="1" x14ac:dyDescent="0.2">
      <c r="A3362" s="3" t="s">
        <v>1418</v>
      </c>
      <c r="C3362" s="2">
        <v>0</v>
      </c>
      <c r="D3362" s="2"/>
      <c r="E3362" s="2">
        <v>0</v>
      </c>
      <c r="F3362" s="2"/>
      <c r="G3362" s="2">
        <v>0</v>
      </c>
      <c r="H3362" s="2"/>
      <c r="I3362" s="2">
        <v>0</v>
      </c>
      <c r="J3362" s="2"/>
      <c r="K3362" s="4">
        <v>0</v>
      </c>
      <c r="L3362" s="2"/>
      <c r="M3362" s="4">
        <v>0</v>
      </c>
      <c r="N3362" s="2"/>
      <c r="O3362" s="4">
        <v>0</v>
      </c>
      <c r="P3362" s="2"/>
      <c r="Q3362" s="4">
        <v>0</v>
      </c>
      <c r="S3362" s="4"/>
      <c r="T3362" s="7"/>
      <c r="AH3362" s="5"/>
    </row>
    <row r="3363" spans="1:34" s="3" customFormat="1" ht="11.85" customHeight="1" x14ac:dyDescent="0.2">
      <c r="A3363" s="3" t="s">
        <v>1419</v>
      </c>
      <c r="C3363" s="20">
        <v>226584.56</v>
      </c>
      <c r="D3363" s="20"/>
      <c r="E3363" s="20">
        <v>29282</v>
      </c>
      <c r="F3363" s="20"/>
      <c r="G3363" s="20">
        <v>346132.28</v>
      </c>
      <c r="H3363" s="20"/>
      <c r="I3363" s="20">
        <v>194476</v>
      </c>
      <c r="J3363" s="20"/>
      <c r="K3363" s="21">
        <v>334476</v>
      </c>
      <c r="L3363" s="20"/>
      <c r="M3363" s="21">
        <v>397000</v>
      </c>
      <c r="N3363" s="20"/>
      <c r="O3363" s="21">
        <v>0</v>
      </c>
      <c r="P3363" s="20"/>
      <c r="Q3363" s="4">
        <f t="shared" si="98"/>
        <v>397000</v>
      </c>
      <c r="S3363" s="4"/>
      <c r="T3363" s="7"/>
      <c r="AH3363" s="5"/>
    </row>
    <row r="3364" spans="1:34" s="3" customFormat="1" ht="11.85" customHeight="1" x14ac:dyDescent="0.2">
      <c r="A3364" s="3" t="s">
        <v>1420</v>
      </c>
      <c r="C3364" s="20">
        <v>162133</v>
      </c>
      <c r="D3364" s="20"/>
      <c r="E3364" s="20">
        <v>213069</v>
      </c>
      <c r="F3364" s="20"/>
      <c r="G3364" s="20">
        <v>0</v>
      </c>
      <c r="H3364" s="20"/>
      <c r="I3364" s="20">
        <v>18700</v>
      </c>
      <c r="J3364" s="20"/>
      <c r="K3364" s="21">
        <v>18700</v>
      </c>
      <c r="L3364" s="20"/>
      <c r="M3364" s="21">
        <v>30000</v>
      </c>
      <c r="N3364" s="20"/>
      <c r="O3364" s="21">
        <v>0</v>
      </c>
      <c r="P3364" s="20"/>
      <c r="Q3364" s="21">
        <f t="shared" si="98"/>
        <v>30000</v>
      </c>
      <c r="S3364" s="4"/>
      <c r="T3364" s="7"/>
      <c r="AH3364" s="5"/>
    </row>
    <row r="3365" spans="1:34" s="3" customFormat="1" ht="11.85" customHeight="1" x14ac:dyDescent="0.2">
      <c r="A3365" s="3" t="s">
        <v>1421</v>
      </c>
      <c r="C3365" s="20">
        <v>0</v>
      </c>
      <c r="D3365" s="20"/>
      <c r="E3365" s="20">
        <v>0</v>
      </c>
      <c r="F3365" s="20"/>
      <c r="G3365" s="20">
        <v>0</v>
      </c>
      <c r="H3365" s="20"/>
      <c r="I3365" s="20">
        <v>0</v>
      </c>
      <c r="J3365" s="20"/>
      <c r="K3365" s="21">
        <v>0</v>
      </c>
      <c r="L3365" s="20"/>
      <c r="M3365" s="21">
        <v>0</v>
      </c>
      <c r="N3365" s="20"/>
      <c r="O3365" s="21">
        <v>0</v>
      </c>
      <c r="P3365" s="20"/>
      <c r="Q3365" s="21">
        <f t="shared" si="98"/>
        <v>0</v>
      </c>
      <c r="S3365" s="4"/>
      <c r="T3365" s="7"/>
      <c r="AH3365" s="5"/>
    </row>
    <row r="3366" spans="1:34" s="3" customFormat="1" ht="11.85" customHeight="1" x14ac:dyDescent="0.2">
      <c r="A3366" s="3" t="s">
        <v>1422</v>
      </c>
      <c r="C3366" s="16">
        <v>176625</v>
      </c>
      <c r="D3366" s="20"/>
      <c r="E3366" s="16">
        <v>146665</v>
      </c>
      <c r="F3366" s="20"/>
      <c r="G3366" s="16">
        <v>283955</v>
      </c>
      <c r="H3366" s="20"/>
      <c r="I3366" s="16">
        <v>243309</v>
      </c>
      <c r="J3366" s="20"/>
      <c r="K3366" s="17">
        <v>162659</v>
      </c>
      <c r="L3366" s="20"/>
      <c r="M3366" s="17">
        <v>0</v>
      </c>
      <c r="N3366" s="20"/>
      <c r="O3366" s="17">
        <v>0</v>
      </c>
      <c r="P3366" s="20"/>
      <c r="Q3366" s="17">
        <f t="shared" si="98"/>
        <v>0</v>
      </c>
      <c r="R3366" s="2"/>
      <c r="S3366" s="4"/>
      <c r="T3366" s="7"/>
      <c r="AH3366" s="5"/>
    </row>
    <row r="3367" spans="1:34" s="3" customFormat="1" ht="11.85" customHeight="1" x14ac:dyDescent="0.2">
      <c r="A3367" s="3" t="s">
        <v>306</v>
      </c>
      <c r="C3367" s="2">
        <f>SUM(C3360:C3366)</f>
        <v>645988.66</v>
      </c>
      <c r="D3367" s="2"/>
      <c r="E3367" s="2">
        <f>SUM(E3360:E3366)</f>
        <v>481516.86</v>
      </c>
      <c r="F3367" s="2"/>
      <c r="G3367" s="2">
        <f>SUM(G3360:G3366)</f>
        <v>727998.25</v>
      </c>
      <c r="H3367" s="2"/>
      <c r="I3367" s="2">
        <f>SUM(I3360:I3366)</f>
        <v>522045</v>
      </c>
      <c r="J3367" s="2"/>
      <c r="K3367" s="4">
        <f>SUM(K3360:K3366)</f>
        <v>581395</v>
      </c>
      <c r="L3367" s="2"/>
      <c r="M3367" s="4">
        <f>SUM(M3360:M3366)</f>
        <v>495000</v>
      </c>
      <c r="N3367" s="2"/>
      <c r="O3367" s="4">
        <f>SUM(O3360:O3366)</f>
        <v>0</v>
      </c>
      <c r="P3367" s="2"/>
      <c r="Q3367" s="4">
        <f>SUM(Q3360:Q3366)</f>
        <v>495000</v>
      </c>
      <c r="R3367" s="2"/>
      <c r="S3367" s="4"/>
      <c r="T3367" s="7"/>
      <c r="U3367" s="2"/>
      <c r="AH3367" s="5"/>
    </row>
    <row r="3368" spans="1:34" s="3" customFormat="1" ht="11.85" customHeight="1" x14ac:dyDescent="0.2">
      <c r="C3368" s="2"/>
      <c r="D3368" s="2"/>
      <c r="E3368" s="2"/>
      <c r="F3368" s="2"/>
      <c r="G3368" s="2"/>
      <c r="H3368" s="2"/>
      <c r="I3368" s="2"/>
      <c r="J3368" s="2"/>
      <c r="K3368" s="4"/>
      <c r="L3368" s="2"/>
      <c r="M3368" s="4"/>
      <c r="N3368" s="2"/>
      <c r="O3368" s="4"/>
      <c r="P3368" s="2"/>
      <c r="Q3368" s="4"/>
      <c r="S3368" s="4"/>
      <c r="T3368" s="15"/>
      <c r="AH3368" s="5"/>
    </row>
    <row r="3369" spans="1:34" s="3" customFormat="1" ht="11.85" customHeight="1" x14ac:dyDescent="0.2">
      <c r="A3369" s="3" t="s">
        <v>1423</v>
      </c>
      <c r="C3369" s="2">
        <f>C3300+C3316+C3340+C3344+C3357+C3367</f>
        <v>1645712.1</v>
      </c>
      <c r="D3369" s="2"/>
      <c r="E3369" s="2">
        <f>E3300+E3316+E3340+E3344+E3357+E3367</f>
        <v>1372637.27</v>
      </c>
      <c r="F3369" s="2"/>
      <c r="G3369" s="2">
        <f>G3300+G3316+G3340+G3344+G3357+G3367</f>
        <v>1415958.6600000001</v>
      </c>
      <c r="H3369" s="2"/>
      <c r="I3369" s="2">
        <f>I3300+I3316+I3340+I3344+I3357+I3367</f>
        <v>1500469</v>
      </c>
      <c r="J3369" s="2"/>
      <c r="K3369" s="4">
        <f>K3300+K3316+K3340+K3344+K3357+K3367</f>
        <v>1621989</v>
      </c>
      <c r="L3369" s="2"/>
      <c r="M3369" s="4">
        <f>M3300+M3316+M3340+M3344+M3357+M3367</f>
        <v>1310303</v>
      </c>
      <c r="N3369" s="2"/>
      <c r="O3369" s="4">
        <f>O3300+O3316+O3340+O3344+O3357+O3367</f>
        <v>0</v>
      </c>
      <c r="P3369" s="2"/>
      <c r="Q3369" s="4">
        <f>Q3300+Q3316+Q3340+Q3344+Q3357+Q3367</f>
        <v>1310303</v>
      </c>
      <c r="R3369" s="2"/>
      <c r="S3369" s="4"/>
      <c r="T3369" s="7"/>
      <c r="U3369" s="33"/>
      <c r="V3369" s="2"/>
      <c r="AH3369" s="5"/>
    </row>
    <row r="3370" spans="1:34" s="3" customFormat="1" ht="11.85" customHeight="1" x14ac:dyDescent="0.2">
      <c r="C3370" s="2"/>
      <c r="E3370" s="2"/>
      <c r="G3370" s="2"/>
      <c r="I3370" s="2"/>
      <c r="K3370" s="4"/>
      <c r="M3370" s="4"/>
      <c r="O3370" s="4"/>
      <c r="Q3370" s="4"/>
      <c r="S3370" s="4"/>
      <c r="T3370" s="7"/>
      <c r="AH3370" s="5"/>
    </row>
    <row r="3371" spans="1:34" s="3" customFormat="1" ht="11.85" customHeight="1" x14ac:dyDescent="0.2">
      <c r="C3371" s="2"/>
      <c r="E3371" s="2"/>
      <c r="G3371" s="2"/>
      <c r="I3371" s="2"/>
      <c r="K3371" s="4"/>
      <c r="M3371" s="4"/>
      <c r="O3371" s="4"/>
      <c r="Q3371" s="4"/>
      <c r="S3371" s="4"/>
      <c r="T3371" s="7"/>
      <c r="AH3371" s="5"/>
    </row>
    <row r="3372" spans="1:34" s="3" customFormat="1" ht="11.85" customHeight="1" x14ac:dyDescent="0.2">
      <c r="C3372" s="2"/>
      <c r="E3372" s="2"/>
      <c r="G3372" s="2"/>
      <c r="I3372" s="2"/>
      <c r="K3372" s="4"/>
      <c r="M3372" s="4"/>
      <c r="O3372" s="4"/>
      <c r="Q3372" s="4"/>
      <c r="S3372" s="4"/>
      <c r="T3372" s="7"/>
      <c r="AH3372" s="5"/>
    </row>
    <row r="3373" spans="1:34" s="3" customFormat="1" ht="11.85" customHeight="1" x14ac:dyDescent="0.2">
      <c r="C3373" s="2"/>
      <c r="E3373" s="2"/>
      <c r="G3373" s="2"/>
      <c r="I3373" s="2"/>
      <c r="K3373" s="4"/>
      <c r="M3373" s="4"/>
      <c r="O3373" s="4"/>
      <c r="Q3373" s="4"/>
      <c r="S3373" s="4"/>
      <c r="T3373" s="7"/>
      <c r="AH3373" s="5"/>
    </row>
    <row r="3374" spans="1:34" s="3" customFormat="1" ht="11.85" customHeight="1" x14ac:dyDescent="0.2">
      <c r="C3374" s="2"/>
      <c r="E3374" s="2"/>
      <c r="G3374" s="2"/>
      <c r="I3374" s="2"/>
      <c r="K3374" s="4"/>
      <c r="M3374" s="4"/>
      <c r="O3374" s="4"/>
      <c r="Q3374" s="4"/>
      <c r="S3374" s="4"/>
      <c r="T3374" s="7"/>
      <c r="AH3374" s="5"/>
    </row>
    <row r="3375" spans="1:34" s="3" customFormat="1" ht="11.85" customHeight="1" x14ac:dyDescent="0.2">
      <c r="C3375" s="2"/>
      <c r="E3375" s="2"/>
      <c r="G3375" s="2"/>
      <c r="I3375" s="2"/>
      <c r="K3375" s="4"/>
      <c r="M3375" s="4"/>
      <c r="O3375" s="4"/>
      <c r="Q3375" s="4"/>
      <c r="S3375" s="4"/>
      <c r="T3375" s="7"/>
      <c r="AH3375" s="5"/>
    </row>
    <row r="3376" spans="1:34" ht="11.85" customHeight="1" x14ac:dyDescent="0.2"/>
    <row r="3377" ht="11.85" customHeight="1" x14ac:dyDescent="0.2"/>
    <row r="3378" ht="11.85" customHeight="1" x14ac:dyDescent="0.2"/>
    <row r="3379" ht="11.85" customHeight="1" x14ac:dyDescent="0.2"/>
    <row r="3380" ht="11.85" customHeight="1" x14ac:dyDescent="0.2"/>
    <row r="3381" ht="11.85" customHeight="1" x14ac:dyDescent="0.2"/>
    <row r="3382" ht="11.85" customHeight="1" x14ac:dyDescent="0.2"/>
    <row r="3383" ht="11.85" customHeight="1" x14ac:dyDescent="0.2"/>
    <row r="3384" ht="11.85" customHeight="1" x14ac:dyDescent="0.2"/>
    <row r="3385" ht="11.85" customHeight="1" x14ac:dyDescent="0.2"/>
    <row r="3386" ht="11.85" customHeight="1" x14ac:dyDescent="0.2"/>
    <row r="3387" ht="11.85" customHeight="1" x14ac:dyDescent="0.2"/>
    <row r="3388" ht="11.85" customHeight="1" x14ac:dyDescent="0.2"/>
    <row r="3389" ht="11.85" customHeight="1" x14ac:dyDescent="0.2"/>
    <row r="3390" ht="11.85" customHeight="1" x14ac:dyDescent="0.2"/>
    <row r="3391" ht="11.85" customHeight="1" x14ac:dyDescent="0.2"/>
    <row r="3392" ht="11.85" customHeight="1" x14ac:dyDescent="0.2"/>
    <row r="3393" spans="1:34" ht="11.85" customHeight="1" x14ac:dyDescent="0.2"/>
    <row r="3394" spans="1:34" ht="11.85" customHeight="1" x14ac:dyDescent="0.2"/>
    <row r="3395" spans="1:34" ht="11.85" customHeight="1" x14ac:dyDescent="0.2"/>
    <row r="3396" spans="1:34" ht="11.85" customHeight="1" x14ac:dyDescent="0.2"/>
    <row r="3397" spans="1:34" ht="11.85" customHeight="1" x14ac:dyDescent="0.2"/>
    <row r="3398" spans="1:34" ht="11.85" customHeight="1" x14ac:dyDescent="0.2"/>
    <row r="3399" spans="1:34" ht="11.85" customHeight="1" x14ac:dyDescent="0.2"/>
    <row r="3400" spans="1:34" ht="11.85" customHeight="1" x14ac:dyDescent="0.2"/>
    <row r="3401" spans="1:34" ht="11.85" customHeight="1" x14ac:dyDescent="0.2"/>
    <row r="3402" spans="1:34" ht="11.85" customHeight="1" x14ac:dyDescent="0.2"/>
    <row r="3403" spans="1:34" ht="11.85" customHeight="1" x14ac:dyDescent="0.2"/>
    <row r="3404" spans="1:34" ht="11.85" customHeight="1" x14ac:dyDescent="0.2"/>
    <row r="3405" spans="1:34" ht="11.85" customHeight="1" x14ac:dyDescent="0.2"/>
    <row r="3406" spans="1:34" ht="11.85" customHeight="1" x14ac:dyDescent="0.2"/>
    <row r="3407" spans="1:34" ht="11.85" customHeight="1" x14ac:dyDescent="0.2"/>
    <row r="3408" spans="1:34" s="3" customFormat="1" ht="11.85" customHeight="1" x14ac:dyDescent="0.2">
      <c r="A3408" s="1"/>
      <c r="B3408" s="1"/>
      <c r="C3408" s="2"/>
      <c r="E3408" s="2" t="str">
        <f>$E$1</f>
        <v>CITY OF BRADY</v>
      </c>
      <c r="G3408" s="2"/>
      <c r="I3408" s="2"/>
      <c r="K3408" s="4"/>
      <c r="M3408" s="4"/>
      <c r="O3408" s="4"/>
      <c r="Q3408" s="4"/>
      <c r="S3408" s="4"/>
      <c r="T3408" s="7"/>
      <c r="AH3408" s="5"/>
    </row>
    <row r="3409" spans="1:34" s="3" customFormat="1" ht="11.85" customHeight="1" x14ac:dyDescent="0.2">
      <c r="C3409" s="2"/>
      <c r="E3409" s="2" t="str">
        <f>$E$2</f>
        <v>BUDGET REPORT</v>
      </c>
      <c r="G3409" s="2"/>
      <c r="I3409" s="2"/>
      <c r="K3409" s="4"/>
      <c r="M3409" s="4"/>
      <c r="O3409" s="4"/>
      <c r="Q3409" s="4"/>
      <c r="S3409" s="4"/>
      <c r="T3409" s="7"/>
      <c r="AH3409" s="5"/>
    </row>
    <row r="3410" spans="1:34" s="3" customFormat="1" ht="11.85" customHeight="1" x14ac:dyDescent="0.2">
      <c r="C3410" s="2"/>
      <c r="E3410" s="2" t="str">
        <f>$E$3</f>
        <v>FISCAL YEAR 2017 - 2018</v>
      </c>
      <c r="G3410" s="2"/>
      <c r="I3410" s="2"/>
      <c r="K3410" s="4"/>
      <c r="M3410" s="4"/>
      <c r="O3410" s="4"/>
      <c r="Q3410" s="4"/>
      <c r="S3410" s="4"/>
      <c r="T3410" s="7"/>
      <c r="AH3410" s="5"/>
    </row>
    <row r="3411" spans="1:34" s="3" customFormat="1" ht="11.85" customHeight="1" x14ac:dyDescent="0.2">
      <c r="A3411" s="3" t="s">
        <v>1350</v>
      </c>
      <c r="C3411" s="2"/>
      <c r="E3411" s="2"/>
      <c r="G3411" s="2"/>
      <c r="I3411" s="2"/>
      <c r="K3411" s="4"/>
      <c r="M3411" s="4"/>
      <c r="O3411" s="4"/>
      <c r="Q3411" s="4"/>
      <c r="S3411" s="4"/>
      <c r="T3411" s="7"/>
      <c r="AH3411" s="5"/>
    </row>
    <row r="3412" spans="1:34" s="3" customFormat="1" ht="11.85" customHeight="1" x14ac:dyDescent="0.2">
      <c r="C3412" s="2"/>
      <c r="E3412" s="2"/>
      <c r="G3412" s="2"/>
      <c r="I3412" s="2"/>
      <c r="K3412" s="4"/>
      <c r="M3412" s="4"/>
      <c r="O3412" s="4"/>
      <c r="Q3412" s="4"/>
      <c r="S3412" s="4"/>
      <c r="T3412" s="7"/>
      <c r="AH3412" s="5"/>
    </row>
    <row r="3413" spans="1:34" s="3" customFormat="1" ht="11.85" customHeight="1" x14ac:dyDescent="0.2">
      <c r="C3413" s="2"/>
      <c r="E3413" s="2"/>
      <c r="G3413" s="2"/>
      <c r="I3413" s="49" t="str">
        <f>$I$6</f>
        <v>(----- 2016-2017 ------)</v>
      </c>
      <c r="J3413" s="49"/>
      <c r="K3413" s="49"/>
      <c r="L3413" s="8"/>
      <c r="M3413" s="49" t="str">
        <f>$M$6</f>
        <v>2017-2018</v>
      </c>
      <c r="N3413" s="49"/>
      <c r="O3413" s="49"/>
      <c r="P3413" s="49"/>
      <c r="Q3413" s="49"/>
      <c r="S3413" s="4"/>
      <c r="T3413" s="7"/>
      <c r="AH3413" s="5"/>
    </row>
    <row r="3414" spans="1:34" s="3" customFormat="1" ht="11.85" customHeight="1" x14ac:dyDescent="0.2">
      <c r="C3414" s="9" t="str">
        <f>$C$7</f>
        <v>2013-2014</v>
      </c>
      <c r="D3414" s="8"/>
      <c r="E3414" s="9" t="str">
        <f>$E$7</f>
        <v>2014-2015</v>
      </c>
      <c r="F3414" s="8"/>
      <c r="G3414" s="9" t="str">
        <f>$G$7</f>
        <v>2015-2016</v>
      </c>
      <c r="H3414" s="8"/>
      <c r="I3414" s="9" t="s">
        <v>9</v>
      </c>
      <c r="J3414" s="8"/>
      <c r="K3414" s="10" t="str">
        <f>+$K$7</f>
        <v>PROJECTED</v>
      </c>
      <c r="L3414" s="8"/>
      <c r="M3414" s="10" t="str">
        <f>$M$7</f>
        <v>2017-2018</v>
      </c>
      <c r="N3414" s="8"/>
      <c r="O3414" s="10" t="str">
        <f>$O$7</f>
        <v>2017-2018</v>
      </c>
      <c r="P3414" s="8"/>
      <c r="Q3414" s="10" t="str">
        <f>$Q$7</f>
        <v>APPROVED</v>
      </c>
      <c r="S3414" s="4"/>
      <c r="T3414" s="7"/>
      <c r="AH3414" s="5"/>
    </row>
    <row r="3415" spans="1:34" s="3" customFormat="1" ht="11.85" customHeight="1" x14ac:dyDescent="0.2">
      <c r="A3415" s="11" t="s">
        <v>247</v>
      </c>
      <c r="C3415" s="12" t="s">
        <v>12</v>
      </c>
      <c r="D3415" s="8"/>
      <c r="E3415" s="12" t="s">
        <v>12</v>
      </c>
      <c r="F3415" s="8"/>
      <c r="G3415" s="12" t="s">
        <v>12</v>
      </c>
      <c r="H3415" s="8"/>
      <c r="I3415" s="12" t="s">
        <v>13</v>
      </c>
      <c r="J3415" s="8"/>
      <c r="K3415" s="13" t="s">
        <v>13</v>
      </c>
      <c r="L3415" s="8"/>
      <c r="M3415" s="13" t="str">
        <f>$M$8</f>
        <v>BASE</v>
      </c>
      <c r="N3415" s="8"/>
      <c r="O3415" s="13" t="str">
        <f>$O$8</f>
        <v>SUPPLEMENTAL</v>
      </c>
      <c r="P3415" s="8"/>
      <c r="Q3415" s="13" t="str">
        <f>$Q$8</f>
        <v>BUDGET</v>
      </c>
      <c r="S3415" s="4"/>
      <c r="T3415" s="7"/>
      <c r="AH3415" s="5"/>
    </row>
    <row r="3416" spans="1:34" s="3" customFormat="1" ht="11.85" customHeight="1" x14ac:dyDescent="0.2">
      <c r="C3416" s="2"/>
      <c r="E3416" s="2"/>
      <c r="G3416" s="2"/>
      <c r="I3416" s="2"/>
      <c r="K3416" s="4"/>
      <c r="M3416" s="4"/>
      <c r="O3416" s="4"/>
      <c r="Q3416" s="4"/>
      <c r="S3416" s="4"/>
      <c r="T3416" s="7"/>
      <c r="AH3416" s="5"/>
    </row>
    <row r="3417" spans="1:34" s="3" customFormat="1" ht="11.85" customHeight="1" thickBot="1" x14ac:dyDescent="0.25">
      <c r="A3417" s="3" t="s">
        <v>1065</v>
      </c>
      <c r="C3417" s="23">
        <f>C3369</f>
        <v>1645712.1</v>
      </c>
      <c r="D3417" s="2"/>
      <c r="E3417" s="23">
        <f>E3369</f>
        <v>1372637.27</v>
      </c>
      <c r="F3417" s="2"/>
      <c r="G3417" s="23">
        <f>G3369</f>
        <v>1415958.6600000001</v>
      </c>
      <c r="H3417" s="2"/>
      <c r="I3417" s="23">
        <f>I3369</f>
        <v>1500469</v>
      </c>
      <c r="J3417" s="2"/>
      <c r="K3417" s="24">
        <f>K3369</f>
        <v>1621989</v>
      </c>
      <c r="L3417" s="2"/>
      <c r="M3417" s="24">
        <f>M3369</f>
        <v>1310303</v>
      </c>
      <c r="N3417" s="2"/>
      <c r="O3417" s="24">
        <f>O3369</f>
        <v>0</v>
      </c>
      <c r="P3417" s="2"/>
      <c r="Q3417" s="24">
        <f>Q3369</f>
        <v>1310303</v>
      </c>
      <c r="R3417" s="2"/>
      <c r="S3417" s="4"/>
      <c r="T3417" s="7"/>
      <c r="U3417" s="2"/>
      <c r="V3417" s="2"/>
      <c r="AH3417" s="5"/>
    </row>
    <row r="3418" spans="1:34" s="3" customFormat="1" ht="11.85" customHeight="1" thickTop="1" x14ac:dyDescent="0.2">
      <c r="C3418" s="2"/>
      <c r="D3418" s="2"/>
      <c r="E3418" s="2"/>
      <c r="F3418" s="2"/>
      <c r="G3418" s="2"/>
      <c r="H3418" s="2"/>
      <c r="I3418" s="2"/>
      <c r="J3418" s="2"/>
      <c r="K3418" s="4"/>
      <c r="L3418" s="2"/>
      <c r="M3418" s="4"/>
      <c r="N3418" s="2"/>
      <c r="O3418" s="4"/>
      <c r="P3418" s="2"/>
      <c r="Q3418" s="4"/>
      <c r="S3418" s="4"/>
      <c r="T3418" s="7"/>
      <c r="AH3418" s="5"/>
    </row>
    <row r="3419" spans="1:34" s="3" customFormat="1" ht="11.85" customHeight="1" thickBot="1" x14ac:dyDescent="0.25">
      <c r="A3419" s="3" t="s">
        <v>1066</v>
      </c>
      <c r="C3419" s="23">
        <f>C3258-C3417</f>
        <v>107244.41999999969</v>
      </c>
      <c r="D3419" s="2"/>
      <c r="E3419" s="23">
        <f>E3258-E3417</f>
        <v>145026.75</v>
      </c>
      <c r="F3419" s="2"/>
      <c r="G3419" s="23">
        <f>G3258-G3417</f>
        <v>-212862.03000000049</v>
      </c>
      <c r="H3419" s="2"/>
      <c r="I3419" s="23">
        <f>I3258-I3417</f>
        <v>-312689</v>
      </c>
      <c r="J3419" s="2"/>
      <c r="K3419" s="23">
        <f>K3258-K3417</f>
        <v>-467039</v>
      </c>
      <c r="L3419" s="2"/>
      <c r="M3419" s="23">
        <f>M3258-M3417</f>
        <v>-185303</v>
      </c>
      <c r="N3419" s="2"/>
      <c r="O3419" s="23">
        <f>O3258-O3417</f>
        <v>0</v>
      </c>
      <c r="P3419" s="2"/>
      <c r="Q3419" s="23">
        <f>Q3258-Q3417</f>
        <v>-185303</v>
      </c>
      <c r="S3419" s="4"/>
      <c r="T3419" s="7"/>
      <c r="AH3419" s="5"/>
    </row>
    <row r="3420" spans="1:34" s="3" customFormat="1" ht="11.85" customHeight="1" thickTop="1" x14ac:dyDescent="0.2">
      <c r="C3420" s="2"/>
      <c r="D3420" s="2"/>
      <c r="E3420" s="2"/>
      <c r="F3420" s="2"/>
      <c r="G3420" s="2"/>
      <c r="H3420" s="2"/>
      <c r="I3420" s="2"/>
      <c r="J3420" s="2"/>
      <c r="K3420" s="4"/>
      <c r="L3420" s="2"/>
      <c r="M3420" s="4"/>
      <c r="N3420" s="2"/>
      <c r="O3420" s="4"/>
      <c r="P3420" s="2"/>
      <c r="Q3420" s="4"/>
      <c r="S3420" s="4"/>
      <c r="T3420" s="7"/>
      <c r="AH3420" s="5"/>
    </row>
    <row r="3421" spans="1:34" s="3" customFormat="1" ht="11.85" customHeight="1" x14ac:dyDescent="0.2">
      <c r="C3421" s="2"/>
      <c r="D3421" s="2"/>
      <c r="E3421" s="2"/>
      <c r="F3421" s="2"/>
      <c r="G3421" s="2"/>
      <c r="H3421" s="2"/>
      <c r="I3421" s="2"/>
      <c r="J3421" s="2"/>
      <c r="K3421" s="4"/>
      <c r="L3421" s="2"/>
      <c r="M3421" s="4"/>
      <c r="N3421" s="2"/>
      <c r="O3421" s="4"/>
      <c r="P3421" s="2"/>
      <c r="Q3421" s="4"/>
      <c r="S3421" s="4"/>
      <c r="T3421" s="7"/>
      <c r="AH3421" s="5"/>
    </row>
    <row r="3422" spans="1:34" s="3" customFormat="1" ht="11.85" customHeight="1" x14ac:dyDescent="0.2">
      <c r="A3422" s="3" t="s">
        <v>1067</v>
      </c>
      <c r="C3422" s="2"/>
      <c r="D3422" s="2"/>
      <c r="E3422" s="2"/>
      <c r="F3422" s="2"/>
      <c r="G3422" s="2"/>
      <c r="H3422" s="2"/>
      <c r="I3422" s="2"/>
      <c r="J3422" s="2"/>
      <c r="K3422" s="4"/>
      <c r="L3422" s="2"/>
      <c r="M3422" s="4"/>
      <c r="N3422" s="2"/>
      <c r="O3422" s="4"/>
      <c r="P3422" s="2"/>
      <c r="Q3422" s="4"/>
      <c r="S3422" s="4"/>
      <c r="T3422" s="7"/>
      <c r="AH3422" s="5"/>
    </row>
    <row r="3423" spans="1:34" s="3" customFormat="1" ht="11.85" customHeight="1" thickBot="1" x14ac:dyDescent="0.25">
      <c r="A3423" s="3" t="s">
        <v>17</v>
      </c>
      <c r="C3423" s="23">
        <f>C3228+C3258-C3417</f>
        <v>1286592.4099999997</v>
      </c>
      <c r="D3423" s="2"/>
      <c r="E3423" s="23">
        <f>E3228+E3258-E3417</f>
        <v>1431619.1599999997</v>
      </c>
      <c r="F3423" s="2"/>
      <c r="G3423" s="23">
        <f>G3228+G3258-G3417</f>
        <v>1218757.129999999</v>
      </c>
      <c r="H3423" s="2"/>
      <c r="I3423" s="23">
        <f>I3228+I3258-I3417</f>
        <v>906068.12999999896</v>
      </c>
      <c r="J3423" s="2"/>
      <c r="K3423" s="24">
        <f>K3228+K3258-K3417</f>
        <v>751718.12999999896</v>
      </c>
      <c r="L3423" s="2"/>
      <c r="M3423" s="24">
        <f>M3228+M3258-M3417</f>
        <v>566415.12999999896</v>
      </c>
      <c r="N3423" s="2"/>
      <c r="O3423" s="4"/>
      <c r="P3423" s="2"/>
      <c r="Q3423" s="24">
        <f>Q3228+Q3258-Q3417</f>
        <v>566415.12999999896</v>
      </c>
      <c r="S3423" s="4"/>
      <c r="T3423" s="7"/>
      <c r="U3423" s="2"/>
      <c r="AH3423" s="5"/>
    </row>
    <row r="3424" spans="1:34" ht="11.85" customHeight="1" thickTop="1" x14ac:dyDescent="0.2"/>
    <row r="3425" ht="11.85" customHeight="1" x14ac:dyDescent="0.2"/>
    <row r="3426" ht="11.85" customHeight="1" x14ac:dyDescent="0.2"/>
    <row r="3427" ht="11.85" customHeight="1" x14ac:dyDescent="0.2"/>
    <row r="3428" ht="11.85" customHeight="1" x14ac:dyDescent="0.2"/>
    <row r="3429" ht="11.85" customHeight="1" x14ac:dyDescent="0.2"/>
    <row r="3430" ht="11.85" customHeight="1" x14ac:dyDescent="0.2"/>
    <row r="3431" ht="11.85" customHeight="1" x14ac:dyDescent="0.2"/>
    <row r="3432" ht="11.85" customHeight="1" x14ac:dyDescent="0.2"/>
    <row r="3433" ht="11.85" customHeight="1" x14ac:dyDescent="0.2"/>
    <row r="3434" ht="11.85" customHeight="1" x14ac:dyDescent="0.2"/>
    <row r="3435" ht="11.85" customHeight="1" x14ac:dyDescent="0.2"/>
    <row r="3436" ht="11.85" customHeight="1" x14ac:dyDescent="0.2"/>
    <row r="3437" ht="11.85" customHeight="1" x14ac:dyDescent="0.2"/>
    <row r="3438" ht="11.85" customHeight="1" x14ac:dyDescent="0.2"/>
    <row r="3439" ht="11.85" customHeight="1" x14ac:dyDescent="0.2"/>
    <row r="3440" ht="11.85" customHeight="1" x14ac:dyDescent="0.2"/>
    <row r="3441" spans="3:34" ht="11.85" customHeight="1" x14ac:dyDescent="0.2"/>
    <row r="3442" spans="3:34" ht="11.85" customHeight="1" x14ac:dyDescent="0.2"/>
    <row r="3443" spans="3:34" ht="11.85" customHeight="1" x14ac:dyDescent="0.2"/>
    <row r="3444" spans="3:34" ht="11.85" customHeight="1" x14ac:dyDescent="0.2"/>
    <row r="3445" spans="3:34" ht="11.85" customHeight="1" x14ac:dyDescent="0.2"/>
    <row r="3446" spans="3:34" ht="11.85" customHeight="1" x14ac:dyDescent="0.2"/>
    <row r="3447" spans="3:34" ht="11.85" customHeight="1" x14ac:dyDescent="0.2"/>
    <row r="3448" spans="3:34" ht="11.85" customHeight="1" x14ac:dyDescent="0.2"/>
    <row r="3449" spans="3:34" ht="11.85" customHeight="1" x14ac:dyDescent="0.2"/>
    <row r="3450" spans="3:34" ht="11.85" customHeight="1" x14ac:dyDescent="0.2"/>
    <row r="3451" spans="3:34" ht="11.85" customHeight="1" x14ac:dyDescent="0.2"/>
    <row r="3452" spans="3:34" ht="11.85" customHeight="1" x14ac:dyDescent="0.2"/>
    <row r="3453" spans="3:34" ht="11.85" customHeight="1" x14ac:dyDescent="0.2"/>
    <row r="3454" spans="3:34" ht="11.85" customHeight="1" x14ac:dyDescent="0.2"/>
    <row r="3455" spans="3:34" ht="11.85" customHeight="1" x14ac:dyDescent="0.2"/>
    <row r="3456" spans="3:34" s="3" customFormat="1" ht="11.85" customHeight="1" x14ac:dyDescent="0.2">
      <c r="C3456" s="2"/>
      <c r="E3456" s="2"/>
      <c r="G3456" s="2"/>
      <c r="I3456" s="2"/>
      <c r="K3456" s="4"/>
      <c r="M3456" s="4"/>
      <c r="O3456" s="4"/>
      <c r="Q3456" s="4"/>
      <c r="S3456" s="4"/>
      <c r="T3456" s="7"/>
      <c r="AH3456" s="5"/>
    </row>
    <row r="3457" spans="1:34" s="3" customFormat="1" ht="11.85" customHeight="1" x14ac:dyDescent="0.2">
      <c r="C3457" s="2"/>
      <c r="E3457" s="2"/>
      <c r="G3457" s="2"/>
      <c r="I3457" s="2"/>
      <c r="K3457" s="4"/>
      <c r="M3457" s="4"/>
      <c r="O3457" s="4"/>
      <c r="Q3457" s="4"/>
      <c r="S3457" s="4"/>
      <c r="T3457" s="7"/>
      <c r="AH3457" s="5"/>
    </row>
    <row r="3458" spans="1:34" s="3" customFormat="1" ht="11.85" customHeight="1" x14ac:dyDescent="0.2">
      <c r="C3458" s="2"/>
      <c r="E3458" s="2"/>
      <c r="G3458" s="2"/>
      <c r="I3458" s="2"/>
      <c r="K3458" s="4"/>
      <c r="M3458" s="4"/>
      <c r="O3458" s="4"/>
      <c r="Q3458" s="4"/>
      <c r="S3458" s="4"/>
      <c r="T3458" s="7"/>
      <c r="AH3458" s="5"/>
    </row>
    <row r="3459" spans="1:34" s="3" customFormat="1" ht="11.85" customHeight="1" x14ac:dyDescent="0.2">
      <c r="C3459" s="2"/>
      <c r="E3459" s="2"/>
      <c r="G3459" s="2"/>
      <c r="I3459" s="2"/>
      <c r="K3459" s="4"/>
      <c r="M3459" s="4"/>
      <c r="O3459" s="4"/>
      <c r="Q3459" s="4"/>
      <c r="S3459" s="4"/>
      <c r="T3459" s="7"/>
      <c r="AH3459" s="5"/>
    </row>
    <row r="3460" spans="1:34" s="3" customFormat="1" ht="11.85" customHeight="1" x14ac:dyDescent="0.2">
      <c r="C3460" s="2"/>
      <c r="E3460" s="2"/>
      <c r="G3460" s="2"/>
      <c r="I3460" s="2"/>
      <c r="K3460" s="4"/>
      <c r="M3460" s="4"/>
      <c r="O3460" s="4"/>
      <c r="Q3460" s="4"/>
      <c r="S3460" s="4"/>
      <c r="T3460" s="7"/>
      <c r="AH3460" s="5"/>
    </row>
    <row r="3461" spans="1:34" s="3" customFormat="1" ht="11.85" customHeight="1" x14ac:dyDescent="0.2">
      <c r="C3461" s="2"/>
      <c r="E3461" s="2"/>
      <c r="G3461" s="2"/>
      <c r="I3461" s="2"/>
      <c r="K3461" s="4"/>
      <c r="M3461" s="4"/>
      <c r="O3461" s="4"/>
      <c r="Q3461" s="4"/>
      <c r="S3461" s="4"/>
      <c r="T3461" s="7"/>
      <c r="AH3461" s="5"/>
    </row>
    <row r="3462" spans="1:34" s="3" customFormat="1" ht="11.85" customHeight="1" x14ac:dyDescent="0.2">
      <c r="C3462" s="2"/>
      <c r="E3462" s="2"/>
      <c r="G3462" s="2"/>
      <c r="I3462" s="2"/>
      <c r="K3462" s="4"/>
      <c r="M3462" s="4"/>
      <c r="O3462" s="4"/>
      <c r="Q3462" s="4"/>
      <c r="S3462" s="4"/>
      <c r="T3462" s="7"/>
      <c r="AH3462" s="5"/>
    </row>
    <row r="3463" spans="1:34" s="3" customFormat="1" ht="11.85" customHeight="1" x14ac:dyDescent="0.2">
      <c r="C3463" s="2"/>
      <c r="E3463" s="2"/>
      <c r="G3463" s="2"/>
      <c r="I3463" s="2"/>
      <c r="K3463" s="4"/>
      <c r="M3463" s="4"/>
      <c r="O3463" s="4"/>
      <c r="Q3463" s="4"/>
      <c r="S3463" s="4"/>
      <c r="T3463" s="7"/>
      <c r="AH3463" s="5"/>
    </row>
    <row r="3464" spans="1:34" s="3" customFormat="1" ht="11.85" customHeight="1" x14ac:dyDescent="0.2">
      <c r="C3464" s="2"/>
      <c r="E3464" s="2"/>
      <c r="G3464" s="2"/>
      <c r="I3464" s="2"/>
      <c r="K3464" s="4"/>
      <c r="M3464" s="4"/>
      <c r="O3464" s="4"/>
      <c r="Q3464" s="4"/>
      <c r="S3464" s="4"/>
      <c r="T3464" s="7"/>
      <c r="AH3464" s="5"/>
    </row>
    <row r="3465" spans="1:34" s="3" customFormat="1" ht="11.85" customHeight="1" x14ac:dyDescent="0.2">
      <c r="C3465" s="2"/>
      <c r="E3465" s="2"/>
      <c r="G3465" s="2"/>
      <c r="I3465" s="2"/>
      <c r="K3465" s="4"/>
      <c r="M3465" s="4"/>
      <c r="O3465" s="4"/>
      <c r="Q3465" s="4"/>
      <c r="S3465" s="4"/>
      <c r="T3465" s="7"/>
      <c r="AH3465" s="5"/>
    </row>
    <row r="3466" spans="1:34" s="3" customFormat="1" ht="11.85" customHeight="1" x14ac:dyDescent="0.2">
      <c r="C3466" s="2"/>
      <c r="E3466" s="2"/>
      <c r="G3466" s="2"/>
      <c r="I3466" s="2"/>
      <c r="K3466" s="4"/>
      <c r="M3466" s="4"/>
      <c r="O3466" s="4"/>
      <c r="Q3466" s="4"/>
      <c r="S3466" s="4"/>
      <c r="T3466" s="7"/>
      <c r="AH3466" s="5"/>
    </row>
    <row r="3467" spans="1:34" s="3" customFormat="1" ht="11.85" customHeight="1" x14ac:dyDescent="0.2">
      <c r="C3467" s="2"/>
      <c r="E3467" s="2"/>
      <c r="G3467" s="2"/>
      <c r="I3467" s="2"/>
      <c r="K3467" s="4"/>
      <c r="M3467" s="4"/>
      <c r="O3467" s="4"/>
      <c r="Q3467" s="4"/>
      <c r="S3467" s="4"/>
      <c r="T3467" s="7"/>
      <c r="AH3467" s="5"/>
    </row>
    <row r="3468" spans="1:34" s="3" customFormat="1" ht="11.85" customHeight="1" x14ac:dyDescent="0.2">
      <c r="C3468" s="2"/>
      <c r="E3468" s="2"/>
      <c r="G3468" s="2"/>
      <c r="I3468" s="2"/>
      <c r="K3468" s="4"/>
      <c r="M3468" s="4"/>
      <c r="O3468" s="4"/>
      <c r="Q3468" s="4"/>
      <c r="S3468" s="4"/>
      <c r="T3468" s="7"/>
      <c r="AH3468" s="5"/>
    </row>
    <row r="3469" spans="1:34" s="3" customFormat="1" ht="11.85" customHeight="1" x14ac:dyDescent="0.2">
      <c r="C3469" s="2"/>
      <c r="E3469" s="2"/>
      <c r="G3469" s="2"/>
      <c r="I3469" s="2"/>
      <c r="K3469" s="4"/>
      <c r="M3469" s="4"/>
      <c r="O3469" s="4"/>
      <c r="Q3469" s="4"/>
      <c r="S3469" s="4"/>
      <c r="T3469" s="7"/>
      <c r="AH3469" s="5"/>
    </row>
    <row r="3470" spans="1:34" s="3" customFormat="1" ht="11.85" customHeight="1" x14ac:dyDescent="0.2">
      <c r="C3470" s="2"/>
      <c r="E3470" s="2"/>
      <c r="G3470" s="2"/>
      <c r="I3470" s="2"/>
      <c r="K3470" s="4"/>
      <c r="M3470" s="4"/>
      <c r="O3470" s="4"/>
      <c r="Q3470" s="4"/>
      <c r="S3470" s="4"/>
      <c r="T3470" s="7"/>
      <c r="AH3470" s="5"/>
    </row>
    <row r="3471" spans="1:34" s="3" customFormat="1" ht="11.85" customHeight="1" x14ac:dyDescent="0.2">
      <c r="A3471" s="1"/>
      <c r="B3471" s="1"/>
      <c r="C3471" s="2"/>
      <c r="E3471" s="2" t="str">
        <f>$E$1</f>
        <v>CITY OF BRADY</v>
      </c>
      <c r="G3471" s="2"/>
      <c r="I3471" s="2"/>
      <c r="K3471" s="4"/>
      <c r="M3471" s="4"/>
      <c r="O3471" s="4"/>
      <c r="Q3471" s="4"/>
      <c r="S3471" s="4"/>
      <c r="T3471" s="7"/>
      <c r="AH3471" s="5"/>
    </row>
    <row r="3472" spans="1:34" s="7" customFormat="1" ht="11.85" customHeight="1" x14ac:dyDescent="0.2">
      <c r="A3472" s="3"/>
      <c r="B3472" s="3"/>
      <c r="C3472" s="2"/>
      <c r="D3472" s="3"/>
      <c r="E3472" s="2" t="str">
        <f>$E$2</f>
        <v>BUDGET REPORT</v>
      </c>
      <c r="F3472" s="3"/>
      <c r="G3472" s="2"/>
      <c r="H3472" s="3"/>
      <c r="I3472" s="2"/>
      <c r="J3472" s="3"/>
      <c r="K3472" s="4"/>
      <c r="L3472" s="3"/>
      <c r="M3472" s="4"/>
      <c r="N3472" s="3"/>
      <c r="O3472" s="4"/>
      <c r="P3472" s="3"/>
      <c r="Q3472" s="4"/>
      <c r="R3472" s="3"/>
      <c r="S3472" s="4"/>
      <c r="U3472" s="3"/>
      <c r="V3472" s="3"/>
      <c r="W3472" s="3"/>
      <c r="X3472" s="3"/>
      <c r="Y3472" s="3"/>
      <c r="Z3472" s="3"/>
      <c r="AA3472" s="3"/>
      <c r="AB3472" s="3"/>
      <c r="AC3472" s="3"/>
      <c r="AD3472" s="3"/>
      <c r="AE3472" s="3"/>
      <c r="AF3472" s="3"/>
      <c r="AG3472" s="3"/>
      <c r="AH3472" s="5"/>
    </row>
    <row r="3473" spans="1:34" s="7" customFormat="1" ht="11.85" customHeight="1" x14ac:dyDescent="0.2">
      <c r="A3473" s="3"/>
      <c r="B3473" s="3"/>
      <c r="C3473" s="2"/>
      <c r="D3473" s="3"/>
      <c r="E3473" s="2" t="str">
        <f>$E$3</f>
        <v>FISCAL YEAR 2017 - 2018</v>
      </c>
      <c r="F3473" s="3"/>
      <c r="G3473" s="2"/>
      <c r="H3473" s="3"/>
      <c r="I3473" s="2"/>
      <c r="J3473" s="3"/>
      <c r="K3473" s="4"/>
      <c r="L3473" s="3"/>
      <c r="M3473" s="4"/>
      <c r="N3473" s="3"/>
      <c r="O3473" s="4"/>
      <c r="P3473" s="3"/>
      <c r="Q3473" s="4"/>
      <c r="R3473" s="3"/>
      <c r="S3473" s="4"/>
      <c r="U3473" s="3"/>
      <c r="V3473" s="3"/>
      <c r="W3473" s="3"/>
      <c r="X3473" s="3"/>
      <c r="Y3473" s="3"/>
      <c r="Z3473" s="3"/>
      <c r="AA3473" s="3"/>
      <c r="AB3473" s="3"/>
      <c r="AC3473" s="3"/>
      <c r="AD3473" s="3"/>
      <c r="AE3473" s="3"/>
      <c r="AF3473" s="3"/>
      <c r="AG3473" s="3"/>
      <c r="AH3473" s="5"/>
    </row>
    <row r="3474" spans="1:34" s="7" customFormat="1" ht="11.85" customHeight="1" x14ac:dyDescent="0.2">
      <c r="A3474" s="3" t="s">
        <v>1424</v>
      </c>
      <c r="B3474" s="3"/>
      <c r="C3474" s="2"/>
      <c r="D3474" s="3"/>
      <c r="E3474" s="2"/>
      <c r="F3474" s="3"/>
      <c r="G3474" s="2"/>
      <c r="H3474" s="3"/>
      <c r="I3474" s="2"/>
      <c r="J3474" s="3"/>
      <c r="K3474" s="4"/>
      <c r="L3474" s="3"/>
      <c r="M3474" s="4"/>
      <c r="N3474" s="3"/>
      <c r="O3474" s="4"/>
      <c r="P3474" s="3"/>
      <c r="Q3474" s="4"/>
      <c r="R3474" s="3"/>
      <c r="S3474" s="4"/>
      <c r="U3474" s="3"/>
      <c r="V3474" s="3"/>
      <c r="W3474" s="3"/>
      <c r="X3474" s="3"/>
      <c r="Y3474" s="3"/>
      <c r="Z3474" s="3"/>
      <c r="AA3474" s="3"/>
      <c r="AB3474" s="3"/>
      <c r="AC3474" s="3"/>
      <c r="AD3474" s="3"/>
      <c r="AE3474" s="3"/>
      <c r="AF3474" s="3"/>
      <c r="AG3474" s="3"/>
      <c r="AH3474" s="5"/>
    </row>
    <row r="3475" spans="1:34" s="7" customFormat="1" ht="11.85" customHeight="1" x14ac:dyDescent="0.2">
      <c r="A3475" s="3"/>
      <c r="B3475" s="3"/>
      <c r="C3475" s="2"/>
      <c r="D3475" s="3"/>
      <c r="E3475" s="2"/>
      <c r="F3475" s="3"/>
      <c r="G3475" s="2"/>
      <c r="H3475" s="3"/>
      <c r="I3475" s="2"/>
      <c r="J3475" s="3"/>
      <c r="K3475" s="4"/>
      <c r="L3475" s="3"/>
      <c r="M3475" s="4"/>
      <c r="N3475" s="3"/>
      <c r="O3475" s="4"/>
      <c r="P3475" s="3"/>
      <c r="Q3475" s="4"/>
      <c r="R3475" s="3"/>
      <c r="S3475" s="4"/>
      <c r="U3475" s="3"/>
      <c r="V3475" s="3"/>
      <c r="W3475" s="3"/>
      <c r="X3475" s="3"/>
      <c r="Y3475" s="3"/>
      <c r="Z3475" s="3"/>
      <c r="AA3475" s="3"/>
      <c r="AB3475" s="3"/>
      <c r="AC3475" s="3"/>
      <c r="AD3475" s="3"/>
      <c r="AE3475" s="3"/>
      <c r="AF3475" s="3"/>
      <c r="AG3475" s="3"/>
      <c r="AH3475" s="5"/>
    </row>
    <row r="3476" spans="1:34" s="7" customFormat="1" ht="11.85" customHeight="1" x14ac:dyDescent="0.2">
      <c r="A3476" s="3"/>
      <c r="B3476" s="3"/>
      <c r="C3476" s="2"/>
      <c r="D3476" s="3"/>
      <c r="E3476" s="2"/>
      <c r="F3476" s="3"/>
      <c r="G3476" s="2"/>
      <c r="H3476" s="3"/>
      <c r="I3476" s="49" t="str">
        <f>$I$6</f>
        <v>(----- 2016-2017 ------)</v>
      </c>
      <c r="J3476" s="49"/>
      <c r="K3476" s="49"/>
      <c r="L3476" s="8"/>
      <c r="M3476" s="49" t="str">
        <f>$M$6</f>
        <v>2017-2018</v>
      </c>
      <c r="N3476" s="49"/>
      <c r="O3476" s="49"/>
      <c r="P3476" s="49"/>
      <c r="Q3476" s="49"/>
      <c r="R3476" s="3"/>
      <c r="S3476" s="4"/>
      <c r="U3476" s="3"/>
      <c r="V3476" s="3"/>
      <c r="W3476" s="3"/>
      <c r="X3476" s="3"/>
      <c r="Y3476" s="3"/>
      <c r="Z3476" s="3"/>
      <c r="AA3476" s="3"/>
      <c r="AB3476" s="3"/>
      <c r="AC3476" s="3"/>
      <c r="AD3476" s="3"/>
      <c r="AE3476" s="3"/>
      <c r="AF3476" s="3"/>
      <c r="AG3476" s="3"/>
      <c r="AH3476" s="5"/>
    </row>
    <row r="3477" spans="1:34" s="7" customFormat="1" ht="11.85" customHeight="1" x14ac:dyDescent="0.2">
      <c r="A3477" s="3"/>
      <c r="B3477" s="3"/>
      <c r="C3477" s="9" t="str">
        <f>$C$7</f>
        <v>2013-2014</v>
      </c>
      <c r="D3477" s="8"/>
      <c r="E3477" s="9" t="str">
        <f>$E$7</f>
        <v>2014-2015</v>
      </c>
      <c r="F3477" s="8"/>
      <c r="G3477" s="9" t="str">
        <f>$G$7</f>
        <v>2015-2016</v>
      </c>
      <c r="H3477" s="8"/>
      <c r="I3477" s="9" t="s">
        <v>9</v>
      </c>
      <c r="J3477" s="8"/>
      <c r="K3477" s="10" t="str">
        <f>+$K$7</f>
        <v>PROJECTED</v>
      </c>
      <c r="L3477" s="8"/>
      <c r="M3477" s="10" t="str">
        <f>$M$7</f>
        <v>2017-2018</v>
      </c>
      <c r="N3477" s="8"/>
      <c r="O3477" s="10" t="str">
        <f>$O$7</f>
        <v>2017-2018</v>
      </c>
      <c r="P3477" s="8"/>
      <c r="Q3477" s="10" t="str">
        <f>$Q$7</f>
        <v>APPROVED</v>
      </c>
      <c r="R3477" s="3"/>
      <c r="S3477" s="4"/>
      <c r="U3477" s="3"/>
      <c r="V3477" s="3"/>
      <c r="W3477" s="3"/>
      <c r="X3477" s="3"/>
      <c r="Y3477" s="3"/>
      <c r="Z3477" s="3"/>
      <c r="AA3477" s="3"/>
      <c r="AB3477" s="3"/>
      <c r="AC3477" s="3"/>
      <c r="AD3477" s="3"/>
      <c r="AE3477" s="3"/>
      <c r="AF3477" s="3"/>
      <c r="AG3477" s="3"/>
      <c r="AH3477" s="5"/>
    </row>
    <row r="3478" spans="1:34" s="7" customFormat="1" ht="11.85" customHeight="1" x14ac:dyDescent="0.2">
      <c r="A3478" s="11"/>
      <c r="B3478" s="3"/>
      <c r="C3478" s="12" t="s">
        <v>12</v>
      </c>
      <c r="D3478" s="8"/>
      <c r="E3478" s="12" t="s">
        <v>12</v>
      </c>
      <c r="F3478" s="8"/>
      <c r="G3478" s="12" t="s">
        <v>12</v>
      </c>
      <c r="H3478" s="8"/>
      <c r="I3478" s="12" t="s">
        <v>13</v>
      </c>
      <c r="J3478" s="8"/>
      <c r="K3478" s="13" t="s">
        <v>13</v>
      </c>
      <c r="L3478" s="8"/>
      <c r="M3478" s="13" t="str">
        <f>$M$8</f>
        <v>BASE</v>
      </c>
      <c r="N3478" s="8"/>
      <c r="O3478" s="13" t="str">
        <f>$O$8</f>
        <v>SUPPLEMENTAL</v>
      </c>
      <c r="P3478" s="8"/>
      <c r="Q3478" s="13" t="str">
        <f>$Q$8</f>
        <v>BUDGET</v>
      </c>
      <c r="R3478" s="3"/>
      <c r="S3478" s="4"/>
      <c r="U3478" s="3"/>
      <c r="V3478" s="3"/>
      <c r="W3478" s="3"/>
      <c r="X3478" s="3"/>
      <c r="Y3478" s="3"/>
      <c r="Z3478" s="3"/>
      <c r="AA3478" s="3"/>
      <c r="AB3478" s="3"/>
      <c r="AC3478" s="3"/>
      <c r="AD3478" s="3"/>
      <c r="AE3478" s="3"/>
      <c r="AF3478" s="3"/>
      <c r="AG3478" s="3"/>
      <c r="AH3478" s="5"/>
    </row>
    <row r="3479" spans="1:34" s="7" customFormat="1" ht="11.85" customHeight="1" x14ac:dyDescent="0.2">
      <c r="A3479" s="3"/>
      <c r="B3479" s="3"/>
      <c r="C3479" s="2"/>
      <c r="D3479" s="3"/>
      <c r="E3479" s="2"/>
      <c r="F3479" s="3"/>
      <c r="G3479" s="2"/>
      <c r="H3479" s="3"/>
      <c r="I3479" s="2"/>
      <c r="J3479" s="3"/>
      <c r="K3479" s="4"/>
      <c r="L3479" s="3"/>
      <c r="M3479" s="4"/>
      <c r="N3479" s="3"/>
      <c r="O3479" s="4"/>
      <c r="P3479" s="3"/>
      <c r="Q3479" s="4"/>
      <c r="R3479" s="3"/>
      <c r="S3479" s="47"/>
      <c r="U3479" s="3"/>
      <c r="V3479" s="3"/>
      <c r="W3479" s="3"/>
      <c r="X3479" s="3"/>
      <c r="Y3479" s="3"/>
      <c r="Z3479" s="3"/>
      <c r="AA3479" s="3"/>
      <c r="AB3479" s="3"/>
      <c r="AC3479" s="3"/>
      <c r="AD3479" s="3"/>
      <c r="AE3479" s="3"/>
      <c r="AF3479" s="3"/>
      <c r="AG3479" s="3"/>
      <c r="AH3479" s="5"/>
    </row>
    <row r="3480" spans="1:34" s="7" customFormat="1" ht="11.85" customHeight="1" x14ac:dyDescent="0.2">
      <c r="A3480" s="3" t="s">
        <v>16</v>
      </c>
      <c r="B3480" s="3"/>
      <c r="C3480" s="2"/>
      <c r="D3480" s="3"/>
      <c r="E3480" s="2"/>
      <c r="F3480" s="3"/>
      <c r="G3480" s="2"/>
      <c r="H3480" s="3"/>
      <c r="I3480" s="2"/>
      <c r="J3480" s="3"/>
      <c r="K3480" s="4"/>
      <c r="L3480" s="3"/>
      <c r="M3480" s="4"/>
      <c r="N3480" s="3"/>
      <c r="O3480" s="4"/>
      <c r="P3480" s="3"/>
      <c r="Q3480" s="4"/>
      <c r="R3480" s="3"/>
      <c r="S3480" s="4"/>
      <c r="U3480" s="3"/>
      <c r="V3480" s="3"/>
      <c r="W3480" s="3"/>
      <c r="X3480" s="3"/>
      <c r="Y3480" s="3"/>
      <c r="Z3480" s="3"/>
      <c r="AA3480" s="3"/>
      <c r="AB3480" s="3"/>
      <c r="AC3480" s="3"/>
      <c r="AD3480" s="3"/>
      <c r="AE3480" s="3"/>
      <c r="AF3480" s="3"/>
      <c r="AG3480" s="3"/>
      <c r="AH3480" s="5"/>
    </row>
    <row r="3481" spans="1:34" s="7" customFormat="1" ht="11.85" customHeight="1" x14ac:dyDescent="0.2">
      <c r="A3481" s="3" t="s">
        <v>17</v>
      </c>
      <c r="B3481" s="3"/>
      <c r="C3481" s="2">
        <v>351548.51</v>
      </c>
      <c r="D3481" s="2"/>
      <c r="E3481" s="2">
        <f>+C3742</f>
        <v>351549</v>
      </c>
      <c r="F3481" s="2"/>
      <c r="G3481" s="2">
        <f>+E3742</f>
        <v>374741.65</v>
      </c>
      <c r="H3481" s="2"/>
      <c r="I3481" s="2">
        <f>+G3742</f>
        <v>229290.09999999998</v>
      </c>
      <c r="J3481" s="2"/>
      <c r="K3481" s="4">
        <f>+I3481</f>
        <v>229290.09999999998</v>
      </c>
      <c r="L3481" s="2"/>
      <c r="M3481" s="4">
        <f>+K3742</f>
        <v>148190.09999999998</v>
      </c>
      <c r="N3481" s="2"/>
      <c r="O3481" s="4"/>
      <c r="P3481" s="2"/>
      <c r="Q3481" s="4">
        <f>M3481</f>
        <v>148190.09999999998</v>
      </c>
      <c r="R3481" s="3"/>
      <c r="S3481" s="4"/>
      <c r="U3481" s="3"/>
      <c r="V3481" s="3"/>
      <c r="W3481" s="3"/>
      <c r="X3481" s="3"/>
      <c r="Y3481" s="3"/>
      <c r="Z3481" s="3"/>
      <c r="AA3481" s="3"/>
      <c r="AB3481" s="3"/>
      <c r="AC3481" s="3"/>
      <c r="AD3481" s="3"/>
      <c r="AE3481" s="3"/>
      <c r="AF3481" s="3"/>
      <c r="AG3481" s="3"/>
      <c r="AH3481" s="5"/>
    </row>
    <row r="3482" spans="1:34" s="7" customFormat="1" ht="11.85" customHeight="1" x14ac:dyDescent="0.2">
      <c r="A3482" s="3"/>
      <c r="B3482" s="3"/>
      <c r="C3482" s="2"/>
      <c r="D3482" s="2"/>
      <c r="E3482" s="2"/>
      <c r="F3482" s="2"/>
      <c r="G3482" s="2"/>
      <c r="H3482" s="2"/>
      <c r="I3482" s="2"/>
      <c r="J3482" s="2"/>
      <c r="K3482" s="4"/>
      <c r="L3482" s="2"/>
      <c r="M3482" s="4"/>
      <c r="N3482" s="2"/>
      <c r="O3482" s="4"/>
      <c r="P3482" s="2"/>
      <c r="Q3482" s="4"/>
      <c r="R3482" s="3"/>
      <c r="S3482" s="4"/>
      <c r="U3482" s="3"/>
      <c r="V3482" s="3"/>
      <c r="W3482" s="3"/>
      <c r="X3482" s="3"/>
      <c r="Y3482" s="3"/>
      <c r="Z3482" s="3"/>
      <c r="AA3482" s="3"/>
      <c r="AB3482" s="3"/>
      <c r="AC3482" s="3"/>
      <c r="AD3482" s="3"/>
      <c r="AE3482" s="3"/>
      <c r="AF3482" s="3"/>
      <c r="AG3482" s="3"/>
      <c r="AH3482" s="5"/>
    </row>
    <row r="3483" spans="1:34" s="7" customFormat="1" ht="11.85" customHeight="1" x14ac:dyDescent="0.2">
      <c r="A3483" s="14" t="s">
        <v>18</v>
      </c>
      <c r="B3483" s="3"/>
      <c r="C3483" s="2"/>
      <c r="D3483" s="2"/>
      <c r="E3483" s="2"/>
      <c r="F3483" s="2"/>
      <c r="G3483" s="2"/>
      <c r="H3483" s="2"/>
      <c r="I3483" s="2"/>
      <c r="J3483" s="2"/>
      <c r="K3483" s="4"/>
      <c r="L3483" s="2"/>
      <c r="M3483" s="4"/>
      <c r="N3483" s="2"/>
      <c r="O3483" s="4"/>
      <c r="P3483" s="2"/>
      <c r="Q3483" s="4"/>
      <c r="R3483" s="3"/>
      <c r="S3483" s="4"/>
      <c r="U3483" s="3"/>
      <c r="V3483" s="3"/>
      <c r="W3483" s="3"/>
      <c r="X3483" s="3"/>
      <c r="Y3483" s="3"/>
      <c r="Z3483" s="3"/>
      <c r="AA3483" s="3"/>
      <c r="AB3483" s="3"/>
      <c r="AC3483" s="3"/>
      <c r="AD3483" s="3"/>
      <c r="AE3483" s="3"/>
      <c r="AF3483" s="3"/>
      <c r="AG3483" s="3"/>
      <c r="AH3483" s="5"/>
    </row>
    <row r="3484" spans="1:34" s="7" customFormat="1" ht="11.85" customHeight="1" x14ac:dyDescent="0.2">
      <c r="A3484" s="3"/>
      <c r="B3484" s="3"/>
      <c r="C3484" s="2"/>
      <c r="D3484" s="2"/>
      <c r="E3484" s="2"/>
      <c r="F3484" s="2"/>
      <c r="G3484" s="2"/>
      <c r="H3484" s="2"/>
      <c r="I3484" s="2"/>
      <c r="J3484" s="2"/>
      <c r="K3484" s="4"/>
      <c r="L3484" s="2"/>
      <c r="M3484" s="4"/>
      <c r="N3484" s="2"/>
      <c r="O3484" s="4"/>
      <c r="P3484" s="2"/>
      <c r="Q3484" s="4"/>
      <c r="R3484" s="3"/>
      <c r="S3484" s="4"/>
      <c r="U3484" s="3"/>
      <c r="V3484" s="3"/>
      <c r="W3484" s="3"/>
      <c r="X3484" s="3"/>
      <c r="Y3484" s="3"/>
      <c r="Z3484" s="3"/>
      <c r="AA3484" s="3"/>
      <c r="AB3484" s="3"/>
      <c r="AC3484" s="3"/>
      <c r="AD3484" s="3"/>
      <c r="AE3484" s="3"/>
      <c r="AF3484" s="3"/>
      <c r="AG3484" s="3"/>
      <c r="AH3484" s="5"/>
    </row>
    <row r="3485" spans="1:34" s="7" customFormat="1" ht="11.85" customHeight="1" x14ac:dyDescent="0.2">
      <c r="A3485" s="14" t="s">
        <v>1239</v>
      </c>
      <c r="B3485" s="3"/>
      <c r="C3485" s="2"/>
      <c r="D3485" s="2"/>
      <c r="E3485" s="2"/>
      <c r="F3485" s="2"/>
      <c r="G3485" s="2"/>
      <c r="H3485" s="2"/>
      <c r="I3485" s="2"/>
      <c r="J3485" s="2"/>
      <c r="K3485" s="4"/>
      <c r="L3485" s="2"/>
      <c r="M3485" s="4"/>
      <c r="N3485" s="2"/>
      <c r="O3485" s="4"/>
      <c r="P3485" s="2"/>
      <c r="Q3485" s="4"/>
      <c r="R3485" s="3"/>
      <c r="S3485" s="4"/>
      <c r="U3485" s="3"/>
      <c r="V3485" s="3"/>
      <c r="W3485" s="3"/>
      <c r="X3485" s="3"/>
      <c r="Y3485" s="3"/>
      <c r="Z3485" s="3"/>
      <c r="AA3485" s="3"/>
      <c r="AB3485" s="3"/>
      <c r="AC3485" s="3"/>
      <c r="AD3485" s="3"/>
      <c r="AE3485" s="3"/>
      <c r="AF3485" s="3"/>
      <c r="AG3485" s="3"/>
      <c r="AH3485" s="5"/>
    </row>
    <row r="3486" spans="1:34" s="7" customFormat="1" ht="11.85" customHeight="1" x14ac:dyDescent="0.2">
      <c r="A3486" s="3" t="s">
        <v>1425</v>
      </c>
      <c r="B3486" s="3"/>
      <c r="C3486" s="16">
        <v>4585.1000000000004</v>
      </c>
      <c r="D3486" s="2"/>
      <c r="E3486" s="16">
        <v>6709.91</v>
      </c>
      <c r="F3486" s="2"/>
      <c r="G3486" s="16">
        <v>4137.07</v>
      </c>
      <c r="H3486" s="2"/>
      <c r="I3486" s="16">
        <v>0</v>
      </c>
      <c r="J3486" s="2"/>
      <c r="K3486" s="17">
        <v>0</v>
      </c>
      <c r="L3486" s="2"/>
      <c r="M3486" s="17">
        <v>0</v>
      </c>
      <c r="N3486" s="2"/>
      <c r="O3486" s="17">
        <v>0</v>
      </c>
      <c r="P3486" s="2"/>
      <c r="Q3486" s="17">
        <f>M3486+O3486</f>
        <v>0</v>
      </c>
      <c r="R3486" s="3"/>
      <c r="S3486" s="4"/>
      <c r="U3486" s="3"/>
      <c r="V3486" s="3"/>
      <c r="W3486" s="3"/>
      <c r="X3486" s="3"/>
      <c r="Y3486" s="3"/>
      <c r="Z3486" s="3"/>
      <c r="AA3486" s="3"/>
      <c r="AB3486" s="3"/>
      <c r="AC3486" s="3"/>
      <c r="AD3486" s="3"/>
      <c r="AE3486" s="3"/>
      <c r="AF3486" s="3"/>
      <c r="AG3486" s="3"/>
      <c r="AH3486" s="5"/>
    </row>
    <row r="3487" spans="1:34" s="7" customFormat="1" ht="11.85" customHeight="1" x14ac:dyDescent="0.2">
      <c r="A3487" s="3" t="s">
        <v>1246</v>
      </c>
      <c r="B3487" s="3"/>
      <c r="C3487" s="2">
        <f>SUM(C3486)</f>
        <v>4585.1000000000004</v>
      </c>
      <c r="D3487" s="2"/>
      <c r="E3487" s="2">
        <f>SUM(E3486)</f>
        <v>6709.91</v>
      </c>
      <c r="F3487" s="2"/>
      <c r="G3487" s="2">
        <f>SUM(G3486)</f>
        <v>4137.07</v>
      </c>
      <c r="H3487" s="2"/>
      <c r="I3487" s="2">
        <f>SUM(I3486)</f>
        <v>0</v>
      </c>
      <c r="J3487" s="2"/>
      <c r="K3487" s="4">
        <f>SUM(K3486)</f>
        <v>0</v>
      </c>
      <c r="L3487" s="2"/>
      <c r="M3487" s="4">
        <f>SUM(M3486)</f>
        <v>0</v>
      </c>
      <c r="N3487" s="2"/>
      <c r="O3487" s="4">
        <f>SUM(O3486)</f>
        <v>0</v>
      </c>
      <c r="P3487" s="2"/>
      <c r="Q3487" s="4">
        <f>SUM(Q3486)</f>
        <v>0</v>
      </c>
      <c r="R3487" s="3"/>
      <c r="S3487" s="4"/>
      <c r="U3487" s="3"/>
      <c r="V3487" s="3"/>
      <c r="W3487" s="3"/>
      <c r="X3487" s="3"/>
      <c r="Y3487" s="3"/>
      <c r="Z3487" s="3"/>
      <c r="AA3487" s="3"/>
      <c r="AB3487" s="3"/>
      <c r="AC3487" s="3"/>
      <c r="AD3487" s="3"/>
      <c r="AE3487" s="3"/>
      <c r="AF3487" s="3"/>
      <c r="AG3487" s="3"/>
      <c r="AH3487" s="5"/>
    </row>
    <row r="3488" spans="1:34" ht="11.85" customHeight="1" x14ac:dyDescent="0.2">
      <c r="D3488" s="2"/>
      <c r="F3488" s="2"/>
      <c r="H3488" s="2"/>
      <c r="J3488" s="2"/>
      <c r="L3488" s="2"/>
      <c r="N3488" s="2"/>
      <c r="P3488" s="2"/>
    </row>
    <row r="3489" spans="1:17" ht="11.85" customHeight="1" x14ac:dyDescent="0.2">
      <c r="A3489" s="14" t="s">
        <v>1247</v>
      </c>
      <c r="D3489" s="2"/>
      <c r="F3489" s="2"/>
      <c r="H3489" s="2"/>
      <c r="J3489" s="2"/>
      <c r="L3489" s="2"/>
      <c r="N3489" s="2"/>
      <c r="P3489" s="2"/>
    </row>
    <row r="3490" spans="1:17" ht="11.85" customHeight="1" x14ac:dyDescent="0.2">
      <c r="A3490" s="3" t="s">
        <v>1426</v>
      </c>
      <c r="C3490" s="2">
        <v>0</v>
      </c>
      <c r="D3490" s="2"/>
      <c r="E3490" s="2">
        <v>0</v>
      </c>
      <c r="F3490" s="2"/>
      <c r="G3490" s="2">
        <v>0</v>
      </c>
      <c r="H3490" s="2"/>
      <c r="I3490" s="2">
        <v>0</v>
      </c>
      <c r="J3490" s="2"/>
      <c r="K3490" s="4">
        <v>0</v>
      </c>
      <c r="L3490" s="2"/>
      <c r="M3490" s="4">
        <v>0</v>
      </c>
      <c r="N3490" s="2"/>
      <c r="O3490" s="4">
        <v>0</v>
      </c>
      <c r="P3490" s="2"/>
      <c r="Q3490" s="4">
        <f t="shared" ref="Q3490:Q3506" si="99">M3490+O3490</f>
        <v>0</v>
      </c>
    </row>
    <row r="3491" spans="1:17" ht="11.85" customHeight="1" x14ac:dyDescent="0.2">
      <c r="A3491" s="3" t="s">
        <v>1427</v>
      </c>
      <c r="C3491" s="2">
        <v>0</v>
      </c>
      <c r="D3491" s="2"/>
      <c r="E3491" s="2">
        <v>0</v>
      </c>
      <c r="F3491" s="2"/>
      <c r="G3491" s="2">
        <v>0</v>
      </c>
      <c r="H3491" s="2"/>
      <c r="I3491" s="2">
        <v>4000</v>
      </c>
      <c r="J3491" s="2"/>
      <c r="K3491" s="4">
        <v>4000</v>
      </c>
      <c r="L3491" s="2"/>
      <c r="M3491" s="4">
        <v>0</v>
      </c>
      <c r="N3491" s="2"/>
      <c r="O3491" s="4">
        <v>0</v>
      </c>
      <c r="P3491" s="2"/>
      <c r="Q3491" s="4">
        <f t="shared" si="99"/>
        <v>0</v>
      </c>
    </row>
    <row r="3492" spans="1:17" ht="11.85" customHeight="1" x14ac:dyDescent="0.2">
      <c r="A3492" s="3" t="s">
        <v>1428</v>
      </c>
      <c r="C3492" s="2">
        <v>0</v>
      </c>
      <c r="D3492" s="2"/>
      <c r="E3492" s="2">
        <v>0</v>
      </c>
      <c r="F3492" s="2"/>
      <c r="G3492" s="2">
        <v>54.66</v>
      </c>
      <c r="H3492" s="2"/>
      <c r="I3492" s="2">
        <v>0</v>
      </c>
      <c r="J3492" s="2"/>
      <c r="K3492" s="4">
        <v>0</v>
      </c>
      <c r="L3492" s="2"/>
      <c r="M3492" s="4">
        <v>0</v>
      </c>
      <c r="N3492" s="2"/>
      <c r="O3492" s="4">
        <v>0</v>
      </c>
      <c r="P3492" s="2"/>
      <c r="Q3492" s="4">
        <f t="shared" si="99"/>
        <v>0</v>
      </c>
    </row>
    <row r="3493" spans="1:17" ht="11.85" customHeight="1" x14ac:dyDescent="0.2">
      <c r="A3493" s="3" t="s">
        <v>1429</v>
      </c>
      <c r="C3493" s="2">
        <v>0</v>
      </c>
      <c r="D3493" s="2"/>
      <c r="E3493" s="2">
        <v>0</v>
      </c>
      <c r="F3493" s="2"/>
      <c r="G3493" s="2">
        <v>4.3499999999999996</v>
      </c>
      <c r="H3493" s="2"/>
      <c r="I3493" s="2">
        <v>0</v>
      </c>
      <c r="J3493" s="2"/>
      <c r="K3493" s="4">
        <v>0</v>
      </c>
      <c r="L3493" s="2"/>
      <c r="M3493" s="4">
        <v>0</v>
      </c>
      <c r="N3493" s="2"/>
      <c r="O3493" s="4">
        <v>0</v>
      </c>
      <c r="P3493" s="2"/>
      <c r="Q3493" s="4">
        <f t="shared" si="99"/>
        <v>0</v>
      </c>
    </row>
    <row r="3494" spans="1:17" ht="11.85" customHeight="1" x14ac:dyDescent="0.2">
      <c r="A3494" s="3" t="s">
        <v>1430</v>
      </c>
      <c r="C3494" s="2">
        <v>121061.11</v>
      </c>
      <c r="D3494" s="2"/>
      <c r="E3494" s="2">
        <v>123356.89</v>
      </c>
      <c r="F3494" s="2"/>
      <c r="G3494" s="2">
        <v>201892.57</v>
      </c>
      <c r="H3494" s="2"/>
      <c r="I3494" s="2">
        <v>190000</v>
      </c>
      <c r="J3494" s="2"/>
      <c r="K3494" s="4">
        <v>190000</v>
      </c>
      <c r="L3494" s="2"/>
      <c r="M3494" s="4">
        <v>185000</v>
      </c>
      <c r="N3494" s="2"/>
      <c r="O3494" s="4">
        <v>0</v>
      </c>
      <c r="P3494" s="2"/>
      <c r="Q3494" s="4">
        <f t="shared" si="99"/>
        <v>185000</v>
      </c>
    </row>
    <row r="3495" spans="1:17" ht="11.85" customHeight="1" x14ac:dyDescent="0.2">
      <c r="A3495" s="3" t="s">
        <v>1431</v>
      </c>
      <c r="C3495" s="2">
        <v>20701.849999999999</v>
      </c>
      <c r="D3495" s="2"/>
      <c r="E3495" s="2">
        <v>18033.25</v>
      </c>
      <c r="F3495" s="2"/>
      <c r="G3495" s="2">
        <v>18399.61</v>
      </c>
      <c r="H3495" s="2"/>
      <c r="I3495" s="2">
        <v>18000</v>
      </c>
      <c r="J3495" s="2"/>
      <c r="K3495" s="4">
        <v>18000</v>
      </c>
      <c r="L3495" s="2"/>
      <c r="M3495" s="4">
        <v>18000</v>
      </c>
      <c r="N3495" s="2"/>
      <c r="O3495" s="4">
        <v>0</v>
      </c>
      <c r="P3495" s="2"/>
      <c r="Q3495" s="4">
        <f t="shared" si="99"/>
        <v>18000</v>
      </c>
    </row>
    <row r="3496" spans="1:17" ht="11.85" customHeight="1" x14ac:dyDescent="0.2">
      <c r="A3496" s="3" t="s">
        <v>1432</v>
      </c>
      <c r="C3496" s="2">
        <v>6463.42</v>
      </c>
      <c r="D3496" s="2"/>
      <c r="E3496" s="2">
        <v>7957.32</v>
      </c>
      <c r="F3496" s="2"/>
      <c r="G3496" s="2">
        <v>5748.75</v>
      </c>
      <c r="H3496" s="2"/>
      <c r="I3496" s="2">
        <v>5000</v>
      </c>
      <c r="J3496" s="2"/>
      <c r="K3496" s="4">
        <v>5000</v>
      </c>
      <c r="L3496" s="2"/>
      <c r="M3496" s="4">
        <v>6000</v>
      </c>
      <c r="N3496" s="2"/>
      <c r="O3496" s="4">
        <v>0</v>
      </c>
      <c r="P3496" s="2"/>
      <c r="Q3496" s="4">
        <f t="shared" si="99"/>
        <v>6000</v>
      </c>
    </row>
    <row r="3497" spans="1:17" ht="11.85" customHeight="1" x14ac:dyDescent="0.2">
      <c r="A3497" s="3" t="s">
        <v>1433</v>
      </c>
      <c r="C3497" s="2">
        <v>16873.3</v>
      </c>
      <c r="D3497" s="2"/>
      <c r="E3497" s="2">
        <v>0</v>
      </c>
      <c r="F3497" s="2"/>
      <c r="G3497" s="2">
        <v>0</v>
      </c>
      <c r="H3497" s="2"/>
      <c r="I3497" s="2">
        <v>0</v>
      </c>
      <c r="J3497" s="2"/>
      <c r="K3497" s="4">
        <v>0</v>
      </c>
      <c r="L3497" s="2"/>
      <c r="M3497" s="4">
        <v>0</v>
      </c>
      <c r="N3497" s="2"/>
      <c r="O3497" s="4">
        <v>0</v>
      </c>
      <c r="P3497" s="2"/>
      <c r="Q3497" s="4">
        <f t="shared" si="99"/>
        <v>0</v>
      </c>
    </row>
    <row r="3498" spans="1:17" ht="11.85" customHeight="1" x14ac:dyDescent="0.2">
      <c r="A3498" s="3" t="s">
        <v>1434</v>
      </c>
      <c r="C3498" s="2">
        <v>-108.82</v>
      </c>
      <c r="D3498" s="34"/>
      <c r="E3498" s="2">
        <v>529.16</v>
      </c>
      <c r="F3498" s="34"/>
      <c r="G3498" s="2">
        <v>-85.6</v>
      </c>
      <c r="H3498" s="34"/>
      <c r="I3498" s="2">
        <v>-200</v>
      </c>
      <c r="J3498" s="34"/>
      <c r="K3498" s="2">
        <v>-200</v>
      </c>
      <c r="L3498" s="34"/>
      <c r="M3498" s="2">
        <v>-200</v>
      </c>
      <c r="N3498" s="34"/>
      <c r="O3498" s="4">
        <v>0</v>
      </c>
      <c r="P3498" s="34"/>
      <c r="Q3498" s="2">
        <f t="shared" si="99"/>
        <v>-200</v>
      </c>
    </row>
    <row r="3499" spans="1:17" ht="11.85" customHeight="1" x14ac:dyDescent="0.2">
      <c r="A3499" s="3" t="s">
        <v>1435</v>
      </c>
      <c r="C3499" s="2">
        <v>9000</v>
      </c>
      <c r="D3499" s="2"/>
      <c r="E3499" s="2">
        <v>2424.44</v>
      </c>
      <c r="F3499" s="2"/>
      <c r="G3499" s="2">
        <v>190.1</v>
      </c>
      <c r="H3499" s="2"/>
      <c r="I3499" s="2">
        <v>0</v>
      </c>
      <c r="J3499" s="2"/>
      <c r="K3499" s="4">
        <v>0</v>
      </c>
      <c r="L3499" s="2"/>
      <c r="M3499" s="4">
        <v>0</v>
      </c>
      <c r="N3499" s="2"/>
      <c r="O3499" s="4">
        <v>0</v>
      </c>
      <c r="P3499" s="2"/>
      <c r="Q3499" s="4">
        <f t="shared" si="99"/>
        <v>0</v>
      </c>
    </row>
    <row r="3500" spans="1:17" ht="11.85" customHeight="1" x14ac:dyDescent="0.2">
      <c r="A3500" s="3" t="s">
        <v>1436</v>
      </c>
      <c r="C3500" s="2">
        <v>0</v>
      </c>
      <c r="D3500" s="2"/>
      <c r="E3500" s="2">
        <v>35425.9</v>
      </c>
      <c r="F3500" s="2"/>
      <c r="G3500" s="2">
        <v>90022.33</v>
      </c>
      <c r="H3500" s="2"/>
      <c r="I3500" s="2">
        <v>0</v>
      </c>
      <c r="J3500" s="2"/>
      <c r="K3500" s="4">
        <v>0</v>
      </c>
      <c r="L3500" s="2"/>
      <c r="M3500" s="4">
        <v>0</v>
      </c>
      <c r="N3500" s="2"/>
      <c r="O3500" s="4">
        <v>0</v>
      </c>
      <c r="P3500" s="2"/>
      <c r="Q3500" s="4">
        <f t="shared" si="99"/>
        <v>0</v>
      </c>
    </row>
    <row r="3501" spans="1:17" ht="11.85" customHeight="1" x14ac:dyDescent="0.2">
      <c r="A3501" s="3" t="s">
        <v>1437</v>
      </c>
      <c r="C3501" s="2">
        <v>0</v>
      </c>
      <c r="D3501" s="2"/>
      <c r="E3501" s="2">
        <v>0</v>
      </c>
      <c r="F3501" s="2"/>
      <c r="G3501" s="2">
        <v>0</v>
      </c>
      <c r="H3501" s="2"/>
      <c r="I3501" s="2">
        <v>0</v>
      </c>
      <c r="J3501" s="2"/>
      <c r="K3501" s="4">
        <v>0</v>
      </c>
      <c r="L3501" s="2"/>
      <c r="M3501" s="4">
        <v>0</v>
      </c>
      <c r="N3501" s="2"/>
      <c r="O3501" s="4">
        <v>0</v>
      </c>
      <c r="P3501" s="2"/>
      <c r="Q3501" s="4">
        <f t="shared" si="99"/>
        <v>0</v>
      </c>
    </row>
    <row r="3502" spans="1:17" ht="11.85" customHeight="1" x14ac:dyDescent="0.2">
      <c r="A3502" s="3" t="s">
        <v>1438</v>
      </c>
      <c r="C3502" s="2">
        <v>1577.41</v>
      </c>
      <c r="D3502" s="2"/>
      <c r="E3502" s="2">
        <v>1686.8</v>
      </c>
      <c r="F3502" s="2"/>
      <c r="G3502" s="2">
        <v>1557.87</v>
      </c>
      <c r="H3502" s="2"/>
      <c r="I3502" s="2">
        <v>1500</v>
      </c>
      <c r="J3502" s="2"/>
      <c r="K3502" s="4">
        <v>1500</v>
      </c>
      <c r="L3502" s="2"/>
      <c r="M3502" s="4">
        <v>1500</v>
      </c>
      <c r="N3502" s="2"/>
      <c r="O3502" s="4">
        <v>0</v>
      </c>
      <c r="P3502" s="2"/>
      <c r="Q3502" s="4">
        <f t="shared" si="99"/>
        <v>1500</v>
      </c>
    </row>
    <row r="3503" spans="1:17" ht="11.85" customHeight="1" x14ac:dyDescent="0.2">
      <c r="A3503" s="3" t="s">
        <v>1439</v>
      </c>
      <c r="C3503" s="2">
        <v>735</v>
      </c>
      <c r="D3503" s="2"/>
      <c r="E3503" s="2">
        <v>570</v>
      </c>
      <c r="F3503" s="2"/>
      <c r="G3503" s="2">
        <v>630</v>
      </c>
      <c r="H3503" s="2"/>
      <c r="I3503" s="2">
        <v>500</v>
      </c>
      <c r="J3503" s="2"/>
      <c r="K3503" s="4">
        <v>500</v>
      </c>
      <c r="L3503" s="2"/>
      <c r="M3503" s="4">
        <v>500</v>
      </c>
      <c r="N3503" s="2"/>
      <c r="O3503" s="4">
        <v>0</v>
      </c>
      <c r="P3503" s="2"/>
      <c r="Q3503" s="4">
        <f t="shared" si="99"/>
        <v>500</v>
      </c>
    </row>
    <row r="3504" spans="1:17" ht="11.85" customHeight="1" x14ac:dyDescent="0.2">
      <c r="A3504" s="3" t="s">
        <v>1440</v>
      </c>
      <c r="C3504" s="2">
        <v>0</v>
      </c>
      <c r="D3504" s="2"/>
      <c r="E3504" s="2">
        <v>70.010000000000005</v>
      </c>
      <c r="F3504" s="2"/>
      <c r="G3504" s="2">
        <v>0</v>
      </c>
      <c r="H3504" s="2"/>
      <c r="I3504" s="2">
        <v>0</v>
      </c>
      <c r="J3504" s="2"/>
      <c r="K3504" s="4">
        <v>0</v>
      </c>
      <c r="L3504" s="2"/>
      <c r="M3504" s="4">
        <v>0</v>
      </c>
      <c r="N3504" s="2"/>
      <c r="O3504" s="4">
        <v>0</v>
      </c>
      <c r="P3504" s="2"/>
      <c r="Q3504" s="4">
        <f t="shared" si="99"/>
        <v>0</v>
      </c>
    </row>
    <row r="3505" spans="1:34" ht="11.85" customHeight="1" x14ac:dyDescent="0.2">
      <c r="A3505" s="3" t="s">
        <v>1441</v>
      </c>
      <c r="C3505" s="2">
        <v>0</v>
      </c>
      <c r="D3505" s="2"/>
      <c r="E3505" s="2">
        <v>0</v>
      </c>
      <c r="F3505" s="2"/>
      <c r="G3505" s="2">
        <v>0</v>
      </c>
      <c r="H3505" s="2"/>
      <c r="I3505" s="2">
        <v>0</v>
      </c>
      <c r="J3505" s="2"/>
      <c r="K3505" s="4">
        <v>0</v>
      </c>
      <c r="L3505" s="2"/>
      <c r="M3505" s="4">
        <v>0</v>
      </c>
      <c r="N3505" s="2"/>
      <c r="O3505" s="4">
        <v>0</v>
      </c>
      <c r="P3505" s="2"/>
      <c r="Q3505" s="4">
        <f t="shared" si="99"/>
        <v>0</v>
      </c>
    </row>
    <row r="3506" spans="1:34" ht="11.85" customHeight="1" x14ac:dyDescent="0.2">
      <c r="A3506" s="3" t="s">
        <v>1442</v>
      </c>
      <c r="C3506" s="16">
        <v>3269.34</v>
      </c>
      <c r="D3506" s="2"/>
      <c r="E3506" s="16">
        <v>3145.99</v>
      </c>
      <c r="F3506" s="2"/>
      <c r="G3506" s="16">
        <v>3245.04</v>
      </c>
      <c r="H3506" s="2"/>
      <c r="I3506" s="16">
        <v>3000</v>
      </c>
      <c r="J3506" s="2"/>
      <c r="K3506" s="17">
        <v>3000</v>
      </c>
      <c r="L3506" s="2"/>
      <c r="M3506" s="17">
        <v>500</v>
      </c>
      <c r="N3506" s="2"/>
      <c r="O3506" s="17">
        <v>0</v>
      </c>
      <c r="P3506" s="2"/>
      <c r="Q3506" s="17">
        <f t="shared" si="99"/>
        <v>500</v>
      </c>
    </row>
    <row r="3507" spans="1:34" ht="11.85" customHeight="1" x14ac:dyDescent="0.2">
      <c r="A3507" s="3" t="s">
        <v>1256</v>
      </c>
      <c r="C3507" s="2">
        <f>SUM(C3490:C3506)</f>
        <v>179572.61</v>
      </c>
      <c r="D3507" s="2"/>
      <c r="E3507" s="2">
        <f>SUM(E3490:E3506)</f>
        <v>193199.76</v>
      </c>
      <c r="F3507" s="2"/>
      <c r="G3507" s="2">
        <f>SUM(G3490:G3506)</f>
        <v>321659.68</v>
      </c>
      <c r="H3507" s="2"/>
      <c r="I3507" s="2">
        <f>SUM(I3490:I3506)</f>
        <v>221800</v>
      </c>
      <c r="J3507" s="2"/>
      <c r="K3507" s="4">
        <f>SUM(K3490:K3506)</f>
        <v>221800</v>
      </c>
      <c r="L3507" s="2"/>
      <c r="M3507" s="4">
        <f>SUM(M3490:M3506)</f>
        <v>211300</v>
      </c>
      <c r="N3507" s="2"/>
      <c r="O3507" s="4">
        <f>SUM(O3490:O3506)</f>
        <v>0</v>
      </c>
      <c r="P3507" s="2"/>
      <c r="Q3507" s="4">
        <f>SUM(Q3490:Q3506)</f>
        <v>211300</v>
      </c>
      <c r="U3507" s="2"/>
    </row>
    <row r="3508" spans="1:34" ht="11.85" customHeight="1" x14ac:dyDescent="0.2">
      <c r="D3508" s="2"/>
      <c r="F3508" s="2"/>
      <c r="H3508" s="2"/>
      <c r="J3508" s="2"/>
      <c r="L3508" s="2"/>
      <c r="N3508" s="2"/>
      <c r="P3508" s="2"/>
    </row>
    <row r="3509" spans="1:34" ht="11.85" customHeight="1" x14ac:dyDescent="0.2">
      <c r="A3509" s="14" t="s">
        <v>219</v>
      </c>
      <c r="D3509" s="2"/>
      <c r="F3509" s="2"/>
      <c r="H3509" s="2"/>
      <c r="J3509" s="2"/>
      <c r="L3509" s="2"/>
      <c r="N3509" s="2"/>
      <c r="P3509" s="2"/>
    </row>
    <row r="3510" spans="1:34" ht="11.85" customHeight="1" x14ac:dyDescent="0.2">
      <c r="A3510" s="3" t="s">
        <v>1443</v>
      </c>
      <c r="C3510" s="2">
        <v>25962.16</v>
      </c>
      <c r="D3510" s="2"/>
      <c r="E3510" s="2">
        <v>0</v>
      </c>
      <c r="F3510" s="2"/>
      <c r="G3510" s="2">
        <v>0</v>
      </c>
      <c r="H3510" s="2"/>
      <c r="I3510" s="2">
        <v>0</v>
      </c>
      <c r="J3510" s="2"/>
      <c r="K3510" s="4">
        <v>0</v>
      </c>
      <c r="L3510" s="2"/>
      <c r="M3510" s="4">
        <v>0</v>
      </c>
      <c r="N3510" s="2"/>
      <c r="O3510" s="4">
        <v>0</v>
      </c>
      <c r="P3510" s="2"/>
      <c r="Q3510" s="21">
        <f>M3510+O3510</f>
        <v>0</v>
      </c>
    </row>
    <row r="3511" spans="1:34" ht="11.85" customHeight="1" x14ac:dyDescent="0.2">
      <c r="A3511" s="3" t="s">
        <v>1444</v>
      </c>
      <c r="C3511" s="2">
        <v>0</v>
      </c>
      <c r="D3511" s="2"/>
      <c r="E3511" s="2">
        <v>0</v>
      </c>
      <c r="F3511" s="2"/>
      <c r="G3511" s="2">
        <v>0</v>
      </c>
      <c r="H3511" s="2"/>
      <c r="I3511" s="2">
        <v>0</v>
      </c>
      <c r="J3511" s="2"/>
      <c r="K3511" s="4">
        <v>0</v>
      </c>
      <c r="L3511" s="2"/>
      <c r="M3511" s="4">
        <v>0</v>
      </c>
      <c r="N3511" s="2"/>
      <c r="O3511" s="4">
        <v>0</v>
      </c>
      <c r="P3511" s="2"/>
      <c r="Q3511" s="21">
        <f t="shared" ref="Q3511:Q3516" si="100">M3511+O3511</f>
        <v>0</v>
      </c>
    </row>
    <row r="3512" spans="1:34" ht="11.85" customHeight="1" x14ac:dyDescent="0.2">
      <c r="A3512" s="3" t="s">
        <v>1445</v>
      </c>
      <c r="C3512" s="20">
        <v>16425</v>
      </c>
      <c r="D3512" s="20"/>
      <c r="E3512" s="20">
        <v>0</v>
      </c>
      <c r="F3512" s="20"/>
      <c r="G3512" s="20">
        <v>0</v>
      </c>
      <c r="H3512" s="20"/>
      <c r="I3512" s="20">
        <v>0</v>
      </c>
      <c r="J3512" s="20"/>
      <c r="K3512" s="21">
        <v>0</v>
      </c>
      <c r="L3512" s="20"/>
      <c r="M3512" s="21">
        <v>38400</v>
      </c>
      <c r="N3512" s="20"/>
      <c r="O3512" s="21">
        <v>0</v>
      </c>
      <c r="P3512" s="20"/>
      <c r="Q3512" s="21">
        <f t="shared" si="100"/>
        <v>38400</v>
      </c>
    </row>
    <row r="3513" spans="1:34" ht="11.85" customHeight="1" x14ac:dyDescent="0.2">
      <c r="A3513" s="3" t="s">
        <v>1446</v>
      </c>
      <c r="C3513" s="20">
        <v>0</v>
      </c>
      <c r="D3513" s="20"/>
      <c r="E3513" s="20">
        <v>0</v>
      </c>
      <c r="F3513" s="20"/>
      <c r="G3513" s="20">
        <v>0</v>
      </c>
      <c r="H3513" s="20"/>
      <c r="I3513" s="20">
        <v>0</v>
      </c>
      <c r="J3513" s="20"/>
      <c r="K3513" s="21">
        <v>0</v>
      </c>
      <c r="L3513" s="20"/>
      <c r="M3513" s="21">
        <v>0</v>
      </c>
      <c r="N3513" s="20"/>
      <c r="O3513" s="21">
        <v>0</v>
      </c>
      <c r="P3513" s="20"/>
      <c r="Q3513" s="21">
        <f t="shared" si="100"/>
        <v>0</v>
      </c>
    </row>
    <row r="3514" spans="1:34" ht="11.85" customHeight="1" x14ac:dyDescent="0.2">
      <c r="A3514" s="3" t="s">
        <v>1447</v>
      </c>
      <c r="C3514" s="20">
        <v>0</v>
      </c>
      <c r="D3514" s="20"/>
      <c r="E3514" s="20">
        <v>0</v>
      </c>
      <c r="F3514" s="20"/>
      <c r="G3514" s="20">
        <v>0</v>
      </c>
      <c r="H3514" s="20"/>
      <c r="I3514" s="20">
        <v>246742</v>
      </c>
      <c r="J3514" s="20"/>
      <c r="K3514" s="21">
        <v>246742</v>
      </c>
      <c r="L3514" s="20"/>
      <c r="M3514" s="21">
        <v>230000</v>
      </c>
      <c r="N3514" s="20"/>
      <c r="O3514" s="21">
        <v>0</v>
      </c>
      <c r="P3514" s="20"/>
      <c r="Q3514" s="21">
        <f t="shared" si="100"/>
        <v>230000</v>
      </c>
    </row>
    <row r="3515" spans="1:34" ht="11.85" customHeight="1" x14ac:dyDescent="0.2">
      <c r="A3515" s="3" t="s">
        <v>1448</v>
      </c>
      <c r="C3515" s="20">
        <v>162133</v>
      </c>
      <c r="D3515" s="20"/>
      <c r="E3515" s="20">
        <v>0</v>
      </c>
      <c r="F3515" s="20"/>
      <c r="G3515" s="20">
        <v>0</v>
      </c>
      <c r="H3515" s="20"/>
      <c r="I3515" s="20">
        <v>18700</v>
      </c>
      <c r="J3515" s="20"/>
      <c r="K3515" s="21">
        <v>18700</v>
      </c>
      <c r="L3515" s="20"/>
      <c r="M3515" s="21">
        <v>30000</v>
      </c>
      <c r="N3515" s="20"/>
      <c r="O3515" s="21">
        <v>0</v>
      </c>
      <c r="P3515" s="20"/>
      <c r="Q3515" s="21">
        <f t="shared" si="100"/>
        <v>30000</v>
      </c>
    </row>
    <row r="3516" spans="1:34" ht="11.85" customHeight="1" x14ac:dyDescent="0.2">
      <c r="A3516" s="3" t="s">
        <v>1449</v>
      </c>
      <c r="C3516" s="20">
        <v>0</v>
      </c>
      <c r="D3516" s="20"/>
      <c r="E3516" s="20">
        <v>213069</v>
      </c>
      <c r="F3516" s="20"/>
      <c r="G3516" s="20">
        <v>0</v>
      </c>
      <c r="H3516" s="20"/>
      <c r="I3516" s="20">
        <v>12200</v>
      </c>
      <c r="J3516" s="20"/>
      <c r="K3516" s="21">
        <v>12200</v>
      </c>
      <c r="L3516" s="20"/>
      <c r="M3516" s="21">
        <v>0</v>
      </c>
      <c r="N3516" s="20"/>
      <c r="O3516" s="21">
        <v>0</v>
      </c>
      <c r="P3516" s="20"/>
      <c r="Q3516" s="21">
        <f t="shared" si="100"/>
        <v>0</v>
      </c>
    </row>
    <row r="3517" spans="1:34" ht="11.85" customHeight="1" x14ac:dyDescent="0.2">
      <c r="A3517" s="3" t="s">
        <v>1450</v>
      </c>
      <c r="C3517" s="16">
        <v>82689.23</v>
      </c>
      <c r="D3517" s="20"/>
      <c r="E3517" s="16">
        <v>0</v>
      </c>
      <c r="F3517" s="20"/>
      <c r="G3517" s="16">
        <v>0</v>
      </c>
      <c r="H3517" s="20"/>
      <c r="I3517" s="16">
        <v>0</v>
      </c>
      <c r="J3517" s="20"/>
      <c r="K3517" s="17">
        <v>0</v>
      </c>
      <c r="L3517" s="20"/>
      <c r="M3517" s="17">
        <v>0</v>
      </c>
      <c r="N3517" s="20"/>
      <c r="O3517" s="17">
        <v>0</v>
      </c>
      <c r="P3517" s="20"/>
      <c r="Q3517" s="17">
        <f>M3517+O3517</f>
        <v>0</v>
      </c>
    </row>
    <row r="3518" spans="1:34" ht="11.85" customHeight="1" x14ac:dyDescent="0.2">
      <c r="A3518" s="3" t="s">
        <v>233</v>
      </c>
      <c r="C3518" s="2">
        <f>SUM(C3510:C3517)</f>
        <v>287209.39</v>
      </c>
      <c r="D3518" s="2"/>
      <c r="E3518" s="2">
        <f>SUM(E3510:E3517)</f>
        <v>213069</v>
      </c>
      <c r="F3518" s="2"/>
      <c r="G3518" s="2">
        <f>SUM(G3510:G3517)</f>
        <v>0</v>
      </c>
      <c r="H3518" s="2"/>
      <c r="I3518" s="2">
        <f>SUM(I3510:I3517)</f>
        <v>277642</v>
      </c>
      <c r="J3518" s="2"/>
      <c r="K3518" s="4">
        <f>SUM(K3510:K3517)</f>
        <v>277642</v>
      </c>
      <c r="L3518" s="2"/>
      <c r="M3518" s="4">
        <f>SUM(M3510:M3517)</f>
        <v>298400</v>
      </c>
      <c r="N3518" s="2"/>
      <c r="O3518" s="4">
        <f>SUM(O3510:O3517)</f>
        <v>0</v>
      </c>
      <c r="P3518" s="2"/>
      <c r="Q3518" s="4">
        <f>SUM(Q3510:Q3517)</f>
        <v>298400</v>
      </c>
      <c r="R3518" s="2"/>
      <c r="U3518" s="2"/>
    </row>
    <row r="3519" spans="1:34" ht="11.85" customHeight="1" x14ac:dyDescent="0.2">
      <c r="D3519" s="2"/>
      <c r="F3519" s="2"/>
      <c r="H3519" s="2"/>
      <c r="J3519" s="2"/>
      <c r="L3519" s="2"/>
      <c r="N3519" s="2"/>
      <c r="P3519" s="2"/>
    </row>
    <row r="3520" spans="1:34" s="3" customFormat="1" ht="11.85" customHeight="1" thickBot="1" x14ac:dyDescent="0.25">
      <c r="A3520" s="3" t="s">
        <v>244</v>
      </c>
      <c r="C3520" s="23">
        <f>C3487+C3507+C3518</f>
        <v>471367.1</v>
      </c>
      <c r="D3520" s="2"/>
      <c r="E3520" s="23">
        <f>E3487+E3507+E3518</f>
        <v>412978.67000000004</v>
      </c>
      <c r="F3520" s="2"/>
      <c r="G3520" s="23">
        <f>G3487+G3507+G3518</f>
        <v>325796.75</v>
      </c>
      <c r="H3520" s="2"/>
      <c r="I3520" s="23">
        <f>I3487+I3507+I3518</f>
        <v>499442</v>
      </c>
      <c r="J3520" s="2"/>
      <c r="K3520" s="24">
        <f>K3487+K3507+K3518</f>
        <v>499442</v>
      </c>
      <c r="L3520" s="2"/>
      <c r="M3520" s="24">
        <f>M3487+M3507+M3518</f>
        <v>509700</v>
      </c>
      <c r="N3520" s="2"/>
      <c r="O3520" s="24">
        <f>O3487+O3507+O3518</f>
        <v>0</v>
      </c>
      <c r="P3520" s="2"/>
      <c r="Q3520" s="24">
        <f>Q3487+Q3507+Q3518</f>
        <v>509700</v>
      </c>
      <c r="S3520" s="4"/>
      <c r="T3520" s="7"/>
      <c r="U3520" s="2"/>
      <c r="V3520" s="2"/>
      <c r="AH3520" s="5"/>
    </row>
    <row r="3521" spans="1:34" s="3" customFormat="1" ht="11.85" customHeight="1" thickTop="1" x14ac:dyDescent="0.2">
      <c r="C3521" s="2"/>
      <c r="D3521" s="2"/>
      <c r="E3521" s="2"/>
      <c r="F3521" s="2"/>
      <c r="G3521" s="2"/>
      <c r="H3521" s="2"/>
      <c r="I3521" s="2"/>
      <c r="J3521" s="2"/>
      <c r="K3521" s="4"/>
      <c r="L3521" s="2"/>
      <c r="M3521" s="4"/>
      <c r="N3521" s="2"/>
      <c r="O3521" s="4"/>
      <c r="P3521" s="2"/>
      <c r="Q3521" s="4"/>
      <c r="S3521" s="4"/>
      <c r="T3521" s="7"/>
      <c r="AH3521" s="5"/>
    </row>
    <row r="3522" spans="1:34" s="3" customFormat="1" ht="11.85" customHeight="1" x14ac:dyDescent="0.2">
      <c r="A3522" s="3" t="s">
        <v>245</v>
      </c>
      <c r="C3522" s="2">
        <f>C3481+C3520</f>
        <v>822915.61</v>
      </c>
      <c r="D3522" s="2"/>
      <c r="E3522" s="2">
        <f>E3481+E3520</f>
        <v>764527.67</v>
      </c>
      <c r="F3522" s="2"/>
      <c r="G3522" s="2">
        <f>G3481+G3520</f>
        <v>700538.4</v>
      </c>
      <c r="H3522" s="2"/>
      <c r="I3522" s="2">
        <f>I3481+I3520</f>
        <v>728732.1</v>
      </c>
      <c r="J3522" s="2"/>
      <c r="K3522" s="4">
        <f>K3481+K3520</f>
        <v>728732.1</v>
      </c>
      <c r="L3522" s="2"/>
      <c r="M3522" s="4">
        <f>M3481+M3520</f>
        <v>657890.1</v>
      </c>
      <c r="N3522" s="2"/>
      <c r="O3522" s="4"/>
      <c r="P3522" s="2"/>
      <c r="Q3522" s="4">
        <f>Q3481+Q3520</f>
        <v>657890.1</v>
      </c>
      <c r="S3522" s="4"/>
      <c r="T3522" s="7"/>
      <c r="AH3522" s="5"/>
    </row>
    <row r="3523" spans="1:34" s="3" customFormat="1" ht="11.85" customHeight="1" x14ac:dyDescent="0.2">
      <c r="C3523" s="2"/>
      <c r="D3523" s="2"/>
      <c r="E3523" s="2"/>
      <c r="F3523" s="2"/>
      <c r="G3523" s="2"/>
      <c r="H3523" s="2"/>
      <c r="I3523" s="2"/>
      <c r="J3523" s="2"/>
      <c r="K3523" s="4"/>
      <c r="L3523" s="2"/>
      <c r="M3523" s="4"/>
      <c r="N3523" s="2"/>
      <c r="O3523" s="4"/>
      <c r="P3523" s="2"/>
      <c r="Q3523" s="4"/>
      <c r="S3523" s="4"/>
      <c r="T3523" s="7"/>
      <c r="AH3523" s="5"/>
    </row>
    <row r="3524" spans="1:34" s="3" customFormat="1" ht="11.85" customHeight="1" x14ac:dyDescent="0.2">
      <c r="C3524" s="2"/>
      <c r="D3524" s="2"/>
      <c r="E3524" s="2"/>
      <c r="F3524" s="2"/>
      <c r="G3524" s="2"/>
      <c r="H3524" s="2"/>
      <c r="I3524" s="2"/>
      <c r="J3524" s="2"/>
      <c r="K3524" s="4"/>
      <c r="L3524" s="2"/>
      <c r="M3524" s="4"/>
      <c r="N3524" s="2"/>
      <c r="O3524" s="4"/>
      <c r="P3524" s="2"/>
      <c r="Q3524" s="4"/>
      <c r="S3524" s="4"/>
      <c r="T3524" s="7"/>
      <c r="AH3524" s="5"/>
    </row>
    <row r="3525" spans="1:34" s="3" customFormat="1" ht="11.85" customHeight="1" x14ac:dyDescent="0.2">
      <c r="C3525" s="2"/>
      <c r="D3525" s="2"/>
      <c r="E3525" s="2"/>
      <c r="F3525" s="2"/>
      <c r="G3525" s="2"/>
      <c r="H3525" s="2"/>
      <c r="I3525" s="2"/>
      <c r="J3525" s="2"/>
      <c r="K3525" s="4"/>
      <c r="L3525" s="2"/>
      <c r="M3525" s="4"/>
      <c r="N3525" s="2"/>
      <c r="O3525" s="4"/>
      <c r="P3525" s="2"/>
      <c r="Q3525" s="4"/>
      <c r="S3525" s="4"/>
      <c r="T3525" s="7"/>
      <c r="AH3525" s="5"/>
    </row>
    <row r="3526" spans="1:34" s="3" customFormat="1" ht="11.85" customHeight="1" x14ac:dyDescent="0.2">
      <c r="C3526" s="2"/>
      <c r="D3526" s="2"/>
      <c r="E3526" s="2"/>
      <c r="F3526" s="2"/>
      <c r="G3526" s="2"/>
      <c r="H3526" s="2"/>
      <c r="I3526" s="2"/>
      <c r="J3526" s="2"/>
      <c r="K3526" s="4"/>
      <c r="L3526" s="2"/>
      <c r="M3526" s="4"/>
      <c r="N3526" s="2"/>
      <c r="O3526" s="4"/>
      <c r="P3526" s="2"/>
      <c r="Q3526" s="4"/>
      <c r="S3526" s="4"/>
      <c r="T3526" s="7"/>
      <c r="AH3526" s="5"/>
    </row>
    <row r="3527" spans="1:34" s="3" customFormat="1" ht="11.85" customHeight="1" x14ac:dyDescent="0.2">
      <c r="C3527" s="2"/>
      <c r="D3527" s="2"/>
      <c r="E3527" s="2"/>
      <c r="F3527" s="2"/>
      <c r="G3527" s="2"/>
      <c r="H3527" s="2"/>
      <c r="I3527" s="2"/>
      <c r="J3527" s="2"/>
      <c r="K3527" s="4"/>
      <c r="L3527" s="2"/>
      <c r="M3527" s="4"/>
      <c r="N3527" s="2"/>
      <c r="O3527" s="4"/>
      <c r="P3527" s="2"/>
      <c r="Q3527" s="4"/>
      <c r="S3527" s="4"/>
      <c r="T3527" s="7"/>
      <c r="AH3527" s="5"/>
    </row>
    <row r="3528" spans="1:34" s="3" customFormat="1" ht="11.85" customHeight="1" x14ac:dyDescent="0.2">
      <c r="C3528" s="2"/>
      <c r="D3528" s="2"/>
      <c r="E3528" s="2"/>
      <c r="F3528" s="2"/>
      <c r="G3528" s="2"/>
      <c r="H3528" s="2"/>
      <c r="I3528" s="2"/>
      <c r="J3528" s="2"/>
      <c r="K3528" s="4"/>
      <c r="L3528" s="2"/>
      <c r="M3528" s="4"/>
      <c r="N3528" s="2"/>
      <c r="O3528" s="4"/>
      <c r="P3528" s="2"/>
      <c r="Q3528" s="4"/>
      <c r="S3528" s="4"/>
      <c r="T3528" s="7"/>
      <c r="AH3528" s="5"/>
    </row>
    <row r="3529" spans="1:34" s="3" customFormat="1" ht="11.85" customHeight="1" x14ac:dyDescent="0.2">
      <c r="C3529" s="2"/>
      <c r="D3529" s="2"/>
      <c r="E3529" s="2"/>
      <c r="F3529" s="2"/>
      <c r="G3529" s="2"/>
      <c r="H3529" s="2"/>
      <c r="I3529" s="2"/>
      <c r="J3529" s="2"/>
      <c r="K3529" s="4"/>
      <c r="L3529" s="2"/>
      <c r="M3529" s="4"/>
      <c r="N3529" s="2"/>
      <c r="O3529" s="4"/>
      <c r="P3529" s="2"/>
      <c r="Q3529" s="4"/>
      <c r="S3529" s="4"/>
      <c r="T3529" s="7"/>
      <c r="AH3529" s="5"/>
    </row>
    <row r="3530" spans="1:34" s="3" customFormat="1" ht="11.85" customHeight="1" x14ac:dyDescent="0.2">
      <c r="C3530" s="2"/>
      <c r="D3530" s="2"/>
      <c r="E3530" s="2"/>
      <c r="F3530" s="2"/>
      <c r="G3530" s="2"/>
      <c r="H3530" s="2"/>
      <c r="I3530" s="2"/>
      <c r="J3530" s="2"/>
      <c r="K3530" s="4"/>
      <c r="L3530" s="2"/>
      <c r="M3530" s="4"/>
      <c r="N3530" s="2"/>
      <c r="O3530" s="4"/>
      <c r="P3530" s="2"/>
      <c r="Q3530" s="4"/>
      <c r="S3530" s="4"/>
      <c r="T3530" s="7"/>
      <c r="AH3530" s="5"/>
    </row>
    <row r="3531" spans="1:34" s="3" customFormat="1" ht="11.85" customHeight="1" x14ac:dyDescent="0.2">
      <c r="C3531" s="2"/>
      <c r="D3531" s="2"/>
      <c r="E3531" s="2"/>
      <c r="F3531" s="2"/>
      <c r="G3531" s="2"/>
      <c r="H3531" s="2"/>
      <c r="I3531" s="2"/>
      <c r="J3531" s="2"/>
      <c r="K3531" s="4"/>
      <c r="L3531" s="2"/>
      <c r="M3531" s="4"/>
      <c r="N3531" s="2"/>
      <c r="O3531" s="4"/>
      <c r="P3531" s="2"/>
      <c r="Q3531" s="4"/>
      <c r="S3531" s="4"/>
      <c r="T3531" s="7"/>
      <c r="AH3531" s="5"/>
    </row>
    <row r="3532" spans="1:34" s="3" customFormat="1" ht="11.85" customHeight="1" x14ac:dyDescent="0.2">
      <c r="C3532" s="2"/>
      <c r="D3532" s="2"/>
      <c r="E3532" s="2"/>
      <c r="F3532" s="2"/>
      <c r="G3532" s="2"/>
      <c r="H3532" s="2"/>
      <c r="I3532" s="2"/>
      <c r="J3532" s="2"/>
      <c r="K3532" s="4"/>
      <c r="L3532" s="2"/>
      <c r="M3532" s="4"/>
      <c r="N3532" s="2"/>
      <c r="O3532" s="4"/>
      <c r="P3532" s="2"/>
      <c r="Q3532" s="4"/>
      <c r="S3532" s="4"/>
      <c r="T3532" s="7"/>
      <c r="AH3532" s="5"/>
    </row>
    <row r="3533" spans="1:34" s="3" customFormat="1" ht="11.85" customHeight="1" x14ac:dyDescent="0.2">
      <c r="C3533" s="2"/>
      <c r="D3533" s="2"/>
      <c r="E3533" s="2"/>
      <c r="F3533" s="2"/>
      <c r="G3533" s="2"/>
      <c r="H3533" s="2"/>
      <c r="I3533" s="2"/>
      <c r="J3533" s="2"/>
      <c r="K3533" s="4"/>
      <c r="L3533" s="2"/>
      <c r="M3533" s="4"/>
      <c r="N3533" s="2"/>
      <c r="O3533" s="4"/>
      <c r="P3533" s="2"/>
      <c r="Q3533" s="4"/>
      <c r="S3533" s="4"/>
      <c r="T3533" s="7"/>
      <c r="AH3533" s="5"/>
    </row>
    <row r="3534" spans="1:34" s="3" customFormat="1" ht="11.85" customHeight="1" x14ac:dyDescent="0.2">
      <c r="C3534" s="2"/>
      <c r="D3534" s="2"/>
      <c r="E3534" s="2"/>
      <c r="F3534" s="2"/>
      <c r="G3534" s="2"/>
      <c r="H3534" s="2"/>
      <c r="I3534" s="2"/>
      <c r="J3534" s="2"/>
      <c r="K3534" s="4"/>
      <c r="L3534" s="2"/>
      <c r="M3534" s="4"/>
      <c r="N3534" s="2"/>
      <c r="O3534" s="4"/>
      <c r="P3534" s="2"/>
      <c r="Q3534" s="4"/>
      <c r="S3534" s="4"/>
      <c r="T3534" s="7"/>
      <c r="AH3534" s="5"/>
    </row>
    <row r="3535" spans="1:34" s="3" customFormat="1" ht="11.85" customHeight="1" x14ac:dyDescent="0.2">
      <c r="C3535" s="2"/>
      <c r="D3535" s="2"/>
      <c r="E3535" s="2"/>
      <c r="F3535" s="2"/>
      <c r="G3535" s="2"/>
      <c r="H3535" s="2"/>
      <c r="I3535" s="2"/>
      <c r="J3535" s="2"/>
      <c r="K3535" s="4"/>
      <c r="L3535" s="2"/>
      <c r="M3535" s="4"/>
      <c r="N3535" s="2"/>
      <c r="O3535" s="4"/>
      <c r="P3535" s="2"/>
      <c r="Q3535" s="4"/>
      <c r="S3535" s="4"/>
      <c r="T3535" s="7"/>
      <c r="AH3535" s="5"/>
    </row>
    <row r="3536" spans="1:34" s="3" customFormat="1" ht="11.85" customHeight="1" x14ac:dyDescent="0.2">
      <c r="A3536" s="1"/>
      <c r="B3536" s="1"/>
      <c r="C3536" s="2"/>
      <c r="E3536" s="2" t="str">
        <f>$E$1</f>
        <v>CITY OF BRADY</v>
      </c>
      <c r="G3536" s="2"/>
      <c r="I3536" s="2"/>
      <c r="K3536" s="4"/>
      <c r="M3536" s="4"/>
      <c r="O3536" s="4"/>
      <c r="Q3536" s="4"/>
      <c r="S3536" s="4"/>
      <c r="T3536" s="7"/>
      <c r="AH3536" s="5"/>
    </row>
    <row r="3537" spans="1:34" s="3" customFormat="1" ht="11.85" customHeight="1" x14ac:dyDescent="0.2">
      <c r="C3537" s="2"/>
      <c r="E3537" s="2" t="str">
        <f>$E$2</f>
        <v>BUDGET REPORT</v>
      </c>
      <c r="G3537" s="2"/>
      <c r="I3537" s="2"/>
      <c r="K3537" s="4"/>
      <c r="M3537" s="4"/>
      <c r="O3537" s="4"/>
      <c r="Q3537" s="4"/>
      <c r="S3537" s="4"/>
      <c r="T3537" s="7"/>
      <c r="AH3537" s="5"/>
    </row>
    <row r="3538" spans="1:34" s="3" customFormat="1" ht="11.85" customHeight="1" x14ac:dyDescent="0.2">
      <c r="C3538" s="2"/>
      <c r="E3538" s="2" t="str">
        <f>$E$3</f>
        <v>FISCAL YEAR 2017 - 2018</v>
      </c>
      <c r="G3538" s="2"/>
      <c r="I3538" s="2"/>
      <c r="K3538" s="4"/>
      <c r="M3538" s="4"/>
      <c r="O3538" s="4"/>
      <c r="Q3538" s="4"/>
      <c r="S3538" s="4"/>
      <c r="T3538" s="7"/>
      <c r="AH3538" s="5"/>
    </row>
    <row r="3539" spans="1:34" s="3" customFormat="1" ht="11.85" customHeight="1" x14ac:dyDescent="0.2">
      <c r="A3539" s="3" t="s">
        <v>1424</v>
      </c>
      <c r="C3539" s="2"/>
      <c r="E3539" s="2"/>
      <c r="G3539" s="2"/>
      <c r="I3539" s="2"/>
      <c r="K3539" s="4"/>
      <c r="M3539" s="4"/>
      <c r="O3539" s="4"/>
      <c r="Q3539" s="4"/>
      <c r="S3539" s="4"/>
      <c r="T3539" s="7"/>
      <c r="AH3539" s="5"/>
    </row>
    <row r="3540" spans="1:34" s="3" customFormat="1" ht="11.85" customHeight="1" x14ac:dyDescent="0.2">
      <c r="A3540" s="3" t="s">
        <v>1451</v>
      </c>
      <c r="C3540" s="2"/>
      <c r="E3540" s="2"/>
      <c r="G3540" s="2"/>
      <c r="I3540" s="2"/>
      <c r="K3540" s="4"/>
      <c r="M3540" s="4"/>
      <c r="O3540" s="4"/>
      <c r="Q3540" s="4"/>
      <c r="S3540" s="4"/>
      <c r="T3540" s="7"/>
      <c r="AH3540" s="5"/>
    </row>
    <row r="3541" spans="1:34" s="3" customFormat="1" ht="11.85" customHeight="1" x14ac:dyDescent="0.2">
      <c r="C3541" s="2"/>
      <c r="E3541" s="2"/>
      <c r="G3541" s="2"/>
      <c r="I3541" s="49" t="str">
        <f>$I$6</f>
        <v>(----- 2016-2017 ------)</v>
      </c>
      <c r="J3541" s="49"/>
      <c r="K3541" s="49"/>
      <c r="L3541" s="8"/>
      <c r="M3541" s="49" t="str">
        <f>$M$6</f>
        <v>2017-2018</v>
      </c>
      <c r="N3541" s="49"/>
      <c r="O3541" s="49"/>
      <c r="P3541" s="49"/>
      <c r="Q3541" s="49"/>
      <c r="S3541" s="4"/>
      <c r="T3541" s="7"/>
      <c r="AH3541" s="5"/>
    </row>
    <row r="3542" spans="1:34" s="3" customFormat="1" ht="11.85" customHeight="1" x14ac:dyDescent="0.2">
      <c r="C3542" s="9" t="str">
        <f>$C$7</f>
        <v>2013-2014</v>
      </c>
      <c r="D3542" s="8"/>
      <c r="E3542" s="9" t="str">
        <f>$E$7</f>
        <v>2014-2015</v>
      </c>
      <c r="F3542" s="8"/>
      <c r="G3542" s="9" t="str">
        <f>$G$7</f>
        <v>2015-2016</v>
      </c>
      <c r="H3542" s="8"/>
      <c r="I3542" s="9" t="s">
        <v>9</v>
      </c>
      <c r="J3542" s="8"/>
      <c r="K3542" s="10" t="str">
        <f>+$K$7</f>
        <v>PROJECTED</v>
      </c>
      <c r="L3542" s="8"/>
      <c r="M3542" s="10" t="str">
        <f>$M$7</f>
        <v>2017-2018</v>
      </c>
      <c r="N3542" s="8"/>
      <c r="O3542" s="10" t="str">
        <f>$O$7</f>
        <v>2017-2018</v>
      </c>
      <c r="P3542" s="8"/>
      <c r="Q3542" s="10" t="str">
        <f>$Q$7</f>
        <v>APPROVED</v>
      </c>
      <c r="S3542" s="4"/>
      <c r="T3542" s="7"/>
      <c r="AH3542" s="5"/>
    </row>
    <row r="3543" spans="1:34" s="3" customFormat="1" ht="11.85" customHeight="1" x14ac:dyDescent="0.2">
      <c r="A3543" s="11" t="s">
        <v>247</v>
      </c>
      <c r="C3543" s="12" t="s">
        <v>12</v>
      </c>
      <c r="D3543" s="8"/>
      <c r="E3543" s="12" t="s">
        <v>12</v>
      </c>
      <c r="F3543" s="8"/>
      <c r="G3543" s="12" t="s">
        <v>12</v>
      </c>
      <c r="H3543" s="8"/>
      <c r="I3543" s="12" t="s">
        <v>13</v>
      </c>
      <c r="J3543" s="8"/>
      <c r="K3543" s="13" t="s">
        <v>13</v>
      </c>
      <c r="L3543" s="8"/>
      <c r="M3543" s="13" t="str">
        <f>$M$8</f>
        <v>BASE</v>
      </c>
      <c r="N3543" s="8"/>
      <c r="O3543" s="13" t="str">
        <f>$O$8</f>
        <v>SUPPLEMENTAL</v>
      </c>
      <c r="P3543" s="8"/>
      <c r="Q3543" s="13" t="str">
        <f>$Q$8</f>
        <v>BUDGET</v>
      </c>
      <c r="S3543" s="4"/>
      <c r="T3543" s="7"/>
      <c r="AH3543" s="5"/>
    </row>
    <row r="3544" spans="1:34" s="3" customFormat="1" ht="11.85" customHeight="1" x14ac:dyDescent="0.2">
      <c r="C3544" s="2"/>
      <c r="E3544" s="2"/>
      <c r="G3544" s="2"/>
      <c r="I3544" s="2"/>
      <c r="K3544" s="4"/>
      <c r="M3544" s="4"/>
      <c r="O3544" s="4"/>
      <c r="Q3544" s="4"/>
      <c r="S3544" s="4"/>
      <c r="T3544" s="7"/>
      <c r="AH3544" s="5"/>
    </row>
    <row r="3545" spans="1:34" s="3" customFormat="1" ht="11.85" customHeight="1" x14ac:dyDescent="0.2">
      <c r="A3545" s="14" t="s">
        <v>248</v>
      </c>
      <c r="C3545" s="2"/>
      <c r="E3545" s="2"/>
      <c r="G3545" s="2"/>
      <c r="I3545" s="2"/>
      <c r="K3545" s="4"/>
      <c r="M3545" s="4"/>
      <c r="O3545" s="4"/>
      <c r="Q3545" s="4"/>
      <c r="S3545" s="4"/>
      <c r="T3545" s="7"/>
      <c r="AH3545" s="5"/>
    </row>
    <row r="3546" spans="1:34" s="3" customFormat="1" ht="11.85" customHeight="1" x14ac:dyDescent="0.2">
      <c r="A3546" s="3" t="s">
        <v>1452</v>
      </c>
      <c r="C3546" s="2">
        <v>31921.19</v>
      </c>
      <c r="D3546" s="2"/>
      <c r="E3546" s="2">
        <v>29247.37</v>
      </c>
      <c r="F3546" s="2"/>
      <c r="G3546" s="2">
        <v>30164.18</v>
      </c>
      <c r="H3546" s="2"/>
      <c r="I3546" s="2">
        <v>31069</v>
      </c>
      <c r="J3546" s="2"/>
      <c r="K3546" s="4">
        <v>31069</v>
      </c>
      <c r="L3546" s="2"/>
      <c r="M3546" s="4">
        <v>32448</v>
      </c>
      <c r="N3546" s="2"/>
      <c r="O3546" s="4">
        <v>0</v>
      </c>
      <c r="P3546" s="2"/>
      <c r="Q3546" s="4">
        <f t="shared" ref="Q3546:Q3552" si="101">M3546+O3546</f>
        <v>32448</v>
      </c>
      <c r="S3546" s="4"/>
      <c r="T3546" s="15"/>
      <c r="AH3546" s="5"/>
    </row>
    <row r="3547" spans="1:34" s="3" customFormat="1" ht="11.85" customHeight="1" x14ac:dyDescent="0.2">
      <c r="A3547" s="3" t="s">
        <v>1453</v>
      </c>
      <c r="C3547" s="2">
        <v>82.8</v>
      </c>
      <c r="D3547" s="2"/>
      <c r="E3547" s="2">
        <v>0</v>
      </c>
      <c r="F3547" s="2"/>
      <c r="G3547" s="2">
        <v>76.14</v>
      </c>
      <c r="H3547" s="2"/>
      <c r="I3547" s="2">
        <v>100</v>
      </c>
      <c r="J3547" s="2"/>
      <c r="K3547" s="4">
        <v>100</v>
      </c>
      <c r="L3547" s="2"/>
      <c r="M3547" s="4">
        <v>100</v>
      </c>
      <c r="N3547" s="2"/>
      <c r="O3547" s="4">
        <v>0</v>
      </c>
      <c r="P3547" s="2"/>
      <c r="Q3547" s="4">
        <f t="shared" si="101"/>
        <v>100</v>
      </c>
      <c r="S3547" s="4"/>
      <c r="T3547" s="15"/>
      <c r="AH3547" s="5"/>
    </row>
    <row r="3548" spans="1:34" s="3" customFormat="1" ht="11.85" customHeight="1" x14ac:dyDescent="0.2">
      <c r="A3548" s="3" t="s">
        <v>1454</v>
      </c>
      <c r="C3548" s="2">
        <v>7462.85</v>
      </c>
      <c r="D3548" s="2"/>
      <c r="E3548" s="2">
        <v>7986</v>
      </c>
      <c r="F3548" s="2"/>
      <c r="G3548" s="2">
        <v>9396.24</v>
      </c>
      <c r="H3548" s="2"/>
      <c r="I3548" s="2">
        <v>9845</v>
      </c>
      <c r="J3548" s="2"/>
      <c r="K3548" s="4">
        <v>9845</v>
      </c>
      <c r="L3548" s="2"/>
      <c r="M3548" s="4">
        <v>11415</v>
      </c>
      <c r="N3548" s="2"/>
      <c r="O3548" s="4">
        <v>0</v>
      </c>
      <c r="P3548" s="2"/>
      <c r="Q3548" s="4">
        <f t="shared" si="101"/>
        <v>11415</v>
      </c>
      <c r="S3548" s="4"/>
      <c r="T3548" s="15"/>
      <c r="AH3548" s="5"/>
    </row>
    <row r="3549" spans="1:34" s="3" customFormat="1" ht="11.85" customHeight="1" x14ac:dyDescent="0.2">
      <c r="A3549" s="3" t="s">
        <v>1455</v>
      </c>
      <c r="C3549" s="2">
        <v>3533.36</v>
      </c>
      <c r="D3549" s="2"/>
      <c r="E3549" s="2">
        <v>3202.95</v>
      </c>
      <c r="F3549" s="2"/>
      <c r="G3549" s="2">
        <v>3179.83</v>
      </c>
      <c r="H3549" s="2"/>
      <c r="I3549" s="2">
        <v>3341</v>
      </c>
      <c r="J3549" s="2"/>
      <c r="K3549" s="4">
        <v>3341</v>
      </c>
      <c r="L3549" s="2"/>
      <c r="M3549" s="4">
        <v>3513</v>
      </c>
      <c r="N3549" s="2"/>
      <c r="O3549" s="4">
        <v>0</v>
      </c>
      <c r="P3549" s="2"/>
      <c r="Q3549" s="4">
        <f t="shared" si="101"/>
        <v>3513</v>
      </c>
      <c r="S3549" s="4"/>
      <c r="T3549" s="15"/>
      <c r="AH3549" s="5"/>
    </row>
    <row r="3550" spans="1:34" ht="11.85" customHeight="1" x14ac:dyDescent="0.2">
      <c r="A3550" s="3" t="s">
        <v>1456</v>
      </c>
      <c r="C3550" s="2">
        <v>468.56</v>
      </c>
      <c r="D3550" s="2"/>
      <c r="E3550" s="2">
        <v>400.9</v>
      </c>
      <c r="F3550" s="2"/>
      <c r="G3550" s="2">
        <v>371.65</v>
      </c>
      <c r="H3550" s="2"/>
      <c r="I3550" s="2">
        <v>399</v>
      </c>
      <c r="J3550" s="2"/>
      <c r="K3550" s="4">
        <v>399</v>
      </c>
      <c r="L3550" s="2"/>
      <c r="M3550" s="4">
        <v>375</v>
      </c>
      <c r="N3550" s="2"/>
      <c r="O3550" s="4">
        <v>0</v>
      </c>
      <c r="P3550" s="2"/>
      <c r="Q3550" s="4">
        <f t="shared" si="101"/>
        <v>375</v>
      </c>
      <c r="T3550" s="15"/>
    </row>
    <row r="3551" spans="1:34" ht="11.85" customHeight="1" x14ac:dyDescent="0.2">
      <c r="A3551" s="3" t="s">
        <v>1457</v>
      </c>
      <c r="C3551" s="2">
        <v>207</v>
      </c>
      <c r="D3551" s="2"/>
      <c r="E3551" s="2">
        <v>9</v>
      </c>
      <c r="F3551" s="2"/>
      <c r="G3551" s="2">
        <v>171</v>
      </c>
      <c r="H3551" s="2"/>
      <c r="I3551" s="2">
        <v>99</v>
      </c>
      <c r="J3551" s="2"/>
      <c r="K3551" s="4">
        <v>99</v>
      </c>
      <c r="L3551" s="2"/>
      <c r="M3551" s="4">
        <v>81</v>
      </c>
      <c r="N3551" s="2"/>
      <c r="O3551" s="4">
        <v>0</v>
      </c>
      <c r="P3551" s="2"/>
      <c r="Q3551" s="4">
        <f t="shared" si="101"/>
        <v>81</v>
      </c>
      <c r="T3551" s="15"/>
    </row>
    <row r="3552" spans="1:34" ht="11.85" customHeight="1" x14ac:dyDescent="0.2">
      <c r="A3552" s="3" t="s">
        <v>1458</v>
      </c>
      <c r="C3552" s="16">
        <v>2426.29</v>
      </c>
      <c r="D3552" s="2"/>
      <c r="E3552" s="16">
        <v>2237.91</v>
      </c>
      <c r="F3552" s="2"/>
      <c r="G3552" s="16">
        <v>2306.48</v>
      </c>
      <c r="H3552" s="2"/>
      <c r="I3552" s="16">
        <v>2431</v>
      </c>
      <c r="J3552" s="2"/>
      <c r="K3552" s="17">
        <v>2431</v>
      </c>
      <c r="L3552" s="2"/>
      <c r="M3552" s="17">
        <v>2539</v>
      </c>
      <c r="N3552" s="2"/>
      <c r="O3552" s="17">
        <v>0</v>
      </c>
      <c r="P3552" s="2"/>
      <c r="Q3552" s="17">
        <f t="shared" si="101"/>
        <v>2539</v>
      </c>
      <c r="T3552" s="15"/>
    </row>
    <row r="3553" spans="1:34" ht="11.85" customHeight="1" x14ac:dyDescent="0.2">
      <c r="A3553" s="3" t="s">
        <v>259</v>
      </c>
      <c r="C3553" s="2">
        <f>SUM(C3546:C3552)</f>
        <v>46102.049999999996</v>
      </c>
      <c r="D3553" s="2"/>
      <c r="E3553" s="2">
        <f>SUM(E3546:E3552)</f>
        <v>43084.12999999999</v>
      </c>
      <c r="F3553" s="2"/>
      <c r="G3553" s="2">
        <f>SUM(G3546:G3552)</f>
        <v>45665.520000000004</v>
      </c>
      <c r="H3553" s="2"/>
      <c r="I3553" s="2">
        <f>SUM(I3546:I3552)</f>
        <v>47284</v>
      </c>
      <c r="J3553" s="2"/>
      <c r="K3553" s="4">
        <f>SUM(K3546:K3552)</f>
        <v>47284</v>
      </c>
      <c r="L3553" s="2"/>
      <c r="M3553" s="4">
        <f>SUM(M3546:M3552)</f>
        <v>50471</v>
      </c>
      <c r="N3553" s="2"/>
      <c r="O3553" s="4">
        <f>SUM(O3546:O3552)</f>
        <v>0</v>
      </c>
      <c r="P3553" s="2"/>
      <c r="Q3553" s="4">
        <f>SUM(Q3546:Q3552)</f>
        <v>50471</v>
      </c>
      <c r="R3553" s="2"/>
      <c r="U3553" s="2"/>
    </row>
    <row r="3554" spans="1:34" ht="11.85" customHeight="1" x14ac:dyDescent="0.2">
      <c r="D3554" s="2"/>
      <c r="F3554" s="2"/>
      <c r="H3554" s="2"/>
      <c r="J3554" s="2"/>
      <c r="L3554" s="2"/>
      <c r="N3554" s="2"/>
      <c r="P3554" s="2"/>
    </row>
    <row r="3555" spans="1:34" ht="11.85" customHeight="1" x14ac:dyDescent="0.2">
      <c r="A3555" s="14" t="s">
        <v>260</v>
      </c>
      <c r="D3555" s="2"/>
      <c r="F3555" s="2"/>
      <c r="H3555" s="2"/>
      <c r="J3555" s="2"/>
      <c r="L3555" s="2"/>
      <c r="N3555" s="2"/>
      <c r="P3555" s="2"/>
    </row>
    <row r="3556" spans="1:34" ht="11.85" customHeight="1" x14ac:dyDescent="0.2">
      <c r="A3556" s="3" t="s">
        <v>1459</v>
      </c>
      <c r="C3556" s="2">
        <v>0</v>
      </c>
      <c r="D3556" s="2"/>
      <c r="E3556" s="2">
        <v>0</v>
      </c>
      <c r="F3556" s="2"/>
      <c r="G3556" s="2">
        <v>0</v>
      </c>
      <c r="H3556" s="2"/>
      <c r="I3556" s="2">
        <v>0</v>
      </c>
      <c r="J3556" s="2"/>
      <c r="K3556" s="4">
        <v>0</v>
      </c>
      <c r="L3556" s="2"/>
      <c r="M3556" s="4">
        <v>0</v>
      </c>
      <c r="N3556" s="2"/>
      <c r="O3556" s="4">
        <v>0</v>
      </c>
      <c r="P3556" s="2"/>
      <c r="Q3556" s="4">
        <f t="shared" ref="Q3556:Q3563" si="102">M3556+O3556</f>
        <v>0</v>
      </c>
      <c r="T3556" s="15"/>
    </row>
    <row r="3557" spans="1:34" ht="11.85" customHeight="1" x14ac:dyDescent="0.2">
      <c r="A3557" s="3" t="s">
        <v>1460</v>
      </c>
      <c r="C3557" s="2">
        <v>0</v>
      </c>
      <c r="D3557" s="2"/>
      <c r="E3557" s="2">
        <v>0</v>
      </c>
      <c r="F3557" s="2"/>
      <c r="G3557" s="2">
        <v>0</v>
      </c>
      <c r="H3557" s="2"/>
      <c r="I3557" s="2">
        <v>0</v>
      </c>
      <c r="J3557" s="2"/>
      <c r="K3557" s="4">
        <v>0</v>
      </c>
      <c r="L3557" s="2"/>
      <c r="M3557" s="4">
        <v>0</v>
      </c>
      <c r="N3557" s="2"/>
      <c r="O3557" s="4">
        <v>0</v>
      </c>
      <c r="P3557" s="2"/>
      <c r="Q3557" s="4">
        <f t="shared" si="102"/>
        <v>0</v>
      </c>
      <c r="T3557" s="15"/>
    </row>
    <row r="3558" spans="1:34" ht="11.85" customHeight="1" x14ac:dyDescent="0.2">
      <c r="A3558" s="3" t="s">
        <v>1461</v>
      </c>
      <c r="C3558" s="2">
        <v>0</v>
      </c>
      <c r="D3558" s="2"/>
      <c r="E3558" s="2">
        <v>0</v>
      </c>
      <c r="F3558" s="2"/>
      <c r="G3558" s="2">
        <v>0</v>
      </c>
      <c r="H3558" s="2"/>
      <c r="I3558" s="2">
        <v>0</v>
      </c>
      <c r="J3558" s="2"/>
      <c r="K3558" s="4">
        <v>0</v>
      </c>
      <c r="L3558" s="2"/>
      <c r="M3558" s="4">
        <v>0</v>
      </c>
      <c r="N3558" s="2"/>
      <c r="O3558" s="4">
        <v>0</v>
      </c>
      <c r="P3558" s="2"/>
      <c r="Q3558" s="4">
        <f t="shared" si="102"/>
        <v>0</v>
      </c>
      <c r="T3558" s="15"/>
    </row>
    <row r="3559" spans="1:34" ht="11.85" customHeight="1" x14ac:dyDescent="0.2">
      <c r="A3559" s="3" t="s">
        <v>1462</v>
      </c>
      <c r="C3559" s="2">
        <v>0</v>
      </c>
      <c r="D3559" s="2"/>
      <c r="E3559" s="2">
        <v>0</v>
      </c>
      <c r="F3559" s="2"/>
      <c r="G3559" s="2">
        <v>0</v>
      </c>
      <c r="H3559" s="2"/>
      <c r="I3559" s="2">
        <v>0</v>
      </c>
      <c r="J3559" s="2"/>
      <c r="K3559" s="4">
        <v>0</v>
      </c>
      <c r="L3559" s="2"/>
      <c r="M3559" s="4">
        <v>0</v>
      </c>
      <c r="N3559" s="2"/>
      <c r="O3559" s="4">
        <v>0</v>
      </c>
      <c r="P3559" s="2"/>
      <c r="Q3559" s="4">
        <f t="shared" si="102"/>
        <v>0</v>
      </c>
      <c r="T3559" s="15"/>
    </row>
    <row r="3560" spans="1:34" ht="11.85" customHeight="1" x14ac:dyDescent="0.2">
      <c r="A3560" s="3" t="s">
        <v>1463</v>
      </c>
      <c r="C3560" s="2">
        <v>0</v>
      </c>
      <c r="D3560" s="2"/>
      <c r="E3560" s="2">
        <v>0</v>
      </c>
      <c r="F3560" s="2"/>
      <c r="G3560" s="2">
        <v>0</v>
      </c>
      <c r="H3560" s="2"/>
      <c r="I3560" s="2">
        <v>0</v>
      </c>
      <c r="J3560" s="2"/>
      <c r="K3560" s="4">
        <v>0</v>
      </c>
      <c r="L3560" s="2"/>
      <c r="M3560" s="4">
        <v>0</v>
      </c>
      <c r="N3560" s="2"/>
      <c r="O3560" s="4">
        <v>0</v>
      </c>
      <c r="P3560" s="2"/>
      <c r="Q3560" s="4">
        <f t="shared" si="102"/>
        <v>0</v>
      </c>
      <c r="T3560" s="15"/>
    </row>
    <row r="3561" spans="1:34" ht="11.85" customHeight="1" x14ac:dyDescent="0.2">
      <c r="A3561" s="3" t="s">
        <v>1464</v>
      </c>
      <c r="C3561" s="2">
        <v>0</v>
      </c>
      <c r="D3561" s="2"/>
      <c r="E3561" s="2">
        <v>0</v>
      </c>
      <c r="F3561" s="2"/>
      <c r="G3561" s="2">
        <v>0</v>
      </c>
      <c r="H3561" s="2"/>
      <c r="I3561" s="2">
        <v>0</v>
      </c>
      <c r="J3561" s="2"/>
      <c r="K3561" s="4">
        <v>0</v>
      </c>
      <c r="L3561" s="2"/>
      <c r="M3561" s="4">
        <v>0</v>
      </c>
      <c r="N3561" s="2"/>
      <c r="O3561" s="4">
        <v>0</v>
      </c>
      <c r="P3561" s="2"/>
      <c r="Q3561" s="4">
        <f t="shared" si="102"/>
        <v>0</v>
      </c>
      <c r="T3561" s="15"/>
    </row>
    <row r="3562" spans="1:34" ht="11.85" customHeight="1" x14ac:dyDescent="0.2">
      <c r="A3562" s="3" t="s">
        <v>1465</v>
      </c>
      <c r="C3562" s="2">
        <v>0</v>
      </c>
      <c r="D3562" s="2"/>
      <c r="E3562" s="2">
        <v>0</v>
      </c>
      <c r="F3562" s="2"/>
      <c r="G3562" s="2">
        <v>0</v>
      </c>
      <c r="H3562" s="2"/>
      <c r="I3562" s="2">
        <v>0</v>
      </c>
      <c r="J3562" s="2"/>
      <c r="K3562" s="4">
        <v>0</v>
      </c>
      <c r="L3562" s="2"/>
      <c r="M3562" s="4">
        <v>0</v>
      </c>
      <c r="N3562" s="2"/>
      <c r="O3562" s="4">
        <v>0</v>
      </c>
      <c r="P3562" s="2"/>
      <c r="Q3562" s="4">
        <f t="shared" si="102"/>
        <v>0</v>
      </c>
      <c r="T3562" s="15"/>
    </row>
    <row r="3563" spans="1:34" ht="11.85" customHeight="1" x14ac:dyDescent="0.2">
      <c r="A3563" s="3" t="s">
        <v>1466</v>
      </c>
      <c r="C3563" s="16">
        <v>0</v>
      </c>
      <c r="D3563" s="2"/>
      <c r="E3563" s="16">
        <v>1092</v>
      </c>
      <c r="F3563" s="2"/>
      <c r="G3563" s="16">
        <v>0</v>
      </c>
      <c r="H3563" s="2"/>
      <c r="I3563" s="16">
        <v>4100</v>
      </c>
      <c r="J3563" s="2"/>
      <c r="K3563" s="17">
        <v>4100</v>
      </c>
      <c r="L3563" s="2"/>
      <c r="M3563" s="17">
        <v>200</v>
      </c>
      <c r="N3563" s="2"/>
      <c r="O3563" s="17">
        <v>0</v>
      </c>
      <c r="P3563" s="2"/>
      <c r="Q3563" s="17">
        <f t="shared" si="102"/>
        <v>200</v>
      </c>
      <c r="T3563" s="15"/>
    </row>
    <row r="3564" spans="1:34" ht="11.85" customHeight="1" x14ac:dyDescent="0.2">
      <c r="A3564" s="3" t="s">
        <v>277</v>
      </c>
      <c r="C3564" s="2">
        <f>SUM(C3556:C3563)</f>
        <v>0</v>
      </c>
      <c r="D3564" s="2"/>
      <c r="E3564" s="2">
        <f>SUM(E3556:E3563)</f>
        <v>1092</v>
      </c>
      <c r="F3564" s="2"/>
      <c r="G3564" s="2">
        <f>SUM(G3556:G3563)</f>
        <v>0</v>
      </c>
      <c r="H3564" s="2"/>
      <c r="I3564" s="2">
        <f>SUM(I3556:I3563)</f>
        <v>4100</v>
      </c>
      <c r="J3564" s="2"/>
      <c r="K3564" s="4">
        <f>SUM(K3556:K3563)</f>
        <v>4100</v>
      </c>
      <c r="L3564" s="2"/>
      <c r="M3564" s="4">
        <f>SUM(M3556:M3563)</f>
        <v>200</v>
      </c>
      <c r="N3564" s="2"/>
      <c r="O3564" s="4">
        <f>SUM(O3556:O3563)</f>
        <v>0</v>
      </c>
      <c r="P3564" s="2"/>
      <c r="Q3564" s="4">
        <f>SUM(Q3556:Q3563)</f>
        <v>200</v>
      </c>
    </row>
    <row r="3565" spans="1:34" ht="11.85" customHeight="1" x14ac:dyDescent="0.2">
      <c r="D3565" s="2"/>
      <c r="F3565" s="2"/>
      <c r="H3565" s="2"/>
      <c r="J3565" s="2"/>
      <c r="L3565" s="2"/>
      <c r="N3565" s="2"/>
      <c r="P3565" s="2"/>
    </row>
    <row r="3566" spans="1:34" s="3" customFormat="1" ht="11.85" customHeight="1" x14ac:dyDescent="0.2">
      <c r="A3566" s="14" t="s">
        <v>278</v>
      </c>
      <c r="C3566" s="2"/>
      <c r="D3566" s="2"/>
      <c r="E3566" s="2"/>
      <c r="F3566" s="2"/>
      <c r="G3566" s="2"/>
      <c r="H3566" s="2"/>
      <c r="I3566" s="2"/>
      <c r="J3566" s="2"/>
      <c r="K3566" s="4"/>
      <c r="L3566" s="2"/>
      <c r="M3566" s="4"/>
      <c r="N3566" s="2"/>
      <c r="O3566" s="4"/>
      <c r="P3566" s="2"/>
      <c r="Q3566" s="4"/>
      <c r="S3566" s="4"/>
      <c r="T3566" s="7"/>
      <c r="AH3566" s="5"/>
    </row>
    <row r="3567" spans="1:34" s="3" customFormat="1" ht="11.85" customHeight="1" x14ac:dyDescent="0.2">
      <c r="A3567" s="3" t="s">
        <v>1467</v>
      </c>
      <c r="C3567" s="2">
        <v>0</v>
      </c>
      <c r="D3567" s="2"/>
      <c r="E3567" s="2">
        <v>0</v>
      </c>
      <c r="F3567" s="2"/>
      <c r="G3567" s="2">
        <v>0</v>
      </c>
      <c r="H3567" s="2"/>
      <c r="I3567" s="2">
        <v>200</v>
      </c>
      <c r="J3567" s="2"/>
      <c r="K3567" s="4">
        <v>200</v>
      </c>
      <c r="L3567" s="2"/>
      <c r="M3567" s="4">
        <v>200</v>
      </c>
      <c r="N3567" s="2"/>
      <c r="O3567" s="4">
        <v>0</v>
      </c>
      <c r="P3567" s="2"/>
      <c r="Q3567" s="4">
        <f t="shared" ref="Q3567:Q3581" si="103">M3567+O3567</f>
        <v>200</v>
      </c>
      <c r="S3567" s="4"/>
      <c r="T3567" s="15"/>
      <c r="AH3567" s="5"/>
    </row>
    <row r="3568" spans="1:34" s="3" customFormat="1" ht="11.85" customHeight="1" x14ac:dyDescent="0.2">
      <c r="A3568" s="3" t="s">
        <v>1468</v>
      </c>
      <c r="C3568" s="2">
        <v>0</v>
      </c>
      <c r="D3568" s="2"/>
      <c r="E3568" s="2">
        <v>0</v>
      </c>
      <c r="F3568" s="2"/>
      <c r="G3568" s="2">
        <v>125</v>
      </c>
      <c r="H3568" s="2"/>
      <c r="I3568" s="2">
        <v>500</v>
      </c>
      <c r="J3568" s="2"/>
      <c r="K3568" s="4">
        <v>500</v>
      </c>
      <c r="L3568" s="2"/>
      <c r="M3568" s="4">
        <v>700</v>
      </c>
      <c r="N3568" s="2"/>
      <c r="O3568" s="4">
        <v>0</v>
      </c>
      <c r="P3568" s="2"/>
      <c r="Q3568" s="4">
        <f t="shared" si="103"/>
        <v>700</v>
      </c>
      <c r="S3568" s="4"/>
      <c r="T3568" s="15"/>
      <c r="AH3568" s="5"/>
    </row>
    <row r="3569" spans="1:34" s="3" customFormat="1" ht="11.85" customHeight="1" x14ac:dyDescent="0.2">
      <c r="A3569" s="3" t="s">
        <v>1469</v>
      </c>
      <c r="C3569" s="2">
        <v>139.47999999999999</v>
      </c>
      <c r="D3569" s="2"/>
      <c r="E3569" s="2">
        <v>748.65</v>
      </c>
      <c r="F3569" s="2"/>
      <c r="G3569" s="2">
        <v>714.46</v>
      </c>
      <c r="H3569" s="2"/>
      <c r="I3569" s="2">
        <v>1500</v>
      </c>
      <c r="J3569" s="2"/>
      <c r="K3569" s="4">
        <v>1000</v>
      </c>
      <c r="L3569" s="2"/>
      <c r="M3569" s="4">
        <v>1500</v>
      </c>
      <c r="N3569" s="2"/>
      <c r="O3569" s="4">
        <v>0</v>
      </c>
      <c r="P3569" s="2"/>
      <c r="Q3569" s="4">
        <f t="shared" si="103"/>
        <v>1500</v>
      </c>
      <c r="S3569" s="4"/>
      <c r="T3569" s="15"/>
      <c r="AH3569" s="5"/>
    </row>
    <row r="3570" spans="1:34" s="3" customFormat="1" ht="11.85" customHeight="1" x14ac:dyDescent="0.2">
      <c r="A3570" s="3" t="s">
        <v>1470</v>
      </c>
      <c r="C3570" s="2">
        <v>2999.13</v>
      </c>
      <c r="D3570" s="2"/>
      <c r="E3570" s="2">
        <v>1816.1</v>
      </c>
      <c r="F3570" s="2"/>
      <c r="G3570" s="2">
        <v>1519.39</v>
      </c>
      <c r="H3570" s="2"/>
      <c r="I3570" s="2">
        <v>3000</v>
      </c>
      <c r="J3570" s="2"/>
      <c r="K3570" s="4">
        <v>1800</v>
      </c>
      <c r="L3570" s="2"/>
      <c r="M3570" s="4">
        <v>3000</v>
      </c>
      <c r="N3570" s="2"/>
      <c r="O3570" s="4">
        <v>0</v>
      </c>
      <c r="P3570" s="2"/>
      <c r="Q3570" s="4">
        <f t="shared" si="103"/>
        <v>3000</v>
      </c>
      <c r="S3570" s="4"/>
      <c r="T3570" s="15"/>
      <c r="AH3570" s="5"/>
    </row>
    <row r="3571" spans="1:34" s="3" customFormat="1" ht="11.85" customHeight="1" x14ac:dyDescent="0.2">
      <c r="A3571" s="3" t="s">
        <v>1471</v>
      </c>
      <c r="C3571" s="2">
        <v>783.4</v>
      </c>
      <c r="D3571" s="2"/>
      <c r="E3571" s="2">
        <v>598.16</v>
      </c>
      <c r="F3571" s="2"/>
      <c r="G3571" s="2">
        <v>423.93</v>
      </c>
      <c r="H3571" s="2"/>
      <c r="I3571" s="2">
        <v>2500</v>
      </c>
      <c r="J3571" s="2"/>
      <c r="K3571" s="4">
        <v>1300</v>
      </c>
      <c r="L3571" s="2"/>
      <c r="M3571" s="4">
        <v>2500</v>
      </c>
      <c r="N3571" s="2"/>
      <c r="O3571" s="4">
        <v>0</v>
      </c>
      <c r="P3571" s="2"/>
      <c r="Q3571" s="4">
        <f t="shared" si="103"/>
        <v>2500</v>
      </c>
      <c r="S3571" s="4"/>
      <c r="T3571" s="15"/>
      <c r="AH3571" s="5"/>
    </row>
    <row r="3572" spans="1:34" s="3" customFormat="1" ht="11.85" customHeight="1" x14ac:dyDescent="0.2">
      <c r="A3572" s="3" t="s">
        <v>1472</v>
      </c>
      <c r="C3572" s="2">
        <v>0</v>
      </c>
      <c r="D3572" s="2"/>
      <c r="E3572" s="2">
        <v>0</v>
      </c>
      <c r="F3572" s="2"/>
      <c r="G3572" s="2">
        <v>0</v>
      </c>
      <c r="H3572" s="2"/>
      <c r="I3572" s="2">
        <v>0</v>
      </c>
      <c r="J3572" s="2"/>
      <c r="K3572" s="4">
        <v>0</v>
      </c>
      <c r="L3572" s="2"/>
      <c r="M3572" s="4">
        <v>0</v>
      </c>
      <c r="N3572" s="2"/>
      <c r="O3572" s="4">
        <v>0</v>
      </c>
      <c r="P3572" s="2"/>
      <c r="Q3572" s="4">
        <f t="shared" si="103"/>
        <v>0</v>
      </c>
      <c r="S3572" s="4"/>
      <c r="T3572" s="15"/>
      <c r="AH3572" s="5"/>
    </row>
    <row r="3573" spans="1:34" s="3" customFormat="1" ht="11.85" customHeight="1" x14ac:dyDescent="0.2">
      <c r="A3573" s="3" t="s">
        <v>1473</v>
      </c>
      <c r="C3573" s="2">
        <v>0</v>
      </c>
      <c r="D3573" s="2"/>
      <c r="E3573" s="2">
        <v>0</v>
      </c>
      <c r="F3573" s="2"/>
      <c r="G3573" s="2">
        <v>0</v>
      </c>
      <c r="H3573" s="2"/>
      <c r="I3573" s="2">
        <v>0</v>
      </c>
      <c r="J3573" s="2"/>
      <c r="K3573" s="4">
        <v>0</v>
      </c>
      <c r="L3573" s="2"/>
      <c r="M3573" s="4">
        <v>0</v>
      </c>
      <c r="N3573" s="2"/>
      <c r="O3573" s="4">
        <v>0</v>
      </c>
      <c r="P3573" s="2"/>
      <c r="Q3573" s="4">
        <f t="shared" si="103"/>
        <v>0</v>
      </c>
      <c r="S3573" s="4"/>
      <c r="T3573" s="15"/>
      <c r="AH3573" s="5"/>
    </row>
    <row r="3574" spans="1:34" s="3" customFormat="1" ht="11.85" customHeight="1" x14ac:dyDescent="0.2">
      <c r="A3574" s="3" t="s">
        <v>1474</v>
      </c>
      <c r="C3574" s="2">
        <v>0</v>
      </c>
      <c r="D3574" s="2"/>
      <c r="E3574" s="2">
        <v>823.51</v>
      </c>
      <c r="F3574" s="2"/>
      <c r="G3574" s="2">
        <v>1150</v>
      </c>
      <c r="H3574" s="2"/>
      <c r="I3574" s="2">
        <v>3000</v>
      </c>
      <c r="J3574" s="2"/>
      <c r="K3574" s="4">
        <v>3000</v>
      </c>
      <c r="L3574" s="2"/>
      <c r="M3574" s="4">
        <v>1500</v>
      </c>
      <c r="N3574" s="2"/>
      <c r="O3574" s="4">
        <v>0</v>
      </c>
      <c r="P3574" s="2"/>
      <c r="Q3574" s="4">
        <f t="shared" si="103"/>
        <v>1500</v>
      </c>
      <c r="S3574" s="4"/>
      <c r="T3574" s="15"/>
      <c r="AH3574" s="5"/>
    </row>
    <row r="3575" spans="1:34" s="3" customFormat="1" ht="11.85" customHeight="1" x14ac:dyDescent="0.2">
      <c r="A3575" s="3" t="s">
        <v>1475</v>
      </c>
      <c r="C3575" s="2">
        <v>0</v>
      </c>
      <c r="D3575" s="2"/>
      <c r="E3575" s="2">
        <v>65.92</v>
      </c>
      <c r="F3575" s="2"/>
      <c r="G3575" s="2">
        <v>103</v>
      </c>
      <c r="H3575" s="2"/>
      <c r="I3575" s="2">
        <v>2000</v>
      </c>
      <c r="J3575" s="2"/>
      <c r="K3575" s="4">
        <v>1300</v>
      </c>
      <c r="L3575" s="2"/>
      <c r="M3575" s="4">
        <v>500</v>
      </c>
      <c r="N3575" s="2"/>
      <c r="O3575" s="4">
        <v>0</v>
      </c>
      <c r="P3575" s="2"/>
      <c r="Q3575" s="4">
        <f t="shared" si="103"/>
        <v>500</v>
      </c>
      <c r="S3575" s="4"/>
      <c r="T3575" s="15"/>
      <c r="AH3575" s="5"/>
    </row>
    <row r="3576" spans="1:34" s="3" customFormat="1" ht="11.85" customHeight="1" x14ac:dyDescent="0.2">
      <c r="A3576" s="3" t="s">
        <v>1476</v>
      </c>
      <c r="C3576" s="2">
        <v>334.94</v>
      </c>
      <c r="D3576" s="2"/>
      <c r="E3576" s="2">
        <v>400</v>
      </c>
      <c r="F3576" s="2"/>
      <c r="G3576" s="2">
        <v>300</v>
      </c>
      <c r="H3576" s="2"/>
      <c r="I3576" s="2">
        <v>400</v>
      </c>
      <c r="J3576" s="2"/>
      <c r="K3576" s="4">
        <v>400</v>
      </c>
      <c r="L3576" s="2"/>
      <c r="M3576" s="4">
        <v>400</v>
      </c>
      <c r="N3576" s="2"/>
      <c r="O3576" s="4">
        <v>0</v>
      </c>
      <c r="P3576" s="2"/>
      <c r="Q3576" s="4">
        <f t="shared" si="103"/>
        <v>400</v>
      </c>
      <c r="S3576" s="4"/>
      <c r="T3576" s="15"/>
      <c r="AH3576" s="5"/>
    </row>
    <row r="3577" spans="1:34" s="3" customFormat="1" ht="11.85" customHeight="1" x14ac:dyDescent="0.2">
      <c r="A3577" s="3" t="s">
        <v>1477</v>
      </c>
      <c r="C3577" s="2">
        <v>0</v>
      </c>
      <c r="D3577" s="2"/>
      <c r="E3577" s="2">
        <v>0</v>
      </c>
      <c r="F3577" s="2"/>
      <c r="G3577" s="2">
        <v>75</v>
      </c>
      <c r="H3577" s="2"/>
      <c r="I3577" s="2">
        <v>110</v>
      </c>
      <c r="J3577" s="2"/>
      <c r="K3577" s="4">
        <v>110</v>
      </c>
      <c r="L3577" s="2"/>
      <c r="M3577" s="4">
        <v>110</v>
      </c>
      <c r="N3577" s="2"/>
      <c r="O3577" s="4">
        <v>0</v>
      </c>
      <c r="P3577" s="2"/>
      <c r="Q3577" s="4">
        <f t="shared" si="103"/>
        <v>110</v>
      </c>
      <c r="S3577" s="4"/>
      <c r="T3577" s="15"/>
      <c r="AH3577" s="5"/>
    </row>
    <row r="3578" spans="1:34" s="3" customFormat="1" ht="11.85" hidden="1" customHeight="1" x14ac:dyDescent="0.2">
      <c r="A3578" s="3" t="s">
        <v>1478</v>
      </c>
      <c r="C3578" s="2">
        <v>0</v>
      </c>
      <c r="D3578" s="2"/>
      <c r="E3578" s="2">
        <v>0</v>
      </c>
      <c r="F3578" s="2"/>
      <c r="G3578" s="2">
        <v>0</v>
      </c>
      <c r="H3578" s="2"/>
      <c r="I3578" s="2">
        <v>0</v>
      </c>
      <c r="J3578" s="2"/>
      <c r="K3578" s="4">
        <v>0</v>
      </c>
      <c r="L3578" s="2"/>
      <c r="M3578" s="4">
        <v>0</v>
      </c>
      <c r="N3578" s="2"/>
      <c r="O3578" s="4">
        <v>0</v>
      </c>
      <c r="P3578" s="2"/>
      <c r="Q3578" s="4">
        <f t="shared" si="103"/>
        <v>0</v>
      </c>
      <c r="S3578" s="4"/>
      <c r="T3578" s="15"/>
      <c r="AH3578" s="5"/>
    </row>
    <row r="3579" spans="1:34" s="3" customFormat="1" ht="11.85" hidden="1" customHeight="1" x14ac:dyDescent="0.2">
      <c r="A3579" s="3" t="s">
        <v>1479</v>
      </c>
      <c r="C3579" s="2">
        <v>0</v>
      </c>
      <c r="D3579" s="2"/>
      <c r="E3579" s="2">
        <v>0</v>
      </c>
      <c r="F3579" s="2"/>
      <c r="G3579" s="2">
        <v>0</v>
      </c>
      <c r="H3579" s="2"/>
      <c r="I3579" s="2">
        <v>0</v>
      </c>
      <c r="J3579" s="2"/>
      <c r="K3579" s="4">
        <v>0</v>
      </c>
      <c r="L3579" s="2"/>
      <c r="M3579" s="4">
        <v>0</v>
      </c>
      <c r="N3579" s="2"/>
      <c r="O3579" s="4">
        <v>0</v>
      </c>
      <c r="P3579" s="2"/>
      <c r="Q3579" s="4">
        <f t="shared" si="103"/>
        <v>0</v>
      </c>
      <c r="S3579" s="4"/>
      <c r="T3579" s="15"/>
      <c r="AH3579" s="5"/>
    </row>
    <row r="3580" spans="1:34" s="3" customFormat="1" ht="11.85" customHeight="1" x14ac:dyDescent="0.2">
      <c r="A3580" s="3" t="s">
        <v>1480</v>
      </c>
      <c r="C3580" s="2">
        <v>800.12</v>
      </c>
      <c r="D3580" s="2"/>
      <c r="E3580" s="2">
        <v>493.45</v>
      </c>
      <c r="F3580" s="2"/>
      <c r="G3580" s="2">
        <v>711.5</v>
      </c>
      <c r="H3580" s="2"/>
      <c r="I3580" s="2">
        <v>700</v>
      </c>
      <c r="J3580" s="2"/>
      <c r="K3580" s="4">
        <v>800</v>
      </c>
      <c r="L3580" s="2"/>
      <c r="M3580" s="4">
        <v>700</v>
      </c>
      <c r="N3580" s="2"/>
      <c r="O3580" s="4">
        <v>0</v>
      </c>
      <c r="P3580" s="2"/>
      <c r="Q3580" s="4">
        <f t="shared" si="103"/>
        <v>700</v>
      </c>
      <c r="S3580" s="4"/>
      <c r="T3580" s="15"/>
      <c r="AH3580" s="5"/>
    </row>
    <row r="3581" spans="1:34" s="3" customFormat="1" ht="11.85" customHeight="1" x14ac:dyDescent="0.2">
      <c r="A3581" s="3" t="s">
        <v>1481</v>
      </c>
      <c r="C3581" s="16">
        <v>0</v>
      </c>
      <c r="D3581" s="2"/>
      <c r="E3581" s="16">
        <v>0</v>
      </c>
      <c r="F3581" s="2"/>
      <c r="G3581" s="16">
        <v>0</v>
      </c>
      <c r="H3581" s="2"/>
      <c r="I3581" s="16">
        <v>0</v>
      </c>
      <c r="J3581" s="2"/>
      <c r="K3581" s="17">
        <v>0</v>
      </c>
      <c r="L3581" s="2"/>
      <c r="M3581" s="17">
        <v>0</v>
      </c>
      <c r="N3581" s="2"/>
      <c r="O3581" s="17">
        <v>0</v>
      </c>
      <c r="P3581" s="2"/>
      <c r="Q3581" s="17">
        <f t="shared" si="103"/>
        <v>0</v>
      </c>
      <c r="S3581" s="4"/>
      <c r="T3581" s="15"/>
      <c r="AH3581" s="5"/>
    </row>
    <row r="3582" spans="1:34" s="3" customFormat="1" ht="11.85" customHeight="1" x14ac:dyDescent="0.2">
      <c r="A3582" s="3" t="s">
        <v>300</v>
      </c>
      <c r="C3582" s="2">
        <f>SUM(C3567:C3578)+SUM(C3579:C3581)</f>
        <v>5057.07</v>
      </c>
      <c r="D3582" s="2"/>
      <c r="E3582" s="2">
        <f>SUM(E3567:E3578)+SUM(E3579:E3581)</f>
        <v>4945.79</v>
      </c>
      <c r="F3582" s="2"/>
      <c r="G3582" s="2">
        <f>SUM(G3567:G3578)+SUM(G3579:G3581)</f>
        <v>5122.2800000000007</v>
      </c>
      <c r="H3582" s="2"/>
      <c r="I3582" s="2">
        <f>SUM(I3567:I3578)+SUM(I3579:I3581)</f>
        <v>13910</v>
      </c>
      <c r="J3582" s="2"/>
      <c r="K3582" s="4">
        <f>SUM(K3567:K3578)+SUM(K3579:K3581)</f>
        <v>10410</v>
      </c>
      <c r="L3582" s="2"/>
      <c r="M3582" s="4">
        <f>SUM(M3567:M3578)+SUM(M3579:M3581)</f>
        <v>11110</v>
      </c>
      <c r="N3582" s="2"/>
      <c r="O3582" s="4">
        <f>SUM(O3567:O3578)+SUM(O3579:O3581)</f>
        <v>0</v>
      </c>
      <c r="P3582" s="2"/>
      <c r="Q3582" s="4">
        <f>SUM(Q3567:Q3578)+SUM(Q3579:Q3581)</f>
        <v>11110</v>
      </c>
      <c r="S3582" s="4"/>
      <c r="T3582" s="7"/>
      <c r="AH3582" s="5"/>
    </row>
    <row r="3583" spans="1:34" s="3" customFormat="1" ht="11.85" customHeight="1" x14ac:dyDescent="0.2">
      <c r="C3583" s="2"/>
      <c r="D3583" s="2"/>
      <c r="E3583" s="2"/>
      <c r="F3583" s="2"/>
      <c r="G3583" s="2"/>
      <c r="H3583" s="2"/>
      <c r="I3583" s="2"/>
      <c r="J3583" s="2"/>
      <c r="K3583" s="4"/>
      <c r="L3583" s="2"/>
      <c r="M3583" s="4"/>
      <c r="N3583" s="2"/>
      <c r="O3583" s="4"/>
      <c r="P3583" s="2"/>
      <c r="Q3583" s="4"/>
      <c r="S3583" s="4"/>
      <c r="T3583" s="7"/>
      <c r="AH3583" s="5"/>
    </row>
    <row r="3584" spans="1:34" s="3" customFormat="1" ht="11.85" customHeight="1" x14ac:dyDescent="0.2">
      <c r="A3584" s="3" t="s">
        <v>1482</v>
      </c>
      <c r="C3584" s="20">
        <v>0</v>
      </c>
      <c r="D3584" s="2"/>
      <c r="E3584" s="20">
        <v>0</v>
      </c>
      <c r="F3584" s="2"/>
      <c r="G3584" s="20">
        <v>0</v>
      </c>
      <c r="H3584" s="2"/>
      <c r="I3584" s="20">
        <v>0</v>
      </c>
      <c r="J3584" s="2"/>
      <c r="K3584" s="21">
        <v>0</v>
      </c>
      <c r="L3584" s="2"/>
      <c r="M3584" s="21">
        <v>0</v>
      </c>
      <c r="N3584" s="2"/>
      <c r="O3584" s="21">
        <v>0</v>
      </c>
      <c r="P3584" s="2"/>
      <c r="Q3584" s="21">
        <f>M3584+O3584</f>
        <v>0</v>
      </c>
      <c r="S3584" s="4"/>
      <c r="T3584" s="7"/>
      <c r="AH3584" s="5"/>
    </row>
    <row r="3585" spans="1:34" s="3" customFormat="1" ht="11.85" customHeight="1" x14ac:dyDescent="0.2">
      <c r="A3585" s="3" t="s">
        <v>1483</v>
      </c>
      <c r="C3585" s="16">
        <v>0</v>
      </c>
      <c r="D3585" s="2"/>
      <c r="E3585" s="16">
        <v>0</v>
      </c>
      <c r="F3585" s="2"/>
      <c r="G3585" s="16">
        <v>0</v>
      </c>
      <c r="H3585" s="2"/>
      <c r="I3585" s="16">
        <v>29000</v>
      </c>
      <c r="J3585" s="2"/>
      <c r="K3585" s="17">
        <v>32500</v>
      </c>
      <c r="L3585" s="2"/>
      <c r="M3585" s="17">
        <v>0</v>
      </c>
      <c r="N3585" s="2"/>
      <c r="O3585" s="17">
        <v>0</v>
      </c>
      <c r="P3585" s="2"/>
      <c r="Q3585" s="17">
        <f>M3585+O3585</f>
        <v>0</v>
      </c>
      <c r="S3585" s="4"/>
      <c r="T3585" s="7"/>
      <c r="AH3585" s="5"/>
    </row>
    <row r="3586" spans="1:34" s="3" customFormat="1" ht="11.85" customHeight="1" x14ac:dyDescent="0.2">
      <c r="A3586" s="3" t="s">
        <v>303</v>
      </c>
      <c r="C3586" s="2">
        <f>SUM(C3584:C3585)</f>
        <v>0</v>
      </c>
      <c r="D3586" s="2"/>
      <c r="E3586" s="2">
        <f>SUM(E3584:E3585)</f>
        <v>0</v>
      </c>
      <c r="F3586" s="2"/>
      <c r="G3586" s="2">
        <f>SUM(G3584:G3585)</f>
        <v>0</v>
      </c>
      <c r="H3586" s="2"/>
      <c r="I3586" s="2">
        <f>SUM(I3584:I3585)</f>
        <v>29000</v>
      </c>
      <c r="J3586" s="2"/>
      <c r="K3586" s="4">
        <f>SUM(K3584:K3585)</f>
        <v>32500</v>
      </c>
      <c r="L3586" s="2"/>
      <c r="M3586" s="4">
        <f>SUM(M3584:M3585)</f>
        <v>0</v>
      </c>
      <c r="N3586" s="2"/>
      <c r="O3586" s="4">
        <f>SUM(O3584:O3585)</f>
        <v>0</v>
      </c>
      <c r="P3586" s="2"/>
      <c r="Q3586" s="4">
        <f>SUM(Q3584:Q3585)</f>
        <v>0</v>
      </c>
      <c r="S3586" s="4"/>
      <c r="T3586" s="7"/>
      <c r="AH3586" s="5"/>
    </row>
    <row r="3587" spans="1:34" s="3" customFormat="1" ht="11.85" customHeight="1" x14ac:dyDescent="0.2">
      <c r="C3587" s="2"/>
      <c r="E3587" s="2"/>
      <c r="G3587" s="2"/>
      <c r="I3587" s="2"/>
      <c r="K3587" s="4"/>
      <c r="M3587" s="4"/>
      <c r="O3587" s="4"/>
      <c r="Q3587" s="4"/>
      <c r="S3587" s="4"/>
      <c r="T3587" s="7"/>
      <c r="AH3587" s="5"/>
    </row>
    <row r="3588" spans="1:34" s="3" customFormat="1" ht="11.85" customHeight="1" x14ac:dyDescent="0.2">
      <c r="C3588" s="2"/>
      <c r="D3588" s="2"/>
      <c r="E3588" s="2"/>
      <c r="F3588" s="2"/>
      <c r="G3588" s="2"/>
      <c r="H3588" s="2"/>
      <c r="I3588" s="2"/>
      <c r="J3588" s="2"/>
      <c r="K3588" s="4"/>
      <c r="L3588" s="2"/>
      <c r="M3588" s="4"/>
      <c r="N3588" s="2"/>
      <c r="O3588" s="4"/>
      <c r="P3588" s="2"/>
      <c r="Q3588" s="4"/>
      <c r="S3588" s="4"/>
      <c r="T3588" s="7"/>
      <c r="AH3588" s="5"/>
    </row>
    <row r="3589" spans="1:34" s="3" customFormat="1" ht="11.85" customHeight="1" x14ac:dyDescent="0.2">
      <c r="A3589" s="3" t="s">
        <v>1484</v>
      </c>
      <c r="C3589" s="2">
        <f>C3553+C3564+C3582+C3586</f>
        <v>51159.119999999995</v>
      </c>
      <c r="D3589" s="2"/>
      <c r="E3589" s="2">
        <f>E3553+E3564+E3582+E3586</f>
        <v>49121.919999999991</v>
      </c>
      <c r="F3589" s="2"/>
      <c r="G3589" s="2">
        <f>G3553+G3564+G3582+G3586</f>
        <v>50787.8</v>
      </c>
      <c r="H3589" s="2"/>
      <c r="I3589" s="2">
        <f>I3553+I3564+I3582+I3586</f>
        <v>94294</v>
      </c>
      <c r="J3589" s="2"/>
      <c r="K3589" s="4">
        <f>K3553+K3564+K3582+K3586</f>
        <v>94294</v>
      </c>
      <c r="L3589" s="2"/>
      <c r="M3589" s="4">
        <f>M3553+M3564+M3582+M3586</f>
        <v>61781</v>
      </c>
      <c r="N3589" s="2"/>
      <c r="O3589" s="4">
        <f>O3553+O3564+O3582+O3586</f>
        <v>0</v>
      </c>
      <c r="P3589" s="2"/>
      <c r="Q3589" s="4">
        <f>Q3553+Q3564+Q3582+Q3586</f>
        <v>61781</v>
      </c>
      <c r="R3589" s="2"/>
      <c r="S3589" s="4"/>
      <c r="T3589" s="15"/>
      <c r="AH3589" s="5"/>
    </row>
    <row r="3590" spans="1:34" s="3" customFormat="1" ht="11.85" customHeight="1" x14ac:dyDescent="0.2">
      <c r="C3590" s="2"/>
      <c r="D3590" s="2"/>
      <c r="E3590" s="2"/>
      <c r="F3590" s="2"/>
      <c r="G3590" s="2"/>
      <c r="H3590" s="2"/>
      <c r="I3590" s="2"/>
      <c r="J3590" s="2"/>
      <c r="K3590" s="4"/>
      <c r="L3590" s="2"/>
      <c r="M3590" s="4"/>
      <c r="N3590" s="2"/>
      <c r="O3590" s="4"/>
      <c r="P3590" s="2"/>
      <c r="Q3590" s="4"/>
      <c r="S3590" s="4"/>
      <c r="T3590" s="7"/>
      <c r="AH3590" s="5"/>
    </row>
    <row r="3591" spans="1:34" s="3" customFormat="1" ht="11.85" customHeight="1" x14ac:dyDescent="0.2">
      <c r="C3591" s="2"/>
      <c r="D3591" s="2"/>
      <c r="E3591" s="2"/>
      <c r="F3591" s="2"/>
      <c r="G3591" s="2"/>
      <c r="H3591" s="2"/>
      <c r="I3591" s="2"/>
      <c r="J3591" s="2"/>
      <c r="K3591" s="4"/>
      <c r="L3591" s="2"/>
      <c r="M3591" s="4"/>
      <c r="N3591" s="2"/>
      <c r="O3591" s="4"/>
      <c r="P3591" s="2"/>
      <c r="Q3591" s="4"/>
      <c r="S3591" s="4"/>
      <c r="T3591" s="7"/>
      <c r="AH3591" s="5"/>
    </row>
    <row r="3592" spans="1:34" s="3" customFormat="1" ht="11.85" customHeight="1" x14ac:dyDescent="0.2">
      <c r="C3592" s="2"/>
      <c r="D3592" s="2"/>
      <c r="E3592" s="2"/>
      <c r="F3592" s="2"/>
      <c r="G3592" s="2"/>
      <c r="H3592" s="2"/>
      <c r="I3592" s="2"/>
      <c r="J3592" s="2"/>
      <c r="K3592" s="4"/>
      <c r="L3592" s="2"/>
      <c r="M3592" s="4"/>
      <c r="N3592" s="2"/>
      <c r="O3592" s="4"/>
      <c r="P3592" s="2"/>
      <c r="Q3592" s="4"/>
      <c r="S3592" s="4"/>
      <c r="T3592" s="7"/>
      <c r="AH3592" s="5"/>
    </row>
    <row r="3593" spans="1:34" s="3" customFormat="1" ht="11.85" customHeight="1" x14ac:dyDescent="0.2">
      <c r="C3593" s="2"/>
      <c r="D3593" s="2"/>
      <c r="E3593" s="2"/>
      <c r="F3593" s="2"/>
      <c r="G3593" s="2"/>
      <c r="H3593" s="2"/>
      <c r="I3593" s="2"/>
      <c r="J3593" s="2"/>
      <c r="K3593" s="4"/>
      <c r="L3593" s="2"/>
      <c r="M3593" s="4"/>
      <c r="N3593" s="2"/>
      <c r="O3593" s="4"/>
      <c r="P3593" s="2"/>
      <c r="Q3593" s="4"/>
      <c r="S3593" s="4"/>
      <c r="T3593" s="7"/>
      <c r="AH3593" s="5"/>
    </row>
    <row r="3594" spans="1:34" s="3" customFormat="1" ht="12" customHeight="1" x14ac:dyDescent="0.2">
      <c r="C3594" s="2"/>
      <c r="D3594" s="2"/>
      <c r="E3594" s="2"/>
      <c r="F3594" s="2"/>
      <c r="G3594" s="2"/>
      <c r="H3594" s="2"/>
      <c r="I3594" s="2"/>
      <c r="J3594" s="2"/>
      <c r="K3594" s="4"/>
      <c r="L3594" s="2"/>
      <c r="M3594" s="4"/>
      <c r="N3594" s="2"/>
      <c r="O3594" s="4"/>
      <c r="P3594" s="2"/>
      <c r="Q3594" s="4"/>
      <c r="S3594" s="4"/>
      <c r="T3594" s="7"/>
      <c r="AH3594" s="5"/>
    </row>
    <row r="3595" spans="1:34" s="3" customFormat="1" ht="11.85" customHeight="1" x14ac:dyDescent="0.2">
      <c r="C3595" s="2"/>
      <c r="D3595" s="2"/>
      <c r="E3595" s="2"/>
      <c r="F3595" s="2"/>
      <c r="G3595" s="2"/>
      <c r="H3595" s="2"/>
      <c r="I3595" s="2"/>
      <c r="J3595" s="2"/>
      <c r="K3595" s="4"/>
      <c r="L3595" s="2"/>
      <c r="M3595" s="4"/>
      <c r="N3595" s="2"/>
      <c r="O3595" s="4"/>
      <c r="P3595" s="2"/>
      <c r="Q3595" s="4"/>
      <c r="S3595" s="4"/>
      <c r="T3595" s="7"/>
      <c r="AH3595" s="5"/>
    </row>
    <row r="3596" spans="1:34" s="3" customFormat="1" ht="11.85" customHeight="1" x14ac:dyDescent="0.2">
      <c r="C3596" s="2"/>
      <c r="D3596" s="2"/>
      <c r="E3596" s="2"/>
      <c r="F3596" s="2"/>
      <c r="G3596" s="2"/>
      <c r="H3596" s="2"/>
      <c r="I3596" s="2"/>
      <c r="J3596" s="2"/>
      <c r="K3596" s="4"/>
      <c r="L3596" s="2"/>
      <c r="M3596" s="4"/>
      <c r="N3596" s="2"/>
      <c r="O3596" s="4"/>
      <c r="P3596" s="2"/>
      <c r="Q3596" s="4"/>
      <c r="S3596" s="4"/>
      <c r="T3596" s="7"/>
      <c r="AH3596" s="5"/>
    </row>
    <row r="3597" spans="1:34" s="3" customFormat="1" ht="11.85" customHeight="1" x14ac:dyDescent="0.2">
      <c r="C3597" s="2"/>
      <c r="D3597" s="2"/>
      <c r="E3597" s="2"/>
      <c r="F3597" s="2"/>
      <c r="G3597" s="2"/>
      <c r="H3597" s="2"/>
      <c r="I3597" s="2"/>
      <c r="J3597" s="2"/>
      <c r="K3597" s="4"/>
      <c r="L3597" s="2"/>
      <c r="M3597" s="4"/>
      <c r="N3597" s="2"/>
      <c r="O3597" s="4"/>
      <c r="P3597" s="2"/>
      <c r="Q3597" s="4"/>
      <c r="S3597" s="4"/>
      <c r="T3597" s="7"/>
      <c r="AH3597" s="5"/>
    </row>
    <row r="3598" spans="1:34" s="3" customFormat="1" ht="11.85" customHeight="1" x14ac:dyDescent="0.2">
      <c r="C3598" s="2"/>
      <c r="D3598" s="2"/>
      <c r="E3598" s="2"/>
      <c r="F3598" s="2"/>
      <c r="G3598" s="2"/>
      <c r="H3598" s="2"/>
      <c r="I3598" s="2"/>
      <c r="J3598" s="2"/>
      <c r="K3598" s="4"/>
      <c r="L3598" s="2"/>
      <c r="M3598" s="4"/>
      <c r="N3598" s="2"/>
      <c r="O3598" s="4"/>
      <c r="P3598" s="2"/>
      <c r="Q3598" s="4"/>
      <c r="S3598" s="4"/>
      <c r="T3598" s="7"/>
      <c r="AH3598" s="5"/>
    </row>
    <row r="3599" spans="1:34" s="3" customFormat="1" ht="11.85" customHeight="1" x14ac:dyDescent="0.2">
      <c r="A3599" s="1"/>
      <c r="B3599" s="1"/>
      <c r="C3599" s="2"/>
      <c r="E3599" s="2" t="str">
        <f>$E$1</f>
        <v>CITY OF BRADY</v>
      </c>
      <c r="G3599" s="2"/>
      <c r="I3599" s="2"/>
      <c r="K3599" s="4"/>
      <c r="M3599" s="4"/>
      <c r="O3599" s="4"/>
      <c r="Q3599" s="4"/>
      <c r="S3599" s="4"/>
      <c r="T3599" s="7"/>
      <c r="AH3599" s="5"/>
    </row>
    <row r="3600" spans="1:34" s="3" customFormat="1" ht="11.85" customHeight="1" x14ac:dyDescent="0.2">
      <c r="C3600" s="2"/>
      <c r="E3600" s="2" t="str">
        <f>$E$2</f>
        <v>BUDGET REPORT</v>
      </c>
      <c r="G3600" s="2"/>
      <c r="I3600" s="2"/>
      <c r="K3600" s="4"/>
      <c r="M3600" s="4"/>
      <c r="O3600" s="4"/>
      <c r="Q3600" s="4"/>
      <c r="S3600" s="4"/>
      <c r="T3600" s="7"/>
      <c r="AH3600" s="5"/>
    </row>
    <row r="3601" spans="1:34" s="3" customFormat="1" ht="11.85" customHeight="1" x14ac:dyDescent="0.2">
      <c r="C3601" s="2"/>
      <c r="E3601" s="2" t="str">
        <f>$E$3</f>
        <v>FISCAL YEAR 2017 - 2018</v>
      </c>
      <c r="G3601" s="2"/>
      <c r="I3601" s="2"/>
      <c r="K3601" s="4"/>
      <c r="M3601" s="4"/>
      <c r="O3601" s="4"/>
      <c r="Q3601" s="4"/>
      <c r="S3601" s="4"/>
      <c r="T3601" s="7"/>
      <c r="AH3601" s="5"/>
    </row>
    <row r="3602" spans="1:34" s="3" customFormat="1" ht="11.85" customHeight="1" x14ac:dyDescent="0.2">
      <c r="A3602" s="3" t="s">
        <v>1424</v>
      </c>
      <c r="C3602" s="2"/>
      <c r="E3602" s="2"/>
      <c r="G3602" s="2"/>
      <c r="I3602" s="2"/>
      <c r="K3602" s="4"/>
      <c r="M3602" s="4"/>
      <c r="O3602" s="4"/>
      <c r="Q3602" s="4"/>
      <c r="S3602" s="4"/>
      <c r="T3602" s="7"/>
      <c r="AH3602" s="5"/>
    </row>
    <row r="3603" spans="1:34" s="3" customFormat="1" ht="11.85" customHeight="1" x14ac:dyDescent="0.2">
      <c r="A3603" s="3" t="s">
        <v>1485</v>
      </c>
      <c r="C3603" s="2"/>
      <c r="E3603" s="2"/>
      <c r="G3603" s="2"/>
      <c r="I3603" s="2"/>
      <c r="K3603" s="4"/>
      <c r="M3603" s="4"/>
      <c r="O3603" s="4"/>
      <c r="Q3603" s="4"/>
      <c r="S3603" s="4"/>
      <c r="T3603" s="7"/>
      <c r="AH3603" s="5"/>
    </row>
    <row r="3604" spans="1:34" s="3" customFormat="1" ht="11.85" customHeight="1" x14ac:dyDescent="0.2">
      <c r="C3604" s="2"/>
      <c r="E3604" s="2"/>
      <c r="G3604" s="2"/>
      <c r="I3604" s="49" t="str">
        <f>$I$6</f>
        <v>(----- 2016-2017 ------)</v>
      </c>
      <c r="J3604" s="49"/>
      <c r="K3604" s="49"/>
      <c r="L3604" s="8"/>
      <c r="M3604" s="49" t="str">
        <f>$M$6</f>
        <v>2017-2018</v>
      </c>
      <c r="N3604" s="49"/>
      <c r="O3604" s="49"/>
      <c r="P3604" s="49"/>
      <c r="Q3604" s="49"/>
      <c r="S3604" s="4"/>
      <c r="T3604" s="7"/>
      <c r="AH3604" s="5"/>
    </row>
    <row r="3605" spans="1:34" s="3" customFormat="1" ht="11.85" customHeight="1" x14ac:dyDescent="0.2">
      <c r="C3605" s="9" t="str">
        <f>$C$7</f>
        <v>2013-2014</v>
      </c>
      <c r="D3605" s="8"/>
      <c r="E3605" s="9" t="str">
        <f>$E$7</f>
        <v>2014-2015</v>
      </c>
      <c r="F3605" s="8"/>
      <c r="G3605" s="9" t="str">
        <f>$G$7</f>
        <v>2015-2016</v>
      </c>
      <c r="H3605" s="8"/>
      <c r="I3605" s="9" t="s">
        <v>9</v>
      </c>
      <c r="J3605" s="8"/>
      <c r="K3605" s="10" t="str">
        <f>+$K$7</f>
        <v>PROJECTED</v>
      </c>
      <c r="L3605" s="8"/>
      <c r="M3605" s="10" t="str">
        <f>$M$7</f>
        <v>2017-2018</v>
      </c>
      <c r="N3605" s="8"/>
      <c r="O3605" s="10" t="str">
        <f>$O$7</f>
        <v>2017-2018</v>
      </c>
      <c r="P3605" s="8"/>
      <c r="Q3605" s="10" t="str">
        <f>$Q$7</f>
        <v>APPROVED</v>
      </c>
      <c r="S3605" s="4"/>
      <c r="T3605" s="7"/>
      <c r="AH3605" s="5"/>
    </row>
    <row r="3606" spans="1:34" s="3" customFormat="1" ht="11.85" customHeight="1" x14ac:dyDescent="0.2">
      <c r="A3606" s="11" t="s">
        <v>247</v>
      </c>
      <c r="C3606" s="12" t="s">
        <v>12</v>
      </c>
      <c r="D3606" s="8"/>
      <c r="E3606" s="12" t="s">
        <v>12</v>
      </c>
      <c r="F3606" s="8"/>
      <c r="G3606" s="12" t="s">
        <v>12</v>
      </c>
      <c r="H3606" s="8"/>
      <c r="I3606" s="12" t="s">
        <v>13</v>
      </c>
      <c r="J3606" s="8"/>
      <c r="K3606" s="13" t="s">
        <v>13</v>
      </c>
      <c r="L3606" s="8"/>
      <c r="M3606" s="13" t="str">
        <f>$M$8</f>
        <v>BASE</v>
      </c>
      <c r="N3606" s="8"/>
      <c r="O3606" s="13" t="str">
        <f>$O$8</f>
        <v>SUPPLEMENTAL</v>
      </c>
      <c r="P3606" s="8"/>
      <c r="Q3606" s="13" t="str">
        <f>$Q$8</f>
        <v>BUDGET</v>
      </c>
      <c r="S3606" s="4"/>
      <c r="T3606" s="7"/>
      <c r="AH3606" s="5"/>
    </row>
    <row r="3607" spans="1:34" s="3" customFormat="1" ht="11.85" customHeight="1" x14ac:dyDescent="0.2">
      <c r="C3607" s="2"/>
      <c r="E3607" s="2"/>
      <c r="G3607" s="2"/>
      <c r="I3607" s="2"/>
      <c r="K3607" s="4"/>
      <c r="M3607" s="4"/>
      <c r="O3607" s="4"/>
      <c r="Q3607" s="4"/>
      <c r="S3607" s="4"/>
      <c r="T3607" s="7"/>
      <c r="AH3607" s="5"/>
    </row>
    <row r="3608" spans="1:34" s="3" customFormat="1" ht="11.85" customHeight="1" x14ac:dyDescent="0.2">
      <c r="A3608" s="14" t="s">
        <v>248</v>
      </c>
      <c r="C3608" s="2"/>
      <c r="E3608" s="2"/>
      <c r="G3608" s="2"/>
      <c r="I3608" s="2"/>
      <c r="K3608" s="4"/>
      <c r="M3608" s="4"/>
      <c r="O3608" s="4"/>
      <c r="Q3608" s="4"/>
      <c r="S3608" s="4"/>
      <c r="T3608" s="7"/>
      <c r="AH3608" s="5"/>
    </row>
    <row r="3609" spans="1:34" s="3" customFormat="1" ht="11.85" customHeight="1" x14ac:dyDescent="0.2">
      <c r="A3609" s="3" t="s">
        <v>1486</v>
      </c>
      <c r="C3609" s="2">
        <v>80111.520000000004</v>
      </c>
      <c r="D3609" s="2"/>
      <c r="E3609" s="2">
        <v>90204.6</v>
      </c>
      <c r="F3609" s="2"/>
      <c r="G3609" s="2">
        <v>92490.65</v>
      </c>
      <c r="H3609" s="2"/>
      <c r="I3609" s="2">
        <v>114846</v>
      </c>
      <c r="J3609" s="2"/>
      <c r="K3609" s="4">
        <v>114846</v>
      </c>
      <c r="L3609" s="2"/>
      <c r="M3609" s="4">
        <v>116250</v>
      </c>
      <c r="N3609" s="2"/>
      <c r="O3609" s="4">
        <v>103</v>
      </c>
      <c r="P3609" s="2"/>
      <c r="Q3609" s="4">
        <f t="shared" ref="Q3609:Q3615" si="104">M3609+O3609</f>
        <v>116353</v>
      </c>
      <c r="S3609" s="4"/>
      <c r="T3609" s="15"/>
      <c r="AH3609" s="5"/>
    </row>
    <row r="3610" spans="1:34" s="3" customFormat="1" ht="11.85" customHeight="1" x14ac:dyDescent="0.2">
      <c r="A3610" s="3" t="s">
        <v>1487</v>
      </c>
      <c r="C3610" s="2">
        <v>899.2</v>
      </c>
      <c r="D3610" s="2"/>
      <c r="E3610" s="2">
        <v>0</v>
      </c>
      <c r="F3610" s="2"/>
      <c r="G3610" s="2">
        <v>20.85</v>
      </c>
      <c r="H3610" s="2"/>
      <c r="I3610" s="2">
        <v>200</v>
      </c>
      <c r="J3610" s="2"/>
      <c r="K3610" s="4">
        <v>200</v>
      </c>
      <c r="L3610" s="2"/>
      <c r="M3610" s="4">
        <v>200</v>
      </c>
      <c r="N3610" s="2"/>
      <c r="O3610" s="4">
        <v>0</v>
      </c>
      <c r="P3610" s="2"/>
      <c r="Q3610" s="4">
        <f t="shared" si="104"/>
        <v>200</v>
      </c>
      <c r="S3610" s="4"/>
      <c r="T3610" s="15"/>
      <c r="AH3610" s="5"/>
    </row>
    <row r="3611" spans="1:34" s="3" customFormat="1" ht="11.85" customHeight="1" x14ac:dyDescent="0.2">
      <c r="A3611" s="3" t="s">
        <v>1488</v>
      </c>
      <c r="C3611" s="2">
        <v>21110.38</v>
      </c>
      <c r="D3611" s="2"/>
      <c r="E3611" s="2">
        <v>23292.5</v>
      </c>
      <c r="F3611" s="2"/>
      <c r="G3611" s="2">
        <v>26941.06</v>
      </c>
      <c r="H3611" s="2"/>
      <c r="I3611" s="2">
        <v>29534</v>
      </c>
      <c r="J3611" s="2"/>
      <c r="K3611" s="4">
        <v>29534</v>
      </c>
      <c r="L3611" s="2"/>
      <c r="M3611" s="4">
        <v>34245</v>
      </c>
      <c r="N3611" s="2"/>
      <c r="O3611" s="4">
        <v>5708</v>
      </c>
      <c r="P3611" s="2"/>
      <c r="Q3611" s="4">
        <f t="shared" si="104"/>
        <v>39953</v>
      </c>
      <c r="S3611" s="4"/>
      <c r="T3611" s="15"/>
      <c r="AH3611" s="5"/>
    </row>
    <row r="3612" spans="1:34" s="3" customFormat="1" ht="11.85" customHeight="1" x14ac:dyDescent="0.2">
      <c r="A3612" s="3" t="s">
        <v>1489</v>
      </c>
      <c r="C3612" s="2">
        <v>8917.68</v>
      </c>
      <c r="D3612" s="2"/>
      <c r="E3612" s="2">
        <v>9746.64</v>
      </c>
      <c r="F3612" s="2"/>
      <c r="G3612" s="2">
        <v>9538.9500000000007</v>
      </c>
      <c r="H3612" s="2"/>
      <c r="I3612" s="2">
        <v>10187</v>
      </c>
      <c r="J3612" s="2"/>
      <c r="K3612" s="4">
        <v>10187</v>
      </c>
      <c r="L3612" s="2"/>
      <c r="M3612" s="4">
        <v>10412</v>
      </c>
      <c r="N3612" s="2"/>
      <c r="O3612" s="4">
        <v>2212</v>
      </c>
      <c r="P3612" s="2"/>
      <c r="Q3612" s="4">
        <f t="shared" si="104"/>
        <v>12624</v>
      </c>
      <c r="S3612" s="4"/>
      <c r="T3612" s="15"/>
      <c r="AH3612" s="5"/>
    </row>
    <row r="3613" spans="1:34" s="3" customFormat="1" ht="11.85" customHeight="1" x14ac:dyDescent="0.2">
      <c r="A3613" s="3" t="s">
        <v>1490</v>
      </c>
      <c r="C3613" s="2">
        <v>179.19</v>
      </c>
      <c r="D3613" s="2"/>
      <c r="E3613" s="2">
        <v>314.05</v>
      </c>
      <c r="F3613" s="2"/>
      <c r="G3613" s="2">
        <v>344.38</v>
      </c>
      <c r="H3613" s="2"/>
      <c r="I3613" s="2">
        <v>513</v>
      </c>
      <c r="J3613" s="2"/>
      <c r="K3613" s="4">
        <v>513</v>
      </c>
      <c r="L3613" s="2"/>
      <c r="M3613" s="4">
        <v>272</v>
      </c>
      <c r="N3613" s="2"/>
      <c r="O3613" s="4">
        <v>73</v>
      </c>
      <c r="P3613" s="2"/>
      <c r="Q3613" s="4">
        <f t="shared" si="104"/>
        <v>345</v>
      </c>
      <c r="S3613" s="4"/>
      <c r="T3613" s="15"/>
      <c r="AH3613" s="5"/>
    </row>
    <row r="3614" spans="1:34" ht="11.85" customHeight="1" x14ac:dyDescent="0.2">
      <c r="A3614" s="3" t="s">
        <v>1491</v>
      </c>
      <c r="C3614" s="2">
        <v>621.48</v>
      </c>
      <c r="D3614" s="2"/>
      <c r="E3614" s="2">
        <v>31.31</v>
      </c>
      <c r="F3614" s="2"/>
      <c r="G3614" s="2">
        <v>593.69000000000005</v>
      </c>
      <c r="H3614" s="2"/>
      <c r="I3614" s="2">
        <v>396</v>
      </c>
      <c r="J3614" s="2"/>
      <c r="K3614" s="4">
        <v>396</v>
      </c>
      <c r="L3614" s="2"/>
      <c r="M3614" s="4">
        <v>324</v>
      </c>
      <c r="N3614" s="2"/>
      <c r="O3614" s="4">
        <v>40</v>
      </c>
      <c r="P3614" s="2"/>
      <c r="Q3614" s="4">
        <f t="shared" si="104"/>
        <v>364</v>
      </c>
      <c r="R3614" s="4"/>
      <c r="T3614" s="15"/>
    </row>
    <row r="3615" spans="1:34" ht="11.85" customHeight="1" x14ac:dyDescent="0.2">
      <c r="A3615" s="3" t="s">
        <v>1492</v>
      </c>
      <c r="C3615" s="16">
        <v>6074.96</v>
      </c>
      <c r="D3615" s="2"/>
      <c r="E3615" s="16">
        <v>6762.28</v>
      </c>
      <c r="F3615" s="2"/>
      <c r="G3615" s="16">
        <v>6922.15</v>
      </c>
      <c r="H3615" s="2"/>
      <c r="I3615" s="16">
        <v>8974</v>
      </c>
      <c r="J3615" s="2"/>
      <c r="K3615" s="17">
        <v>8974</v>
      </c>
      <c r="L3615" s="2"/>
      <c r="M3615" s="17">
        <v>9083</v>
      </c>
      <c r="N3615" s="2"/>
      <c r="O3615" s="17">
        <v>1578</v>
      </c>
      <c r="P3615" s="2"/>
      <c r="Q3615" s="17">
        <f t="shared" si="104"/>
        <v>10661</v>
      </c>
      <c r="T3615" s="15"/>
    </row>
    <row r="3616" spans="1:34" ht="11.85" customHeight="1" x14ac:dyDescent="0.2">
      <c r="A3616" s="3" t="s">
        <v>259</v>
      </c>
      <c r="C3616" s="2">
        <f>SUM(C3609:C3615)</f>
        <v>117914.41</v>
      </c>
      <c r="D3616" s="2"/>
      <c r="E3616" s="2">
        <f>SUM(E3609:E3615)</f>
        <v>130351.38</v>
      </c>
      <c r="F3616" s="2"/>
      <c r="G3616" s="2">
        <f>SUM(G3609:G3615)</f>
        <v>136851.73000000001</v>
      </c>
      <c r="H3616" s="2"/>
      <c r="I3616" s="2">
        <f>SUM(I3609:I3615)</f>
        <v>164650</v>
      </c>
      <c r="J3616" s="2"/>
      <c r="K3616" s="4">
        <f>SUM(K3609:K3615)</f>
        <v>164650</v>
      </c>
      <c r="L3616" s="2"/>
      <c r="M3616" s="4">
        <f>SUM(M3609:M3615)</f>
        <v>170786</v>
      </c>
      <c r="N3616" s="2"/>
      <c r="O3616" s="4">
        <f>SUM(O3609:O3615)</f>
        <v>9714</v>
      </c>
      <c r="P3616" s="2"/>
      <c r="Q3616" s="4">
        <f>SUM(Q3609:Q3615)</f>
        <v>180500</v>
      </c>
      <c r="R3616" s="4"/>
      <c r="U3616" s="2"/>
    </row>
    <row r="3617" spans="1:34" ht="11.85" customHeight="1" x14ac:dyDescent="0.2">
      <c r="D3617" s="2"/>
      <c r="F3617" s="2"/>
      <c r="H3617" s="2"/>
      <c r="J3617" s="2"/>
      <c r="L3617" s="2"/>
      <c r="N3617" s="2"/>
      <c r="P3617" s="2"/>
    </row>
    <row r="3618" spans="1:34" ht="11.85" customHeight="1" x14ac:dyDescent="0.2">
      <c r="A3618" s="14" t="s">
        <v>260</v>
      </c>
      <c r="D3618" s="2"/>
      <c r="F3618" s="2"/>
      <c r="H3618" s="2"/>
      <c r="J3618" s="2"/>
      <c r="L3618" s="2"/>
      <c r="N3618" s="2"/>
      <c r="P3618" s="2"/>
    </row>
    <row r="3619" spans="1:34" ht="11.85" customHeight="1" x14ac:dyDescent="0.2">
      <c r="A3619" s="3" t="s">
        <v>1493</v>
      </c>
      <c r="C3619" s="2">
        <v>0</v>
      </c>
      <c r="D3619" s="2"/>
      <c r="E3619" s="2">
        <v>0</v>
      </c>
      <c r="F3619" s="2"/>
      <c r="G3619" s="2">
        <v>0</v>
      </c>
      <c r="H3619" s="2"/>
      <c r="I3619" s="2">
        <v>0</v>
      </c>
      <c r="J3619" s="2"/>
      <c r="K3619" s="4">
        <v>0</v>
      </c>
      <c r="L3619" s="2"/>
      <c r="M3619" s="4">
        <v>0</v>
      </c>
      <c r="N3619" s="2"/>
      <c r="O3619" s="4">
        <v>0</v>
      </c>
      <c r="P3619" s="2"/>
      <c r="Q3619" s="4">
        <f t="shared" ref="Q3619:Q3625" si="105">M3619+O3619</f>
        <v>0</v>
      </c>
      <c r="T3619" s="15"/>
    </row>
    <row r="3620" spans="1:34" ht="11.85" customHeight="1" x14ac:dyDescent="0.2">
      <c r="A3620" s="3" t="s">
        <v>1494</v>
      </c>
      <c r="C3620" s="2">
        <v>0</v>
      </c>
      <c r="D3620" s="2"/>
      <c r="E3620" s="2">
        <v>343.7</v>
      </c>
      <c r="F3620" s="2"/>
      <c r="G3620" s="2">
        <v>642.9</v>
      </c>
      <c r="H3620" s="2"/>
      <c r="I3620" s="2">
        <v>1200</v>
      </c>
      <c r="J3620" s="2"/>
      <c r="K3620" s="4">
        <v>1200</v>
      </c>
      <c r="L3620" s="2"/>
      <c r="M3620" s="4">
        <v>1200</v>
      </c>
      <c r="N3620" s="2"/>
      <c r="O3620" s="4">
        <v>0</v>
      </c>
      <c r="P3620" s="2"/>
      <c r="Q3620" s="4">
        <f t="shared" si="105"/>
        <v>1200</v>
      </c>
      <c r="T3620" s="15"/>
    </row>
    <row r="3621" spans="1:34" ht="11.85" customHeight="1" x14ac:dyDescent="0.2">
      <c r="A3621" s="3" t="s">
        <v>1495</v>
      </c>
      <c r="C3621" s="2">
        <v>0</v>
      </c>
      <c r="D3621" s="2"/>
      <c r="E3621" s="2">
        <v>0</v>
      </c>
      <c r="F3621" s="2"/>
      <c r="G3621" s="2">
        <v>0</v>
      </c>
      <c r="H3621" s="2"/>
      <c r="I3621" s="2">
        <v>0</v>
      </c>
      <c r="J3621" s="2"/>
      <c r="K3621" s="4">
        <v>0</v>
      </c>
      <c r="L3621" s="2"/>
      <c r="M3621" s="4">
        <v>0</v>
      </c>
      <c r="N3621" s="2"/>
      <c r="O3621" s="4">
        <v>0</v>
      </c>
      <c r="P3621" s="2"/>
      <c r="Q3621" s="4">
        <f t="shared" si="105"/>
        <v>0</v>
      </c>
      <c r="T3621" s="15"/>
    </row>
    <row r="3622" spans="1:34" ht="11.85" customHeight="1" x14ac:dyDescent="0.2">
      <c r="A3622" s="3" t="s">
        <v>1496</v>
      </c>
      <c r="C3622" s="2">
        <v>6804</v>
      </c>
      <c r="D3622" s="2"/>
      <c r="E3622" s="2">
        <v>6804</v>
      </c>
      <c r="F3622" s="2"/>
      <c r="G3622" s="2">
        <v>6839</v>
      </c>
      <c r="H3622" s="2"/>
      <c r="I3622" s="2">
        <v>7008</v>
      </c>
      <c r="J3622" s="2"/>
      <c r="K3622" s="4">
        <v>8008</v>
      </c>
      <c r="L3622" s="2"/>
      <c r="M3622" s="4">
        <v>7795</v>
      </c>
      <c r="N3622" s="2"/>
      <c r="O3622" s="4">
        <v>0</v>
      </c>
      <c r="P3622" s="2"/>
      <c r="Q3622" s="4">
        <f t="shared" si="105"/>
        <v>7795</v>
      </c>
      <c r="T3622" s="15"/>
    </row>
    <row r="3623" spans="1:34" ht="11.85" customHeight="1" x14ac:dyDescent="0.2">
      <c r="A3623" s="3" t="s">
        <v>1497</v>
      </c>
      <c r="C3623" s="2">
        <v>0</v>
      </c>
      <c r="D3623" s="2"/>
      <c r="E3623" s="2">
        <v>0</v>
      </c>
      <c r="F3623" s="2"/>
      <c r="G3623" s="2">
        <v>0</v>
      </c>
      <c r="H3623" s="2"/>
      <c r="I3623" s="2">
        <v>0</v>
      </c>
      <c r="J3623" s="2"/>
      <c r="K3623" s="4">
        <v>0</v>
      </c>
      <c r="L3623" s="2"/>
      <c r="M3623" s="4">
        <v>0</v>
      </c>
      <c r="N3623" s="2"/>
      <c r="O3623" s="4">
        <v>0</v>
      </c>
      <c r="P3623" s="2"/>
      <c r="Q3623" s="4">
        <f t="shared" si="105"/>
        <v>0</v>
      </c>
      <c r="T3623" s="15"/>
    </row>
    <row r="3624" spans="1:34" ht="11.85" customHeight="1" x14ac:dyDescent="0.2">
      <c r="A3624" s="3" t="s">
        <v>1498</v>
      </c>
      <c r="C3624" s="2">
        <v>39554.85</v>
      </c>
      <c r="D3624" s="2"/>
      <c r="E3624" s="2">
        <v>42696.94</v>
      </c>
      <c r="F3624" s="2"/>
      <c r="G3624" s="2">
        <v>45555.91</v>
      </c>
      <c r="H3624" s="2"/>
      <c r="I3624" s="2">
        <v>49200</v>
      </c>
      <c r="J3624" s="2"/>
      <c r="K3624" s="4">
        <v>50500</v>
      </c>
      <c r="L3624" s="2"/>
      <c r="M3624" s="4">
        <v>51580</v>
      </c>
      <c r="N3624" s="2"/>
      <c r="O3624" s="4">
        <v>0</v>
      </c>
      <c r="P3624" s="2"/>
      <c r="Q3624" s="4">
        <f t="shared" si="105"/>
        <v>51580</v>
      </c>
      <c r="T3624" s="15"/>
    </row>
    <row r="3625" spans="1:34" ht="11.85" customHeight="1" x14ac:dyDescent="0.2">
      <c r="A3625" s="3" t="s">
        <v>1499</v>
      </c>
      <c r="C3625" s="16">
        <v>7209.45</v>
      </c>
      <c r="D3625" s="2"/>
      <c r="E3625" s="16">
        <v>4921.17</v>
      </c>
      <c r="F3625" s="2"/>
      <c r="G3625" s="16">
        <v>7275.23</v>
      </c>
      <c r="H3625" s="2"/>
      <c r="I3625" s="16">
        <v>5275</v>
      </c>
      <c r="J3625" s="2"/>
      <c r="K3625" s="17">
        <v>5275</v>
      </c>
      <c r="L3625" s="2"/>
      <c r="M3625" s="17">
        <v>5380</v>
      </c>
      <c r="N3625" s="2"/>
      <c r="O3625" s="17">
        <v>0</v>
      </c>
      <c r="P3625" s="2"/>
      <c r="Q3625" s="17">
        <f t="shared" si="105"/>
        <v>5380</v>
      </c>
      <c r="T3625" s="15"/>
    </row>
    <row r="3626" spans="1:34" ht="11.85" customHeight="1" x14ac:dyDescent="0.2">
      <c r="A3626" s="3" t="s">
        <v>277</v>
      </c>
      <c r="C3626" s="2">
        <f>SUM(C3619:C3625)</f>
        <v>53568.299999999996</v>
      </c>
      <c r="D3626" s="2"/>
      <c r="E3626" s="2">
        <f>SUM(E3619:E3625)</f>
        <v>54765.81</v>
      </c>
      <c r="F3626" s="2"/>
      <c r="G3626" s="2">
        <f>SUM(G3619:G3625)</f>
        <v>60313.040000000008</v>
      </c>
      <c r="H3626" s="2"/>
      <c r="I3626" s="2">
        <f>SUM(I3619:I3625)</f>
        <v>62683</v>
      </c>
      <c r="J3626" s="2"/>
      <c r="K3626" s="4">
        <f>SUM(K3619:K3625)</f>
        <v>64983</v>
      </c>
      <c r="L3626" s="2"/>
      <c r="M3626" s="4">
        <f>SUM(M3619:M3625)</f>
        <v>65955</v>
      </c>
      <c r="N3626" s="2"/>
      <c r="O3626" s="4">
        <f>SUM(O3619:O3625)</f>
        <v>0</v>
      </c>
      <c r="P3626" s="2"/>
      <c r="Q3626" s="4">
        <f>SUM(Q3619:Q3625)</f>
        <v>65955</v>
      </c>
    </row>
    <row r="3627" spans="1:34" ht="11.85" customHeight="1" x14ac:dyDescent="0.2">
      <c r="D3627" s="2"/>
      <c r="F3627" s="2"/>
      <c r="H3627" s="2"/>
      <c r="J3627" s="2"/>
      <c r="L3627" s="2"/>
      <c r="N3627" s="2"/>
      <c r="P3627" s="2"/>
    </row>
    <row r="3628" spans="1:34" ht="11.85" customHeight="1" x14ac:dyDescent="0.2">
      <c r="A3628" s="3" t="s">
        <v>278</v>
      </c>
      <c r="D3628" s="2"/>
      <c r="F3628" s="2"/>
      <c r="H3628" s="2"/>
      <c r="J3628" s="2"/>
      <c r="L3628" s="2"/>
      <c r="N3628" s="2"/>
      <c r="P3628" s="2"/>
    </row>
    <row r="3629" spans="1:34" ht="11.85" customHeight="1" x14ac:dyDescent="0.2">
      <c r="A3629" s="3" t="s">
        <v>1500</v>
      </c>
      <c r="C3629" s="2">
        <v>20</v>
      </c>
      <c r="D3629" s="2"/>
      <c r="E3629" s="2">
        <v>46.75</v>
      </c>
      <c r="F3629" s="2"/>
      <c r="G3629" s="2">
        <v>488.07</v>
      </c>
      <c r="H3629" s="2"/>
      <c r="I3629" s="2">
        <v>150</v>
      </c>
      <c r="J3629" s="2"/>
      <c r="K3629" s="4">
        <v>150</v>
      </c>
      <c r="L3629" s="2"/>
      <c r="M3629" s="4">
        <v>150</v>
      </c>
      <c r="N3629" s="2"/>
      <c r="O3629" s="4">
        <v>0</v>
      </c>
      <c r="P3629" s="2"/>
      <c r="Q3629" s="4">
        <f t="shared" ref="Q3629:Q3643" si="106">M3629+O3629</f>
        <v>150</v>
      </c>
      <c r="T3629" s="15"/>
    </row>
    <row r="3630" spans="1:34" s="3" customFormat="1" ht="11.85" customHeight="1" x14ac:dyDescent="0.2">
      <c r="A3630" s="3" t="s">
        <v>1501</v>
      </c>
      <c r="C3630" s="2">
        <v>729.39</v>
      </c>
      <c r="D3630" s="2"/>
      <c r="E3630" s="2">
        <v>890.1</v>
      </c>
      <c r="F3630" s="2"/>
      <c r="G3630" s="2">
        <v>0</v>
      </c>
      <c r="H3630" s="2"/>
      <c r="I3630" s="2">
        <v>1400</v>
      </c>
      <c r="J3630" s="2"/>
      <c r="K3630" s="4">
        <v>1400</v>
      </c>
      <c r="L3630" s="2"/>
      <c r="M3630" s="4">
        <v>1400</v>
      </c>
      <c r="N3630" s="2"/>
      <c r="O3630" s="4">
        <v>0</v>
      </c>
      <c r="P3630" s="2"/>
      <c r="Q3630" s="4">
        <f t="shared" si="106"/>
        <v>1400</v>
      </c>
      <c r="S3630" s="4"/>
      <c r="T3630" s="15"/>
      <c r="AH3630" s="5"/>
    </row>
    <row r="3631" spans="1:34" s="3" customFormat="1" ht="11.85" customHeight="1" x14ac:dyDescent="0.2">
      <c r="A3631" s="3" t="s">
        <v>1502</v>
      </c>
      <c r="C3631" s="2">
        <v>5734.21</v>
      </c>
      <c r="D3631" s="2"/>
      <c r="E3631" s="2">
        <v>5455.5</v>
      </c>
      <c r="F3631" s="2"/>
      <c r="G3631" s="2">
        <v>3767.19</v>
      </c>
      <c r="H3631" s="2"/>
      <c r="I3631" s="2">
        <v>8000</v>
      </c>
      <c r="J3631" s="2"/>
      <c r="K3631" s="4">
        <v>6850</v>
      </c>
      <c r="L3631" s="2"/>
      <c r="M3631" s="4">
        <v>6000</v>
      </c>
      <c r="N3631" s="2"/>
      <c r="O3631" s="4">
        <v>0</v>
      </c>
      <c r="P3631" s="2"/>
      <c r="Q3631" s="4">
        <f t="shared" si="106"/>
        <v>6000</v>
      </c>
      <c r="S3631" s="4"/>
      <c r="T3631" s="15"/>
      <c r="AH3631" s="5"/>
    </row>
    <row r="3632" spans="1:34" s="3" customFormat="1" ht="11.85" hidden="1" customHeight="1" x14ac:dyDescent="0.2">
      <c r="A3632" s="3" t="s">
        <v>1503</v>
      </c>
      <c r="C3632" s="2">
        <v>0</v>
      </c>
      <c r="D3632" s="2"/>
      <c r="E3632" s="2">
        <v>0</v>
      </c>
      <c r="F3632" s="2"/>
      <c r="G3632" s="2">
        <v>0</v>
      </c>
      <c r="H3632" s="2"/>
      <c r="I3632" s="2">
        <v>0</v>
      </c>
      <c r="J3632" s="2"/>
      <c r="K3632" s="4">
        <v>0</v>
      </c>
      <c r="L3632" s="2"/>
      <c r="M3632" s="4">
        <v>0</v>
      </c>
      <c r="N3632" s="2"/>
      <c r="O3632" s="4">
        <v>0</v>
      </c>
      <c r="P3632" s="2"/>
      <c r="Q3632" s="4">
        <f t="shared" si="106"/>
        <v>0</v>
      </c>
      <c r="S3632" s="4"/>
      <c r="T3632" s="15"/>
      <c r="AH3632" s="5"/>
    </row>
    <row r="3633" spans="1:34" s="3" customFormat="1" ht="11.85" customHeight="1" x14ac:dyDescent="0.2">
      <c r="A3633" s="3" t="s">
        <v>1504</v>
      </c>
      <c r="C3633" s="2">
        <v>0</v>
      </c>
      <c r="D3633" s="2"/>
      <c r="E3633" s="2">
        <v>0</v>
      </c>
      <c r="F3633" s="2"/>
      <c r="G3633" s="2">
        <v>0</v>
      </c>
      <c r="H3633" s="2"/>
      <c r="I3633" s="2">
        <v>0</v>
      </c>
      <c r="J3633" s="2"/>
      <c r="K3633" s="4">
        <v>0</v>
      </c>
      <c r="L3633" s="2"/>
      <c r="M3633" s="4">
        <v>0</v>
      </c>
      <c r="N3633" s="2"/>
      <c r="O3633" s="4">
        <v>0</v>
      </c>
      <c r="P3633" s="2"/>
      <c r="Q3633" s="4">
        <f t="shared" si="106"/>
        <v>0</v>
      </c>
      <c r="S3633" s="4"/>
      <c r="T3633" s="15"/>
      <c r="AH3633" s="5"/>
    </row>
    <row r="3634" spans="1:34" s="3" customFormat="1" ht="11.85" customHeight="1" x14ac:dyDescent="0.2">
      <c r="A3634" s="3" t="s">
        <v>1505</v>
      </c>
      <c r="C3634" s="2">
        <v>2989</v>
      </c>
      <c r="D3634" s="2"/>
      <c r="E3634" s="2">
        <v>624.03</v>
      </c>
      <c r="F3634" s="2"/>
      <c r="G3634" s="2">
        <v>1738.46</v>
      </c>
      <c r="H3634" s="2"/>
      <c r="I3634" s="2">
        <v>2000</v>
      </c>
      <c r="J3634" s="2"/>
      <c r="K3634" s="4">
        <v>1700</v>
      </c>
      <c r="L3634" s="2"/>
      <c r="M3634" s="4">
        <v>2000</v>
      </c>
      <c r="N3634" s="2"/>
      <c r="O3634" s="4">
        <v>0</v>
      </c>
      <c r="P3634" s="2"/>
      <c r="Q3634" s="4">
        <f t="shared" si="106"/>
        <v>2000</v>
      </c>
      <c r="S3634" s="4"/>
      <c r="T3634" s="15"/>
      <c r="AH3634" s="5"/>
    </row>
    <row r="3635" spans="1:34" s="3" customFormat="1" ht="11.85" customHeight="1" x14ac:dyDescent="0.2">
      <c r="A3635" s="3" t="s">
        <v>1506</v>
      </c>
      <c r="C3635" s="2">
        <v>0</v>
      </c>
      <c r="D3635" s="2"/>
      <c r="E3635" s="2">
        <v>0</v>
      </c>
      <c r="F3635" s="2"/>
      <c r="G3635" s="2">
        <v>1228.19</v>
      </c>
      <c r="H3635" s="2"/>
      <c r="I3635" s="2">
        <v>0</v>
      </c>
      <c r="J3635" s="2"/>
      <c r="K3635" s="4">
        <v>0</v>
      </c>
      <c r="L3635" s="2"/>
      <c r="M3635" s="4">
        <v>0</v>
      </c>
      <c r="N3635" s="2"/>
      <c r="O3635" s="4">
        <v>0</v>
      </c>
      <c r="P3635" s="2"/>
      <c r="Q3635" s="4">
        <f t="shared" si="106"/>
        <v>0</v>
      </c>
      <c r="S3635" s="4"/>
      <c r="T3635" s="15"/>
      <c r="AH3635" s="5"/>
    </row>
    <row r="3636" spans="1:34" s="3" customFormat="1" ht="11.85" customHeight="1" x14ac:dyDescent="0.2">
      <c r="A3636" s="3" t="s">
        <v>1507</v>
      </c>
      <c r="C3636" s="2">
        <v>0</v>
      </c>
      <c r="D3636" s="2"/>
      <c r="E3636" s="2">
        <v>0</v>
      </c>
      <c r="F3636" s="2"/>
      <c r="G3636" s="2">
        <v>0</v>
      </c>
      <c r="H3636" s="2"/>
      <c r="I3636" s="2">
        <v>0</v>
      </c>
      <c r="J3636" s="2"/>
      <c r="K3636" s="4">
        <v>0</v>
      </c>
      <c r="L3636" s="2"/>
      <c r="M3636" s="4">
        <v>0</v>
      </c>
      <c r="N3636" s="2"/>
      <c r="O3636" s="4">
        <v>0</v>
      </c>
      <c r="P3636" s="2"/>
      <c r="Q3636" s="4">
        <f t="shared" si="106"/>
        <v>0</v>
      </c>
      <c r="S3636" s="4"/>
      <c r="T3636" s="15"/>
      <c r="AH3636" s="5"/>
    </row>
    <row r="3637" spans="1:34" s="3" customFormat="1" ht="11.85" customHeight="1" x14ac:dyDescent="0.2">
      <c r="A3637" s="3" t="s">
        <v>1508</v>
      </c>
      <c r="C3637" s="2">
        <v>0</v>
      </c>
      <c r="D3637" s="2"/>
      <c r="E3637" s="2">
        <v>0</v>
      </c>
      <c r="F3637" s="2"/>
      <c r="G3637" s="2">
        <v>0</v>
      </c>
      <c r="H3637" s="2"/>
      <c r="I3637" s="2">
        <v>0</v>
      </c>
      <c r="J3637" s="2"/>
      <c r="K3637" s="4">
        <v>0</v>
      </c>
      <c r="L3637" s="2"/>
      <c r="M3637" s="4">
        <v>0</v>
      </c>
      <c r="N3637" s="2"/>
      <c r="O3637" s="4">
        <v>0</v>
      </c>
      <c r="P3637" s="2"/>
      <c r="Q3637" s="4">
        <f t="shared" si="106"/>
        <v>0</v>
      </c>
      <c r="S3637" s="4"/>
      <c r="T3637" s="15"/>
      <c r="AH3637" s="5"/>
    </row>
    <row r="3638" spans="1:34" s="3" customFormat="1" ht="11.85" customHeight="1" x14ac:dyDescent="0.2">
      <c r="A3638" s="3" t="s">
        <v>1509</v>
      </c>
      <c r="C3638" s="2">
        <v>111</v>
      </c>
      <c r="D3638" s="2"/>
      <c r="E3638" s="2">
        <v>55</v>
      </c>
      <c r="F3638" s="2"/>
      <c r="G3638" s="2">
        <v>231</v>
      </c>
      <c r="H3638" s="2"/>
      <c r="I3638" s="2">
        <v>165</v>
      </c>
      <c r="J3638" s="2"/>
      <c r="K3638" s="4">
        <v>165</v>
      </c>
      <c r="L3638" s="2"/>
      <c r="M3638" s="4">
        <v>200</v>
      </c>
      <c r="N3638" s="2"/>
      <c r="O3638" s="4">
        <v>0</v>
      </c>
      <c r="P3638" s="2"/>
      <c r="Q3638" s="4">
        <f t="shared" si="106"/>
        <v>200</v>
      </c>
      <c r="S3638" s="4"/>
      <c r="T3638" s="15"/>
      <c r="AH3638" s="5"/>
    </row>
    <row r="3639" spans="1:34" s="3" customFormat="1" ht="11.85" customHeight="1" x14ac:dyDescent="0.2">
      <c r="A3639" s="3" t="s">
        <v>1510</v>
      </c>
      <c r="C3639" s="2">
        <v>0</v>
      </c>
      <c r="D3639" s="2"/>
      <c r="E3639" s="2">
        <v>0</v>
      </c>
      <c r="F3639" s="2"/>
      <c r="G3639" s="2">
        <v>0</v>
      </c>
      <c r="H3639" s="2"/>
      <c r="I3639" s="2">
        <v>0</v>
      </c>
      <c r="J3639" s="2"/>
      <c r="K3639" s="4">
        <v>0</v>
      </c>
      <c r="L3639" s="2"/>
      <c r="M3639" s="4">
        <v>0</v>
      </c>
      <c r="N3639" s="2"/>
      <c r="O3639" s="4">
        <v>0</v>
      </c>
      <c r="P3639" s="2"/>
      <c r="Q3639" s="4">
        <f t="shared" si="106"/>
        <v>0</v>
      </c>
      <c r="S3639" s="4"/>
      <c r="T3639" s="15"/>
      <c r="AH3639" s="5"/>
    </row>
    <row r="3640" spans="1:34" s="3" customFormat="1" ht="11.85" customHeight="1" x14ac:dyDescent="0.2">
      <c r="A3640" s="3" t="s">
        <v>1511</v>
      </c>
      <c r="C3640" s="2">
        <v>0</v>
      </c>
      <c r="D3640" s="2"/>
      <c r="E3640" s="2">
        <v>0</v>
      </c>
      <c r="F3640" s="2"/>
      <c r="G3640" s="2">
        <v>0</v>
      </c>
      <c r="H3640" s="2"/>
      <c r="I3640" s="2">
        <v>0</v>
      </c>
      <c r="J3640" s="2"/>
      <c r="K3640" s="4">
        <v>0</v>
      </c>
      <c r="L3640" s="2"/>
      <c r="M3640" s="4">
        <v>0</v>
      </c>
      <c r="N3640" s="2"/>
      <c r="O3640" s="4">
        <v>0</v>
      </c>
      <c r="P3640" s="2"/>
      <c r="Q3640" s="4">
        <f t="shared" si="106"/>
        <v>0</v>
      </c>
      <c r="S3640" s="4"/>
      <c r="T3640" s="15"/>
      <c r="AH3640" s="5"/>
    </row>
    <row r="3641" spans="1:34" s="3" customFormat="1" ht="11.85" customHeight="1" x14ac:dyDescent="0.2">
      <c r="A3641" s="3" t="s">
        <v>1512</v>
      </c>
      <c r="C3641" s="2">
        <v>0</v>
      </c>
      <c r="D3641" s="2"/>
      <c r="E3641" s="2">
        <v>200</v>
      </c>
      <c r="F3641" s="2"/>
      <c r="G3641" s="2">
        <v>0</v>
      </c>
      <c r="H3641" s="2"/>
      <c r="I3641" s="2">
        <v>0</v>
      </c>
      <c r="J3641" s="2"/>
      <c r="K3641" s="4">
        <v>150</v>
      </c>
      <c r="L3641" s="2"/>
      <c r="M3641" s="4">
        <v>0</v>
      </c>
      <c r="N3641" s="2"/>
      <c r="O3641" s="4">
        <v>0</v>
      </c>
      <c r="P3641" s="2"/>
      <c r="Q3641" s="4">
        <f t="shared" si="106"/>
        <v>0</v>
      </c>
      <c r="S3641" s="4"/>
      <c r="T3641" s="15"/>
      <c r="AH3641" s="5"/>
    </row>
    <row r="3642" spans="1:34" s="3" customFormat="1" ht="11.85" customHeight="1" x14ac:dyDescent="0.2">
      <c r="A3642" s="3" t="s">
        <v>1513</v>
      </c>
      <c r="C3642" s="2">
        <v>0</v>
      </c>
      <c r="D3642" s="2"/>
      <c r="E3642" s="2">
        <v>0</v>
      </c>
      <c r="F3642" s="2"/>
      <c r="G3642" s="2">
        <v>0</v>
      </c>
      <c r="H3642" s="2"/>
      <c r="I3642" s="2">
        <v>0</v>
      </c>
      <c r="J3642" s="2"/>
      <c r="K3642" s="4">
        <v>0</v>
      </c>
      <c r="L3642" s="2"/>
      <c r="M3642" s="4">
        <v>0</v>
      </c>
      <c r="N3642" s="2"/>
      <c r="O3642" s="4">
        <v>0</v>
      </c>
      <c r="P3642" s="2"/>
      <c r="Q3642" s="4">
        <f t="shared" si="106"/>
        <v>0</v>
      </c>
      <c r="S3642" s="4"/>
      <c r="T3642" s="15"/>
      <c r="AH3642" s="5"/>
    </row>
    <row r="3643" spans="1:34" s="3" customFormat="1" ht="11.85" customHeight="1" x14ac:dyDescent="0.2">
      <c r="A3643" s="3" t="s">
        <v>1514</v>
      </c>
      <c r="C3643" s="16">
        <v>0</v>
      </c>
      <c r="D3643" s="2"/>
      <c r="E3643" s="16">
        <v>0</v>
      </c>
      <c r="F3643" s="2"/>
      <c r="G3643" s="16">
        <v>0</v>
      </c>
      <c r="H3643" s="2"/>
      <c r="I3643" s="16">
        <v>0</v>
      </c>
      <c r="J3643" s="2"/>
      <c r="K3643" s="17">
        <v>0</v>
      </c>
      <c r="L3643" s="2"/>
      <c r="M3643" s="17">
        <v>0</v>
      </c>
      <c r="N3643" s="2"/>
      <c r="O3643" s="17">
        <v>0</v>
      </c>
      <c r="P3643" s="2"/>
      <c r="Q3643" s="17">
        <f t="shared" si="106"/>
        <v>0</v>
      </c>
      <c r="S3643" s="4"/>
      <c r="T3643" s="15"/>
      <c r="AH3643" s="5"/>
    </row>
    <row r="3644" spans="1:34" s="3" customFormat="1" ht="11.85" customHeight="1" x14ac:dyDescent="0.2">
      <c r="A3644" s="3" t="s">
        <v>300</v>
      </c>
      <c r="C3644" s="2">
        <f>SUM(C3629:C3643)</f>
        <v>9583.6</v>
      </c>
      <c r="D3644" s="2"/>
      <c r="E3644" s="2">
        <f>SUM(E3629:E3643)</f>
        <v>7271.38</v>
      </c>
      <c r="F3644" s="2"/>
      <c r="G3644" s="2">
        <f>SUM(G3629:G3643)</f>
        <v>7452.91</v>
      </c>
      <c r="H3644" s="2"/>
      <c r="I3644" s="2">
        <f>SUM(I3629:I3643)</f>
        <v>11715</v>
      </c>
      <c r="J3644" s="2"/>
      <c r="K3644" s="4">
        <f>SUM(K3629:K3643)</f>
        <v>10415</v>
      </c>
      <c r="L3644" s="2"/>
      <c r="M3644" s="4">
        <f>SUM(M3629:M3643)</f>
        <v>9750</v>
      </c>
      <c r="N3644" s="2"/>
      <c r="O3644" s="4">
        <f>SUM(O3629:O3643)</f>
        <v>0</v>
      </c>
      <c r="P3644" s="2"/>
      <c r="Q3644" s="4">
        <f>SUM(Q3629:Q3643)</f>
        <v>9750</v>
      </c>
      <c r="S3644" s="4"/>
      <c r="T3644" s="7"/>
      <c r="AH3644" s="5"/>
    </row>
    <row r="3645" spans="1:34" s="3" customFormat="1" ht="11.85" customHeight="1" x14ac:dyDescent="0.2">
      <c r="C3645" s="2"/>
      <c r="D3645" s="2"/>
      <c r="E3645" s="2"/>
      <c r="F3645" s="2"/>
      <c r="G3645" s="2"/>
      <c r="H3645" s="2"/>
      <c r="I3645" s="2"/>
      <c r="J3645" s="2"/>
      <c r="K3645" s="4"/>
      <c r="L3645" s="2"/>
      <c r="M3645" s="21"/>
      <c r="N3645" s="2"/>
      <c r="O3645" s="4"/>
      <c r="P3645" s="2"/>
      <c r="Q3645" s="4"/>
      <c r="S3645" s="4"/>
      <c r="T3645" s="7"/>
      <c r="AH3645" s="5"/>
    </row>
    <row r="3646" spans="1:34" s="3" customFormat="1" ht="11.85" customHeight="1" x14ac:dyDescent="0.2">
      <c r="A3646" s="3" t="s">
        <v>1515</v>
      </c>
      <c r="C3646" s="2">
        <f>C3616+C3626+C3644</f>
        <v>181066.31</v>
      </c>
      <c r="D3646" s="2"/>
      <c r="E3646" s="2">
        <f>E3616+E3626+E3644</f>
        <v>192388.57</v>
      </c>
      <c r="F3646" s="2"/>
      <c r="G3646" s="2">
        <f>G3616+G3626+G3644</f>
        <v>204617.68000000002</v>
      </c>
      <c r="H3646" s="2"/>
      <c r="I3646" s="2">
        <f>I3616+I3626+I3644</f>
        <v>239048</v>
      </c>
      <c r="J3646" s="2"/>
      <c r="K3646" s="4">
        <f>K3616+K3626+K3644</f>
        <v>240048</v>
      </c>
      <c r="L3646" s="2"/>
      <c r="M3646" s="4">
        <f>M3616+M3626+M3644</f>
        <v>246491</v>
      </c>
      <c r="N3646" s="2"/>
      <c r="O3646" s="4">
        <f>O3616+O3626+O3644</f>
        <v>9714</v>
      </c>
      <c r="P3646" s="2"/>
      <c r="Q3646" s="4">
        <f>Q3616+Q3626+Q3644</f>
        <v>256205</v>
      </c>
      <c r="R3646" s="2"/>
      <c r="S3646" s="4"/>
      <c r="T3646" s="15"/>
      <c r="AH3646" s="5"/>
    </row>
    <row r="3647" spans="1:34" s="3" customFormat="1" ht="11.85" customHeight="1" x14ac:dyDescent="0.2">
      <c r="C3647" s="2"/>
      <c r="D3647" s="2"/>
      <c r="E3647" s="2"/>
      <c r="F3647" s="2"/>
      <c r="G3647" s="2"/>
      <c r="H3647" s="2"/>
      <c r="I3647" s="2"/>
      <c r="J3647" s="2"/>
      <c r="K3647" s="4"/>
      <c r="L3647" s="2"/>
      <c r="M3647" s="4"/>
      <c r="N3647" s="2"/>
      <c r="O3647" s="4"/>
      <c r="P3647" s="2"/>
      <c r="Q3647" s="4"/>
      <c r="S3647" s="4"/>
      <c r="T3647" s="7"/>
      <c r="AH3647" s="5"/>
    </row>
    <row r="3648" spans="1:34" s="3" customFormat="1" ht="11.85" customHeight="1" x14ac:dyDescent="0.2">
      <c r="C3648" s="2"/>
      <c r="D3648" s="2"/>
      <c r="E3648" s="2"/>
      <c r="F3648" s="2"/>
      <c r="G3648" s="2"/>
      <c r="H3648" s="2"/>
      <c r="I3648" s="2"/>
      <c r="J3648" s="2"/>
      <c r="K3648" s="4"/>
      <c r="L3648" s="2"/>
      <c r="M3648" s="4"/>
      <c r="N3648" s="2"/>
      <c r="O3648" s="4"/>
      <c r="P3648" s="2"/>
      <c r="Q3648" s="4"/>
      <c r="S3648" s="4"/>
      <c r="T3648" s="7"/>
      <c r="AH3648" s="5"/>
    </row>
    <row r="3649" spans="1:34" s="3" customFormat="1" ht="11.85" customHeight="1" x14ac:dyDescent="0.2">
      <c r="C3649" s="2"/>
      <c r="D3649" s="2"/>
      <c r="E3649" s="2"/>
      <c r="F3649" s="2"/>
      <c r="G3649" s="2"/>
      <c r="H3649" s="2"/>
      <c r="I3649" s="2"/>
      <c r="J3649" s="2"/>
      <c r="K3649" s="4"/>
      <c r="L3649" s="2"/>
      <c r="M3649" s="4"/>
      <c r="N3649" s="2"/>
      <c r="O3649" s="4"/>
      <c r="P3649" s="2"/>
      <c r="Q3649" s="4"/>
      <c r="S3649" s="4"/>
      <c r="T3649" s="7"/>
      <c r="AH3649" s="5"/>
    </row>
    <row r="3650" spans="1:34" s="3" customFormat="1" ht="11.85" customHeight="1" x14ac:dyDescent="0.2">
      <c r="C3650" s="2"/>
      <c r="D3650" s="2"/>
      <c r="E3650" s="2"/>
      <c r="F3650" s="2"/>
      <c r="G3650" s="2"/>
      <c r="H3650" s="2"/>
      <c r="I3650" s="2"/>
      <c r="J3650" s="2"/>
      <c r="K3650" s="4"/>
      <c r="L3650" s="2"/>
      <c r="M3650" s="4"/>
      <c r="N3650" s="2"/>
      <c r="O3650" s="4"/>
      <c r="P3650" s="2"/>
      <c r="Q3650" s="4"/>
      <c r="S3650" s="4"/>
      <c r="T3650" s="7"/>
      <c r="AH3650" s="5"/>
    </row>
    <row r="3651" spans="1:34" s="3" customFormat="1" ht="11.85" customHeight="1" x14ac:dyDescent="0.2">
      <c r="C3651" s="2"/>
      <c r="D3651" s="2"/>
      <c r="E3651" s="2"/>
      <c r="F3651" s="2"/>
      <c r="G3651" s="2"/>
      <c r="H3651" s="2"/>
      <c r="I3651" s="2"/>
      <c r="J3651" s="2"/>
      <c r="K3651" s="4"/>
      <c r="L3651" s="2"/>
      <c r="M3651" s="4"/>
      <c r="N3651" s="2"/>
      <c r="O3651" s="4"/>
      <c r="P3651" s="2"/>
      <c r="Q3651" s="4"/>
      <c r="S3651" s="4"/>
      <c r="T3651" s="7"/>
      <c r="AH3651" s="5"/>
    </row>
    <row r="3652" spans="1:34" s="3" customFormat="1" ht="11.85" customHeight="1" x14ac:dyDescent="0.2">
      <c r="C3652" s="2"/>
      <c r="D3652" s="2"/>
      <c r="E3652" s="2"/>
      <c r="F3652" s="2"/>
      <c r="G3652" s="2"/>
      <c r="H3652" s="2"/>
      <c r="I3652" s="2"/>
      <c r="J3652" s="2"/>
      <c r="K3652" s="4"/>
      <c r="L3652" s="2"/>
      <c r="M3652" s="4"/>
      <c r="N3652" s="2"/>
      <c r="O3652" s="4"/>
      <c r="P3652" s="2"/>
      <c r="Q3652" s="4"/>
      <c r="S3652" s="4"/>
      <c r="T3652" s="7"/>
      <c r="AH3652" s="5"/>
    </row>
    <row r="3653" spans="1:34" s="3" customFormat="1" ht="11.85" customHeight="1" x14ac:dyDescent="0.2">
      <c r="C3653" s="2"/>
      <c r="D3653" s="2"/>
      <c r="E3653" s="2"/>
      <c r="F3653" s="2"/>
      <c r="G3653" s="2"/>
      <c r="H3653" s="2"/>
      <c r="I3653" s="2"/>
      <c r="J3653" s="2"/>
      <c r="K3653" s="4"/>
      <c r="L3653" s="2"/>
      <c r="M3653" s="4"/>
      <c r="N3653" s="2"/>
      <c r="O3653" s="4"/>
      <c r="P3653" s="2"/>
      <c r="Q3653" s="4"/>
      <c r="S3653" s="4"/>
      <c r="T3653" s="7"/>
      <c r="AH3653" s="5"/>
    </row>
    <row r="3654" spans="1:34" s="3" customFormat="1" ht="11.85" customHeight="1" x14ac:dyDescent="0.2">
      <c r="C3654" s="2"/>
      <c r="D3654" s="2"/>
      <c r="E3654" s="2"/>
      <c r="F3654" s="2"/>
      <c r="G3654" s="2"/>
      <c r="H3654" s="2"/>
      <c r="I3654" s="2"/>
      <c r="J3654" s="2"/>
      <c r="K3654" s="4"/>
      <c r="L3654" s="2"/>
      <c r="M3654" s="4"/>
      <c r="N3654" s="2"/>
      <c r="O3654" s="4"/>
      <c r="P3654" s="2"/>
      <c r="Q3654" s="4"/>
      <c r="S3654" s="4"/>
      <c r="T3654" s="7"/>
      <c r="AH3654" s="5"/>
    </row>
    <row r="3655" spans="1:34" s="3" customFormat="1" ht="11.85" customHeight="1" x14ac:dyDescent="0.2">
      <c r="C3655" s="2"/>
      <c r="D3655" s="2"/>
      <c r="E3655" s="2"/>
      <c r="F3655" s="2"/>
      <c r="G3655" s="2"/>
      <c r="H3655" s="2"/>
      <c r="I3655" s="2"/>
      <c r="J3655" s="2"/>
      <c r="K3655" s="4"/>
      <c r="L3655" s="2"/>
      <c r="M3655" s="4"/>
      <c r="N3655" s="2"/>
      <c r="O3655" s="4"/>
      <c r="P3655" s="2"/>
      <c r="Q3655" s="4"/>
      <c r="S3655" s="4"/>
      <c r="T3655" s="7"/>
      <c r="AH3655" s="5"/>
    </row>
    <row r="3656" spans="1:34" s="3" customFormat="1" ht="11.85" customHeight="1" x14ac:dyDescent="0.2">
      <c r="C3656" s="2"/>
      <c r="D3656" s="2"/>
      <c r="E3656" s="2"/>
      <c r="F3656" s="2"/>
      <c r="G3656" s="2"/>
      <c r="H3656" s="2"/>
      <c r="I3656" s="2"/>
      <c r="J3656" s="2"/>
      <c r="K3656" s="4"/>
      <c r="L3656" s="2"/>
      <c r="M3656" s="4"/>
      <c r="N3656" s="2"/>
      <c r="O3656" s="4"/>
      <c r="P3656" s="2"/>
      <c r="Q3656" s="4"/>
      <c r="S3656" s="4"/>
      <c r="T3656" s="7"/>
      <c r="AH3656" s="5"/>
    </row>
    <row r="3657" spans="1:34" s="3" customFormat="1" ht="11.85" customHeight="1" x14ac:dyDescent="0.2">
      <c r="C3657" s="2"/>
      <c r="D3657" s="2"/>
      <c r="E3657" s="2"/>
      <c r="F3657" s="2"/>
      <c r="G3657" s="2"/>
      <c r="H3657" s="2"/>
      <c r="I3657" s="2"/>
      <c r="J3657" s="2"/>
      <c r="K3657" s="4"/>
      <c r="L3657" s="2"/>
      <c r="M3657" s="4"/>
      <c r="N3657" s="2"/>
      <c r="O3657" s="4"/>
      <c r="P3657" s="2"/>
      <c r="Q3657" s="4"/>
      <c r="S3657" s="4"/>
      <c r="T3657" s="7"/>
      <c r="AH3657" s="5"/>
    </row>
    <row r="3658" spans="1:34" s="3" customFormat="1" ht="11.85" customHeight="1" x14ac:dyDescent="0.2">
      <c r="C3658" s="2"/>
      <c r="D3658" s="2"/>
      <c r="E3658" s="2"/>
      <c r="F3658" s="2"/>
      <c r="G3658" s="2"/>
      <c r="H3658" s="2"/>
      <c r="I3658" s="2"/>
      <c r="J3658" s="2"/>
      <c r="K3658" s="4"/>
      <c r="L3658" s="2"/>
      <c r="M3658" s="4"/>
      <c r="N3658" s="2"/>
      <c r="O3658" s="4"/>
      <c r="P3658" s="2"/>
      <c r="Q3658" s="4"/>
      <c r="S3658" s="4"/>
      <c r="T3658" s="7"/>
      <c r="AH3658" s="5"/>
    </row>
    <row r="3659" spans="1:34" s="3" customFormat="1" ht="11.85" customHeight="1" x14ac:dyDescent="0.2">
      <c r="C3659" s="2"/>
      <c r="D3659" s="2"/>
      <c r="E3659" s="2"/>
      <c r="F3659" s="2"/>
      <c r="G3659" s="2"/>
      <c r="H3659" s="2"/>
      <c r="I3659" s="2"/>
      <c r="J3659" s="2"/>
      <c r="K3659" s="4"/>
      <c r="L3659" s="2"/>
      <c r="M3659" s="4"/>
      <c r="N3659" s="2"/>
      <c r="O3659" s="4"/>
      <c r="P3659" s="2"/>
      <c r="Q3659" s="4"/>
      <c r="S3659" s="4"/>
      <c r="T3659" s="7"/>
      <c r="AH3659" s="5"/>
    </row>
    <row r="3660" spans="1:34" s="3" customFormat="1" ht="11.85" customHeight="1" x14ac:dyDescent="0.2">
      <c r="C3660" s="2"/>
      <c r="D3660" s="2"/>
      <c r="E3660" s="2"/>
      <c r="F3660" s="2"/>
      <c r="G3660" s="2"/>
      <c r="H3660" s="2"/>
      <c r="I3660" s="2"/>
      <c r="J3660" s="2"/>
      <c r="K3660" s="4"/>
      <c r="L3660" s="2"/>
      <c r="M3660" s="4"/>
      <c r="N3660" s="2"/>
      <c r="O3660" s="4"/>
      <c r="P3660" s="2"/>
      <c r="Q3660" s="4"/>
      <c r="S3660" s="4"/>
      <c r="T3660" s="7"/>
      <c r="AH3660" s="5"/>
    </row>
    <row r="3661" spans="1:34" s="3" customFormat="1" ht="11.85" customHeight="1" x14ac:dyDescent="0.2">
      <c r="C3661" s="2"/>
      <c r="D3661" s="2"/>
      <c r="E3661" s="2"/>
      <c r="F3661" s="2"/>
      <c r="G3661" s="2"/>
      <c r="H3661" s="2"/>
      <c r="I3661" s="2"/>
      <c r="J3661" s="2"/>
      <c r="K3661" s="4"/>
      <c r="L3661" s="2"/>
      <c r="M3661" s="4"/>
      <c r="N3661" s="2"/>
      <c r="O3661" s="4"/>
      <c r="P3661" s="2"/>
      <c r="Q3661" s="4"/>
      <c r="S3661" s="4"/>
      <c r="T3661" s="7"/>
      <c r="AH3661" s="5"/>
    </row>
    <row r="3662" spans="1:34" s="3" customFormat="1" ht="11.85" customHeight="1" x14ac:dyDescent="0.2">
      <c r="C3662" s="2"/>
      <c r="D3662" s="2"/>
      <c r="E3662" s="2"/>
      <c r="F3662" s="2"/>
      <c r="G3662" s="2"/>
      <c r="H3662" s="2"/>
      <c r="I3662" s="2"/>
      <c r="J3662" s="2"/>
      <c r="K3662" s="4"/>
      <c r="L3662" s="2"/>
      <c r="M3662" s="4"/>
      <c r="N3662" s="2"/>
      <c r="O3662" s="4"/>
      <c r="P3662" s="2"/>
      <c r="Q3662" s="4"/>
      <c r="S3662" s="4"/>
      <c r="T3662" s="7"/>
      <c r="AH3662" s="5"/>
    </row>
    <row r="3663" spans="1:34" s="3" customFormat="1" ht="11.85" customHeight="1" x14ac:dyDescent="0.2">
      <c r="A3663" s="1"/>
      <c r="B3663" s="1"/>
      <c r="C3663" s="2"/>
      <c r="E3663" s="2" t="str">
        <f>$E$1</f>
        <v>CITY OF BRADY</v>
      </c>
      <c r="G3663" s="2"/>
      <c r="I3663" s="2"/>
      <c r="K3663" s="4"/>
      <c r="M3663" s="4"/>
      <c r="O3663" s="4"/>
      <c r="Q3663" s="4"/>
      <c r="S3663" s="4"/>
      <c r="T3663" s="7"/>
      <c r="AH3663" s="5"/>
    </row>
    <row r="3664" spans="1:34" s="3" customFormat="1" ht="11.85" customHeight="1" x14ac:dyDescent="0.2">
      <c r="C3664" s="2"/>
      <c r="E3664" s="2" t="str">
        <f>$E$2</f>
        <v>BUDGET REPORT</v>
      </c>
      <c r="G3664" s="2"/>
      <c r="I3664" s="2"/>
      <c r="K3664" s="4"/>
      <c r="M3664" s="4"/>
      <c r="O3664" s="4"/>
      <c r="Q3664" s="4"/>
      <c r="S3664" s="4"/>
      <c r="T3664" s="7"/>
      <c r="AH3664" s="5"/>
    </row>
    <row r="3665" spans="1:34" s="3" customFormat="1" ht="11.85" customHeight="1" x14ac:dyDescent="0.2">
      <c r="C3665" s="2"/>
      <c r="E3665" s="2" t="str">
        <f>$E$3</f>
        <v>FISCAL YEAR 2017 - 2018</v>
      </c>
      <c r="G3665" s="2"/>
      <c r="I3665" s="2"/>
      <c r="K3665" s="4"/>
      <c r="M3665" s="4"/>
      <c r="O3665" s="4"/>
      <c r="Q3665" s="4"/>
      <c r="S3665" s="4"/>
      <c r="T3665" s="7"/>
      <c r="AH3665" s="5"/>
    </row>
    <row r="3666" spans="1:34" s="3" customFormat="1" ht="11.85" customHeight="1" x14ac:dyDescent="0.2">
      <c r="A3666" s="3" t="s">
        <v>1424</v>
      </c>
      <c r="C3666" s="2"/>
      <c r="E3666" s="2"/>
      <c r="G3666" s="2"/>
      <c r="I3666" s="2"/>
      <c r="K3666" s="4"/>
      <c r="M3666" s="4"/>
      <c r="O3666" s="4"/>
      <c r="Q3666" s="4"/>
      <c r="S3666" s="4"/>
      <c r="T3666" s="7"/>
      <c r="AH3666" s="5"/>
    </row>
    <row r="3667" spans="1:34" s="3" customFormat="1" ht="11.85" customHeight="1" x14ac:dyDescent="0.2">
      <c r="A3667" s="3" t="s">
        <v>1516</v>
      </c>
      <c r="C3667" s="2"/>
      <c r="E3667" s="2"/>
      <c r="G3667" s="2"/>
      <c r="I3667" s="2"/>
      <c r="K3667" s="4"/>
      <c r="M3667" s="4"/>
      <c r="O3667" s="4"/>
      <c r="Q3667" s="4"/>
      <c r="S3667" s="4"/>
      <c r="T3667" s="7"/>
      <c r="AH3667" s="5"/>
    </row>
    <row r="3668" spans="1:34" s="3" customFormat="1" ht="11.85" customHeight="1" x14ac:dyDescent="0.2">
      <c r="C3668" s="2"/>
      <c r="E3668" s="2"/>
      <c r="G3668" s="2"/>
      <c r="I3668" s="49" t="str">
        <f>$I$6</f>
        <v>(----- 2016-2017 ------)</v>
      </c>
      <c r="J3668" s="49"/>
      <c r="K3668" s="49"/>
      <c r="L3668" s="8"/>
      <c r="M3668" s="49" t="str">
        <f>$M$6</f>
        <v>2017-2018</v>
      </c>
      <c r="N3668" s="49"/>
      <c r="O3668" s="49"/>
      <c r="P3668" s="49"/>
      <c r="Q3668" s="49"/>
      <c r="S3668" s="4"/>
      <c r="T3668" s="7"/>
      <c r="AH3668" s="5"/>
    </row>
    <row r="3669" spans="1:34" s="3" customFormat="1" ht="11.85" customHeight="1" x14ac:dyDescent="0.2">
      <c r="C3669" s="9" t="str">
        <f>$C$7</f>
        <v>2013-2014</v>
      </c>
      <c r="D3669" s="8"/>
      <c r="E3669" s="9" t="str">
        <f>$E$7</f>
        <v>2014-2015</v>
      </c>
      <c r="F3669" s="8"/>
      <c r="G3669" s="9" t="str">
        <f>$G$7</f>
        <v>2015-2016</v>
      </c>
      <c r="H3669" s="8"/>
      <c r="I3669" s="9" t="s">
        <v>9</v>
      </c>
      <c r="J3669" s="8"/>
      <c r="K3669" s="10" t="str">
        <f>+$K$7</f>
        <v>PROJECTED</v>
      </c>
      <c r="L3669" s="8"/>
      <c r="M3669" s="10" t="str">
        <f>$M$7</f>
        <v>2017-2018</v>
      </c>
      <c r="N3669" s="8"/>
      <c r="O3669" s="10" t="str">
        <f>$O$7</f>
        <v>2017-2018</v>
      </c>
      <c r="P3669" s="8"/>
      <c r="Q3669" s="10" t="str">
        <f>$Q$7</f>
        <v>APPROVED</v>
      </c>
      <c r="S3669" s="4"/>
      <c r="T3669" s="7"/>
      <c r="AH3669" s="5"/>
    </row>
    <row r="3670" spans="1:34" s="3" customFormat="1" ht="11.85" customHeight="1" x14ac:dyDescent="0.2">
      <c r="A3670" s="11" t="s">
        <v>247</v>
      </c>
      <c r="C3670" s="12" t="s">
        <v>12</v>
      </c>
      <c r="D3670" s="8"/>
      <c r="E3670" s="12" t="s">
        <v>12</v>
      </c>
      <c r="F3670" s="8"/>
      <c r="G3670" s="12" t="s">
        <v>12</v>
      </c>
      <c r="H3670" s="8"/>
      <c r="I3670" s="12" t="s">
        <v>13</v>
      </c>
      <c r="J3670" s="8"/>
      <c r="K3670" s="13" t="s">
        <v>13</v>
      </c>
      <c r="L3670" s="8"/>
      <c r="M3670" s="13" t="str">
        <f>$M$8</f>
        <v>BASE</v>
      </c>
      <c r="N3670" s="8"/>
      <c r="O3670" s="13" t="str">
        <f>$O$8</f>
        <v>SUPPLEMENTAL</v>
      </c>
      <c r="P3670" s="8"/>
      <c r="Q3670" s="13" t="str">
        <f>$Q$8</f>
        <v>BUDGET</v>
      </c>
      <c r="S3670" s="4"/>
      <c r="T3670" s="7"/>
      <c r="AH3670" s="5"/>
    </row>
    <row r="3671" spans="1:34" s="3" customFormat="1" ht="11.85" customHeight="1" x14ac:dyDescent="0.2">
      <c r="C3671" s="2"/>
      <c r="E3671" s="2"/>
      <c r="G3671" s="2"/>
      <c r="I3671" s="2"/>
      <c r="K3671" s="4"/>
      <c r="M3671" s="4"/>
      <c r="O3671" s="4"/>
      <c r="Q3671" s="4"/>
      <c r="S3671" s="4"/>
      <c r="T3671" s="7"/>
      <c r="AH3671" s="5"/>
    </row>
    <row r="3672" spans="1:34" s="3" customFormat="1" ht="11.85" customHeight="1" x14ac:dyDescent="0.2">
      <c r="A3672" s="14" t="s">
        <v>260</v>
      </c>
      <c r="C3672" s="2"/>
      <c r="E3672" s="2"/>
      <c r="G3672" s="2"/>
      <c r="I3672" s="2"/>
      <c r="K3672" s="4"/>
      <c r="M3672" s="4"/>
      <c r="O3672" s="4"/>
      <c r="Q3672" s="4"/>
      <c r="S3672" s="4"/>
      <c r="T3672" s="7"/>
      <c r="AH3672" s="5"/>
    </row>
    <row r="3673" spans="1:34" s="3" customFormat="1" ht="11.85" customHeight="1" x14ac:dyDescent="0.2">
      <c r="A3673" s="3" t="s">
        <v>1517</v>
      </c>
      <c r="C3673" s="2">
        <v>30411.16</v>
      </c>
      <c r="D3673" s="2"/>
      <c r="E3673" s="2">
        <v>23023.360000000001</v>
      </c>
      <c r="F3673" s="2"/>
      <c r="G3673" s="2">
        <v>19799.740000000002</v>
      </c>
      <c r="H3673" s="2"/>
      <c r="I3673" s="2">
        <v>20000</v>
      </c>
      <c r="J3673" s="2"/>
      <c r="K3673" s="4">
        <v>20000</v>
      </c>
      <c r="L3673" s="2"/>
      <c r="M3673" s="4">
        <v>20000</v>
      </c>
      <c r="N3673" s="2"/>
      <c r="O3673" s="4">
        <v>0</v>
      </c>
      <c r="P3673" s="2"/>
      <c r="Q3673" s="4">
        <f t="shared" ref="Q3673:Q3680" si="107">M3673+O3673</f>
        <v>20000</v>
      </c>
      <c r="S3673" s="4"/>
      <c r="T3673" s="15"/>
      <c r="AH3673" s="5"/>
    </row>
    <row r="3674" spans="1:34" s="3" customFormat="1" ht="10.5" customHeight="1" x14ac:dyDescent="0.2">
      <c r="A3674" s="3" t="s">
        <v>1518</v>
      </c>
      <c r="C3674" s="2">
        <v>103.14</v>
      </c>
      <c r="D3674" s="2"/>
      <c r="E3674" s="2">
        <v>175</v>
      </c>
      <c r="F3674" s="2"/>
      <c r="G3674" s="2">
        <v>0</v>
      </c>
      <c r="H3674" s="2"/>
      <c r="I3674" s="2">
        <v>500</v>
      </c>
      <c r="J3674" s="2"/>
      <c r="K3674" s="4">
        <v>500</v>
      </c>
      <c r="L3674" s="2"/>
      <c r="M3674" s="4">
        <v>500</v>
      </c>
      <c r="N3674" s="2"/>
      <c r="O3674" s="4">
        <v>0</v>
      </c>
      <c r="P3674" s="2"/>
      <c r="Q3674" s="4">
        <f t="shared" si="107"/>
        <v>500</v>
      </c>
      <c r="S3674" s="4"/>
      <c r="T3674" s="15"/>
      <c r="AH3674" s="5"/>
    </row>
    <row r="3675" spans="1:34" s="3" customFormat="1" ht="11.85" hidden="1" customHeight="1" x14ac:dyDescent="0.2">
      <c r="A3675" s="3" t="s">
        <v>1519</v>
      </c>
      <c r="C3675" s="2">
        <v>0</v>
      </c>
      <c r="D3675" s="2"/>
      <c r="E3675" s="2">
        <v>0</v>
      </c>
      <c r="F3675" s="2"/>
      <c r="G3675" s="2">
        <v>0</v>
      </c>
      <c r="H3675" s="2"/>
      <c r="I3675" s="2">
        <v>0</v>
      </c>
      <c r="J3675" s="2"/>
      <c r="K3675" s="4">
        <v>0</v>
      </c>
      <c r="L3675" s="2"/>
      <c r="M3675" s="4">
        <v>0</v>
      </c>
      <c r="N3675" s="2"/>
      <c r="O3675" s="4">
        <v>0</v>
      </c>
      <c r="P3675" s="2"/>
      <c r="Q3675" s="4">
        <f t="shared" si="107"/>
        <v>0</v>
      </c>
      <c r="S3675" s="4"/>
      <c r="T3675" s="15"/>
      <c r="AH3675" s="5"/>
    </row>
    <row r="3676" spans="1:34" s="3" customFormat="1" ht="11.85" customHeight="1" x14ac:dyDescent="0.2">
      <c r="A3676" s="3" t="s">
        <v>1520</v>
      </c>
      <c r="C3676" s="2">
        <v>679</v>
      </c>
      <c r="D3676" s="2"/>
      <c r="E3676" s="2">
        <v>552.96</v>
      </c>
      <c r="F3676" s="2"/>
      <c r="G3676" s="2">
        <v>6914.36</v>
      </c>
      <c r="H3676" s="2"/>
      <c r="I3676" s="2">
        <v>6900</v>
      </c>
      <c r="J3676" s="2"/>
      <c r="K3676" s="4">
        <v>6900</v>
      </c>
      <c r="L3676" s="2"/>
      <c r="M3676" s="4">
        <v>7600</v>
      </c>
      <c r="N3676" s="2"/>
      <c r="O3676" s="4">
        <v>0</v>
      </c>
      <c r="P3676" s="2"/>
      <c r="Q3676" s="4">
        <f t="shared" si="107"/>
        <v>7600</v>
      </c>
      <c r="S3676" s="4"/>
      <c r="T3676" s="15"/>
      <c r="AH3676" s="5"/>
    </row>
    <row r="3677" spans="1:34" s="3" customFormat="1" ht="11.85" customHeight="1" x14ac:dyDescent="0.2">
      <c r="A3677" s="3" t="s">
        <v>1521</v>
      </c>
      <c r="C3677" s="2">
        <v>4847.54</v>
      </c>
      <c r="D3677" s="2"/>
      <c r="E3677" s="2">
        <v>4639.1499999999996</v>
      </c>
      <c r="F3677" s="2"/>
      <c r="G3677" s="2">
        <v>4390.25</v>
      </c>
      <c r="H3677" s="2"/>
      <c r="I3677" s="2">
        <v>5550</v>
      </c>
      <c r="J3677" s="2"/>
      <c r="K3677" s="4">
        <v>5550</v>
      </c>
      <c r="L3677" s="2"/>
      <c r="M3677" s="4">
        <v>5800</v>
      </c>
      <c r="N3677" s="2"/>
      <c r="O3677" s="4">
        <v>0</v>
      </c>
      <c r="P3677" s="2"/>
      <c r="Q3677" s="4">
        <f t="shared" si="107"/>
        <v>5800</v>
      </c>
      <c r="S3677" s="4"/>
      <c r="T3677" s="15"/>
      <c r="AH3677" s="5"/>
    </row>
    <row r="3678" spans="1:34" ht="11.85" customHeight="1" x14ac:dyDescent="0.2">
      <c r="A3678" s="3" t="s">
        <v>1522</v>
      </c>
      <c r="C3678" s="2">
        <v>8853.2900000000009</v>
      </c>
      <c r="D3678" s="2"/>
      <c r="E3678" s="2">
        <v>4140</v>
      </c>
      <c r="F3678" s="2"/>
      <c r="G3678" s="2">
        <v>26747.97</v>
      </c>
      <c r="H3678" s="2"/>
      <c r="I3678" s="2">
        <v>12400</v>
      </c>
      <c r="J3678" s="2"/>
      <c r="K3678" s="4">
        <v>12400</v>
      </c>
      <c r="L3678" s="2"/>
      <c r="M3678" s="4">
        <v>10000</v>
      </c>
      <c r="N3678" s="2"/>
      <c r="O3678" s="4">
        <v>0</v>
      </c>
      <c r="P3678" s="2"/>
      <c r="Q3678" s="4">
        <f t="shared" si="107"/>
        <v>10000</v>
      </c>
      <c r="T3678" s="15"/>
    </row>
    <row r="3679" spans="1:34" ht="11.85" customHeight="1" x14ac:dyDescent="0.2">
      <c r="A3679" s="3" t="s">
        <v>1523</v>
      </c>
      <c r="C3679" s="20">
        <v>0</v>
      </c>
      <c r="D3679" s="2"/>
      <c r="E3679" s="20">
        <v>0</v>
      </c>
      <c r="F3679" s="2"/>
      <c r="G3679" s="20">
        <v>1136.5</v>
      </c>
      <c r="H3679" s="2"/>
      <c r="I3679" s="20">
        <v>1000</v>
      </c>
      <c r="J3679" s="2"/>
      <c r="K3679" s="21">
        <v>1000</v>
      </c>
      <c r="L3679" s="2"/>
      <c r="M3679" s="21">
        <v>1000</v>
      </c>
      <c r="N3679" s="2"/>
      <c r="O3679" s="21">
        <v>0</v>
      </c>
      <c r="P3679" s="2"/>
      <c r="Q3679" s="21">
        <f>M3679+O3679</f>
        <v>1000</v>
      </c>
      <c r="T3679" s="15"/>
    </row>
    <row r="3680" spans="1:34" ht="11.85" customHeight="1" x14ac:dyDescent="0.2">
      <c r="A3680" s="3" t="s">
        <v>1524</v>
      </c>
      <c r="C3680" s="16">
        <v>0</v>
      </c>
      <c r="D3680" s="2"/>
      <c r="E3680" s="16">
        <v>40048.39</v>
      </c>
      <c r="F3680" s="2"/>
      <c r="G3680" s="16">
        <v>40830</v>
      </c>
      <c r="H3680" s="2"/>
      <c r="I3680" s="16">
        <v>40000</v>
      </c>
      <c r="J3680" s="2"/>
      <c r="K3680" s="17">
        <v>43900</v>
      </c>
      <c r="L3680" s="2"/>
      <c r="M3680" s="17">
        <v>48800</v>
      </c>
      <c r="N3680" s="2"/>
      <c r="O3680" s="17">
        <v>0</v>
      </c>
      <c r="P3680" s="2"/>
      <c r="Q3680" s="17">
        <f t="shared" si="107"/>
        <v>48800</v>
      </c>
      <c r="T3680" s="15"/>
    </row>
    <row r="3681" spans="1:34" ht="11.85" customHeight="1" x14ac:dyDescent="0.2">
      <c r="A3681" s="3" t="s">
        <v>277</v>
      </c>
      <c r="C3681" s="2">
        <f>SUM(C3673:C3680)</f>
        <v>44894.13</v>
      </c>
      <c r="D3681" s="2"/>
      <c r="E3681" s="2">
        <f>SUM(E3673:E3680)</f>
        <v>72578.86</v>
      </c>
      <c r="F3681" s="2"/>
      <c r="G3681" s="2">
        <f>SUM(G3673:G3680)</f>
        <v>99818.82</v>
      </c>
      <c r="H3681" s="2"/>
      <c r="I3681" s="2">
        <f>SUM(I3673:I3680)</f>
        <v>86350</v>
      </c>
      <c r="J3681" s="2"/>
      <c r="K3681" s="4">
        <f>SUM(K3673:K3680)</f>
        <v>90250</v>
      </c>
      <c r="L3681" s="2"/>
      <c r="M3681" s="4">
        <f>SUM(M3673:M3680)</f>
        <v>93700</v>
      </c>
      <c r="N3681" s="2"/>
      <c r="O3681" s="4">
        <f>SUM(O3673:O3680)</f>
        <v>0</v>
      </c>
      <c r="P3681" s="2"/>
      <c r="Q3681" s="4">
        <f>SUM(Q3673:Q3680)</f>
        <v>93700</v>
      </c>
      <c r="R3681" s="2"/>
      <c r="U3681" s="2"/>
    </row>
    <row r="3682" spans="1:34" ht="11.85" customHeight="1" x14ac:dyDescent="0.2">
      <c r="D3682" s="2"/>
      <c r="F3682" s="2"/>
      <c r="H3682" s="2"/>
      <c r="J3682" s="2"/>
      <c r="L3682" s="2"/>
      <c r="N3682" s="2"/>
      <c r="P3682" s="2"/>
    </row>
    <row r="3683" spans="1:34" ht="11.85" customHeight="1" x14ac:dyDescent="0.2">
      <c r="A3683" s="14" t="s">
        <v>278</v>
      </c>
      <c r="D3683" s="2"/>
      <c r="F3683" s="2"/>
      <c r="H3683" s="2"/>
      <c r="J3683" s="2"/>
      <c r="L3683" s="2"/>
      <c r="N3683" s="2"/>
      <c r="P3683" s="2"/>
    </row>
    <row r="3684" spans="1:34" ht="11.85" customHeight="1" x14ac:dyDescent="0.2">
      <c r="A3684" s="3" t="s">
        <v>1525</v>
      </c>
      <c r="C3684" s="2">
        <v>1617.91</v>
      </c>
      <c r="D3684" s="2"/>
      <c r="E3684" s="2">
        <v>620.9</v>
      </c>
      <c r="F3684" s="2"/>
      <c r="G3684" s="2">
        <v>1223.69</v>
      </c>
      <c r="H3684" s="2"/>
      <c r="I3684" s="2">
        <v>2500</v>
      </c>
      <c r="J3684" s="2"/>
      <c r="K3684" s="4">
        <v>2500</v>
      </c>
      <c r="L3684" s="2"/>
      <c r="M3684" s="4">
        <v>2500</v>
      </c>
      <c r="N3684" s="2"/>
      <c r="O3684" s="4">
        <v>0</v>
      </c>
      <c r="P3684" s="2"/>
      <c r="Q3684" s="4">
        <f t="shared" ref="Q3684:Q3694" si="108">M3684+O3684</f>
        <v>2500</v>
      </c>
      <c r="T3684" s="15"/>
    </row>
    <row r="3685" spans="1:34" ht="11.85" customHeight="1" x14ac:dyDescent="0.2">
      <c r="A3685" s="3" t="s">
        <v>1526</v>
      </c>
      <c r="C3685" s="2">
        <v>17290.900000000001</v>
      </c>
      <c r="D3685" s="2"/>
      <c r="E3685" s="2">
        <v>20000</v>
      </c>
      <c r="F3685" s="2"/>
      <c r="G3685" s="2">
        <v>15616.04</v>
      </c>
      <c r="H3685" s="2"/>
      <c r="I3685" s="2">
        <v>20000</v>
      </c>
      <c r="J3685" s="2"/>
      <c r="K3685" s="4">
        <v>18000</v>
      </c>
      <c r="L3685" s="2"/>
      <c r="M3685" s="4">
        <v>20000</v>
      </c>
      <c r="N3685" s="2"/>
      <c r="O3685" s="4">
        <v>0</v>
      </c>
      <c r="P3685" s="2"/>
      <c r="Q3685" s="4">
        <f t="shared" si="108"/>
        <v>20000</v>
      </c>
      <c r="T3685" s="15"/>
    </row>
    <row r="3686" spans="1:34" ht="11.85" customHeight="1" x14ac:dyDescent="0.2">
      <c r="A3686" s="3" t="s">
        <v>1527</v>
      </c>
      <c r="C3686" s="2">
        <v>9033.1</v>
      </c>
      <c r="D3686" s="2"/>
      <c r="E3686" s="2">
        <v>10885.49</v>
      </c>
      <c r="F3686" s="2"/>
      <c r="G3686" s="2">
        <v>5340.08</v>
      </c>
      <c r="H3686" s="2"/>
      <c r="I3686" s="2">
        <v>10000</v>
      </c>
      <c r="J3686" s="2"/>
      <c r="K3686" s="4">
        <v>6100</v>
      </c>
      <c r="L3686" s="2"/>
      <c r="M3686" s="4">
        <v>10000</v>
      </c>
      <c r="N3686" s="2"/>
      <c r="O3686" s="4">
        <v>0</v>
      </c>
      <c r="P3686" s="2"/>
      <c r="Q3686" s="4">
        <f t="shared" si="108"/>
        <v>10000</v>
      </c>
      <c r="T3686" s="15"/>
    </row>
    <row r="3687" spans="1:34" ht="11.85" customHeight="1" x14ac:dyDescent="0.2">
      <c r="A3687" s="3" t="s">
        <v>1528</v>
      </c>
      <c r="C3687" s="2">
        <v>0</v>
      </c>
      <c r="D3687" s="2"/>
      <c r="E3687" s="2">
        <v>0</v>
      </c>
      <c r="F3687" s="2"/>
      <c r="G3687" s="2">
        <v>0</v>
      </c>
      <c r="H3687" s="2"/>
      <c r="I3687" s="2">
        <v>0</v>
      </c>
      <c r="J3687" s="2"/>
      <c r="K3687" s="4">
        <v>0</v>
      </c>
      <c r="L3687" s="2"/>
      <c r="M3687" s="4">
        <v>0</v>
      </c>
      <c r="N3687" s="2"/>
      <c r="O3687" s="4">
        <v>2500</v>
      </c>
      <c r="P3687" s="2"/>
      <c r="Q3687" s="4">
        <f t="shared" si="108"/>
        <v>2500</v>
      </c>
      <c r="T3687" s="15"/>
    </row>
    <row r="3688" spans="1:34" ht="11.85" customHeight="1" x14ac:dyDescent="0.2">
      <c r="A3688" s="3" t="s">
        <v>1529</v>
      </c>
      <c r="C3688" s="2">
        <v>3917.16</v>
      </c>
      <c r="D3688" s="2"/>
      <c r="E3688" s="2">
        <v>5812.61</v>
      </c>
      <c r="F3688" s="2"/>
      <c r="G3688" s="2">
        <v>4237.13</v>
      </c>
      <c r="H3688" s="2"/>
      <c r="I3688" s="2">
        <v>4600</v>
      </c>
      <c r="J3688" s="2"/>
      <c r="K3688" s="4">
        <v>4600</v>
      </c>
      <c r="L3688" s="2"/>
      <c r="M3688" s="4">
        <v>4600</v>
      </c>
      <c r="N3688" s="2"/>
      <c r="O3688" s="4">
        <v>0</v>
      </c>
      <c r="P3688" s="2"/>
      <c r="Q3688" s="4">
        <f t="shared" si="108"/>
        <v>4600</v>
      </c>
      <c r="T3688" s="15"/>
    </row>
    <row r="3689" spans="1:34" ht="11.85" hidden="1" customHeight="1" x14ac:dyDescent="0.2">
      <c r="A3689" s="3" t="s">
        <v>1530</v>
      </c>
      <c r="C3689" s="2">
        <v>0</v>
      </c>
      <c r="D3689" s="2"/>
      <c r="E3689" s="2">
        <v>0</v>
      </c>
      <c r="F3689" s="2"/>
      <c r="G3689" s="2">
        <v>0</v>
      </c>
      <c r="H3689" s="2"/>
      <c r="I3689" s="2">
        <v>0</v>
      </c>
      <c r="J3689" s="2"/>
      <c r="K3689" s="4">
        <v>0</v>
      </c>
      <c r="L3689" s="2"/>
      <c r="M3689" s="4">
        <v>0</v>
      </c>
      <c r="N3689" s="2"/>
      <c r="O3689" s="4">
        <v>0</v>
      </c>
      <c r="P3689" s="2"/>
      <c r="Q3689" s="4">
        <f t="shared" si="108"/>
        <v>0</v>
      </c>
      <c r="T3689" s="15"/>
    </row>
    <row r="3690" spans="1:34" ht="11.85" customHeight="1" x14ac:dyDescent="0.2">
      <c r="A3690" s="3" t="s">
        <v>1531</v>
      </c>
      <c r="C3690" s="2">
        <v>10390.540000000001</v>
      </c>
      <c r="D3690" s="2"/>
      <c r="E3690" s="2">
        <v>12701.84</v>
      </c>
      <c r="F3690" s="2"/>
      <c r="G3690" s="2">
        <v>13596.67</v>
      </c>
      <c r="H3690" s="2"/>
      <c r="I3690" s="2">
        <v>14000</v>
      </c>
      <c r="J3690" s="2"/>
      <c r="K3690" s="4">
        <v>19000</v>
      </c>
      <c r="L3690" s="2"/>
      <c r="M3690" s="4">
        <v>21000</v>
      </c>
      <c r="N3690" s="2"/>
      <c r="O3690" s="4">
        <v>0</v>
      </c>
      <c r="P3690" s="2"/>
      <c r="Q3690" s="4">
        <f t="shared" si="108"/>
        <v>21000</v>
      </c>
      <c r="T3690" s="15"/>
    </row>
    <row r="3691" spans="1:34" ht="11.85" customHeight="1" x14ac:dyDescent="0.2">
      <c r="A3691" s="3" t="s">
        <v>1532</v>
      </c>
      <c r="C3691" s="2">
        <v>0</v>
      </c>
      <c r="D3691" s="2"/>
      <c r="E3691" s="2">
        <v>0</v>
      </c>
      <c r="F3691" s="2"/>
      <c r="G3691" s="2">
        <v>0</v>
      </c>
      <c r="H3691" s="2"/>
      <c r="I3691" s="2">
        <v>0</v>
      </c>
      <c r="J3691" s="2"/>
      <c r="K3691" s="4">
        <v>0</v>
      </c>
      <c r="L3691" s="2"/>
      <c r="M3691" s="4">
        <v>0</v>
      </c>
      <c r="N3691" s="2"/>
      <c r="O3691" s="4">
        <v>0</v>
      </c>
      <c r="P3691" s="2"/>
      <c r="Q3691" s="4">
        <f t="shared" si="108"/>
        <v>0</v>
      </c>
      <c r="T3691" s="15"/>
    </row>
    <row r="3692" spans="1:34" ht="11.85" customHeight="1" x14ac:dyDescent="0.2">
      <c r="A3692" s="3" t="s">
        <v>1533</v>
      </c>
      <c r="C3692" s="2">
        <v>-83.93</v>
      </c>
      <c r="D3692" s="34"/>
      <c r="E3692" s="2">
        <v>214.28</v>
      </c>
      <c r="F3692" s="34"/>
      <c r="G3692" s="2">
        <v>-56.63</v>
      </c>
      <c r="H3692" s="34"/>
      <c r="I3692" s="2">
        <v>2000</v>
      </c>
      <c r="J3692" s="35"/>
      <c r="K3692" s="4">
        <v>500</v>
      </c>
      <c r="L3692" s="35"/>
      <c r="M3692" s="4">
        <v>200</v>
      </c>
      <c r="N3692" s="35"/>
      <c r="O3692" s="4">
        <v>0</v>
      </c>
      <c r="P3692" s="35"/>
      <c r="Q3692" s="4">
        <f t="shared" si="108"/>
        <v>200</v>
      </c>
      <c r="T3692" s="15"/>
    </row>
    <row r="3693" spans="1:34" ht="11.85" customHeight="1" x14ac:dyDescent="0.2">
      <c r="A3693" s="3" t="s">
        <v>1534</v>
      </c>
      <c r="C3693" s="2">
        <v>5005</v>
      </c>
      <c r="D3693" s="2"/>
      <c r="E3693" s="2">
        <v>3205</v>
      </c>
      <c r="F3693" s="2"/>
      <c r="G3693" s="2">
        <v>2497</v>
      </c>
      <c r="H3693" s="2"/>
      <c r="I3693" s="2">
        <v>5000</v>
      </c>
      <c r="J3693" s="2"/>
      <c r="K3693" s="4">
        <v>3500</v>
      </c>
      <c r="L3693" s="2"/>
      <c r="M3693" s="4">
        <v>5000</v>
      </c>
      <c r="N3693" s="2"/>
      <c r="O3693" s="4">
        <v>0</v>
      </c>
      <c r="P3693" s="2"/>
      <c r="Q3693" s="4">
        <f t="shared" si="108"/>
        <v>5000</v>
      </c>
      <c r="T3693" s="15"/>
    </row>
    <row r="3694" spans="1:34" s="3" customFormat="1" ht="11.85" customHeight="1" x14ac:dyDescent="0.2">
      <c r="A3694" s="3" t="s">
        <v>1535</v>
      </c>
      <c r="C3694" s="16">
        <v>848.6</v>
      </c>
      <c r="D3694" s="2"/>
      <c r="E3694" s="16">
        <v>786</v>
      </c>
      <c r="F3694" s="2"/>
      <c r="G3694" s="16">
        <v>585.12</v>
      </c>
      <c r="H3694" s="2"/>
      <c r="I3694" s="16">
        <v>380</v>
      </c>
      <c r="J3694" s="2"/>
      <c r="K3694" s="17">
        <v>380</v>
      </c>
      <c r="L3694" s="2"/>
      <c r="M3694" s="17">
        <v>160</v>
      </c>
      <c r="N3694" s="2"/>
      <c r="O3694" s="17">
        <v>0</v>
      </c>
      <c r="P3694" s="2"/>
      <c r="Q3694" s="17">
        <f t="shared" si="108"/>
        <v>160</v>
      </c>
      <c r="S3694" s="4"/>
      <c r="T3694" s="15"/>
      <c r="AH3694" s="5"/>
    </row>
    <row r="3695" spans="1:34" s="3" customFormat="1" ht="11.85" customHeight="1" x14ac:dyDescent="0.2">
      <c r="A3695" s="3" t="s">
        <v>300</v>
      </c>
      <c r="C3695" s="2">
        <f>SUM(C3684:C3694)</f>
        <v>48019.28</v>
      </c>
      <c r="D3695" s="2"/>
      <c r="E3695" s="2">
        <f>SUM(E3684:E3694)</f>
        <v>54226.119999999995</v>
      </c>
      <c r="F3695" s="2"/>
      <c r="G3695" s="2">
        <f>SUM(G3684:G3694)</f>
        <v>43039.100000000006</v>
      </c>
      <c r="H3695" s="2"/>
      <c r="I3695" s="2">
        <f>SUM(I3684:I3694)</f>
        <v>58480</v>
      </c>
      <c r="J3695" s="2"/>
      <c r="K3695" s="4">
        <f>SUM(K3684:K3694)</f>
        <v>54580</v>
      </c>
      <c r="L3695" s="2"/>
      <c r="M3695" s="4">
        <f>SUM(M3684:M3694)</f>
        <v>63460</v>
      </c>
      <c r="N3695" s="2"/>
      <c r="O3695" s="4">
        <f>SUM(O3684:O3694)</f>
        <v>2500</v>
      </c>
      <c r="P3695" s="2"/>
      <c r="Q3695" s="4">
        <f>SUM(Q3684:Q3694)</f>
        <v>65960</v>
      </c>
      <c r="R3695" s="4"/>
      <c r="S3695" s="4"/>
      <c r="T3695" s="7"/>
      <c r="AH3695" s="5"/>
    </row>
    <row r="3696" spans="1:34" s="3" customFormat="1" ht="11.85" customHeight="1" x14ac:dyDescent="0.2">
      <c r="C3696" s="2"/>
      <c r="D3696" s="2"/>
      <c r="E3696" s="2"/>
      <c r="F3696" s="2"/>
      <c r="G3696" s="2"/>
      <c r="H3696" s="2"/>
      <c r="I3696" s="2"/>
      <c r="J3696" s="2"/>
      <c r="K3696" s="4"/>
      <c r="L3696" s="2"/>
      <c r="M3696" s="4"/>
      <c r="N3696" s="2"/>
      <c r="O3696" s="4"/>
      <c r="P3696" s="2"/>
      <c r="Q3696" s="4"/>
      <c r="S3696" s="4"/>
      <c r="T3696" s="7"/>
      <c r="AH3696" s="5"/>
    </row>
    <row r="3697" spans="1:34" s="3" customFormat="1" ht="11.85" customHeight="1" x14ac:dyDescent="0.2">
      <c r="A3697" s="3" t="s">
        <v>1536</v>
      </c>
      <c r="C3697" s="20">
        <v>117944.66</v>
      </c>
      <c r="D3697" s="2"/>
      <c r="E3697" s="20">
        <v>0</v>
      </c>
      <c r="F3697" s="2"/>
      <c r="G3697" s="20">
        <v>0</v>
      </c>
      <c r="H3697" s="2"/>
      <c r="I3697" s="20">
        <v>0</v>
      </c>
      <c r="J3697" s="2"/>
      <c r="K3697" s="21">
        <v>86000</v>
      </c>
      <c r="L3697" s="2"/>
      <c r="M3697" s="21">
        <v>0</v>
      </c>
      <c r="N3697" s="2"/>
      <c r="O3697" s="21">
        <v>38000</v>
      </c>
      <c r="P3697" s="2"/>
      <c r="Q3697" s="21">
        <f>M3697+O3697</f>
        <v>38000</v>
      </c>
      <c r="S3697" s="4"/>
      <c r="T3697" s="7"/>
      <c r="AH3697" s="5"/>
    </row>
    <row r="3698" spans="1:34" s="3" customFormat="1" ht="11.85" customHeight="1" x14ac:dyDescent="0.2">
      <c r="A3698" s="3" t="s">
        <v>1537</v>
      </c>
      <c r="C3698" s="16">
        <v>0</v>
      </c>
      <c r="D3698" s="2"/>
      <c r="E3698" s="16">
        <v>0</v>
      </c>
      <c r="F3698" s="2"/>
      <c r="G3698" s="16">
        <v>0</v>
      </c>
      <c r="H3698" s="2"/>
      <c r="I3698" s="16">
        <v>0</v>
      </c>
      <c r="J3698" s="2"/>
      <c r="K3698" s="17">
        <v>0</v>
      </c>
      <c r="L3698" s="2"/>
      <c r="M3698" s="17">
        <v>0</v>
      </c>
      <c r="N3698" s="2"/>
      <c r="O3698" s="17">
        <v>0</v>
      </c>
      <c r="P3698" s="2"/>
      <c r="Q3698" s="17">
        <v>0</v>
      </c>
      <c r="S3698" s="4"/>
      <c r="T3698" s="7"/>
      <c r="AH3698" s="5"/>
    </row>
    <row r="3699" spans="1:34" s="3" customFormat="1" ht="11.85" customHeight="1" x14ac:dyDescent="0.2">
      <c r="A3699" s="3" t="s">
        <v>303</v>
      </c>
      <c r="C3699" s="2">
        <f>SUM(C3697:C3698)</f>
        <v>117944.66</v>
      </c>
      <c r="D3699" s="2"/>
      <c r="E3699" s="2">
        <f>SUM(E3697:E3698)</f>
        <v>0</v>
      </c>
      <c r="F3699" s="2"/>
      <c r="G3699" s="2">
        <f>SUM(G3697:G3698)</f>
        <v>0</v>
      </c>
      <c r="H3699" s="2"/>
      <c r="I3699" s="2">
        <f>SUM(I3697:I3698)</f>
        <v>0</v>
      </c>
      <c r="J3699" s="2"/>
      <c r="K3699" s="4">
        <f>SUM(K3697:K3698)</f>
        <v>86000</v>
      </c>
      <c r="L3699" s="2"/>
      <c r="M3699" s="4">
        <f>SUM(M3697:M3698)</f>
        <v>0</v>
      </c>
      <c r="N3699" s="2"/>
      <c r="O3699" s="4">
        <f>SUM(O3697:O3698)</f>
        <v>38000</v>
      </c>
      <c r="P3699" s="2"/>
      <c r="Q3699" s="4">
        <f>SUM(Q3697:Q3698)</f>
        <v>38000</v>
      </c>
      <c r="S3699" s="4"/>
      <c r="T3699" s="7"/>
      <c r="AH3699" s="5"/>
    </row>
    <row r="3700" spans="1:34" s="3" customFormat="1" ht="11.85" customHeight="1" x14ac:dyDescent="0.2">
      <c r="C3700" s="2"/>
      <c r="D3700" s="2"/>
      <c r="E3700" s="2"/>
      <c r="F3700" s="2"/>
      <c r="G3700" s="2"/>
      <c r="H3700" s="2"/>
      <c r="I3700" s="2"/>
      <c r="J3700" s="2"/>
      <c r="K3700" s="4"/>
      <c r="L3700" s="2"/>
      <c r="M3700" s="4"/>
      <c r="N3700" s="2"/>
      <c r="O3700" s="4"/>
      <c r="P3700" s="2"/>
      <c r="Q3700" s="4"/>
      <c r="S3700" s="4"/>
      <c r="T3700" s="7"/>
      <c r="AH3700" s="5"/>
    </row>
    <row r="3701" spans="1:34" s="3" customFormat="1" ht="11.85" customHeight="1" x14ac:dyDescent="0.2">
      <c r="A3701" s="14" t="s">
        <v>959</v>
      </c>
      <c r="C3701" s="2"/>
      <c r="D3701" s="2"/>
      <c r="E3701" s="2"/>
      <c r="F3701" s="2"/>
      <c r="G3701" s="2"/>
      <c r="H3701" s="2"/>
      <c r="I3701" s="2"/>
      <c r="J3701" s="2"/>
      <c r="K3701" s="4"/>
      <c r="L3701" s="2"/>
      <c r="M3701" s="4"/>
      <c r="N3701" s="2"/>
      <c r="O3701" s="4"/>
      <c r="P3701" s="2"/>
      <c r="Q3701" s="4"/>
      <c r="S3701" s="4"/>
      <c r="T3701" s="7"/>
      <c r="AH3701" s="5"/>
    </row>
    <row r="3702" spans="1:34" s="3" customFormat="1" ht="11.85" customHeight="1" x14ac:dyDescent="0.2">
      <c r="A3702" s="3" t="s">
        <v>1538</v>
      </c>
      <c r="C3702" s="16">
        <v>24344.71</v>
      </c>
      <c r="D3702" s="2"/>
      <c r="E3702" s="16">
        <v>16512.150000000001</v>
      </c>
      <c r="F3702" s="2"/>
      <c r="G3702" s="16">
        <v>57185.62</v>
      </c>
      <c r="H3702" s="2"/>
      <c r="I3702" s="16">
        <v>10000</v>
      </c>
      <c r="J3702" s="2"/>
      <c r="K3702" s="17">
        <v>10000</v>
      </c>
      <c r="L3702" s="2"/>
      <c r="M3702" s="17">
        <v>10000</v>
      </c>
      <c r="N3702" s="2"/>
      <c r="O3702" s="17">
        <v>0</v>
      </c>
      <c r="P3702" s="2"/>
      <c r="Q3702" s="17">
        <f>M3702+O3702</f>
        <v>10000</v>
      </c>
      <c r="S3702" s="4"/>
      <c r="T3702" s="15"/>
      <c r="AH3702" s="5"/>
    </row>
    <row r="3703" spans="1:34" s="3" customFormat="1" ht="11.85" customHeight="1" x14ac:dyDescent="0.2">
      <c r="A3703" s="3" t="s">
        <v>961</v>
      </c>
      <c r="C3703" s="2">
        <f>SUM(C3702:C3702)</f>
        <v>24344.71</v>
      </c>
      <c r="D3703" s="2"/>
      <c r="E3703" s="2">
        <f>SUM(E3702:E3702)</f>
        <v>16512.150000000001</v>
      </c>
      <c r="F3703" s="2"/>
      <c r="G3703" s="2">
        <f>SUM(G3702:G3702)</f>
        <v>57185.62</v>
      </c>
      <c r="H3703" s="2"/>
      <c r="I3703" s="2">
        <f>SUM(I3702:I3702)</f>
        <v>10000</v>
      </c>
      <c r="J3703" s="2"/>
      <c r="K3703" s="4">
        <f>SUM(K3702:K3702)</f>
        <v>10000</v>
      </c>
      <c r="L3703" s="2"/>
      <c r="M3703" s="4">
        <f>SUM(M3702:M3702)</f>
        <v>10000</v>
      </c>
      <c r="N3703" s="2"/>
      <c r="O3703" s="4">
        <f>SUM(O3702:O3702)</f>
        <v>0</v>
      </c>
      <c r="P3703" s="2"/>
      <c r="Q3703" s="4">
        <f>SUM(Q3702:Q3702)</f>
        <v>10000</v>
      </c>
      <c r="S3703" s="4"/>
      <c r="T3703" s="7"/>
      <c r="AH3703" s="5"/>
    </row>
    <row r="3704" spans="1:34" s="3" customFormat="1" ht="11.85" customHeight="1" x14ac:dyDescent="0.2">
      <c r="C3704" s="2"/>
      <c r="D3704" s="2"/>
      <c r="E3704" s="2"/>
      <c r="F3704" s="2"/>
      <c r="G3704" s="2"/>
      <c r="H3704" s="2"/>
      <c r="I3704" s="2"/>
      <c r="J3704" s="2"/>
      <c r="K3704" s="4"/>
      <c r="L3704" s="2"/>
      <c r="M3704" s="4"/>
      <c r="N3704" s="2"/>
      <c r="O3704" s="4"/>
      <c r="P3704" s="2"/>
      <c r="Q3704" s="4"/>
      <c r="S3704" s="4"/>
      <c r="T3704" s="7"/>
      <c r="AH3704" s="5"/>
    </row>
    <row r="3705" spans="1:34" s="3" customFormat="1" ht="11.85" customHeight="1" x14ac:dyDescent="0.2">
      <c r="A3705" s="14" t="s">
        <v>304</v>
      </c>
      <c r="C3705" s="2"/>
      <c r="D3705" s="2"/>
      <c r="E3705" s="2"/>
      <c r="F3705" s="2"/>
      <c r="G3705" s="2"/>
      <c r="H3705" s="2"/>
      <c r="I3705" s="2"/>
      <c r="J3705" s="2"/>
      <c r="K3705" s="4"/>
      <c r="L3705" s="2"/>
      <c r="M3705" s="4"/>
      <c r="N3705" s="2"/>
      <c r="O3705" s="4"/>
      <c r="P3705" s="2"/>
      <c r="Q3705" s="4"/>
      <c r="S3705" s="4"/>
      <c r="T3705" s="7"/>
      <c r="AH3705" s="5"/>
    </row>
    <row r="3706" spans="1:34" s="3" customFormat="1" ht="11.85" customHeight="1" x14ac:dyDescent="0.2">
      <c r="A3706" s="3" t="s">
        <v>1539</v>
      </c>
      <c r="C3706" s="2">
        <v>3938.4</v>
      </c>
      <c r="D3706" s="2"/>
      <c r="E3706" s="2">
        <v>4958.3999999999996</v>
      </c>
      <c r="F3706" s="2"/>
      <c r="G3706" s="2">
        <v>5159.28</v>
      </c>
      <c r="H3706" s="2"/>
      <c r="I3706" s="2">
        <v>5370</v>
      </c>
      <c r="J3706" s="2"/>
      <c r="K3706" s="4">
        <v>5370</v>
      </c>
      <c r="L3706" s="2"/>
      <c r="M3706" s="4">
        <v>5600</v>
      </c>
      <c r="N3706" s="2"/>
      <c r="O3706" s="4">
        <v>0</v>
      </c>
      <c r="P3706" s="2"/>
      <c r="Q3706" s="4">
        <f>M3706+O3706</f>
        <v>5600</v>
      </c>
      <c r="S3706" s="4"/>
      <c r="T3706" s="15"/>
      <c r="AH3706" s="5"/>
    </row>
    <row r="3707" spans="1:34" s="3" customFormat="1" ht="11.85" customHeight="1" x14ac:dyDescent="0.2">
      <c r="A3707" s="3" t="s">
        <v>1540</v>
      </c>
      <c r="C3707" s="2">
        <v>0</v>
      </c>
      <c r="D3707" s="2"/>
      <c r="E3707" s="2">
        <v>0</v>
      </c>
      <c r="F3707" s="2"/>
      <c r="G3707" s="2">
        <v>0</v>
      </c>
      <c r="H3707" s="2"/>
      <c r="I3707" s="2">
        <v>0</v>
      </c>
      <c r="J3707" s="2"/>
      <c r="K3707" s="4">
        <v>0</v>
      </c>
      <c r="L3707" s="2"/>
      <c r="M3707" s="4">
        <v>0</v>
      </c>
      <c r="N3707" s="2"/>
      <c r="O3707" s="4">
        <v>0</v>
      </c>
      <c r="P3707" s="2"/>
      <c r="Q3707" s="4">
        <f>M3707+O3707</f>
        <v>0</v>
      </c>
      <c r="S3707" s="4"/>
      <c r="T3707" s="7"/>
      <c r="AH3707" s="5"/>
    </row>
    <row r="3708" spans="1:34" s="3" customFormat="1" ht="11.85" customHeight="1" x14ac:dyDescent="0.2">
      <c r="A3708" s="3" t="s">
        <v>1541</v>
      </c>
      <c r="C3708" s="16">
        <v>0</v>
      </c>
      <c r="D3708" s="2"/>
      <c r="E3708" s="16">
        <v>0</v>
      </c>
      <c r="F3708" s="2"/>
      <c r="G3708" s="16">
        <v>10640</v>
      </c>
      <c r="H3708" s="2"/>
      <c r="I3708" s="16">
        <v>0</v>
      </c>
      <c r="J3708" s="2"/>
      <c r="K3708" s="17">
        <v>0</v>
      </c>
      <c r="L3708" s="2"/>
      <c r="M3708" s="17">
        <v>0</v>
      </c>
      <c r="N3708" s="2"/>
      <c r="O3708" s="17">
        <v>0</v>
      </c>
      <c r="P3708" s="2"/>
      <c r="Q3708" s="17">
        <f>M3708+O3708</f>
        <v>0</v>
      </c>
      <c r="S3708" s="4"/>
      <c r="T3708" s="7"/>
      <c r="AH3708" s="5"/>
    </row>
    <row r="3709" spans="1:34" s="3" customFormat="1" ht="11.85" customHeight="1" x14ac:dyDescent="0.2">
      <c r="A3709" s="3" t="s">
        <v>306</v>
      </c>
      <c r="C3709" s="2">
        <f>SUM(C3706:C3708)</f>
        <v>3938.4</v>
      </c>
      <c r="D3709" s="2"/>
      <c r="E3709" s="2">
        <f>SUM(E3706:E3708)</f>
        <v>4958.3999999999996</v>
      </c>
      <c r="F3709" s="2"/>
      <c r="G3709" s="2">
        <f>SUM(G3706:G3708)</f>
        <v>15799.279999999999</v>
      </c>
      <c r="H3709" s="2"/>
      <c r="I3709" s="2">
        <f>SUM(I3706:I3708)</f>
        <v>5370</v>
      </c>
      <c r="J3709" s="2"/>
      <c r="K3709" s="4">
        <f>SUM(K3706:K3708)</f>
        <v>5370</v>
      </c>
      <c r="L3709" s="2"/>
      <c r="M3709" s="4">
        <f>SUM(M3706:M3708)</f>
        <v>5600</v>
      </c>
      <c r="N3709" s="2"/>
      <c r="O3709" s="4">
        <f>SUM(O3706:O3708)</f>
        <v>0</v>
      </c>
      <c r="P3709" s="2"/>
      <c r="Q3709" s="4">
        <f>SUM(Q3706:Q3708)</f>
        <v>5600</v>
      </c>
      <c r="S3709" s="4"/>
      <c r="T3709" s="7"/>
      <c r="AH3709" s="5"/>
    </row>
    <row r="3710" spans="1:34" s="3" customFormat="1" ht="11.85" customHeight="1" x14ac:dyDescent="0.2">
      <c r="C3710" s="2"/>
      <c r="D3710" s="2"/>
      <c r="E3710" s="2"/>
      <c r="F3710" s="2"/>
      <c r="G3710" s="2"/>
      <c r="H3710" s="2"/>
      <c r="I3710" s="2"/>
      <c r="J3710" s="2"/>
      <c r="K3710" s="4"/>
      <c r="L3710" s="2"/>
      <c r="M3710" s="4"/>
      <c r="N3710" s="2"/>
      <c r="O3710" s="4"/>
      <c r="P3710" s="2"/>
      <c r="Q3710" s="4"/>
      <c r="S3710" s="4"/>
      <c r="T3710" s="7"/>
      <c r="AH3710" s="5"/>
    </row>
    <row r="3711" spans="1:34" s="3" customFormat="1" ht="11.85" customHeight="1" x14ac:dyDescent="0.2">
      <c r="A3711" s="3" t="s">
        <v>1542</v>
      </c>
      <c r="C3711" s="2">
        <f>C3681+C3695+C3699+C3703+C3709</f>
        <v>239141.18</v>
      </c>
      <c r="D3711" s="2"/>
      <c r="E3711" s="2">
        <f>E3681+E3695+E3699+E3703+E3709</f>
        <v>148275.53</v>
      </c>
      <c r="F3711" s="2"/>
      <c r="G3711" s="2">
        <f>G3681+G3695+G3699+G3703+G3709</f>
        <v>215842.82</v>
      </c>
      <c r="H3711" s="2"/>
      <c r="I3711" s="2">
        <f>I3681+I3695+I3699+I3703+I3709</f>
        <v>160200</v>
      </c>
      <c r="J3711" s="2"/>
      <c r="K3711" s="4">
        <f>K3681+K3695+K3699+K3703+K3709</f>
        <v>246200</v>
      </c>
      <c r="L3711" s="2"/>
      <c r="M3711" s="4">
        <f>M3681+M3695+M3699+M3703+M3709</f>
        <v>172760</v>
      </c>
      <c r="N3711" s="2"/>
      <c r="O3711" s="4">
        <f>O3681+O3695+O3699+O3703+O3709</f>
        <v>40500</v>
      </c>
      <c r="P3711" s="2"/>
      <c r="Q3711" s="4">
        <f>Q3681+Q3695+Q3699+Q3703+Q3709</f>
        <v>213260</v>
      </c>
      <c r="R3711" s="2"/>
      <c r="S3711" s="4"/>
      <c r="T3711" s="15"/>
      <c r="U3711" s="2"/>
      <c r="V3711" s="2"/>
      <c r="AH3711" s="5"/>
    </row>
    <row r="3712" spans="1:34" s="3" customFormat="1" ht="11.85" customHeight="1" x14ac:dyDescent="0.2">
      <c r="C3712" s="2"/>
      <c r="D3712" s="2"/>
      <c r="E3712" s="2"/>
      <c r="F3712" s="2"/>
      <c r="G3712" s="2"/>
      <c r="H3712" s="2"/>
      <c r="I3712" s="2"/>
      <c r="J3712" s="2"/>
      <c r="K3712" s="4"/>
      <c r="L3712" s="2"/>
      <c r="M3712" s="4"/>
      <c r="N3712" s="2"/>
      <c r="O3712" s="4"/>
      <c r="P3712" s="2"/>
      <c r="Q3712" s="4"/>
      <c r="S3712" s="4"/>
      <c r="T3712" s="7"/>
      <c r="AH3712" s="5"/>
    </row>
    <row r="3713" spans="1:34" s="3" customFormat="1" ht="11.85" customHeight="1" x14ac:dyDescent="0.2">
      <c r="C3713" s="2"/>
      <c r="D3713" s="2"/>
      <c r="E3713" s="2"/>
      <c r="F3713" s="2"/>
      <c r="G3713" s="2"/>
      <c r="H3713" s="2"/>
      <c r="I3713" s="2"/>
      <c r="J3713" s="2"/>
      <c r="K3713" s="4"/>
      <c r="L3713" s="2"/>
      <c r="M3713" s="4"/>
      <c r="N3713" s="2"/>
      <c r="O3713" s="4"/>
      <c r="P3713" s="2"/>
      <c r="Q3713" s="4"/>
      <c r="S3713" s="4"/>
      <c r="T3713" s="7"/>
      <c r="AH3713" s="5"/>
    </row>
    <row r="3714" spans="1:34" s="3" customFormat="1" ht="11.85" customHeight="1" x14ac:dyDescent="0.2">
      <c r="C3714" s="2"/>
      <c r="D3714" s="2"/>
      <c r="E3714" s="2"/>
      <c r="F3714" s="2"/>
      <c r="G3714" s="2"/>
      <c r="H3714" s="2"/>
      <c r="I3714" s="2"/>
      <c r="J3714" s="2"/>
      <c r="K3714" s="4"/>
      <c r="L3714" s="2"/>
      <c r="M3714" s="4"/>
      <c r="N3714" s="2"/>
      <c r="O3714" s="4"/>
      <c r="P3714" s="2"/>
      <c r="Q3714" s="4"/>
      <c r="S3714" s="4"/>
      <c r="T3714" s="7"/>
      <c r="AH3714" s="5"/>
    </row>
    <row r="3715" spans="1:34" s="3" customFormat="1" ht="11.85" customHeight="1" x14ac:dyDescent="0.2">
      <c r="C3715" s="2"/>
      <c r="D3715" s="2"/>
      <c r="E3715" s="2"/>
      <c r="F3715" s="2"/>
      <c r="G3715" s="2"/>
      <c r="H3715" s="2"/>
      <c r="I3715" s="2"/>
      <c r="J3715" s="2"/>
      <c r="K3715" s="4"/>
      <c r="L3715" s="2"/>
      <c r="M3715" s="4"/>
      <c r="N3715" s="2"/>
      <c r="O3715" s="4"/>
      <c r="P3715" s="2"/>
      <c r="Q3715" s="4"/>
      <c r="S3715" s="4"/>
      <c r="T3715" s="7"/>
      <c r="AH3715" s="5"/>
    </row>
    <row r="3716" spans="1:34" s="3" customFormat="1" ht="11.85" customHeight="1" x14ac:dyDescent="0.2">
      <c r="C3716" s="2"/>
      <c r="D3716" s="2"/>
      <c r="E3716" s="2"/>
      <c r="F3716" s="2"/>
      <c r="G3716" s="2"/>
      <c r="H3716" s="2"/>
      <c r="I3716" s="2"/>
      <c r="J3716" s="2"/>
      <c r="K3716" s="4"/>
      <c r="L3716" s="2"/>
      <c r="M3716" s="4"/>
      <c r="N3716" s="2"/>
      <c r="O3716" s="4"/>
      <c r="P3716" s="2"/>
      <c r="Q3716" s="4"/>
      <c r="S3716" s="4"/>
      <c r="T3716" s="7"/>
      <c r="AH3716" s="5"/>
    </row>
    <row r="3717" spans="1:34" s="3" customFormat="1" ht="11.85" customHeight="1" x14ac:dyDescent="0.2">
      <c r="C3717" s="2"/>
      <c r="D3717" s="2"/>
      <c r="E3717" s="2"/>
      <c r="F3717" s="2"/>
      <c r="G3717" s="2"/>
      <c r="H3717" s="2"/>
      <c r="I3717" s="2"/>
      <c r="J3717" s="2"/>
      <c r="K3717" s="4"/>
      <c r="L3717" s="2"/>
      <c r="M3717" s="4"/>
      <c r="N3717" s="2"/>
      <c r="O3717" s="4"/>
      <c r="P3717" s="2"/>
      <c r="Q3717" s="4"/>
      <c r="S3717" s="4"/>
      <c r="T3717" s="7"/>
      <c r="AH3717" s="5"/>
    </row>
    <row r="3718" spans="1:34" s="3" customFormat="1" ht="11.85" customHeight="1" x14ac:dyDescent="0.2">
      <c r="C3718" s="2"/>
      <c r="D3718" s="2"/>
      <c r="E3718" s="2"/>
      <c r="F3718" s="2"/>
      <c r="G3718" s="2"/>
      <c r="H3718" s="2"/>
      <c r="I3718" s="2"/>
      <c r="J3718" s="2"/>
      <c r="K3718" s="4"/>
      <c r="L3718" s="2"/>
      <c r="M3718" s="4"/>
      <c r="N3718" s="2"/>
      <c r="O3718" s="4"/>
      <c r="P3718" s="2"/>
      <c r="Q3718" s="4"/>
      <c r="S3718" s="4"/>
      <c r="T3718" s="7"/>
      <c r="AH3718" s="5"/>
    </row>
    <row r="3719" spans="1:34" s="3" customFormat="1" ht="11.85" customHeight="1" x14ac:dyDescent="0.2">
      <c r="C3719" s="2"/>
      <c r="D3719" s="2"/>
      <c r="E3719" s="2"/>
      <c r="F3719" s="2"/>
      <c r="G3719" s="2"/>
      <c r="H3719" s="2"/>
      <c r="I3719" s="2"/>
      <c r="J3719" s="2"/>
      <c r="K3719" s="4"/>
      <c r="L3719" s="2"/>
      <c r="M3719" s="4"/>
      <c r="N3719" s="2"/>
      <c r="O3719" s="4"/>
      <c r="P3719" s="2"/>
      <c r="Q3719" s="4"/>
      <c r="S3719" s="4"/>
      <c r="T3719" s="7"/>
      <c r="AH3719" s="5"/>
    </row>
    <row r="3720" spans="1:34" s="3" customFormat="1" ht="11.85" customHeight="1" x14ac:dyDescent="0.2">
      <c r="C3720" s="2"/>
      <c r="D3720" s="2"/>
      <c r="E3720" s="2"/>
      <c r="F3720" s="2"/>
      <c r="G3720" s="2"/>
      <c r="H3720" s="2"/>
      <c r="I3720" s="2"/>
      <c r="J3720" s="2"/>
      <c r="K3720" s="4"/>
      <c r="L3720" s="2"/>
      <c r="M3720" s="4"/>
      <c r="N3720" s="2"/>
      <c r="O3720" s="4"/>
      <c r="P3720" s="2"/>
      <c r="Q3720" s="4"/>
      <c r="S3720" s="4"/>
      <c r="T3720" s="7"/>
      <c r="AH3720" s="5"/>
    </row>
    <row r="3721" spans="1:34" s="3" customFormat="1" ht="11.85" customHeight="1" x14ac:dyDescent="0.2">
      <c r="C3721" s="2"/>
      <c r="D3721" s="2"/>
      <c r="E3721" s="2"/>
      <c r="F3721" s="2"/>
      <c r="G3721" s="2"/>
      <c r="H3721" s="2"/>
      <c r="I3721" s="2"/>
      <c r="J3721" s="2"/>
      <c r="K3721" s="4"/>
      <c r="L3721" s="2"/>
      <c r="M3721" s="4"/>
      <c r="N3721" s="2"/>
      <c r="O3721" s="4"/>
      <c r="P3721" s="2"/>
      <c r="Q3721" s="4"/>
      <c r="S3721" s="4"/>
      <c r="T3721" s="7"/>
      <c r="AH3721" s="5"/>
    </row>
    <row r="3722" spans="1:34" s="3" customFormat="1" ht="11.85" customHeight="1" x14ac:dyDescent="0.2">
      <c r="C3722" s="2"/>
      <c r="D3722" s="2"/>
      <c r="E3722" s="2"/>
      <c r="F3722" s="2"/>
      <c r="G3722" s="2"/>
      <c r="H3722" s="2"/>
      <c r="I3722" s="2"/>
      <c r="J3722" s="2"/>
      <c r="K3722" s="4"/>
      <c r="L3722" s="2"/>
      <c r="M3722" s="4"/>
      <c r="N3722" s="2"/>
      <c r="O3722" s="4"/>
      <c r="P3722" s="2"/>
      <c r="Q3722" s="4"/>
      <c r="S3722" s="4"/>
      <c r="T3722" s="7"/>
      <c r="AH3722" s="5"/>
    </row>
    <row r="3723" spans="1:34" s="3" customFormat="1" ht="11.85" customHeight="1" x14ac:dyDescent="0.2">
      <c r="C3723" s="2"/>
      <c r="D3723" s="2"/>
      <c r="E3723" s="2"/>
      <c r="F3723" s="2"/>
      <c r="G3723" s="2"/>
      <c r="H3723" s="2"/>
      <c r="I3723" s="2"/>
      <c r="J3723" s="2"/>
      <c r="K3723" s="4"/>
      <c r="L3723" s="2"/>
      <c r="M3723" s="4"/>
      <c r="N3723" s="2"/>
      <c r="O3723" s="4"/>
      <c r="P3723" s="2"/>
      <c r="Q3723" s="4"/>
      <c r="S3723" s="4"/>
      <c r="T3723" s="7"/>
      <c r="AH3723" s="5"/>
    </row>
    <row r="3724" spans="1:34" s="3" customFormat="1" ht="11.85" customHeight="1" x14ac:dyDescent="0.2">
      <c r="C3724" s="2"/>
      <c r="D3724" s="2"/>
      <c r="E3724" s="2"/>
      <c r="F3724" s="2"/>
      <c r="G3724" s="2"/>
      <c r="H3724" s="2"/>
      <c r="I3724" s="2"/>
      <c r="J3724" s="2"/>
      <c r="K3724" s="4"/>
      <c r="L3724" s="2"/>
      <c r="M3724" s="4"/>
      <c r="N3724" s="2"/>
      <c r="O3724" s="4"/>
      <c r="P3724" s="2"/>
      <c r="Q3724" s="4"/>
      <c r="S3724" s="4"/>
      <c r="T3724" s="7"/>
      <c r="AH3724" s="5"/>
    </row>
    <row r="3725" spans="1:34" s="3" customFormat="1" ht="11.85" customHeight="1" x14ac:dyDescent="0.2">
      <c r="C3725" s="2"/>
      <c r="D3725" s="2"/>
      <c r="E3725" s="2"/>
      <c r="F3725" s="2"/>
      <c r="G3725" s="2"/>
      <c r="H3725" s="2"/>
      <c r="I3725" s="2"/>
      <c r="J3725" s="2"/>
      <c r="K3725" s="4"/>
      <c r="L3725" s="2"/>
      <c r="M3725" s="4"/>
      <c r="N3725" s="2"/>
      <c r="O3725" s="4"/>
      <c r="P3725" s="2"/>
      <c r="Q3725" s="4"/>
      <c r="S3725" s="4"/>
      <c r="T3725" s="7"/>
      <c r="AH3725" s="5"/>
    </row>
    <row r="3726" spans="1:34" s="6" customFormat="1" ht="11.85" customHeight="1" x14ac:dyDescent="0.2">
      <c r="A3726" s="3"/>
      <c r="B3726" s="3"/>
      <c r="C3726" s="2"/>
      <c r="D3726" s="2"/>
      <c r="E3726" s="2"/>
      <c r="F3726" s="2"/>
      <c r="G3726" s="2"/>
      <c r="H3726" s="2"/>
      <c r="I3726" s="2"/>
      <c r="J3726" s="2"/>
      <c r="K3726" s="4"/>
      <c r="L3726" s="2"/>
      <c r="M3726" s="4"/>
      <c r="N3726" s="2"/>
      <c r="O3726" s="4"/>
      <c r="P3726" s="2"/>
      <c r="Q3726" s="4"/>
      <c r="R3726" s="3"/>
      <c r="S3726" s="4"/>
      <c r="T3726" s="7"/>
      <c r="U3726" s="3"/>
      <c r="V3726" s="3"/>
      <c r="W3726" s="3"/>
      <c r="X3726" s="3"/>
      <c r="Y3726" s="3"/>
      <c r="Z3726" s="3"/>
      <c r="AA3726" s="3"/>
      <c r="AB3726" s="3"/>
      <c r="AC3726" s="3"/>
      <c r="AD3726" s="3"/>
      <c r="AE3726" s="3"/>
      <c r="AF3726" s="3"/>
      <c r="AG3726" s="3"/>
      <c r="AH3726" s="5"/>
    </row>
    <row r="3727" spans="1:34" s="6" customFormat="1" ht="11.85" customHeight="1" x14ac:dyDescent="0.2">
      <c r="A3727" s="1"/>
      <c r="B3727" s="1"/>
      <c r="C3727" s="2"/>
      <c r="D3727" s="3"/>
      <c r="E3727" s="2" t="str">
        <f>$E$1</f>
        <v>CITY OF BRADY</v>
      </c>
      <c r="F3727" s="3"/>
      <c r="G3727" s="2"/>
      <c r="H3727" s="3"/>
      <c r="I3727" s="2"/>
      <c r="J3727" s="3"/>
      <c r="K3727" s="4"/>
      <c r="L3727" s="3"/>
      <c r="M3727" s="4"/>
      <c r="N3727" s="3"/>
      <c r="O3727" s="4"/>
      <c r="P3727" s="3"/>
      <c r="Q3727" s="4"/>
      <c r="R3727" s="3"/>
      <c r="S3727" s="4"/>
      <c r="T3727" s="7"/>
      <c r="U3727" s="3"/>
      <c r="V3727" s="3"/>
      <c r="W3727" s="3"/>
      <c r="X3727" s="3"/>
      <c r="Y3727" s="3"/>
      <c r="Z3727" s="3"/>
      <c r="AA3727" s="3"/>
      <c r="AB3727" s="3"/>
      <c r="AC3727" s="3"/>
      <c r="AD3727" s="3"/>
      <c r="AE3727" s="3"/>
      <c r="AF3727" s="3"/>
      <c r="AG3727" s="3"/>
      <c r="AH3727" s="5"/>
    </row>
    <row r="3728" spans="1:34" s="6" customFormat="1" ht="11.85" customHeight="1" x14ac:dyDescent="0.2">
      <c r="A3728" s="3"/>
      <c r="B3728" s="3"/>
      <c r="C3728" s="2"/>
      <c r="D3728" s="3"/>
      <c r="E3728" s="2" t="str">
        <f>$E$2</f>
        <v>BUDGET REPORT</v>
      </c>
      <c r="F3728" s="3"/>
      <c r="G3728" s="2"/>
      <c r="H3728" s="3"/>
      <c r="I3728" s="2"/>
      <c r="J3728" s="3"/>
      <c r="K3728" s="4"/>
      <c r="L3728" s="3"/>
      <c r="M3728" s="4"/>
      <c r="N3728" s="3"/>
      <c r="O3728" s="4"/>
      <c r="P3728" s="3"/>
      <c r="Q3728" s="4"/>
      <c r="R3728" s="3"/>
      <c r="S3728" s="4"/>
      <c r="T3728" s="7"/>
      <c r="U3728" s="3"/>
      <c r="V3728" s="3"/>
      <c r="W3728" s="3"/>
      <c r="X3728" s="3"/>
      <c r="Y3728" s="3"/>
      <c r="Z3728" s="3"/>
      <c r="AA3728" s="3"/>
      <c r="AB3728" s="3"/>
      <c r="AC3728" s="3"/>
      <c r="AD3728" s="3"/>
      <c r="AE3728" s="3"/>
      <c r="AF3728" s="3"/>
      <c r="AG3728" s="3"/>
      <c r="AH3728" s="5"/>
    </row>
    <row r="3729" spans="1:34" s="6" customFormat="1" ht="11.85" customHeight="1" x14ac:dyDescent="0.2">
      <c r="A3729" s="3"/>
      <c r="B3729" s="3"/>
      <c r="C3729" s="2"/>
      <c r="D3729" s="3"/>
      <c r="E3729" s="2" t="str">
        <f>$E$3</f>
        <v>FISCAL YEAR 2017 - 2018</v>
      </c>
      <c r="F3729" s="3"/>
      <c r="G3729" s="2"/>
      <c r="H3729" s="3"/>
      <c r="I3729" s="2"/>
      <c r="J3729" s="3"/>
      <c r="K3729" s="4"/>
      <c r="L3729" s="3"/>
      <c r="M3729" s="4"/>
      <c r="N3729" s="3"/>
      <c r="O3729" s="4"/>
      <c r="P3729" s="3"/>
      <c r="Q3729" s="4"/>
      <c r="R3729" s="3"/>
      <c r="S3729" s="4"/>
      <c r="T3729" s="7"/>
      <c r="U3729" s="3"/>
      <c r="V3729" s="3"/>
      <c r="W3729" s="3"/>
      <c r="X3729" s="3"/>
      <c r="Y3729" s="3"/>
      <c r="Z3729" s="3"/>
      <c r="AA3729" s="3"/>
      <c r="AB3729" s="3"/>
      <c r="AC3729" s="3"/>
      <c r="AD3729" s="3"/>
      <c r="AE3729" s="3"/>
      <c r="AF3729" s="3"/>
      <c r="AG3729" s="3"/>
      <c r="AH3729" s="5"/>
    </row>
    <row r="3730" spans="1:34" s="6" customFormat="1" ht="11.85" customHeight="1" x14ac:dyDescent="0.2">
      <c r="A3730" s="3" t="s">
        <v>1424</v>
      </c>
      <c r="B3730" s="3"/>
      <c r="C3730" s="2"/>
      <c r="D3730" s="3"/>
      <c r="E3730" s="2"/>
      <c r="F3730" s="3"/>
      <c r="G3730" s="2"/>
      <c r="H3730" s="3"/>
      <c r="I3730" s="2"/>
      <c r="J3730" s="3"/>
      <c r="K3730" s="4"/>
      <c r="L3730" s="3"/>
      <c r="M3730" s="4"/>
      <c r="N3730" s="3"/>
      <c r="O3730" s="4"/>
      <c r="P3730" s="3"/>
      <c r="Q3730" s="4"/>
      <c r="R3730" s="3"/>
      <c r="S3730" s="4"/>
      <c r="T3730" s="7"/>
      <c r="U3730" s="3"/>
      <c r="V3730" s="3"/>
      <c r="W3730" s="3"/>
      <c r="X3730" s="3"/>
      <c r="Y3730" s="3"/>
      <c r="Z3730" s="3"/>
      <c r="AA3730" s="3"/>
      <c r="AB3730" s="3"/>
      <c r="AC3730" s="3"/>
      <c r="AD3730" s="3"/>
      <c r="AE3730" s="3"/>
      <c r="AF3730" s="3"/>
      <c r="AG3730" s="3"/>
      <c r="AH3730" s="5"/>
    </row>
    <row r="3731" spans="1:34" s="6" customFormat="1" ht="11.85" customHeight="1" x14ac:dyDescent="0.2">
      <c r="A3731" s="3"/>
      <c r="B3731" s="3"/>
      <c r="C3731" s="2"/>
      <c r="D3731" s="3"/>
      <c r="E3731" s="2"/>
      <c r="F3731" s="3"/>
      <c r="G3731" s="2"/>
      <c r="H3731" s="3"/>
      <c r="I3731" s="2"/>
      <c r="J3731" s="3"/>
      <c r="K3731" s="4"/>
      <c r="L3731" s="3"/>
      <c r="M3731" s="4"/>
      <c r="N3731" s="3"/>
      <c r="O3731" s="4"/>
      <c r="P3731" s="3"/>
      <c r="Q3731" s="4"/>
      <c r="R3731" s="3"/>
      <c r="S3731" s="4"/>
      <c r="T3731" s="7"/>
      <c r="U3731" s="3"/>
      <c r="V3731" s="3"/>
      <c r="W3731" s="3"/>
      <c r="X3731" s="3"/>
      <c r="Y3731" s="3"/>
      <c r="Z3731" s="3"/>
      <c r="AA3731" s="3"/>
      <c r="AB3731" s="3"/>
      <c r="AC3731" s="3"/>
      <c r="AD3731" s="3"/>
      <c r="AE3731" s="3"/>
      <c r="AF3731" s="3"/>
      <c r="AG3731" s="3"/>
      <c r="AH3731" s="5"/>
    </row>
    <row r="3732" spans="1:34" s="6" customFormat="1" ht="11.85" customHeight="1" x14ac:dyDescent="0.2">
      <c r="A3732" s="3"/>
      <c r="B3732" s="3"/>
      <c r="C3732" s="2"/>
      <c r="D3732" s="3"/>
      <c r="E3732" s="2"/>
      <c r="F3732" s="3"/>
      <c r="G3732" s="2"/>
      <c r="H3732" s="3"/>
      <c r="I3732" s="49" t="str">
        <f>$I$6</f>
        <v>(----- 2016-2017 ------)</v>
      </c>
      <c r="J3732" s="49"/>
      <c r="K3732" s="49"/>
      <c r="L3732" s="8"/>
      <c r="M3732" s="49" t="str">
        <f>$M$6</f>
        <v>2017-2018</v>
      </c>
      <c r="N3732" s="49"/>
      <c r="O3732" s="49"/>
      <c r="P3732" s="49"/>
      <c r="Q3732" s="49"/>
      <c r="R3732" s="3"/>
      <c r="S3732" s="4"/>
      <c r="T3732" s="7"/>
      <c r="U3732" s="3"/>
      <c r="V3732" s="3"/>
      <c r="W3732" s="3"/>
      <c r="X3732" s="3"/>
      <c r="Y3732" s="3"/>
      <c r="Z3732" s="3"/>
      <c r="AA3732" s="3"/>
      <c r="AB3732" s="3"/>
      <c r="AC3732" s="3"/>
      <c r="AD3732" s="3"/>
      <c r="AE3732" s="3"/>
      <c r="AF3732" s="3"/>
      <c r="AG3732" s="3"/>
      <c r="AH3732" s="5"/>
    </row>
    <row r="3733" spans="1:34" s="6" customFormat="1" ht="11.85" customHeight="1" x14ac:dyDescent="0.2">
      <c r="A3733" s="3"/>
      <c r="B3733" s="3"/>
      <c r="C3733" s="9" t="str">
        <f>$C$7</f>
        <v>2013-2014</v>
      </c>
      <c r="D3733" s="8"/>
      <c r="E3733" s="9" t="str">
        <f>$E$7</f>
        <v>2014-2015</v>
      </c>
      <c r="F3733" s="8"/>
      <c r="G3733" s="9" t="str">
        <f>$G$7</f>
        <v>2015-2016</v>
      </c>
      <c r="H3733" s="8"/>
      <c r="I3733" s="9" t="s">
        <v>9</v>
      </c>
      <c r="J3733" s="8"/>
      <c r="K3733" s="10" t="str">
        <f>+$K$7</f>
        <v>PROJECTED</v>
      </c>
      <c r="L3733" s="8"/>
      <c r="M3733" s="10" t="str">
        <f>$M$7</f>
        <v>2017-2018</v>
      </c>
      <c r="N3733" s="8"/>
      <c r="O3733" s="10" t="str">
        <f>$O$7</f>
        <v>2017-2018</v>
      </c>
      <c r="P3733" s="8"/>
      <c r="Q3733" s="10" t="str">
        <f>$Q$7</f>
        <v>APPROVED</v>
      </c>
      <c r="R3733" s="3"/>
      <c r="S3733" s="4"/>
      <c r="T3733" s="7"/>
      <c r="U3733" s="3"/>
      <c r="V3733" s="3"/>
      <c r="W3733" s="3"/>
      <c r="X3733" s="3"/>
      <c r="Y3733" s="3"/>
      <c r="Z3733" s="3"/>
      <c r="AA3733" s="3"/>
      <c r="AB3733" s="3"/>
      <c r="AC3733" s="3"/>
      <c r="AD3733" s="3"/>
      <c r="AE3733" s="3"/>
      <c r="AF3733" s="3"/>
      <c r="AG3733" s="3"/>
      <c r="AH3733" s="5"/>
    </row>
    <row r="3734" spans="1:34" s="6" customFormat="1" ht="11.85" customHeight="1" x14ac:dyDescent="0.2">
      <c r="A3734" s="11" t="s">
        <v>247</v>
      </c>
      <c r="B3734" s="3"/>
      <c r="C3734" s="12" t="s">
        <v>12</v>
      </c>
      <c r="D3734" s="8"/>
      <c r="E3734" s="12" t="s">
        <v>12</v>
      </c>
      <c r="F3734" s="8"/>
      <c r="G3734" s="12" t="s">
        <v>12</v>
      </c>
      <c r="H3734" s="8"/>
      <c r="I3734" s="12" t="s">
        <v>13</v>
      </c>
      <c r="J3734" s="8"/>
      <c r="K3734" s="13" t="s">
        <v>13</v>
      </c>
      <c r="L3734" s="8"/>
      <c r="M3734" s="13" t="str">
        <f>$M$8</f>
        <v>BASE</v>
      </c>
      <c r="N3734" s="8"/>
      <c r="O3734" s="13" t="str">
        <f>$O$8</f>
        <v>SUPPLEMENTAL</v>
      </c>
      <c r="P3734" s="8"/>
      <c r="Q3734" s="13" t="str">
        <f>$Q$8</f>
        <v>BUDGET</v>
      </c>
      <c r="R3734" s="3"/>
      <c r="S3734" s="4"/>
      <c r="T3734" s="7"/>
      <c r="U3734" s="3"/>
      <c r="V3734" s="3"/>
      <c r="W3734" s="3"/>
      <c r="X3734" s="3"/>
      <c r="Y3734" s="3"/>
      <c r="Z3734" s="3"/>
      <c r="AA3734" s="3"/>
      <c r="AB3734" s="3"/>
      <c r="AC3734" s="3"/>
      <c r="AD3734" s="3"/>
      <c r="AE3734" s="3"/>
      <c r="AF3734" s="3"/>
      <c r="AG3734" s="3"/>
      <c r="AH3734" s="5"/>
    </row>
    <row r="3735" spans="1:34" s="6" customFormat="1" ht="11.85" customHeight="1" x14ac:dyDescent="0.2">
      <c r="A3735" s="3"/>
      <c r="B3735" s="3"/>
      <c r="C3735" s="2"/>
      <c r="D3735" s="3"/>
      <c r="E3735" s="2"/>
      <c r="F3735" s="3"/>
      <c r="G3735" s="2"/>
      <c r="H3735" s="3"/>
      <c r="I3735" s="2"/>
      <c r="J3735" s="3"/>
      <c r="K3735" s="4"/>
      <c r="L3735" s="3"/>
      <c r="M3735" s="4"/>
      <c r="N3735" s="3"/>
      <c r="O3735" s="4"/>
      <c r="P3735" s="3"/>
      <c r="Q3735" s="4"/>
      <c r="R3735" s="3"/>
      <c r="S3735" s="4"/>
      <c r="T3735" s="7"/>
      <c r="U3735" s="3"/>
      <c r="V3735" s="3"/>
      <c r="W3735" s="3"/>
      <c r="X3735" s="3"/>
      <c r="Y3735" s="3"/>
      <c r="Z3735" s="3"/>
      <c r="AA3735" s="3"/>
      <c r="AB3735" s="3"/>
      <c r="AC3735" s="3"/>
      <c r="AD3735" s="3"/>
      <c r="AE3735" s="3"/>
      <c r="AF3735" s="3"/>
      <c r="AG3735" s="3"/>
      <c r="AH3735" s="5"/>
    </row>
    <row r="3736" spans="1:34" s="6" customFormat="1" ht="11.85" customHeight="1" thickBot="1" x14ac:dyDescent="0.25">
      <c r="A3736" s="3" t="s">
        <v>1065</v>
      </c>
      <c r="B3736" s="3"/>
      <c r="C3736" s="23">
        <f>C3589+C3646+C3711</f>
        <v>471366.61</v>
      </c>
      <c r="D3736" s="2"/>
      <c r="E3736" s="23">
        <f>E3589+E3646+E3711</f>
        <v>389786.02</v>
      </c>
      <c r="F3736" s="2"/>
      <c r="G3736" s="23">
        <f>G3589+G3646+G3711</f>
        <v>471248.30000000005</v>
      </c>
      <c r="H3736" s="2"/>
      <c r="I3736" s="23">
        <f>I3589+I3646+I3711</f>
        <v>493542</v>
      </c>
      <c r="J3736" s="2"/>
      <c r="K3736" s="24">
        <f>K3589+K3646+K3711</f>
        <v>580542</v>
      </c>
      <c r="L3736" s="2"/>
      <c r="M3736" s="24">
        <f>M3589+M3646+M3711</f>
        <v>481032</v>
      </c>
      <c r="N3736" s="2"/>
      <c r="O3736" s="24">
        <f>O3589+O3646+O3711</f>
        <v>50214</v>
      </c>
      <c r="P3736" s="2"/>
      <c r="Q3736" s="24">
        <f>Q3589+Q3646+Q3711</f>
        <v>531246</v>
      </c>
      <c r="R3736" s="2"/>
      <c r="S3736" s="4"/>
      <c r="T3736" s="7"/>
      <c r="U3736" s="3"/>
      <c r="V3736" s="3"/>
      <c r="W3736" s="3"/>
      <c r="X3736" s="3"/>
      <c r="Y3736" s="3"/>
      <c r="Z3736" s="3"/>
      <c r="AA3736" s="3"/>
      <c r="AB3736" s="3"/>
      <c r="AC3736" s="3"/>
      <c r="AD3736" s="3"/>
      <c r="AE3736" s="3"/>
      <c r="AF3736" s="3"/>
      <c r="AG3736" s="3"/>
      <c r="AH3736" s="5"/>
    </row>
    <row r="3737" spans="1:34" s="6" customFormat="1" ht="11.85" customHeight="1" thickTop="1" x14ac:dyDescent="0.2">
      <c r="A3737" s="3"/>
      <c r="B3737" s="3"/>
      <c r="C3737" s="2"/>
      <c r="D3737" s="2"/>
      <c r="E3737" s="2"/>
      <c r="F3737" s="2"/>
      <c r="G3737" s="2"/>
      <c r="H3737" s="2"/>
      <c r="I3737" s="2"/>
      <c r="J3737" s="2"/>
      <c r="K3737" s="4"/>
      <c r="L3737" s="2"/>
      <c r="M3737" s="4"/>
      <c r="N3737" s="2"/>
      <c r="O3737" s="4"/>
      <c r="P3737" s="2"/>
      <c r="Q3737" s="4"/>
      <c r="R3737" s="3"/>
      <c r="S3737" s="4"/>
      <c r="T3737" s="7"/>
      <c r="U3737" s="3"/>
      <c r="V3737" s="3"/>
      <c r="W3737" s="3"/>
      <c r="X3737" s="3"/>
      <c r="Y3737" s="3"/>
      <c r="Z3737" s="3"/>
      <c r="AA3737" s="3"/>
      <c r="AB3737" s="3"/>
      <c r="AC3737" s="3"/>
      <c r="AD3737" s="3"/>
      <c r="AE3737" s="3"/>
      <c r="AF3737" s="3"/>
      <c r="AG3737" s="3"/>
      <c r="AH3737" s="5"/>
    </row>
    <row r="3738" spans="1:34" s="6" customFormat="1" ht="11.85" customHeight="1" thickBot="1" x14ac:dyDescent="0.25">
      <c r="A3738" s="3" t="s">
        <v>1066</v>
      </c>
      <c r="B3738" s="3"/>
      <c r="C3738" s="23">
        <f>C3520-C3736</f>
        <v>0.48999999999068677</v>
      </c>
      <c r="D3738" s="2"/>
      <c r="E3738" s="23">
        <f>E3520-E3736</f>
        <v>23192.650000000023</v>
      </c>
      <c r="F3738" s="2"/>
      <c r="G3738" s="23">
        <f>G3520-G3736</f>
        <v>-145451.55000000005</v>
      </c>
      <c r="H3738" s="2"/>
      <c r="I3738" s="23">
        <f>I3520-I3736</f>
        <v>5900</v>
      </c>
      <c r="J3738" s="2"/>
      <c r="K3738" s="23">
        <f>K3520-K3736</f>
        <v>-81100</v>
      </c>
      <c r="L3738" s="2"/>
      <c r="M3738" s="24">
        <f>M3520-M3736</f>
        <v>28668</v>
      </c>
      <c r="N3738" s="2"/>
      <c r="O3738" s="23">
        <f>O3520-O3736</f>
        <v>-50214</v>
      </c>
      <c r="P3738" s="2"/>
      <c r="Q3738" s="23">
        <f>Q3520-Q3736</f>
        <v>-21546</v>
      </c>
      <c r="R3738" s="3"/>
      <c r="S3738" s="4"/>
      <c r="T3738" s="7"/>
      <c r="U3738" s="3"/>
      <c r="V3738" s="3"/>
      <c r="W3738" s="3"/>
      <c r="X3738" s="3"/>
      <c r="Y3738" s="3"/>
      <c r="Z3738" s="3"/>
      <c r="AA3738" s="3"/>
      <c r="AB3738" s="3"/>
      <c r="AC3738" s="3"/>
      <c r="AD3738" s="3"/>
      <c r="AE3738" s="3"/>
      <c r="AF3738" s="3"/>
      <c r="AG3738" s="3"/>
      <c r="AH3738" s="5"/>
    </row>
    <row r="3739" spans="1:34" s="6" customFormat="1" ht="11.85" customHeight="1" thickTop="1" x14ac:dyDescent="0.2">
      <c r="A3739" s="3"/>
      <c r="B3739" s="3"/>
      <c r="C3739" s="2"/>
      <c r="D3739" s="2"/>
      <c r="E3739" s="2"/>
      <c r="F3739" s="2"/>
      <c r="G3739" s="2"/>
      <c r="H3739" s="2"/>
      <c r="I3739" s="2"/>
      <c r="J3739" s="2"/>
      <c r="K3739" s="4"/>
      <c r="L3739" s="2"/>
      <c r="M3739" s="4"/>
      <c r="N3739" s="2"/>
      <c r="O3739" s="4"/>
      <c r="P3739" s="2"/>
      <c r="Q3739" s="4"/>
      <c r="R3739" s="3"/>
      <c r="S3739" s="4"/>
      <c r="T3739" s="7"/>
      <c r="U3739" s="3"/>
      <c r="V3739" s="3"/>
      <c r="W3739" s="3"/>
      <c r="X3739" s="3"/>
      <c r="Y3739" s="3"/>
      <c r="Z3739" s="3"/>
      <c r="AA3739" s="3"/>
      <c r="AB3739" s="3"/>
      <c r="AC3739" s="3"/>
      <c r="AD3739" s="3"/>
      <c r="AE3739" s="3"/>
      <c r="AF3739" s="3"/>
      <c r="AG3739" s="3"/>
      <c r="AH3739" s="5"/>
    </row>
    <row r="3740" spans="1:34" s="6" customFormat="1" ht="11.85" customHeight="1" x14ac:dyDescent="0.2">
      <c r="A3740" s="3"/>
      <c r="B3740" s="3"/>
      <c r="C3740" s="2"/>
      <c r="D3740" s="2"/>
      <c r="E3740" s="2"/>
      <c r="F3740" s="2"/>
      <c r="G3740" s="2"/>
      <c r="H3740" s="2"/>
      <c r="I3740" s="2"/>
      <c r="J3740" s="2"/>
      <c r="K3740" s="4"/>
      <c r="L3740" s="2"/>
      <c r="M3740" s="4"/>
      <c r="N3740" s="2"/>
      <c r="O3740" s="4"/>
      <c r="P3740" s="2"/>
      <c r="Q3740" s="4"/>
      <c r="R3740" s="3"/>
      <c r="S3740" s="4"/>
      <c r="T3740" s="7"/>
      <c r="U3740" s="3"/>
      <c r="V3740" s="3"/>
      <c r="W3740" s="3"/>
      <c r="X3740" s="3"/>
      <c r="Y3740" s="3"/>
      <c r="Z3740" s="3"/>
      <c r="AA3740" s="3"/>
      <c r="AB3740" s="3"/>
      <c r="AC3740" s="3"/>
      <c r="AD3740" s="3"/>
      <c r="AE3740" s="3"/>
      <c r="AF3740" s="3"/>
      <c r="AG3740" s="3"/>
      <c r="AH3740" s="5"/>
    </row>
    <row r="3741" spans="1:34" s="6" customFormat="1" ht="11.85" customHeight="1" x14ac:dyDescent="0.2">
      <c r="A3741" s="3" t="s">
        <v>1067</v>
      </c>
      <c r="B3741" s="3"/>
      <c r="C3741" s="2"/>
      <c r="D3741" s="2"/>
      <c r="E3741" s="2"/>
      <c r="F3741" s="2"/>
      <c r="G3741" s="2"/>
      <c r="H3741" s="2"/>
      <c r="I3741" s="2"/>
      <c r="J3741" s="2"/>
      <c r="K3741" s="4"/>
      <c r="L3741" s="2"/>
      <c r="M3741" s="4"/>
      <c r="N3741" s="2"/>
      <c r="O3741" s="4"/>
      <c r="P3741" s="2"/>
      <c r="Q3741" s="4"/>
      <c r="R3741" s="3"/>
      <c r="S3741" s="4"/>
      <c r="T3741" s="7"/>
      <c r="U3741" s="3"/>
      <c r="V3741" s="3"/>
      <c r="W3741" s="3"/>
      <c r="X3741" s="3"/>
      <c r="Y3741" s="3"/>
      <c r="Z3741" s="3"/>
      <c r="AA3741" s="3"/>
      <c r="AB3741" s="3"/>
      <c r="AC3741" s="3"/>
      <c r="AD3741" s="3"/>
      <c r="AE3741" s="3"/>
      <c r="AF3741" s="3"/>
      <c r="AG3741" s="3"/>
      <c r="AH3741" s="5"/>
    </row>
    <row r="3742" spans="1:34" ht="11.85" customHeight="1" thickBot="1" x14ac:dyDescent="0.25">
      <c r="A3742" s="3" t="s">
        <v>17</v>
      </c>
      <c r="C3742" s="23">
        <f>C3481+C3520-C3736</f>
        <v>351549</v>
      </c>
      <c r="D3742" s="2"/>
      <c r="E3742" s="23">
        <f>E3481+E3520-E3736</f>
        <v>374741.65</v>
      </c>
      <c r="F3742" s="2"/>
      <c r="G3742" s="23">
        <f>G3481+G3520-G3736</f>
        <v>229290.09999999998</v>
      </c>
      <c r="H3742" s="2"/>
      <c r="I3742" s="23">
        <f>I3481+I3520-I3736</f>
        <v>235190.09999999998</v>
      </c>
      <c r="J3742" s="2"/>
      <c r="K3742" s="24">
        <f>K3481+K3520-K3736</f>
        <v>148190.09999999998</v>
      </c>
      <c r="L3742" s="2"/>
      <c r="M3742" s="24">
        <f>M3481+M3520-M3736</f>
        <v>176858.09999999998</v>
      </c>
      <c r="N3742" s="2"/>
      <c r="P3742" s="2"/>
      <c r="Q3742" s="24">
        <f>Q3481+Q3520-Q3736</f>
        <v>126644.09999999998</v>
      </c>
      <c r="U3742" s="2"/>
    </row>
    <row r="3743" spans="1:34" ht="11.85" customHeight="1" thickTop="1" x14ac:dyDescent="0.2"/>
    <row r="3744" spans="1:34" ht="11.85" customHeight="1" x14ac:dyDescent="0.2"/>
    <row r="3745" spans="15:15" ht="11.85" customHeight="1" x14ac:dyDescent="0.2">
      <c r="O3745" s="21"/>
    </row>
    <row r="3746" spans="15:15" ht="11.85" customHeight="1" x14ac:dyDescent="0.2"/>
    <row r="3747" spans="15:15" ht="11.85" customHeight="1" x14ac:dyDescent="0.2"/>
    <row r="3748" spans="15:15" ht="11.85" customHeight="1" x14ac:dyDescent="0.2"/>
    <row r="3749" spans="15:15" ht="11.85" customHeight="1" x14ac:dyDescent="0.2"/>
    <row r="3750" spans="15:15" ht="11.85" customHeight="1" x14ac:dyDescent="0.2"/>
    <row r="3751" spans="15:15" ht="11.85" customHeight="1" x14ac:dyDescent="0.2"/>
    <row r="3752" spans="15:15" ht="11.85" customHeight="1" x14ac:dyDescent="0.2"/>
    <row r="3753" spans="15:15" ht="11.85" customHeight="1" x14ac:dyDescent="0.2"/>
    <row r="3754" spans="15:15" ht="11.85" customHeight="1" x14ac:dyDescent="0.2"/>
    <row r="3755" spans="15:15" ht="11.85" customHeight="1" x14ac:dyDescent="0.2"/>
    <row r="3756" spans="15:15" ht="11.85" customHeight="1" x14ac:dyDescent="0.2"/>
    <row r="3757" spans="15:15" ht="11.85" customHeight="1" x14ac:dyDescent="0.2"/>
    <row r="3758" spans="15:15" ht="11.85" customHeight="1" x14ac:dyDescent="0.2"/>
    <row r="3759" spans="15:15" ht="11.85" customHeight="1" x14ac:dyDescent="0.2"/>
    <row r="3760" spans="15:15" ht="11.85" customHeight="1" x14ac:dyDescent="0.2"/>
    <row r="3761" ht="11.85" customHeight="1" x14ac:dyDescent="0.2"/>
    <row r="3762" ht="11.85" customHeight="1" x14ac:dyDescent="0.2"/>
    <row r="3763" ht="11.85" customHeight="1" x14ac:dyDescent="0.2"/>
    <row r="3764" ht="11.85" customHeight="1" x14ac:dyDescent="0.2"/>
    <row r="3765" ht="11.85" customHeight="1" x14ac:dyDescent="0.2"/>
    <row r="3766" ht="11.85" customHeight="1" x14ac:dyDescent="0.2"/>
    <row r="3767" ht="11.85" customHeight="1" x14ac:dyDescent="0.2"/>
    <row r="3768" ht="11.85" customHeight="1" x14ac:dyDescent="0.2"/>
    <row r="3769" ht="11.85" customHeight="1" x14ac:dyDescent="0.2"/>
    <row r="3770" ht="11.85" customHeight="1" x14ac:dyDescent="0.2"/>
    <row r="3771" ht="11.85" customHeight="1" x14ac:dyDescent="0.2"/>
    <row r="3772" ht="11.85" customHeight="1" x14ac:dyDescent="0.2"/>
    <row r="3773" ht="11.85" customHeight="1" x14ac:dyDescent="0.2"/>
    <row r="3774" ht="11.85" customHeight="1" x14ac:dyDescent="0.2"/>
    <row r="3775" ht="11.85" customHeight="1" x14ac:dyDescent="0.2"/>
    <row r="3776" ht="11.85" customHeight="1" x14ac:dyDescent="0.2"/>
    <row r="3777" spans="1:34" ht="11.85" customHeight="1" x14ac:dyDescent="0.2"/>
    <row r="3778" spans="1:34" ht="11.85" customHeight="1" x14ac:dyDescent="0.2"/>
    <row r="3779" spans="1:34" ht="11.85" customHeight="1" x14ac:dyDescent="0.2"/>
    <row r="3780" spans="1:34" ht="11.85" customHeight="1" x14ac:dyDescent="0.2"/>
    <row r="3781" spans="1:34" ht="11.85" customHeight="1" x14ac:dyDescent="0.2"/>
    <row r="3782" spans="1:34" ht="11.85" customHeight="1" x14ac:dyDescent="0.2"/>
    <row r="3783" spans="1:34" ht="11.85" customHeight="1" x14ac:dyDescent="0.2"/>
    <row r="3784" spans="1:34" ht="11.85" customHeight="1" x14ac:dyDescent="0.2"/>
    <row r="3785" spans="1:34" ht="11.85" customHeight="1" x14ac:dyDescent="0.2"/>
    <row r="3786" spans="1:34" ht="11.85" customHeight="1" x14ac:dyDescent="0.2"/>
    <row r="3787" spans="1:34" ht="11.85" customHeight="1" x14ac:dyDescent="0.2"/>
    <row r="3788" spans="1:34" ht="11.85" customHeight="1" x14ac:dyDescent="0.2"/>
    <row r="3789" spans="1:34" ht="11.85" customHeight="1" x14ac:dyDescent="0.2"/>
    <row r="3790" spans="1:34" s="7" customFormat="1" ht="11.85" customHeight="1" x14ac:dyDescent="0.2">
      <c r="A3790" s="1"/>
      <c r="B3790" s="1"/>
      <c r="C3790" s="2"/>
      <c r="D3790" s="3"/>
      <c r="E3790" s="2" t="str">
        <f>$E$1</f>
        <v>CITY OF BRADY</v>
      </c>
      <c r="F3790" s="3"/>
      <c r="G3790" s="2"/>
      <c r="H3790" s="3"/>
      <c r="I3790" s="2"/>
      <c r="J3790" s="3"/>
      <c r="K3790" s="4"/>
      <c r="L3790" s="3"/>
      <c r="M3790" s="4"/>
      <c r="N3790" s="3"/>
      <c r="O3790" s="4"/>
      <c r="P3790" s="3"/>
      <c r="Q3790" s="4"/>
      <c r="R3790" s="3"/>
      <c r="S3790" s="4"/>
      <c r="U3790" s="3"/>
      <c r="V3790" s="3"/>
      <c r="W3790" s="3"/>
      <c r="X3790" s="3"/>
      <c r="Y3790" s="3"/>
      <c r="Z3790" s="3"/>
      <c r="AA3790" s="3"/>
      <c r="AB3790" s="3"/>
      <c r="AC3790" s="3"/>
      <c r="AD3790" s="3"/>
      <c r="AE3790" s="3"/>
      <c r="AF3790" s="3"/>
      <c r="AG3790" s="3"/>
      <c r="AH3790" s="5"/>
    </row>
    <row r="3791" spans="1:34" s="7" customFormat="1" ht="11.85" customHeight="1" x14ac:dyDescent="0.2">
      <c r="A3791" s="3"/>
      <c r="B3791" s="3"/>
      <c r="C3791" s="2"/>
      <c r="D3791" s="3"/>
      <c r="E3791" s="2" t="str">
        <f>$E$2</f>
        <v>BUDGET REPORT</v>
      </c>
      <c r="F3791" s="3"/>
      <c r="G3791" s="2"/>
      <c r="H3791" s="3"/>
      <c r="I3791" s="2"/>
      <c r="J3791" s="3"/>
      <c r="K3791" s="4"/>
      <c r="L3791" s="3"/>
      <c r="M3791" s="4"/>
      <c r="N3791" s="3"/>
      <c r="O3791" s="4"/>
      <c r="P3791" s="3"/>
      <c r="Q3791" s="4"/>
      <c r="R3791" s="3"/>
      <c r="S3791" s="4"/>
      <c r="U3791" s="3"/>
      <c r="V3791" s="3"/>
      <c r="W3791" s="3"/>
      <c r="X3791" s="3"/>
      <c r="Y3791" s="3"/>
      <c r="Z3791" s="3"/>
      <c r="AA3791" s="3"/>
      <c r="AB3791" s="3"/>
      <c r="AC3791" s="3"/>
      <c r="AD3791" s="3"/>
      <c r="AE3791" s="3"/>
      <c r="AF3791" s="3"/>
      <c r="AG3791" s="3"/>
      <c r="AH3791" s="5"/>
    </row>
    <row r="3792" spans="1:34" s="7" customFormat="1" ht="11.85" customHeight="1" x14ac:dyDescent="0.2">
      <c r="A3792" s="3"/>
      <c r="B3792" s="3"/>
      <c r="C3792" s="2"/>
      <c r="D3792" s="3"/>
      <c r="E3792" s="2" t="str">
        <f>$E$3</f>
        <v>FISCAL YEAR 2017 - 2018</v>
      </c>
      <c r="F3792" s="3"/>
      <c r="G3792" s="2"/>
      <c r="H3792" s="3"/>
      <c r="I3792" s="2"/>
      <c r="J3792" s="3"/>
      <c r="K3792" s="4"/>
      <c r="L3792" s="3"/>
      <c r="M3792" s="4"/>
      <c r="N3792" s="3"/>
      <c r="O3792" s="4"/>
      <c r="P3792" s="3"/>
      <c r="Q3792" s="4"/>
      <c r="R3792" s="3"/>
      <c r="S3792" s="4"/>
      <c r="U3792" s="3"/>
      <c r="V3792" s="3"/>
      <c r="W3792" s="3"/>
      <c r="X3792" s="3"/>
      <c r="Y3792" s="3"/>
      <c r="Z3792" s="3"/>
      <c r="AA3792" s="3"/>
      <c r="AB3792" s="3"/>
      <c r="AC3792" s="3"/>
      <c r="AD3792" s="3"/>
      <c r="AE3792" s="3"/>
      <c r="AF3792" s="3"/>
      <c r="AG3792" s="3"/>
      <c r="AH3792" s="5"/>
    </row>
    <row r="3793" spans="1:34" s="7" customFormat="1" ht="11.85" customHeight="1" x14ac:dyDescent="0.2">
      <c r="A3793" s="3" t="s">
        <v>1543</v>
      </c>
      <c r="B3793" s="3"/>
      <c r="C3793" s="2"/>
      <c r="D3793" s="3"/>
      <c r="E3793" s="2"/>
      <c r="F3793" s="3"/>
      <c r="G3793" s="2"/>
      <c r="H3793" s="3"/>
      <c r="I3793" s="2"/>
      <c r="J3793" s="3"/>
      <c r="K3793" s="4"/>
      <c r="L3793" s="3"/>
      <c r="M3793" s="4"/>
      <c r="N3793" s="3"/>
      <c r="O3793" s="4"/>
      <c r="P3793" s="3"/>
      <c r="Q3793" s="4"/>
      <c r="R3793" s="3"/>
      <c r="S3793" s="4"/>
      <c r="U3793" s="3"/>
      <c r="V3793" s="3"/>
      <c r="W3793" s="3"/>
      <c r="X3793" s="3"/>
      <c r="Y3793" s="3"/>
      <c r="Z3793" s="3"/>
      <c r="AA3793" s="3"/>
      <c r="AB3793" s="3"/>
      <c r="AC3793" s="3"/>
      <c r="AD3793" s="3"/>
      <c r="AE3793" s="3"/>
      <c r="AF3793" s="3"/>
      <c r="AG3793" s="3"/>
      <c r="AH3793" s="5"/>
    </row>
    <row r="3794" spans="1:34" s="7" customFormat="1" ht="11.85" customHeight="1" x14ac:dyDescent="0.2">
      <c r="A3794" s="3"/>
      <c r="B3794" s="3"/>
      <c r="C3794" s="2"/>
      <c r="D3794" s="3"/>
      <c r="E3794" s="2"/>
      <c r="F3794" s="3"/>
      <c r="G3794" s="2"/>
      <c r="H3794" s="3"/>
      <c r="I3794" s="2"/>
      <c r="J3794" s="3"/>
      <c r="K3794" s="4"/>
      <c r="L3794" s="3"/>
      <c r="M3794" s="4"/>
      <c r="N3794" s="3"/>
      <c r="O3794" s="4"/>
      <c r="P3794" s="3"/>
      <c r="Q3794" s="4"/>
      <c r="R3794" s="3"/>
      <c r="S3794" s="4"/>
      <c r="U3794" s="3"/>
      <c r="V3794" s="3"/>
      <c r="W3794" s="3"/>
      <c r="X3794" s="3"/>
      <c r="Y3794" s="3"/>
      <c r="Z3794" s="3"/>
      <c r="AA3794" s="3"/>
      <c r="AB3794" s="3"/>
      <c r="AC3794" s="3"/>
      <c r="AD3794" s="3"/>
      <c r="AE3794" s="3"/>
      <c r="AF3794" s="3"/>
      <c r="AG3794" s="3"/>
      <c r="AH3794" s="5"/>
    </row>
    <row r="3795" spans="1:34" s="7" customFormat="1" ht="11.85" customHeight="1" x14ac:dyDescent="0.2">
      <c r="A3795" s="3"/>
      <c r="B3795" s="3"/>
      <c r="C3795" s="2"/>
      <c r="D3795" s="3"/>
      <c r="E3795" s="2"/>
      <c r="F3795" s="3"/>
      <c r="G3795" s="2"/>
      <c r="H3795" s="3"/>
      <c r="I3795" s="49" t="str">
        <f>$I$6</f>
        <v>(----- 2016-2017 ------)</v>
      </c>
      <c r="J3795" s="49"/>
      <c r="K3795" s="49"/>
      <c r="L3795" s="8"/>
      <c r="M3795" s="49" t="str">
        <f>$M$6</f>
        <v>2017-2018</v>
      </c>
      <c r="N3795" s="49"/>
      <c r="O3795" s="49"/>
      <c r="P3795" s="49"/>
      <c r="Q3795" s="49"/>
      <c r="R3795" s="3"/>
      <c r="S3795" s="4"/>
      <c r="U3795" s="3"/>
      <c r="V3795" s="3"/>
      <c r="W3795" s="3"/>
      <c r="X3795" s="3"/>
      <c r="Y3795" s="3"/>
      <c r="Z3795" s="3"/>
      <c r="AA3795" s="3"/>
      <c r="AB3795" s="3"/>
      <c r="AC3795" s="3"/>
      <c r="AD3795" s="3"/>
      <c r="AE3795" s="3"/>
      <c r="AF3795" s="3"/>
      <c r="AG3795" s="3"/>
      <c r="AH3795" s="5"/>
    </row>
    <row r="3796" spans="1:34" s="7" customFormat="1" ht="11.85" customHeight="1" x14ac:dyDescent="0.2">
      <c r="A3796" s="3"/>
      <c r="B3796" s="3"/>
      <c r="C3796" s="9" t="str">
        <f>$C$7</f>
        <v>2013-2014</v>
      </c>
      <c r="D3796" s="8"/>
      <c r="E3796" s="9" t="str">
        <f>$E$7</f>
        <v>2014-2015</v>
      </c>
      <c r="F3796" s="8"/>
      <c r="G3796" s="9" t="str">
        <f>$G$7</f>
        <v>2015-2016</v>
      </c>
      <c r="H3796" s="8"/>
      <c r="I3796" s="9" t="s">
        <v>9</v>
      </c>
      <c r="J3796" s="8"/>
      <c r="K3796" s="10" t="str">
        <f>+$K$7</f>
        <v>PROJECTED</v>
      </c>
      <c r="L3796" s="8"/>
      <c r="M3796" s="10" t="str">
        <f>$M$7</f>
        <v>2017-2018</v>
      </c>
      <c r="N3796" s="8"/>
      <c r="O3796" s="10" t="str">
        <f>$O$7</f>
        <v>2017-2018</v>
      </c>
      <c r="P3796" s="8"/>
      <c r="Q3796" s="10" t="str">
        <f>$Q$7</f>
        <v>APPROVED</v>
      </c>
      <c r="R3796" s="3"/>
      <c r="S3796" s="4"/>
      <c r="U3796" s="3"/>
      <c r="V3796" s="3"/>
      <c r="W3796" s="3"/>
      <c r="X3796" s="3"/>
      <c r="Y3796" s="3"/>
      <c r="Z3796" s="3"/>
      <c r="AA3796" s="3"/>
      <c r="AB3796" s="3"/>
      <c r="AC3796" s="3"/>
      <c r="AD3796" s="3"/>
      <c r="AE3796" s="3"/>
      <c r="AF3796" s="3"/>
      <c r="AG3796" s="3"/>
      <c r="AH3796" s="5"/>
    </row>
    <row r="3797" spans="1:34" s="7" customFormat="1" ht="11.85" customHeight="1" x14ac:dyDescent="0.2">
      <c r="A3797" s="11"/>
      <c r="B3797" s="3"/>
      <c r="C3797" s="12" t="s">
        <v>12</v>
      </c>
      <c r="D3797" s="8"/>
      <c r="E3797" s="12" t="s">
        <v>12</v>
      </c>
      <c r="F3797" s="8"/>
      <c r="G3797" s="12" t="s">
        <v>12</v>
      </c>
      <c r="H3797" s="8"/>
      <c r="I3797" s="12" t="s">
        <v>13</v>
      </c>
      <c r="J3797" s="8"/>
      <c r="K3797" s="13" t="s">
        <v>13</v>
      </c>
      <c r="L3797" s="8"/>
      <c r="M3797" s="13" t="str">
        <f>$M$8</f>
        <v>BASE</v>
      </c>
      <c r="N3797" s="8"/>
      <c r="O3797" s="13" t="str">
        <f>$O$8</f>
        <v>SUPPLEMENTAL</v>
      </c>
      <c r="P3797" s="8"/>
      <c r="Q3797" s="13" t="str">
        <f>$Q$8</f>
        <v>BUDGET</v>
      </c>
      <c r="R3797" s="3"/>
      <c r="S3797" s="4"/>
      <c r="U3797" s="3"/>
      <c r="V3797" s="3"/>
      <c r="W3797" s="3"/>
      <c r="X3797" s="3"/>
      <c r="Y3797" s="3"/>
      <c r="Z3797" s="3"/>
      <c r="AA3797" s="3"/>
      <c r="AB3797" s="3"/>
      <c r="AC3797" s="3"/>
      <c r="AD3797" s="3"/>
      <c r="AE3797" s="3"/>
      <c r="AF3797" s="3"/>
      <c r="AG3797" s="3"/>
      <c r="AH3797" s="5"/>
    </row>
    <row r="3798" spans="1:34" s="7" customFormat="1" ht="11.85" customHeight="1" x14ac:dyDescent="0.2">
      <c r="A3798" s="3"/>
      <c r="B3798" s="3"/>
      <c r="C3798" s="2"/>
      <c r="D3798" s="3"/>
      <c r="E3798" s="2"/>
      <c r="F3798" s="3"/>
      <c r="G3798" s="2"/>
      <c r="H3798" s="3"/>
      <c r="I3798" s="2"/>
      <c r="J3798" s="3"/>
      <c r="K3798" s="4"/>
      <c r="L3798" s="3"/>
      <c r="M3798" s="4"/>
      <c r="N3798" s="3"/>
      <c r="O3798" s="4"/>
      <c r="P3798" s="3"/>
      <c r="Q3798" s="4"/>
      <c r="R3798" s="3"/>
      <c r="S3798" s="4"/>
      <c r="U3798" s="3"/>
      <c r="V3798" s="3"/>
      <c r="W3798" s="3"/>
      <c r="X3798" s="3"/>
      <c r="Y3798" s="3"/>
      <c r="Z3798" s="3"/>
      <c r="AA3798" s="3"/>
      <c r="AB3798" s="3"/>
      <c r="AC3798" s="3"/>
      <c r="AD3798" s="3"/>
      <c r="AE3798" s="3"/>
      <c r="AF3798" s="3"/>
      <c r="AG3798" s="3"/>
      <c r="AH3798" s="5"/>
    </row>
    <row r="3799" spans="1:34" s="7" customFormat="1" ht="11.85" customHeight="1" x14ac:dyDescent="0.2">
      <c r="A3799" s="3" t="s">
        <v>16</v>
      </c>
      <c r="B3799" s="3"/>
      <c r="C3799" s="2"/>
      <c r="D3799" s="3"/>
      <c r="E3799" s="2"/>
      <c r="F3799" s="3"/>
      <c r="G3799" s="2"/>
      <c r="H3799" s="3"/>
      <c r="I3799" s="2"/>
      <c r="J3799" s="3"/>
      <c r="K3799" s="4"/>
      <c r="L3799" s="3"/>
      <c r="M3799" s="4"/>
      <c r="N3799" s="3"/>
      <c r="O3799" s="4"/>
      <c r="P3799" s="3"/>
      <c r="Q3799" s="4"/>
      <c r="R3799" s="3"/>
      <c r="S3799" s="4"/>
      <c r="U3799" s="3"/>
      <c r="V3799" s="3"/>
      <c r="W3799" s="3"/>
      <c r="X3799" s="3"/>
      <c r="Y3799" s="3"/>
      <c r="Z3799" s="3"/>
      <c r="AA3799" s="3"/>
      <c r="AB3799" s="3"/>
      <c r="AC3799" s="3"/>
      <c r="AD3799" s="3"/>
      <c r="AE3799" s="3"/>
      <c r="AF3799" s="3"/>
      <c r="AG3799" s="3"/>
      <c r="AH3799" s="5"/>
    </row>
    <row r="3800" spans="1:34" s="7" customFormat="1" ht="11.85" customHeight="1" x14ac:dyDescent="0.2">
      <c r="A3800" s="3" t="s">
        <v>17</v>
      </c>
      <c r="B3800" s="3"/>
      <c r="C3800" s="2">
        <v>415687</v>
      </c>
      <c r="D3800" s="2"/>
      <c r="E3800" s="2">
        <f>+C4065</f>
        <v>531765.12000000011</v>
      </c>
      <c r="F3800" s="2"/>
      <c r="G3800" s="2">
        <f>+E4065</f>
        <v>608127.73</v>
      </c>
      <c r="H3800" s="2"/>
      <c r="I3800" s="2">
        <f>+G4065</f>
        <v>569632.25</v>
      </c>
      <c r="J3800" s="2"/>
      <c r="K3800" s="4">
        <f>+I3800</f>
        <v>569632.25</v>
      </c>
      <c r="L3800" s="2"/>
      <c r="M3800" s="4">
        <f>+K4065</f>
        <v>576199.25</v>
      </c>
      <c r="N3800" s="2"/>
      <c r="O3800" s="4"/>
      <c r="P3800" s="2"/>
      <c r="Q3800" s="4">
        <f>M3800</f>
        <v>576199.25</v>
      </c>
      <c r="R3800" s="3"/>
      <c r="S3800" s="47"/>
      <c r="U3800" s="3"/>
      <c r="V3800" s="3"/>
      <c r="W3800" s="3"/>
      <c r="X3800" s="3"/>
      <c r="Y3800" s="3"/>
      <c r="Z3800" s="3"/>
      <c r="AA3800" s="3"/>
      <c r="AB3800" s="3"/>
      <c r="AC3800" s="3"/>
      <c r="AD3800" s="3"/>
      <c r="AE3800" s="3"/>
      <c r="AF3800" s="3"/>
      <c r="AG3800" s="3"/>
      <c r="AH3800" s="5"/>
    </row>
    <row r="3801" spans="1:34" s="7" customFormat="1" ht="11.85" customHeight="1" x14ac:dyDescent="0.2">
      <c r="A3801" s="3"/>
      <c r="B3801" s="3"/>
      <c r="C3801" s="2"/>
      <c r="D3801" s="2"/>
      <c r="E3801" s="2"/>
      <c r="F3801" s="2"/>
      <c r="G3801" s="2"/>
      <c r="H3801" s="2"/>
      <c r="I3801" s="2"/>
      <c r="J3801" s="2"/>
      <c r="K3801" s="4"/>
      <c r="L3801" s="2"/>
      <c r="M3801" s="4"/>
      <c r="N3801" s="2"/>
      <c r="O3801" s="4"/>
      <c r="P3801" s="2"/>
      <c r="Q3801" s="4"/>
      <c r="R3801" s="3"/>
      <c r="S3801" s="4"/>
      <c r="U3801" s="3"/>
      <c r="V3801" s="3"/>
      <c r="W3801" s="3"/>
      <c r="X3801" s="3"/>
      <c r="Y3801" s="3"/>
      <c r="Z3801" s="3"/>
      <c r="AA3801" s="3"/>
      <c r="AB3801" s="3"/>
      <c r="AC3801" s="3"/>
      <c r="AD3801" s="3"/>
      <c r="AE3801" s="3"/>
      <c r="AF3801" s="3"/>
      <c r="AG3801" s="3"/>
      <c r="AH3801" s="5"/>
    </row>
    <row r="3802" spans="1:34" s="7" customFormat="1" ht="11.85" customHeight="1" x14ac:dyDescent="0.2">
      <c r="A3802" s="14" t="s">
        <v>18</v>
      </c>
      <c r="B3802" s="3"/>
      <c r="C3802" s="2"/>
      <c r="D3802" s="2"/>
      <c r="E3802" s="2"/>
      <c r="F3802" s="2"/>
      <c r="G3802" s="2"/>
      <c r="H3802" s="2"/>
      <c r="I3802" s="2"/>
      <c r="J3802" s="2"/>
      <c r="K3802" s="4"/>
      <c r="L3802" s="2"/>
      <c r="M3802" s="4"/>
      <c r="N3802" s="2"/>
      <c r="O3802" s="4"/>
      <c r="P3802" s="2"/>
      <c r="Q3802" s="4"/>
      <c r="R3802" s="3"/>
      <c r="S3802" s="4"/>
      <c r="U3802" s="3"/>
      <c r="V3802" s="3"/>
      <c r="W3802" s="3"/>
      <c r="X3802" s="3"/>
      <c r="Y3802" s="3"/>
      <c r="Z3802" s="3"/>
      <c r="AA3802" s="3"/>
      <c r="AB3802" s="3"/>
      <c r="AC3802" s="3"/>
      <c r="AD3802" s="3"/>
      <c r="AE3802" s="3"/>
      <c r="AF3802" s="3"/>
      <c r="AG3802" s="3"/>
      <c r="AH3802" s="5"/>
    </row>
    <row r="3803" spans="1:34" s="7" customFormat="1" ht="11.85" customHeight="1" x14ac:dyDescent="0.2">
      <c r="A3803" s="3"/>
      <c r="B3803" s="3"/>
      <c r="C3803" s="2"/>
      <c r="D3803" s="2"/>
      <c r="E3803" s="2"/>
      <c r="F3803" s="2"/>
      <c r="G3803" s="2"/>
      <c r="H3803" s="2"/>
      <c r="I3803" s="2"/>
      <c r="J3803" s="2"/>
      <c r="K3803" s="4"/>
      <c r="L3803" s="2"/>
      <c r="M3803" s="4"/>
      <c r="N3803" s="2"/>
      <c r="O3803" s="4"/>
      <c r="P3803" s="2"/>
      <c r="Q3803" s="4"/>
      <c r="R3803" s="3"/>
      <c r="S3803" s="4"/>
      <c r="U3803" s="3"/>
      <c r="V3803" s="3"/>
      <c r="W3803" s="3"/>
      <c r="X3803" s="3"/>
      <c r="Y3803" s="3"/>
      <c r="Z3803" s="3"/>
      <c r="AA3803" s="3"/>
      <c r="AB3803" s="3"/>
      <c r="AC3803" s="3"/>
      <c r="AD3803" s="3"/>
      <c r="AE3803" s="3"/>
      <c r="AF3803" s="3"/>
      <c r="AG3803" s="3"/>
      <c r="AH3803" s="5"/>
    </row>
    <row r="3804" spans="1:34" s="7" customFormat="1" ht="11.85" customHeight="1" x14ac:dyDescent="0.2">
      <c r="A3804" s="14" t="s">
        <v>1239</v>
      </c>
      <c r="B3804" s="3"/>
      <c r="C3804" s="2"/>
      <c r="D3804" s="2"/>
      <c r="E3804" s="2"/>
      <c r="F3804" s="2"/>
      <c r="G3804" s="2"/>
      <c r="H3804" s="2"/>
      <c r="I3804" s="2"/>
      <c r="J3804" s="2"/>
      <c r="K3804" s="4"/>
      <c r="L3804" s="2"/>
      <c r="M3804" s="4"/>
      <c r="N3804" s="2"/>
      <c r="O3804" s="4"/>
      <c r="P3804" s="2"/>
      <c r="Q3804" s="4"/>
      <c r="R3804" s="3"/>
      <c r="S3804" s="4"/>
      <c r="U3804" s="3"/>
      <c r="V3804" s="3"/>
      <c r="W3804" s="3"/>
      <c r="X3804" s="3"/>
      <c r="Y3804" s="3"/>
      <c r="Z3804" s="3"/>
      <c r="AA3804" s="3"/>
      <c r="AB3804" s="3"/>
      <c r="AC3804" s="3"/>
      <c r="AD3804" s="3"/>
      <c r="AE3804" s="3"/>
      <c r="AF3804" s="3"/>
      <c r="AG3804" s="3"/>
      <c r="AH3804" s="5"/>
    </row>
    <row r="3805" spans="1:34" s="7" customFormat="1" ht="11.85" customHeight="1" x14ac:dyDescent="0.2">
      <c r="A3805" s="3" t="s">
        <v>1544</v>
      </c>
      <c r="B3805" s="3"/>
      <c r="C3805" s="2">
        <v>446577.55</v>
      </c>
      <c r="D3805" s="2"/>
      <c r="E3805" s="2">
        <v>487049.92</v>
      </c>
      <c r="F3805" s="2"/>
      <c r="G3805" s="2">
        <v>485401.66</v>
      </c>
      <c r="H3805" s="2"/>
      <c r="I3805" s="2">
        <v>507000</v>
      </c>
      <c r="J3805" s="2"/>
      <c r="K3805" s="4">
        <v>507000</v>
      </c>
      <c r="L3805" s="2"/>
      <c r="M3805" s="4">
        <v>510000</v>
      </c>
      <c r="N3805" s="2"/>
      <c r="O3805" s="4">
        <v>0</v>
      </c>
      <c r="P3805" s="2"/>
      <c r="Q3805" s="4">
        <f t="shared" ref="Q3805:Q3811" si="109">M3805+O3805</f>
        <v>510000</v>
      </c>
      <c r="R3805" s="3"/>
      <c r="S3805" s="4"/>
      <c r="U3805" s="3"/>
      <c r="V3805" s="3"/>
      <c r="W3805" s="3"/>
      <c r="X3805" s="3"/>
      <c r="Y3805" s="3"/>
      <c r="Z3805" s="3"/>
      <c r="AA3805" s="3"/>
      <c r="AB3805" s="3"/>
      <c r="AC3805" s="3"/>
      <c r="AD3805" s="3"/>
      <c r="AE3805" s="3"/>
      <c r="AF3805" s="3"/>
      <c r="AG3805" s="3"/>
      <c r="AH3805" s="5"/>
    </row>
    <row r="3806" spans="1:34" s="7" customFormat="1" ht="11.85" customHeight="1" x14ac:dyDescent="0.2">
      <c r="A3806" s="3" t="s">
        <v>1545</v>
      </c>
      <c r="B3806" s="3"/>
      <c r="C3806" s="2">
        <v>16868.580000000002</v>
      </c>
      <c r="D3806" s="2"/>
      <c r="E3806" s="2">
        <v>19174.740000000002</v>
      </c>
      <c r="F3806" s="2"/>
      <c r="G3806" s="2">
        <v>18457.71</v>
      </c>
      <c r="H3806" s="2"/>
      <c r="I3806" s="2">
        <v>17500</v>
      </c>
      <c r="J3806" s="2"/>
      <c r="K3806" s="4">
        <v>17500</v>
      </c>
      <c r="L3806" s="2"/>
      <c r="M3806" s="4">
        <v>20000</v>
      </c>
      <c r="N3806" s="2"/>
      <c r="O3806" s="4">
        <v>0</v>
      </c>
      <c r="P3806" s="2"/>
      <c r="Q3806" s="4">
        <f t="shared" si="109"/>
        <v>20000</v>
      </c>
      <c r="R3806" s="3"/>
      <c r="S3806" s="4"/>
      <c r="U3806" s="3"/>
      <c r="V3806" s="3"/>
      <c r="W3806" s="3"/>
      <c r="X3806" s="3"/>
      <c r="Y3806" s="3"/>
      <c r="Z3806" s="3"/>
      <c r="AA3806" s="3"/>
      <c r="AB3806" s="3"/>
      <c r="AC3806" s="3"/>
      <c r="AD3806" s="3"/>
      <c r="AE3806" s="3"/>
      <c r="AF3806" s="3"/>
      <c r="AG3806" s="3"/>
      <c r="AH3806" s="5"/>
    </row>
    <row r="3807" spans="1:34" s="7" customFormat="1" ht="11.85" customHeight="1" x14ac:dyDescent="0.2">
      <c r="A3807" s="3" t="s">
        <v>1546</v>
      </c>
      <c r="B3807" s="3"/>
      <c r="C3807" s="2">
        <v>255617.52</v>
      </c>
      <c r="D3807" s="2"/>
      <c r="E3807" s="2">
        <v>257071.71</v>
      </c>
      <c r="F3807" s="2"/>
      <c r="G3807" s="2">
        <v>274353.18</v>
      </c>
      <c r="H3807" s="2"/>
      <c r="I3807" s="2">
        <v>290000</v>
      </c>
      <c r="J3807" s="2"/>
      <c r="K3807" s="4">
        <v>290000</v>
      </c>
      <c r="L3807" s="2"/>
      <c r="M3807" s="4">
        <v>310000</v>
      </c>
      <c r="N3807" s="2"/>
      <c r="O3807" s="4">
        <v>0</v>
      </c>
      <c r="P3807" s="2"/>
      <c r="Q3807" s="4">
        <f t="shared" si="109"/>
        <v>310000</v>
      </c>
      <c r="R3807" s="3"/>
      <c r="S3807" s="4"/>
      <c r="U3807" s="3"/>
      <c r="V3807" s="3"/>
      <c r="W3807" s="3"/>
      <c r="X3807" s="3"/>
      <c r="Y3807" s="3"/>
      <c r="Z3807" s="3"/>
      <c r="AA3807" s="3"/>
      <c r="AB3807" s="3"/>
      <c r="AC3807" s="3"/>
      <c r="AD3807" s="3"/>
      <c r="AE3807" s="3"/>
      <c r="AF3807" s="3"/>
      <c r="AG3807" s="3"/>
      <c r="AH3807" s="5"/>
    </row>
    <row r="3808" spans="1:34" s="7" customFormat="1" ht="11.85" customHeight="1" x14ac:dyDescent="0.2">
      <c r="A3808" s="3" t="s">
        <v>1547</v>
      </c>
      <c r="B3808" s="3"/>
      <c r="C3808" s="2">
        <v>22005.3</v>
      </c>
      <c r="D3808" s="2"/>
      <c r="E3808" s="2">
        <v>22285.8</v>
      </c>
      <c r="F3808" s="2"/>
      <c r="G3808" s="2">
        <v>24915.83</v>
      </c>
      <c r="H3808" s="2"/>
      <c r="I3808" s="2">
        <v>24000</v>
      </c>
      <c r="J3808" s="2"/>
      <c r="K3808" s="4">
        <v>24000</v>
      </c>
      <c r="L3808" s="2"/>
      <c r="M3808" s="4">
        <v>24000</v>
      </c>
      <c r="N3808" s="2"/>
      <c r="O3808" s="4">
        <v>0</v>
      </c>
      <c r="P3808" s="2"/>
      <c r="Q3808" s="4">
        <f t="shared" si="109"/>
        <v>24000</v>
      </c>
      <c r="R3808" s="3"/>
      <c r="S3808" s="4"/>
      <c r="U3808" s="3"/>
      <c r="V3808" s="3"/>
      <c r="W3808" s="3"/>
      <c r="X3808" s="3"/>
      <c r="Y3808" s="3"/>
      <c r="Z3808" s="3"/>
      <c r="AA3808" s="3"/>
      <c r="AB3808" s="3"/>
      <c r="AC3808" s="3"/>
      <c r="AD3808" s="3"/>
      <c r="AE3808" s="3"/>
      <c r="AF3808" s="3"/>
      <c r="AG3808" s="3"/>
      <c r="AH3808" s="5"/>
    </row>
    <row r="3809" spans="1:34" s="7" customFormat="1" ht="11.85" customHeight="1" x14ac:dyDescent="0.2">
      <c r="A3809" s="3" t="s">
        <v>1548</v>
      </c>
      <c r="B3809" s="3"/>
      <c r="C3809" s="2">
        <v>86351.4</v>
      </c>
      <c r="D3809" s="2"/>
      <c r="E3809" s="2">
        <v>94491.33</v>
      </c>
      <c r="F3809" s="2"/>
      <c r="G3809" s="2">
        <v>126745.65</v>
      </c>
      <c r="H3809" s="2"/>
      <c r="I3809" s="2">
        <v>145000</v>
      </c>
      <c r="J3809" s="2"/>
      <c r="K3809" s="4">
        <v>145000</v>
      </c>
      <c r="L3809" s="2"/>
      <c r="M3809" s="4">
        <v>140000</v>
      </c>
      <c r="N3809" s="2"/>
      <c r="O3809" s="4">
        <v>0</v>
      </c>
      <c r="P3809" s="2"/>
      <c r="Q3809" s="4">
        <f t="shared" si="109"/>
        <v>140000</v>
      </c>
      <c r="R3809" s="3"/>
      <c r="S3809" s="4"/>
      <c r="U3809" s="3"/>
      <c r="V3809" s="3"/>
      <c r="W3809" s="3"/>
      <c r="X3809" s="3"/>
      <c r="Y3809" s="3"/>
      <c r="Z3809" s="3"/>
      <c r="AA3809" s="3"/>
      <c r="AB3809" s="3"/>
      <c r="AC3809" s="3"/>
      <c r="AD3809" s="3"/>
      <c r="AE3809" s="3"/>
      <c r="AF3809" s="3"/>
      <c r="AG3809" s="3"/>
      <c r="AH3809" s="5"/>
    </row>
    <row r="3810" spans="1:34" s="7" customFormat="1" ht="11.85" customHeight="1" x14ac:dyDescent="0.2">
      <c r="A3810" s="3" t="s">
        <v>1549</v>
      </c>
      <c r="B3810" s="3"/>
      <c r="C3810" s="2">
        <v>0</v>
      </c>
      <c r="D3810" s="2"/>
      <c r="E3810" s="2">
        <v>0</v>
      </c>
      <c r="F3810" s="2"/>
      <c r="G3810" s="2">
        <v>0</v>
      </c>
      <c r="H3810" s="2"/>
      <c r="I3810" s="2">
        <v>0</v>
      </c>
      <c r="J3810" s="2"/>
      <c r="K3810" s="4">
        <v>0</v>
      </c>
      <c r="L3810" s="2"/>
      <c r="M3810" s="4">
        <v>0</v>
      </c>
      <c r="N3810" s="2"/>
      <c r="O3810" s="2">
        <v>-10000</v>
      </c>
      <c r="P3810" s="2"/>
      <c r="Q3810" s="2">
        <f t="shared" si="109"/>
        <v>-10000</v>
      </c>
      <c r="R3810" s="3"/>
      <c r="S3810" s="4"/>
      <c r="U3810" s="3"/>
      <c r="V3810" s="3"/>
      <c r="W3810" s="3"/>
      <c r="X3810" s="3"/>
      <c r="Y3810" s="3"/>
      <c r="Z3810" s="3"/>
      <c r="AA3810" s="3"/>
      <c r="AB3810" s="3"/>
      <c r="AC3810" s="3"/>
      <c r="AD3810" s="3"/>
      <c r="AE3810" s="3"/>
      <c r="AF3810" s="3"/>
      <c r="AG3810" s="3"/>
      <c r="AH3810" s="5"/>
    </row>
    <row r="3811" spans="1:34" s="7" customFormat="1" ht="11.85" customHeight="1" x14ac:dyDescent="0.2">
      <c r="A3811" s="3" t="s">
        <v>1550</v>
      </c>
      <c r="B3811" s="3"/>
      <c r="C3811" s="16">
        <v>76525.5</v>
      </c>
      <c r="D3811" s="2"/>
      <c r="E3811" s="16">
        <v>75467.69</v>
      </c>
      <c r="F3811" s="2"/>
      <c r="G3811" s="16">
        <v>75075.55</v>
      </c>
      <c r="H3811" s="2"/>
      <c r="I3811" s="16">
        <v>74000</v>
      </c>
      <c r="J3811" s="2"/>
      <c r="K3811" s="17">
        <v>74000</v>
      </c>
      <c r="L3811" s="2"/>
      <c r="M3811" s="17">
        <v>74000</v>
      </c>
      <c r="N3811" s="2"/>
      <c r="O3811" s="17">
        <v>0</v>
      </c>
      <c r="P3811" s="2"/>
      <c r="Q3811" s="17">
        <f t="shared" si="109"/>
        <v>74000</v>
      </c>
      <c r="R3811" s="3"/>
      <c r="S3811" s="4"/>
      <c r="U3811" s="3"/>
      <c r="V3811" s="3"/>
      <c r="W3811" s="3"/>
      <c r="X3811" s="3"/>
      <c r="Y3811" s="3"/>
      <c r="Z3811" s="3"/>
      <c r="AA3811" s="3"/>
      <c r="AB3811" s="3"/>
      <c r="AC3811" s="3"/>
      <c r="AD3811" s="3"/>
      <c r="AE3811" s="3"/>
      <c r="AF3811" s="3"/>
      <c r="AG3811" s="3"/>
      <c r="AH3811" s="5"/>
    </row>
    <row r="3812" spans="1:34" s="7" customFormat="1" ht="11.85" customHeight="1" x14ac:dyDescent="0.2">
      <c r="A3812" s="3" t="s">
        <v>1246</v>
      </c>
      <c r="B3812" s="3"/>
      <c r="C3812" s="2">
        <f>SUM(C3805:C3811)</f>
        <v>903945.85000000009</v>
      </c>
      <c r="D3812" s="2"/>
      <c r="E3812" s="2">
        <f>SUM(E3805:E3811)</f>
        <v>955541.19</v>
      </c>
      <c r="F3812" s="2"/>
      <c r="G3812" s="2">
        <f>SUM(G3805:G3811)</f>
        <v>1004949.5800000001</v>
      </c>
      <c r="H3812" s="2"/>
      <c r="I3812" s="2">
        <f>SUM(I3805:I3811)</f>
        <v>1057500</v>
      </c>
      <c r="J3812" s="2"/>
      <c r="K3812" s="4">
        <f>SUM(K3805:K3811)</f>
        <v>1057500</v>
      </c>
      <c r="L3812" s="2"/>
      <c r="M3812" s="4">
        <f>SUM(M3805:M3811)</f>
        <v>1078000</v>
      </c>
      <c r="N3812" s="2"/>
      <c r="O3812" s="2">
        <f>SUM(O3805:O3811)</f>
        <v>-10000</v>
      </c>
      <c r="P3812" s="2"/>
      <c r="Q3812" s="4">
        <f>SUM(Q3805:Q3811)</f>
        <v>1068000</v>
      </c>
      <c r="R3812" s="2"/>
      <c r="S3812" s="4"/>
      <c r="U3812" s="3"/>
      <c r="V3812" s="3"/>
      <c r="W3812" s="3"/>
      <c r="X3812" s="3"/>
      <c r="Y3812" s="3"/>
      <c r="Z3812" s="3"/>
      <c r="AA3812" s="3"/>
      <c r="AB3812" s="3"/>
      <c r="AC3812" s="3"/>
      <c r="AD3812" s="3"/>
      <c r="AE3812" s="3"/>
      <c r="AF3812" s="3"/>
      <c r="AG3812" s="3"/>
      <c r="AH3812" s="5"/>
    </row>
    <row r="3813" spans="1:34" s="7" customFormat="1" ht="11.85" customHeight="1" x14ac:dyDescent="0.2">
      <c r="A3813" s="3"/>
      <c r="B3813" s="3"/>
      <c r="C3813" s="2"/>
      <c r="D3813" s="2"/>
      <c r="E3813" s="2"/>
      <c r="F3813" s="2"/>
      <c r="G3813" s="2"/>
      <c r="H3813" s="2"/>
      <c r="I3813" s="2"/>
      <c r="J3813" s="2"/>
      <c r="K3813" s="4"/>
      <c r="L3813" s="2"/>
      <c r="M3813" s="4"/>
      <c r="N3813" s="2"/>
      <c r="O3813" s="4"/>
      <c r="P3813" s="2"/>
      <c r="Q3813" s="4"/>
      <c r="R3813" s="3"/>
      <c r="S3813" s="4"/>
      <c r="U3813" s="3"/>
      <c r="V3813" s="3"/>
      <c r="W3813" s="3"/>
      <c r="X3813" s="3"/>
      <c r="Y3813" s="3"/>
      <c r="Z3813" s="3"/>
      <c r="AA3813" s="3"/>
      <c r="AB3813" s="3"/>
      <c r="AC3813" s="3"/>
      <c r="AD3813" s="3"/>
      <c r="AE3813" s="3"/>
      <c r="AF3813" s="3"/>
      <c r="AG3813" s="3"/>
      <c r="AH3813" s="5"/>
    </row>
    <row r="3814" spans="1:34" s="7" customFormat="1" ht="11.85" customHeight="1" x14ac:dyDescent="0.2">
      <c r="A3814" s="14" t="s">
        <v>1247</v>
      </c>
      <c r="B3814" s="3"/>
      <c r="C3814" s="2"/>
      <c r="D3814" s="2"/>
      <c r="E3814" s="2"/>
      <c r="F3814" s="2"/>
      <c r="G3814" s="2"/>
      <c r="H3814" s="2"/>
      <c r="I3814" s="2"/>
      <c r="J3814" s="2"/>
      <c r="K3814" s="4"/>
      <c r="L3814" s="2"/>
      <c r="M3814" s="4"/>
      <c r="N3814" s="2"/>
      <c r="O3814" s="4"/>
      <c r="P3814" s="2"/>
      <c r="Q3814" s="4"/>
      <c r="R3814" s="3"/>
      <c r="S3814" s="4"/>
      <c r="U3814" s="3"/>
      <c r="V3814" s="3"/>
      <c r="W3814" s="3"/>
      <c r="X3814" s="3"/>
      <c r="Y3814" s="3"/>
      <c r="Z3814" s="3"/>
      <c r="AA3814" s="3"/>
      <c r="AB3814" s="3"/>
      <c r="AC3814" s="3"/>
      <c r="AD3814" s="3"/>
      <c r="AE3814" s="3"/>
      <c r="AF3814" s="3"/>
      <c r="AG3814" s="3"/>
      <c r="AH3814" s="5"/>
    </row>
    <row r="3815" spans="1:34" s="7" customFormat="1" ht="11.85" customHeight="1" x14ac:dyDescent="0.2">
      <c r="A3815" s="3" t="s">
        <v>1551</v>
      </c>
      <c r="B3815" s="3"/>
      <c r="C3815" s="2">
        <v>415.1</v>
      </c>
      <c r="D3815" s="2"/>
      <c r="E3815" s="2">
        <v>0.2</v>
      </c>
      <c r="F3815" s="2"/>
      <c r="G3815" s="2">
        <v>0</v>
      </c>
      <c r="H3815" s="2"/>
      <c r="I3815" s="2">
        <v>0</v>
      </c>
      <c r="J3815" s="2"/>
      <c r="K3815" s="4">
        <v>0</v>
      </c>
      <c r="L3815" s="2"/>
      <c r="M3815" s="4">
        <v>0</v>
      </c>
      <c r="N3815" s="2"/>
      <c r="O3815" s="4">
        <v>0</v>
      </c>
      <c r="P3815" s="2"/>
      <c r="Q3815" s="4">
        <f t="shared" ref="Q3815:Q3821" si="110">M3815+O3815</f>
        <v>0</v>
      </c>
      <c r="R3815" s="3"/>
      <c r="S3815" s="4"/>
      <c r="U3815" s="3"/>
      <c r="V3815" s="3"/>
      <c r="W3815" s="3"/>
      <c r="X3815" s="3"/>
      <c r="Y3815" s="3"/>
      <c r="Z3815" s="3"/>
      <c r="AA3815" s="3"/>
      <c r="AB3815" s="3"/>
      <c r="AC3815" s="3"/>
      <c r="AD3815" s="3"/>
      <c r="AE3815" s="3"/>
      <c r="AF3815" s="3"/>
      <c r="AG3815" s="3"/>
      <c r="AH3815" s="5"/>
    </row>
    <row r="3816" spans="1:34" s="7" customFormat="1" ht="11.85" customHeight="1" x14ac:dyDescent="0.2">
      <c r="A3816" s="3" t="s">
        <v>1552</v>
      </c>
      <c r="B3816" s="3"/>
      <c r="C3816" s="2">
        <v>0</v>
      </c>
      <c r="D3816" s="2"/>
      <c r="E3816" s="2">
        <v>0</v>
      </c>
      <c r="F3816" s="2"/>
      <c r="G3816" s="2">
        <v>0</v>
      </c>
      <c r="H3816" s="2"/>
      <c r="I3816" s="2">
        <v>18000</v>
      </c>
      <c r="J3816" s="2"/>
      <c r="K3816" s="4">
        <v>12000</v>
      </c>
      <c r="L3816" s="2"/>
      <c r="M3816" s="4">
        <v>18000</v>
      </c>
      <c r="N3816" s="2"/>
      <c r="O3816" s="4">
        <v>0</v>
      </c>
      <c r="P3816" s="2"/>
      <c r="Q3816" s="4">
        <f t="shared" si="110"/>
        <v>18000</v>
      </c>
      <c r="R3816" s="3"/>
      <c r="S3816" s="4"/>
      <c r="U3816" s="3"/>
      <c r="V3816" s="3"/>
      <c r="W3816" s="3"/>
      <c r="X3816" s="3"/>
      <c r="Y3816" s="3"/>
      <c r="Z3816" s="3"/>
      <c r="AA3816" s="3"/>
      <c r="AB3816" s="3"/>
      <c r="AC3816" s="3"/>
      <c r="AD3816" s="3"/>
      <c r="AE3816" s="3"/>
      <c r="AF3816" s="3"/>
      <c r="AG3816" s="3"/>
      <c r="AH3816" s="5"/>
    </row>
    <row r="3817" spans="1:34" s="7" customFormat="1" ht="11.85" customHeight="1" x14ac:dyDescent="0.2">
      <c r="A3817" s="3" t="s">
        <v>1553</v>
      </c>
      <c r="B3817" s="3"/>
      <c r="C3817" s="2">
        <v>5328.35</v>
      </c>
      <c r="D3817" s="2"/>
      <c r="E3817" s="2">
        <v>6149.45</v>
      </c>
      <c r="F3817" s="2"/>
      <c r="G3817" s="2">
        <v>2384.88</v>
      </c>
      <c r="H3817" s="2"/>
      <c r="I3817" s="2">
        <v>0</v>
      </c>
      <c r="J3817" s="2"/>
      <c r="K3817" s="4">
        <v>0</v>
      </c>
      <c r="L3817" s="2"/>
      <c r="M3817" s="4">
        <v>0</v>
      </c>
      <c r="N3817" s="2"/>
      <c r="O3817" s="4">
        <v>0</v>
      </c>
      <c r="P3817" s="2"/>
      <c r="Q3817" s="4">
        <f t="shared" si="110"/>
        <v>0</v>
      </c>
      <c r="R3817" s="3"/>
      <c r="S3817" s="4"/>
      <c r="U3817" s="3"/>
      <c r="V3817" s="3"/>
      <c r="W3817" s="3"/>
      <c r="X3817" s="3"/>
      <c r="Y3817" s="3"/>
      <c r="Z3817" s="3"/>
      <c r="AA3817" s="3"/>
      <c r="AB3817" s="3"/>
      <c r="AC3817" s="3"/>
      <c r="AD3817" s="3"/>
      <c r="AE3817" s="3"/>
      <c r="AF3817" s="3"/>
      <c r="AG3817" s="3"/>
      <c r="AH3817" s="5"/>
    </row>
    <row r="3818" spans="1:34" s="7" customFormat="1" ht="11.85" customHeight="1" x14ac:dyDescent="0.2">
      <c r="A3818" s="3" t="s">
        <v>1554</v>
      </c>
      <c r="B3818" s="3"/>
      <c r="C3818" s="2">
        <v>0</v>
      </c>
      <c r="D3818" s="2"/>
      <c r="E3818" s="2">
        <v>0</v>
      </c>
      <c r="F3818" s="2"/>
      <c r="G3818" s="2">
        <v>0</v>
      </c>
      <c r="H3818" s="2"/>
      <c r="I3818" s="2">
        <v>0</v>
      </c>
      <c r="J3818" s="2"/>
      <c r="K3818" s="4">
        <v>0</v>
      </c>
      <c r="L3818" s="2"/>
      <c r="M3818" s="4">
        <v>0</v>
      </c>
      <c r="N3818" s="2"/>
      <c r="O3818" s="4">
        <v>0</v>
      </c>
      <c r="P3818" s="2"/>
      <c r="Q3818" s="4">
        <f t="shared" si="110"/>
        <v>0</v>
      </c>
      <c r="R3818" s="3"/>
      <c r="S3818" s="4"/>
      <c r="U3818" s="3"/>
      <c r="V3818" s="3"/>
      <c r="W3818" s="3"/>
      <c r="X3818" s="3"/>
      <c r="Y3818" s="3"/>
      <c r="Z3818" s="3"/>
      <c r="AA3818" s="3"/>
      <c r="AB3818" s="3"/>
      <c r="AC3818" s="3"/>
      <c r="AD3818" s="3"/>
      <c r="AE3818" s="3"/>
      <c r="AF3818" s="3"/>
      <c r="AG3818" s="3"/>
      <c r="AH3818" s="5"/>
    </row>
    <row r="3819" spans="1:34" s="7" customFormat="1" ht="11.85" customHeight="1" x14ac:dyDescent="0.2">
      <c r="A3819" s="3" t="s">
        <v>1555</v>
      </c>
      <c r="B3819" s="3"/>
      <c r="C3819" s="2">
        <v>2202.66</v>
      </c>
      <c r="D3819" s="2"/>
      <c r="E3819" s="2">
        <v>0</v>
      </c>
      <c r="F3819" s="2"/>
      <c r="G3819" s="2">
        <v>629.38</v>
      </c>
      <c r="H3819" s="2"/>
      <c r="I3819" s="2">
        <v>0</v>
      </c>
      <c r="J3819" s="2"/>
      <c r="K3819" s="4">
        <v>0</v>
      </c>
      <c r="L3819" s="2"/>
      <c r="M3819" s="4">
        <v>0</v>
      </c>
      <c r="N3819" s="2"/>
      <c r="O3819" s="4">
        <v>0</v>
      </c>
      <c r="P3819" s="2"/>
      <c r="Q3819" s="4">
        <f t="shared" si="110"/>
        <v>0</v>
      </c>
      <c r="R3819" s="3"/>
      <c r="S3819" s="4"/>
      <c r="U3819" s="3"/>
      <c r="V3819" s="3"/>
      <c r="W3819" s="3"/>
      <c r="X3819" s="3"/>
      <c r="Y3819" s="3"/>
      <c r="Z3819" s="3"/>
      <c r="AA3819" s="3"/>
      <c r="AB3819" s="3"/>
      <c r="AC3819" s="3"/>
      <c r="AD3819" s="3"/>
      <c r="AE3819" s="3"/>
      <c r="AF3819" s="3"/>
      <c r="AG3819" s="3"/>
      <c r="AH3819" s="5"/>
    </row>
    <row r="3820" spans="1:34" s="7" customFormat="1" ht="11.85" customHeight="1" x14ac:dyDescent="0.2">
      <c r="A3820" s="3" t="s">
        <v>1556</v>
      </c>
      <c r="B3820" s="3"/>
      <c r="C3820" s="20">
        <v>2261.94</v>
      </c>
      <c r="D3820" s="2"/>
      <c r="E3820" s="20">
        <v>1958.89</v>
      </c>
      <c r="F3820" s="2"/>
      <c r="G3820" s="20">
        <v>2114.2399999999998</v>
      </c>
      <c r="H3820" s="2"/>
      <c r="I3820" s="20">
        <v>2000</v>
      </c>
      <c r="J3820" s="2"/>
      <c r="K3820" s="21">
        <v>2000</v>
      </c>
      <c r="L3820" s="2"/>
      <c r="M3820" s="21">
        <v>0</v>
      </c>
      <c r="N3820" s="2"/>
      <c r="O3820" s="21">
        <v>0</v>
      </c>
      <c r="P3820" s="2"/>
      <c r="Q3820" s="21">
        <f>M3820+O3820</f>
        <v>0</v>
      </c>
      <c r="R3820" s="3"/>
      <c r="S3820" s="4"/>
      <c r="U3820" s="3"/>
      <c r="V3820" s="3"/>
      <c r="W3820" s="3"/>
      <c r="X3820" s="3"/>
      <c r="Y3820" s="3"/>
      <c r="Z3820" s="3"/>
      <c r="AA3820" s="3"/>
      <c r="AB3820" s="3"/>
      <c r="AC3820" s="3"/>
      <c r="AD3820" s="3"/>
      <c r="AE3820" s="3"/>
      <c r="AF3820" s="3"/>
      <c r="AG3820" s="3"/>
      <c r="AH3820" s="5"/>
    </row>
    <row r="3821" spans="1:34" s="7" customFormat="1" ht="11.85" customHeight="1" x14ac:dyDescent="0.2">
      <c r="A3821" s="3" t="s">
        <v>1557</v>
      </c>
      <c r="B3821" s="3"/>
      <c r="C3821" s="16">
        <v>0</v>
      </c>
      <c r="D3821" s="2"/>
      <c r="E3821" s="16">
        <v>0</v>
      </c>
      <c r="F3821" s="2"/>
      <c r="G3821" s="16">
        <v>0</v>
      </c>
      <c r="H3821" s="2"/>
      <c r="I3821" s="16">
        <v>0</v>
      </c>
      <c r="J3821" s="2"/>
      <c r="K3821" s="17">
        <v>28300</v>
      </c>
      <c r="L3821" s="2"/>
      <c r="M3821" s="17">
        <v>0</v>
      </c>
      <c r="N3821" s="2"/>
      <c r="O3821" s="17">
        <v>0</v>
      </c>
      <c r="P3821" s="2"/>
      <c r="Q3821" s="17">
        <f t="shared" si="110"/>
        <v>0</v>
      </c>
      <c r="R3821" s="3"/>
      <c r="S3821" s="4"/>
      <c r="U3821" s="3"/>
      <c r="V3821" s="3"/>
      <c r="W3821" s="3"/>
      <c r="X3821" s="3"/>
      <c r="Y3821" s="3"/>
      <c r="Z3821" s="3"/>
      <c r="AA3821" s="3"/>
      <c r="AB3821" s="3"/>
      <c r="AC3821" s="3"/>
      <c r="AD3821" s="3"/>
      <c r="AE3821" s="3"/>
      <c r="AF3821" s="3"/>
      <c r="AG3821" s="3"/>
      <c r="AH3821" s="5"/>
    </row>
    <row r="3822" spans="1:34" ht="11.85" customHeight="1" x14ac:dyDescent="0.2">
      <c r="A3822" s="3" t="s">
        <v>1256</v>
      </c>
      <c r="C3822" s="2">
        <f>SUM(C3815:C3821)</f>
        <v>10208.050000000001</v>
      </c>
      <c r="D3822" s="2"/>
      <c r="E3822" s="2">
        <f>SUM(E3815:E3821)</f>
        <v>8108.54</v>
      </c>
      <c r="F3822" s="2"/>
      <c r="G3822" s="2">
        <f>SUM(G3815:G3821)</f>
        <v>5128.5</v>
      </c>
      <c r="H3822" s="2"/>
      <c r="I3822" s="2">
        <f>SUM(I3815:I3821)</f>
        <v>20000</v>
      </c>
      <c r="J3822" s="2"/>
      <c r="K3822" s="4">
        <f>SUM(K3815:K3821)</f>
        <v>42300</v>
      </c>
      <c r="L3822" s="2"/>
      <c r="M3822" s="4">
        <f>SUM(M3815:M3821)</f>
        <v>18000</v>
      </c>
      <c r="N3822" s="2"/>
      <c r="O3822" s="4">
        <f>SUM(O3815:O3821)</f>
        <v>0</v>
      </c>
      <c r="P3822" s="2"/>
      <c r="Q3822" s="4">
        <f>SUM(Q3815:Q3821)</f>
        <v>18000</v>
      </c>
    </row>
    <row r="3823" spans="1:34" ht="11.85" customHeight="1" x14ac:dyDescent="0.2">
      <c r="D3823" s="2"/>
      <c r="F3823" s="2"/>
      <c r="H3823" s="2"/>
      <c r="J3823" s="2"/>
      <c r="L3823" s="2"/>
      <c r="N3823" s="2"/>
      <c r="P3823" s="2"/>
    </row>
    <row r="3824" spans="1:34" ht="11.85" customHeight="1" x14ac:dyDescent="0.2">
      <c r="A3824" s="14" t="s">
        <v>219</v>
      </c>
      <c r="D3824" s="2"/>
      <c r="F3824" s="2"/>
      <c r="H3824" s="2"/>
      <c r="J3824" s="2"/>
      <c r="L3824" s="2"/>
      <c r="N3824" s="2"/>
      <c r="P3824" s="2"/>
    </row>
    <row r="3825" spans="1:34" ht="11.85" customHeight="1" x14ac:dyDescent="0.2">
      <c r="A3825" s="3" t="s">
        <v>1558</v>
      </c>
      <c r="C3825" s="2">
        <v>0</v>
      </c>
      <c r="D3825" s="2"/>
      <c r="E3825" s="2">
        <v>186286</v>
      </c>
      <c r="F3825" s="2"/>
      <c r="G3825" s="2">
        <v>150902</v>
      </c>
      <c r="H3825" s="2"/>
      <c r="I3825" s="2">
        <v>0</v>
      </c>
      <c r="J3825" s="2"/>
      <c r="K3825" s="4">
        <v>0</v>
      </c>
      <c r="L3825" s="2"/>
      <c r="M3825" s="4">
        <v>0</v>
      </c>
      <c r="N3825" s="2"/>
      <c r="O3825" s="4">
        <v>0</v>
      </c>
      <c r="P3825" s="2"/>
      <c r="Q3825" s="4">
        <f>M3825+O3825</f>
        <v>0</v>
      </c>
    </row>
    <row r="3826" spans="1:34" ht="11.85" customHeight="1" x14ac:dyDescent="0.2">
      <c r="A3826" s="3" t="s">
        <v>1559</v>
      </c>
      <c r="C3826" s="2">
        <v>0</v>
      </c>
      <c r="D3826" s="2"/>
      <c r="E3826" s="2">
        <v>0</v>
      </c>
      <c r="F3826" s="2"/>
      <c r="G3826" s="2">
        <v>0</v>
      </c>
      <c r="H3826" s="2"/>
      <c r="I3826" s="2">
        <v>0</v>
      </c>
      <c r="J3826" s="2"/>
      <c r="K3826" s="4">
        <v>0</v>
      </c>
      <c r="L3826" s="2"/>
      <c r="M3826" s="4">
        <v>0</v>
      </c>
      <c r="N3826" s="2"/>
      <c r="O3826" s="4">
        <v>0</v>
      </c>
      <c r="P3826" s="2"/>
      <c r="Q3826" s="4">
        <f>M3826+O3826</f>
        <v>0</v>
      </c>
    </row>
    <row r="3827" spans="1:34" ht="11.85" customHeight="1" x14ac:dyDescent="0.2">
      <c r="A3827" s="3" t="s">
        <v>1560</v>
      </c>
      <c r="C3827" s="16">
        <v>190210</v>
      </c>
      <c r="D3827" s="2"/>
      <c r="E3827" s="16">
        <v>0</v>
      </c>
      <c r="F3827" s="2"/>
      <c r="G3827" s="16">
        <v>0</v>
      </c>
      <c r="H3827" s="2"/>
      <c r="I3827" s="16">
        <v>0</v>
      </c>
      <c r="J3827" s="2"/>
      <c r="K3827" s="17">
        <v>0</v>
      </c>
      <c r="L3827" s="2"/>
      <c r="M3827" s="17">
        <v>0</v>
      </c>
      <c r="N3827" s="2"/>
      <c r="O3827" s="17">
        <v>0</v>
      </c>
      <c r="P3827" s="2"/>
      <c r="Q3827" s="17">
        <f>M3827+O3827</f>
        <v>0</v>
      </c>
    </row>
    <row r="3828" spans="1:34" ht="11.85" customHeight="1" x14ac:dyDescent="0.2">
      <c r="A3828" s="3" t="s">
        <v>233</v>
      </c>
      <c r="C3828" s="2">
        <f>SUM(C3825:C3827)</f>
        <v>190210</v>
      </c>
      <c r="D3828" s="2"/>
      <c r="E3828" s="2">
        <f>SUM(E3825:E3827)</f>
        <v>186286</v>
      </c>
      <c r="F3828" s="2"/>
      <c r="G3828" s="2">
        <f>SUM(G3825:G3827)</f>
        <v>150902</v>
      </c>
      <c r="H3828" s="2"/>
      <c r="I3828" s="2">
        <f>SUM(I3825:I3827)</f>
        <v>0</v>
      </c>
      <c r="J3828" s="2"/>
      <c r="K3828" s="4">
        <f>SUM(K3825:K3827)</f>
        <v>0</v>
      </c>
      <c r="L3828" s="2"/>
      <c r="M3828" s="4">
        <f>SUM(M3825:M3827)</f>
        <v>0</v>
      </c>
      <c r="N3828" s="2"/>
      <c r="O3828" s="4">
        <f>SUM(O3825:O3827)</f>
        <v>0</v>
      </c>
      <c r="P3828" s="2"/>
      <c r="Q3828" s="4">
        <f>SUM(Q3825:Q3827)</f>
        <v>0</v>
      </c>
      <c r="U3828" s="2"/>
    </row>
    <row r="3829" spans="1:34" ht="11.85" customHeight="1" x14ac:dyDescent="0.2">
      <c r="D3829" s="2"/>
      <c r="F3829" s="2"/>
      <c r="H3829" s="2"/>
      <c r="J3829" s="2"/>
      <c r="L3829" s="2"/>
      <c r="N3829" s="2"/>
      <c r="P3829" s="2"/>
    </row>
    <row r="3830" spans="1:34" ht="11.85" customHeight="1" thickBot="1" x14ac:dyDescent="0.25">
      <c r="A3830" s="3" t="s">
        <v>244</v>
      </c>
      <c r="C3830" s="23">
        <f>C3812+C3822+C3828</f>
        <v>1104363.9000000001</v>
      </c>
      <c r="D3830" s="2"/>
      <c r="E3830" s="23">
        <f>E3812+E3822+E3828</f>
        <v>1149935.73</v>
      </c>
      <c r="F3830" s="2"/>
      <c r="G3830" s="23">
        <f>G3812+G3822+G3828</f>
        <v>1160980.08</v>
      </c>
      <c r="H3830" s="2"/>
      <c r="I3830" s="23">
        <f>I3812+I3822+I3828</f>
        <v>1077500</v>
      </c>
      <c r="J3830" s="2"/>
      <c r="K3830" s="24">
        <f>K3812+K3822+K3828</f>
        <v>1099800</v>
      </c>
      <c r="L3830" s="2"/>
      <c r="M3830" s="24">
        <f>M3812+M3822+M3828</f>
        <v>1096000</v>
      </c>
      <c r="N3830" s="2"/>
      <c r="O3830" s="23">
        <f>O3812+O3822+O3828</f>
        <v>-10000</v>
      </c>
      <c r="P3830" s="2"/>
      <c r="Q3830" s="24">
        <f>Q3812+Q3822+Q3828</f>
        <v>1086000</v>
      </c>
      <c r="R3830" s="2"/>
      <c r="U3830" s="2"/>
    </row>
    <row r="3831" spans="1:34" ht="11.85" customHeight="1" thickTop="1" x14ac:dyDescent="0.2">
      <c r="D3831" s="2"/>
      <c r="F3831" s="2"/>
      <c r="H3831" s="2"/>
      <c r="J3831" s="2"/>
      <c r="L3831" s="2"/>
      <c r="N3831" s="2"/>
      <c r="P3831" s="2"/>
    </row>
    <row r="3832" spans="1:34" ht="11.85" customHeight="1" x14ac:dyDescent="0.2">
      <c r="D3832" s="2"/>
      <c r="F3832" s="2"/>
      <c r="H3832" s="2"/>
      <c r="J3832" s="2"/>
      <c r="L3832" s="2"/>
      <c r="N3832" s="2"/>
      <c r="P3832" s="2"/>
    </row>
    <row r="3833" spans="1:34" ht="11.85" customHeight="1" x14ac:dyDescent="0.2">
      <c r="A3833" s="3" t="s">
        <v>245</v>
      </c>
      <c r="C3833" s="2">
        <f>C3800+C3830</f>
        <v>1520050.9000000001</v>
      </c>
      <c r="D3833" s="2"/>
      <c r="E3833" s="2">
        <f>E3800+E3830</f>
        <v>1681700.85</v>
      </c>
      <c r="F3833" s="2"/>
      <c r="G3833" s="2">
        <f>G3800+G3830</f>
        <v>1769107.81</v>
      </c>
      <c r="H3833" s="2"/>
      <c r="I3833" s="2">
        <f>I3800+I3830</f>
        <v>1647132.25</v>
      </c>
      <c r="J3833" s="2"/>
      <c r="K3833" s="4">
        <f>K3800+K3830</f>
        <v>1669432.25</v>
      </c>
      <c r="L3833" s="2"/>
      <c r="M3833" s="4">
        <f>M3800+M3830</f>
        <v>1672199.25</v>
      </c>
      <c r="N3833" s="2"/>
      <c r="P3833" s="2"/>
      <c r="Q3833" s="4">
        <f>Q3800+Q3830</f>
        <v>1662199.25</v>
      </c>
    </row>
    <row r="3834" spans="1:34" ht="11.85" customHeight="1" x14ac:dyDescent="0.2">
      <c r="D3834" s="2"/>
      <c r="F3834" s="2"/>
      <c r="H3834" s="2"/>
      <c r="J3834" s="2"/>
      <c r="L3834" s="2"/>
      <c r="N3834" s="2"/>
      <c r="P3834" s="2"/>
    </row>
    <row r="3835" spans="1:34" ht="11.85" customHeight="1" x14ac:dyDescent="0.2">
      <c r="D3835" s="2"/>
      <c r="F3835" s="2"/>
      <c r="H3835" s="2"/>
      <c r="J3835" s="2"/>
      <c r="L3835" s="2"/>
      <c r="N3835" s="2"/>
      <c r="P3835" s="2"/>
    </row>
    <row r="3836" spans="1:34" ht="11.85" customHeight="1" x14ac:dyDescent="0.2">
      <c r="D3836" s="2"/>
      <c r="F3836" s="2"/>
      <c r="H3836" s="2"/>
      <c r="J3836" s="2"/>
      <c r="L3836" s="2"/>
      <c r="N3836" s="2"/>
      <c r="P3836" s="2"/>
    </row>
    <row r="3837" spans="1:34" ht="11.85" customHeight="1" x14ac:dyDescent="0.2">
      <c r="D3837" s="2"/>
      <c r="F3837" s="2"/>
      <c r="H3837" s="2"/>
      <c r="J3837" s="2"/>
      <c r="L3837" s="2"/>
      <c r="N3837" s="2"/>
      <c r="P3837" s="2"/>
    </row>
    <row r="3838" spans="1:34" s="4" customFormat="1" ht="11.85" customHeight="1" x14ac:dyDescent="0.2">
      <c r="A3838" s="3"/>
      <c r="B3838" s="3"/>
      <c r="C3838" s="2"/>
      <c r="D3838" s="2"/>
      <c r="E3838" s="2"/>
      <c r="F3838" s="2"/>
      <c r="G3838" s="2"/>
      <c r="H3838" s="2"/>
      <c r="I3838" s="2"/>
      <c r="J3838" s="2"/>
      <c r="L3838" s="2"/>
      <c r="N3838" s="2"/>
      <c r="P3838" s="2"/>
      <c r="R3838" s="3"/>
      <c r="T3838" s="7"/>
      <c r="U3838" s="3"/>
      <c r="V3838" s="3"/>
      <c r="W3838" s="3"/>
      <c r="X3838" s="3"/>
      <c r="Y3838" s="3"/>
      <c r="Z3838" s="3"/>
      <c r="AA3838" s="3"/>
      <c r="AB3838" s="3"/>
      <c r="AC3838" s="3"/>
      <c r="AD3838" s="3"/>
      <c r="AE3838" s="3"/>
      <c r="AF3838" s="3"/>
      <c r="AG3838" s="3"/>
      <c r="AH3838" s="5"/>
    </row>
    <row r="3839" spans="1:34" s="4" customFormat="1" ht="11.85" customHeight="1" x14ac:dyDescent="0.2">
      <c r="A3839" s="3"/>
      <c r="B3839" s="3"/>
      <c r="C3839" s="2"/>
      <c r="D3839" s="2"/>
      <c r="E3839" s="2"/>
      <c r="F3839" s="2"/>
      <c r="G3839" s="2"/>
      <c r="H3839" s="2"/>
      <c r="I3839" s="2"/>
      <c r="J3839" s="2"/>
      <c r="L3839" s="2"/>
      <c r="N3839" s="2"/>
      <c r="P3839" s="2"/>
      <c r="R3839" s="3"/>
      <c r="T3839" s="7"/>
      <c r="U3839" s="3"/>
      <c r="V3839" s="3"/>
      <c r="W3839" s="3"/>
      <c r="X3839" s="3"/>
      <c r="Y3839" s="3"/>
      <c r="Z3839" s="3"/>
      <c r="AA3839" s="3"/>
      <c r="AB3839" s="3"/>
      <c r="AC3839" s="3"/>
      <c r="AD3839" s="3"/>
      <c r="AE3839" s="3"/>
      <c r="AF3839" s="3"/>
      <c r="AG3839" s="3"/>
      <c r="AH3839" s="5"/>
    </row>
    <row r="3840" spans="1:34" s="4" customFormat="1" ht="11.85" customHeight="1" x14ac:dyDescent="0.2">
      <c r="A3840" s="3"/>
      <c r="B3840" s="3"/>
      <c r="C3840" s="2"/>
      <c r="D3840" s="2"/>
      <c r="E3840" s="2"/>
      <c r="F3840" s="2"/>
      <c r="G3840" s="2"/>
      <c r="H3840" s="2"/>
      <c r="I3840" s="2"/>
      <c r="J3840" s="2"/>
      <c r="L3840" s="2"/>
      <c r="N3840" s="2"/>
      <c r="P3840" s="2"/>
      <c r="R3840" s="3"/>
      <c r="T3840" s="7"/>
      <c r="U3840" s="3"/>
      <c r="V3840" s="3"/>
      <c r="W3840" s="3"/>
      <c r="X3840" s="3"/>
      <c r="Y3840" s="3"/>
      <c r="Z3840" s="3"/>
      <c r="AA3840" s="3"/>
      <c r="AB3840" s="3"/>
      <c r="AC3840" s="3"/>
      <c r="AD3840" s="3"/>
      <c r="AE3840" s="3"/>
      <c r="AF3840" s="3"/>
      <c r="AG3840" s="3"/>
      <c r="AH3840" s="5"/>
    </row>
    <row r="3841" spans="1:34" s="4" customFormat="1" ht="11.85" customHeight="1" x14ac:dyDescent="0.2">
      <c r="A3841" s="3"/>
      <c r="B3841" s="3"/>
      <c r="C3841" s="2"/>
      <c r="D3841" s="2"/>
      <c r="E3841" s="2"/>
      <c r="F3841" s="2"/>
      <c r="G3841" s="2"/>
      <c r="H3841" s="2"/>
      <c r="I3841" s="2"/>
      <c r="J3841" s="2"/>
      <c r="L3841" s="2"/>
      <c r="N3841" s="2"/>
      <c r="P3841" s="2"/>
      <c r="R3841" s="3"/>
      <c r="T3841" s="7"/>
      <c r="U3841" s="3"/>
      <c r="V3841" s="3"/>
      <c r="W3841" s="3"/>
      <c r="X3841" s="3"/>
      <c r="Y3841" s="3"/>
      <c r="Z3841" s="3"/>
      <c r="AA3841" s="3"/>
      <c r="AB3841" s="3"/>
      <c r="AC3841" s="3"/>
      <c r="AD3841" s="3"/>
      <c r="AE3841" s="3"/>
      <c r="AF3841" s="3"/>
      <c r="AG3841" s="3"/>
      <c r="AH3841" s="5"/>
    </row>
    <row r="3842" spans="1:34" s="4" customFormat="1" ht="11.85" customHeight="1" x14ac:dyDescent="0.2">
      <c r="A3842" s="3"/>
      <c r="B3842" s="3"/>
      <c r="C3842" s="2"/>
      <c r="D3842" s="2"/>
      <c r="E3842" s="2"/>
      <c r="F3842" s="2"/>
      <c r="G3842" s="2"/>
      <c r="H3842" s="2"/>
      <c r="I3842" s="2"/>
      <c r="J3842" s="2"/>
      <c r="L3842" s="2"/>
      <c r="N3842" s="2"/>
      <c r="P3842" s="2"/>
      <c r="R3842" s="3"/>
      <c r="T3842" s="7"/>
      <c r="U3842" s="3"/>
      <c r="V3842" s="3"/>
      <c r="W3842" s="3"/>
      <c r="X3842" s="3"/>
      <c r="Y3842" s="3"/>
      <c r="Z3842" s="3"/>
      <c r="AA3842" s="3"/>
      <c r="AB3842" s="3"/>
      <c r="AC3842" s="3"/>
      <c r="AD3842" s="3"/>
      <c r="AE3842" s="3"/>
      <c r="AF3842" s="3"/>
      <c r="AG3842" s="3"/>
      <c r="AH3842" s="5"/>
    </row>
    <row r="3843" spans="1:34" s="4" customFormat="1" ht="11.85" customHeight="1" x14ac:dyDescent="0.2">
      <c r="A3843" s="3"/>
      <c r="B3843" s="3"/>
      <c r="C3843" s="2"/>
      <c r="D3843" s="2"/>
      <c r="E3843" s="2"/>
      <c r="F3843" s="2"/>
      <c r="G3843" s="2"/>
      <c r="H3843" s="2"/>
      <c r="I3843" s="2"/>
      <c r="J3843" s="2"/>
      <c r="L3843" s="2"/>
      <c r="N3843" s="2"/>
      <c r="P3843" s="2"/>
      <c r="R3843" s="3"/>
      <c r="T3843" s="7"/>
      <c r="U3843" s="3"/>
      <c r="V3843" s="3"/>
      <c r="W3843" s="3"/>
      <c r="X3843" s="3"/>
      <c r="Y3843" s="3"/>
      <c r="Z3843" s="3"/>
      <c r="AA3843" s="3"/>
      <c r="AB3843" s="3"/>
      <c r="AC3843" s="3"/>
      <c r="AD3843" s="3"/>
      <c r="AE3843" s="3"/>
      <c r="AF3843" s="3"/>
      <c r="AG3843" s="3"/>
      <c r="AH3843" s="5"/>
    </row>
    <row r="3844" spans="1:34" s="4" customFormat="1" ht="11.85" customHeight="1" x14ac:dyDescent="0.2">
      <c r="A3844" s="3"/>
      <c r="B3844" s="3"/>
      <c r="C3844" s="2"/>
      <c r="D3844" s="2"/>
      <c r="E3844" s="2"/>
      <c r="F3844" s="2"/>
      <c r="G3844" s="2"/>
      <c r="H3844" s="2"/>
      <c r="I3844" s="2"/>
      <c r="J3844" s="2"/>
      <c r="L3844" s="2"/>
      <c r="N3844" s="2"/>
      <c r="P3844" s="2"/>
      <c r="R3844" s="3"/>
      <c r="T3844" s="7"/>
      <c r="U3844" s="3"/>
      <c r="V3844" s="3"/>
      <c r="W3844" s="3"/>
      <c r="X3844" s="3"/>
      <c r="Y3844" s="3"/>
      <c r="Z3844" s="3"/>
      <c r="AA3844" s="3"/>
      <c r="AB3844" s="3"/>
      <c r="AC3844" s="3"/>
      <c r="AD3844" s="3"/>
      <c r="AE3844" s="3"/>
      <c r="AF3844" s="3"/>
      <c r="AG3844" s="3"/>
      <c r="AH3844" s="5"/>
    </row>
    <row r="3845" spans="1:34" s="4" customFormat="1" ht="11.85" customHeight="1" x14ac:dyDescent="0.2">
      <c r="A3845" s="3"/>
      <c r="B3845" s="3"/>
      <c r="C3845" s="2"/>
      <c r="D3845" s="2"/>
      <c r="E3845" s="2"/>
      <c r="F3845" s="2"/>
      <c r="G3845" s="2"/>
      <c r="H3845" s="2"/>
      <c r="I3845" s="2"/>
      <c r="J3845" s="2"/>
      <c r="L3845" s="2"/>
      <c r="N3845" s="2"/>
      <c r="P3845" s="2"/>
      <c r="R3845" s="3"/>
      <c r="T3845" s="7"/>
      <c r="U3845" s="3"/>
      <c r="V3845" s="3"/>
      <c r="W3845" s="3"/>
      <c r="X3845" s="3"/>
      <c r="Y3845" s="3"/>
      <c r="Z3845" s="3"/>
      <c r="AA3845" s="3"/>
      <c r="AB3845" s="3"/>
      <c r="AC3845" s="3"/>
      <c r="AD3845" s="3"/>
      <c r="AE3845" s="3"/>
      <c r="AF3845" s="3"/>
      <c r="AG3845" s="3"/>
      <c r="AH3845" s="5"/>
    </row>
    <row r="3846" spans="1:34" s="4" customFormat="1" ht="11.85" customHeight="1" x14ac:dyDescent="0.2">
      <c r="A3846" s="3"/>
      <c r="B3846" s="3"/>
      <c r="C3846" s="2"/>
      <c r="D3846" s="2"/>
      <c r="E3846" s="2"/>
      <c r="F3846" s="2"/>
      <c r="G3846" s="2"/>
      <c r="H3846" s="2"/>
      <c r="I3846" s="2"/>
      <c r="J3846" s="2"/>
      <c r="L3846" s="2"/>
      <c r="N3846" s="2"/>
      <c r="P3846" s="2"/>
      <c r="R3846" s="3"/>
      <c r="T3846" s="7"/>
      <c r="U3846" s="3"/>
      <c r="V3846" s="3"/>
      <c r="W3846" s="3"/>
      <c r="X3846" s="3"/>
      <c r="Y3846" s="3"/>
      <c r="Z3846" s="3"/>
      <c r="AA3846" s="3"/>
      <c r="AB3846" s="3"/>
      <c r="AC3846" s="3"/>
      <c r="AD3846" s="3"/>
      <c r="AE3846" s="3"/>
      <c r="AF3846" s="3"/>
      <c r="AG3846" s="3"/>
      <c r="AH3846" s="5"/>
    </row>
    <row r="3847" spans="1:34" s="4" customFormat="1" ht="11.85" customHeight="1" x14ac:dyDescent="0.2">
      <c r="A3847" s="3"/>
      <c r="B3847" s="3"/>
      <c r="C3847" s="2"/>
      <c r="D3847" s="2"/>
      <c r="E3847" s="2"/>
      <c r="F3847" s="2"/>
      <c r="G3847" s="2"/>
      <c r="H3847" s="2"/>
      <c r="I3847" s="2"/>
      <c r="J3847" s="2"/>
      <c r="L3847" s="2"/>
      <c r="N3847" s="2"/>
      <c r="P3847" s="2"/>
      <c r="R3847" s="3"/>
      <c r="T3847" s="7"/>
      <c r="U3847" s="3"/>
      <c r="V3847" s="3"/>
      <c r="W3847" s="3"/>
      <c r="X3847" s="3"/>
      <c r="Y3847" s="3"/>
      <c r="Z3847" s="3"/>
      <c r="AA3847" s="3"/>
      <c r="AB3847" s="3"/>
      <c r="AC3847" s="3"/>
      <c r="AD3847" s="3"/>
      <c r="AE3847" s="3"/>
      <c r="AF3847" s="3"/>
      <c r="AG3847" s="3"/>
      <c r="AH3847" s="5"/>
    </row>
    <row r="3848" spans="1:34" s="4" customFormat="1" ht="11.85" customHeight="1" x14ac:dyDescent="0.2">
      <c r="A3848" s="3"/>
      <c r="B3848" s="3"/>
      <c r="C3848" s="2"/>
      <c r="D3848" s="2"/>
      <c r="E3848" s="2"/>
      <c r="F3848" s="2"/>
      <c r="G3848" s="2"/>
      <c r="H3848" s="2"/>
      <c r="I3848" s="2"/>
      <c r="J3848" s="2"/>
      <c r="L3848" s="2"/>
      <c r="N3848" s="2"/>
      <c r="P3848" s="2"/>
      <c r="R3848" s="3"/>
      <c r="T3848" s="7"/>
      <c r="U3848" s="3"/>
      <c r="V3848" s="3"/>
      <c r="W3848" s="3"/>
      <c r="X3848" s="3"/>
      <c r="Y3848" s="3"/>
      <c r="Z3848" s="3"/>
      <c r="AA3848" s="3"/>
      <c r="AB3848" s="3"/>
      <c r="AC3848" s="3"/>
      <c r="AD3848" s="3"/>
      <c r="AE3848" s="3"/>
      <c r="AF3848" s="3"/>
      <c r="AG3848" s="3"/>
      <c r="AH3848" s="5"/>
    </row>
    <row r="3849" spans="1:34" s="4" customFormat="1" ht="11.85" customHeight="1" x14ac:dyDescent="0.2">
      <c r="A3849" s="3"/>
      <c r="B3849" s="3"/>
      <c r="C3849" s="2"/>
      <c r="D3849" s="2"/>
      <c r="E3849" s="2"/>
      <c r="F3849" s="2"/>
      <c r="G3849" s="2"/>
      <c r="H3849" s="2"/>
      <c r="I3849" s="2"/>
      <c r="J3849" s="2"/>
      <c r="L3849" s="2"/>
      <c r="N3849" s="2"/>
      <c r="P3849" s="2"/>
      <c r="R3849" s="3"/>
      <c r="T3849" s="7"/>
      <c r="U3849" s="3"/>
      <c r="V3849" s="3"/>
      <c r="W3849" s="3"/>
      <c r="X3849" s="3"/>
      <c r="Y3849" s="3"/>
      <c r="Z3849" s="3"/>
      <c r="AA3849" s="3"/>
      <c r="AB3849" s="3"/>
      <c r="AC3849" s="3"/>
      <c r="AD3849" s="3"/>
      <c r="AE3849" s="3"/>
      <c r="AF3849" s="3"/>
      <c r="AG3849" s="3"/>
      <c r="AH3849" s="5"/>
    </row>
    <row r="3850" spans="1:34" s="4" customFormat="1" ht="11.85" customHeight="1" x14ac:dyDescent="0.2">
      <c r="A3850" s="3"/>
      <c r="B3850" s="3"/>
      <c r="C3850" s="2"/>
      <c r="D3850" s="2"/>
      <c r="E3850" s="2"/>
      <c r="F3850" s="2"/>
      <c r="G3850" s="2"/>
      <c r="H3850" s="2"/>
      <c r="I3850" s="2"/>
      <c r="J3850" s="2"/>
      <c r="L3850" s="2"/>
      <c r="N3850" s="2"/>
      <c r="P3850" s="2"/>
      <c r="R3850" s="3"/>
      <c r="T3850" s="7"/>
      <c r="U3850" s="3"/>
      <c r="V3850" s="3"/>
      <c r="W3850" s="3"/>
      <c r="X3850" s="3"/>
      <c r="Y3850" s="3"/>
      <c r="Z3850" s="3"/>
      <c r="AA3850" s="3"/>
      <c r="AB3850" s="3"/>
      <c r="AC3850" s="3"/>
      <c r="AD3850" s="3"/>
      <c r="AE3850" s="3"/>
      <c r="AF3850" s="3"/>
      <c r="AG3850" s="3"/>
      <c r="AH3850" s="5"/>
    </row>
    <row r="3851" spans="1:34" s="4" customFormat="1" ht="11.85" customHeight="1" x14ac:dyDescent="0.2">
      <c r="A3851" s="3"/>
      <c r="B3851" s="3"/>
      <c r="C3851" s="2"/>
      <c r="D3851" s="2"/>
      <c r="E3851" s="2"/>
      <c r="F3851" s="2"/>
      <c r="G3851" s="2"/>
      <c r="H3851" s="2"/>
      <c r="I3851" s="2"/>
      <c r="J3851" s="2"/>
      <c r="L3851" s="2"/>
      <c r="N3851" s="2"/>
      <c r="P3851" s="2"/>
      <c r="R3851" s="3"/>
      <c r="T3851" s="7"/>
      <c r="U3851" s="3"/>
      <c r="V3851" s="3"/>
      <c r="W3851" s="3"/>
      <c r="X3851" s="3"/>
      <c r="Y3851" s="3"/>
      <c r="Z3851" s="3"/>
      <c r="AA3851" s="3"/>
      <c r="AB3851" s="3"/>
      <c r="AC3851" s="3"/>
      <c r="AD3851" s="3"/>
      <c r="AE3851" s="3"/>
      <c r="AF3851" s="3"/>
      <c r="AG3851" s="3"/>
      <c r="AH3851" s="5"/>
    </row>
    <row r="3852" spans="1:34" s="4" customFormat="1" ht="11.85" customHeight="1" x14ac:dyDescent="0.2">
      <c r="A3852" s="3"/>
      <c r="B3852" s="3"/>
      <c r="C3852" s="2"/>
      <c r="D3852" s="2"/>
      <c r="E3852" s="2"/>
      <c r="F3852" s="2"/>
      <c r="G3852" s="2"/>
      <c r="H3852" s="2"/>
      <c r="I3852" s="2"/>
      <c r="J3852" s="2"/>
      <c r="L3852" s="2"/>
      <c r="N3852" s="2"/>
      <c r="P3852" s="2"/>
      <c r="R3852" s="3"/>
      <c r="T3852" s="7"/>
      <c r="U3852" s="3"/>
      <c r="V3852" s="3"/>
      <c r="W3852" s="3"/>
      <c r="X3852" s="3"/>
      <c r="Y3852" s="3"/>
      <c r="Z3852" s="3"/>
      <c r="AA3852" s="3"/>
      <c r="AB3852" s="3"/>
      <c r="AC3852" s="3"/>
      <c r="AD3852" s="3"/>
      <c r="AE3852" s="3"/>
      <c r="AF3852" s="3"/>
      <c r="AG3852" s="3"/>
      <c r="AH3852" s="5"/>
    </row>
    <row r="3853" spans="1:34" s="4" customFormat="1" ht="11.85" customHeight="1" x14ac:dyDescent="0.2">
      <c r="A3853" s="3"/>
      <c r="B3853" s="3"/>
      <c r="C3853" s="2"/>
      <c r="D3853" s="2"/>
      <c r="E3853" s="2"/>
      <c r="F3853" s="2"/>
      <c r="G3853" s="2"/>
      <c r="H3853" s="2"/>
      <c r="I3853" s="2"/>
      <c r="J3853" s="2"/>
      <c r="L3853" s="2"/>
      <c r="N3853" s="2"/>
      <c r="P3853" s="2"/>
      <c r="R3853" s="3"/>
      <c r="T3853" s="7"/>
      <c r="U3853" s="3"/>
      <c r="V3853" s="3"/>
      <c r="W3853" s="3"/>
      <c r="X3853" s="3"/>
      <c r="Y3853" s="3"/>
      <c r="Z3853" s="3"/>
      <c r="AA3853" s="3"/>
      <c r="AB3853" s="3"/>
      <c r="AC3853" s="3"/>
      <c r="AD3853" s="3"/>
      <c r="AE3853" s="3"/>
      <c r="AF3853" s="3"/>
      <c r="AG3853" s="3"/>
      <c r="AH3853" s="5"/>
    </row>
    <row r="3854" spans="1:34" s="3" customFormat="1" ht="11.85" customHeight="1" x14ac:dyDescent="0.2">
      <c r="C3854" s="2"/>
      <c r="D3854" s="2"/>
      <c r="E3854" s="2"/>
      <c r="F3854" s="2"/>
      <c r="G3854" s="2"/>
      <c r="H3854" s="2"/>
      <c r="I3854" s="2"/>
      <c r="J3854" s="2"/>
      <c r="K3854" s="4"/>
      <c r="L3854" s="2"/>
      <c r="M3854" s="4"/>
      <c r="N3854" s="2"/>
      <c r="O3854" s="4"/>
      <c r="P3854" s="2"/>
      <c r="Q3854" s="4"/>
      <c r="S3854" s="4"/>
      <c r="T3854" s="7"/>
      <c r="AH3854" s="5"/>
    </row>
    <row r="3855" spans="1:34" s="3" customFormat="1" ht="11.85" customHeight="1" x14ac:dyDescent="0.2">
      <c r="A3855" s="1"/>
      <c r="B3855" s="1"/>
      <c r="C3855" s="2"/>
      <c r="E3855" s="2" t="str">
        <f>$E$1</f>
        <v>CITY OF BRADY</v>
      </c>
      <c r="G3855" s="2"/>
      <c r="I3855" s="2"/>
      <c r="K3855" s="4"/>
      <c r="M3855" s="4"/>
      <c r="O3855" s="4"/>
      <c r="Q3855" s="4"/>
      <c r="S3855" s="4"/>
      <c r="T3855" s="7"/>
      <c r="AH3855" s="5"/>
    </row>
    <row r="3856" spans="1:34" s="3" customFormat="1" ht="11.85" customHeight="1" x14ac:dyDescent="0.2">
      <c r="C3856" s="2"/>
      <c r="E3856" s="2" t="str">
        <f>$E$2</f>
        <v>BUDGET REPORT</v>
      </c>
      <c r="G3856" s="2"/>
      <c r="I3856" s="2"/>
      <c r="K3856" s="4"/>
      <c r="M3856" s="4"/>
      <c r="O3856" s="4"/>
      <c r="Q3856" s="4"/>
      <c r="S3856" s="4"/>
      <c r="T3856" s="7"/>
      <c r="AH3856" s="5"/>
    </row>
    <row r="3857" spans="1:34" s="3" customFormat="1" ht="11.85" customHeight="1" x14ac:dyDescent="0.2">
      <c r="C3857" s="2"/>
      <c r="E3857" s="2" t="str">
        <f>$E$3</f>
        <v>FISCAL YEAR 2017 - 2018</v>
      </c>
      <c r="G3857" s="2"/>
      <c r="I3857" s="2"/>
      <c r="K3857" s="4"/>
      <c r="M3857" s="4"/>
      <c r="O3857" s="4"/>
      <c r="Q3857" s="4"/>
      <c r="S3857" s="4"/>
      <c r="T3857" s="7"/>
      <c r="AH3857" s="5"/>
    </row>
    <row r="3858" spans="1:34" s="3" customFormat="1" ht="11.85" customHeight="1" x14ac:dyDescent="0.2">
      <c r="A3858" s="3" t="s">
        <v>1543</v>
      </c>
      <c r="C3858" s="2"/>
      <c r="E3858" s="2"/>
      <c r="G3858" s="2"/>
      <c r="I3858" s="2"/>
      <c r="K3858" s="4"/>
      <c r="M3858" s="4"/>
      <c r="O3858" s="4"/>
      <c r="Q3858" s="4"/>
      <c r="S3858" s="47"/>
      <c r="T3858" s="7"/>
      <c r="AH3858" s="5"/>
    </row>
    <row r="3859" spans="1:34" s="3" customFormat="1" ht="11.85" customHeight="1" x14ac:dyDescent="0.2">
      <c r="A3859" s="3" t="s">
        <v>1561</v>
      </c>
      <c r="C3859" s="2"/>
      <c r="E3859" s="2"/>
      <c r="G3859" s="2"/>
      <c r="I3859" s="2"/>
      <c r="K3859" s="4"/>
      <c r="M3859" s="4"/>
      <c r="O3859" s="4"/>
      <c r="Q3859" s="4"/>
      <c r="S3859" s="4"/>
      <c r="T3859" s="7"/>
      <c r="AH3859" s="5"/>
    </row>
    <row r="3860" spans="1:34" s="3" customFormat="1" ht="11.85" customHeight="1" x14ac:dyDescent="0.2">
      <c r="C3860" s="2"/>
      <c r="E3860" s="2"/>
      <c r="G3860" s="2"/>
      <c r="I3860" s="49" t="str">
        <f>$I$6</f>
        <v>(----- 2016-2017 ------)</v>
      </c>
      <c r="J3860" s="49"/>
      <c r="K3860" s="49"/>
      <c r="L3860" s="8"/>
      <c r="M3860" s="49" t="str">
        <f>$M$6</f>
        <v>2017-2018</v>
      </c>
      <c r="N3860" s="49"/>
      <c r="O3860" s="49"/>
      <c r="P3860" s="49"/>
      <c r="Q3860" s="49"/>
      <c r="S3860" s="4"/>
      <c r="T3860" s="7"/>
      <c r="AH3860" s="5"/>
    </row>
    <row r="3861" spans="1:34" s="3" customFormat="1" ht="11.85" customHeight="1" x14ac:dyDescent="0.2">
      <c r="C3861" s="9" t="str">
        <f>$C$7</f>
        <v>2013-2014</v>
      </c>
      <c r="D3861" s="8"/>
      <c r="E3861" s="9" t="str">
        <f>$E$7</f>
        <v>2014-2015</v>
      </c>
      <c r="F3861" s="8"/>
      <c r="G3861" s="9" t="str">
        <f>$G$7</f>
        <v>2015-2016</v>
      </c>
      <c r="H3861" s="8"/>
      <c r="I3861" s="9" t="s">
        <v>9</v>
      </c>
      <c r="J3861" s="8"/>
      <c r="K3861" s="10" t="str">
        <f>+$K$7</f>
        <v>PROJECTED</v>
      </c>
      <c r="L3861" s="8"/>
      <c r="M3861" s="10" t="str">
        <f>$M$7</f>
        <v>2017-2018</v>
      </c>
      <c r="N3861" s="8"/>
      <c r="O3861" s="10" t="str">
        <f>$O$7</f>
        <v>2017-2018</v>
      </c>
      <c r="P3861" s="8"/>
      <c r="Q3861" s="10" t="str">
        <f>$Q$7</f>
        <v>APPROVED</v>
      </c>
      <c r="S3861" s="4"/>
      <c r="T3861" s="7"/>
      <c r="AH3861" s="5"/>
    </row>
    <row r="3862" spans="1:34" s="3" customFormat="1" ht="11.85" customHeight="1" x14ac:dyDescent="0.2">
      <c r="A3862" s="11" t="s">
        <v>247</v>
      </c>
      <c r="C3862" s="12" t="s">
        <v>12</v>
      </c>
      <c r="D3862" s="8"/>
      <c r="E3862" s="12" t="s">
        <v>12</v>
      </c>
      <c r="F3862" s="8"/>
      <c r="G3862" s="12" t="s">
        <v>12</v>
      </c>
      <c r="H3862" s="8"/>
      <c r="I3862" s="12" t="s">
        <v>13</v>
      </c>
      <c r="J3862" s="8"/>
      <c r="K3862" s="13" t="s">
        <v>13</v>
      </c>
      <c r="L3862" s="8"/>
      <c r="M3862" s="13" t="str">
        <f>$M$8</f>
        <v>BASE</v>
      </c>
      <c r="N3862" s="8"/>
      <c r="O3862" s="13" t="str">
        <f>$O$8</f>
        <v>SUPPLEMENTAL</v>
      </c>
      <c r="P3862" s="8"/>
      <c r="Q3862" s="13" t="str">
        <f>$Q$8</f>
        <v>BUDGET</v>
      </c>
      <c r="S3862" s="4"/>
      <c r="T3862" s="7"/>
      <c r="AH3862" s="5"/>
    </row>
    <row r="3863" spans="1:34" s="3" customFormat="1" ht="11.85" customHeight="1" x14ac:dyDescent="0.2">
      <c r="C3863" s="2"/>
      <c r="E3863" s="2"/>
      <c r="G3863" s="2"/>
      <c r="I3863" s="2"/>
      <c r="K3863" s="4"/>
      <c r="M3863" s="4"/>
      <c r="O3863" s="4"/>
      <c r="Q3863" s="4"/>
      <c r="S3863" s="4"/>
      <c r="T3863" s="7"/>
      <c r="AH3863" s="5"/>
    </row>
    <row r="3864" spans="1:34" s="3" customFormat="1" ht="11.85" customHeight="1" x14ac:dyDescent="0.2">
      <c r="A3864" s="14" t="s">
        <v>248</v>
      </c>
      <c r="C3864" s="2"/>
      <c r="E3864" s="2"/>
      <c r="G3864" s="2"/>
      <c r="I3864" s="2"/>
      <c r="K3864" s="4"/>
      <c r="M3864" s="4"/>
      <c r="O3864" s="4"/>
      <c r="Q3864" s="4"/>
      <c r="S3864" s="4"/>
      <c r="T3864" s="7"/>
      <c r="AH3864" s="5"/>
    </row>
    <row r="3865" spans="1:34" s="3" customFormat="1" ht="11.85" customHeight="1" x14ac:dyDescent="0.2">
      <c r="A3865" s="3" t="s">
        <v>1562</v>
      </c>
      <c r="C3865" s="2">
        <v>219305.23</v>
      </c>
      <c r="D3865" s="2"/>
      <c r="E3865" s="2">
        <v>222852.94</v>
      </c>
      <c r="F3865" s="2"/>
      <c r="G3865" s="2">
        <v>231871.68</v>
      </c>
      <c r="H3865" s="2"/>
      <c r="I3865" s="2">
        <v>261025</v>
      </c>
      <c r="J3865" s="2"/>
      <c r="K3865" s="4">
        <v>261025</v>
      </c>
      <c r="L3865" s="2"/>
      <c r="M3865" s="4">
        <v>272820</v>
      </c>
      <c r="N3865" s="2"/>
      <c r="O3865" s="4">
        <v>13998</v>
      </c>
      <c r="P3865" s="2"/>
      <c r="Q3865" s="4">
        <f t="shared" ref="Q3865:Q3872" si="111">M3865+O3865</f>
        <v>286818</v>
      </c>
      <c r="S3865" s="4"/>
      <c r="T3865" s="15"/>
      <c r="AH3865" s="5"/>
    </row>
    <row r="3866" spans="1:34" s="3" customFormat="1" ht="11.85" customHeight="1" x14ac:dyDescent="0.2">
      <c r="A3866" s="3" t="s">
        <v>1563</v>
      </c>
      <c r="C3866" s="2">
        <v>17158.68</v>
      </c>
      <c r="D3866" s="2"/>
      <c r="E3866" s="2">
        <v>25371.97</v>
      </c>
      <c r="F3866" s="2"/>
      <c r="G3866" s="2">
        <v>17304.07</v>
      </c>
      <c r="H3866" s="2"/>
      <c r="I3866" s="2">
        <v>15000</v>
      </c>
      <c r="J3866" s="2"/>
      <c r="K3866" s="4">
        <v>17100</v>
      </c>
      <c r="L3866" s="2"/>
      <c r="M3866" s="4">
        <v>17000</v>
      </c>
      <c r="N3866" s="2"/>
      <c r="O3866" s="4">
        <v>0</v>
      </c>
      <c r="P3866" s="2"/>
      <c r="Q3866" s="4">
        <f t="shared" si="111"/>
        <v>17000</v>
      </c>
      <c r="S3866" s="4"/>
      <c r="T3866" s="15"/>
      <c r="AH3866" s="5"/>
    </row>
    <row r="3867" spans="1:34" s="3" customFormat="1" ht="11.85" customHeight="1" x14ac:dyDescent="0.2">
      <c r="A3867" s="3" t="s">
        <v>1564</v>
      </c>
      <c r="C3867" s="2">
        <v>0</v>
      </c>
      <c r="D3867" s="2"/>
      <c r="E3867" s="2">
        <v>1200</v>
      </c>
      <c r="F3867" s="2"/>
      <c r="G3867" s="2">
        <v>1200</v>
      </c>
      <c r="H3867" s="2"/>
      <c r="I3867" s="2">
        <v>1200</v>
      </c>
      <c r="J3867" s="2"/>
      <c r="K3867" s="4">
        <v>1200</v>
      </c>
      <c r="L3867" s="2"/>
      <c r="M3867" s="4">
        <v>1200</v>
      </c>
      <c r="N3867" s="2"/>
      <c r="O3867" s="4">
        <v>0</v>
      </c>
      <c r="P3867" s="2"/>
      <c r="Q3867" s="4">
        <f t="shared" si="111"/>
        <v>1200</v>
      </c>
      <c r="S3867" s="4"/>
      <c r="T3867" s="15"/>
      <c r="AH3867" s="5"/>
    </row>
    <row r="3868" spans="1:34" s="3" customFormat="1" ht="11.85" customHeight="1" x14ac:dyDescent="0.2">
      <c r="A3868" s="3" t="s">
        <v>1565</v>
      </c>
      <c r="C3868" s="2">
        <v>56404.78</v>
      </c>
      <c r="D3868" s="2"/>
      <c r="E3868" s="2">
        <v>62802.77</v>
      </c>
      <c r="F3868" s="2"/>
      <c r="G3868" s="2">
        <v>75320.990000000005</v>
      </c>
      <c r="H3868" s="2"/>
      <c r="I3868" s="2">
        <v>88603</v>
      </c>
      <c r="J3868" s="2"/>
      <c r="K3868" s="4">
        <v>88603</v>
      </c>
      <c r="L3868" s="2"/>
      <c r="M3868" s="4">
        <v>102736</v>
      </c>
      <c r="N3868" s="2"/>
      <c r="O3868" s="4">
        <v>5708</v>
      </c>
      <c r="P3868" s="2"/>
      <c r="Q3868" s="4">
        <f t="shared" si="111"/>
        <v>108444</v>
      </c>
      <c r="S3868" s="4"/>
      <c r="T3868" s="15"/>
      <c r="AH3868" s="5"/>
    </row>
    <row r="3869" spans="1:34" s="3" customFormat="1" ht="11.85" customHeight="1" x14ac:dyDescent="0.2">
      <c r="A3869" s="3" t="s">
        <v>1566</v>
      </c>
      <c r="C3869" s="2">
        <v>26001.03</v>
      </c>
      <c r="D3869" s="2"/>
      <c r="E3869" s="2">
        <v>26787.919999999998</v>
      </c>
      <c r="F3869" s="2"/>
      <c r="G3869" s="2">
        <v>25756.35</v>
      </c>
      <c r="H3869" s="2"/>
      <c r="I3869" s="2">
        <v>29583</v>
      </c>
      <c r="J3869" s="2"/>
      <c r="K3869" s="4">
        <v>29583</v>
      </c>
      <c r="L3869" s="2"/>
      <c r="M3869" s="4">
        <v>31279</v>
      </c>
      <c r="N3869" s="2"/>
      <c r="O3869" s="4">
        <v>1510</v>
      </c>
      <c r="P3869" s="2"/>
      <c r="Q3869" s="4">
        <f t="shared" si="111"/>
        <v>32789</v>
      </c>
      <c r="S3869" s="4"/>
      <c r="T3869" s="15"/>
      <c r="AH3869" s="5"/>
    </row>
    <row r="3870" spans="1:34" ht="11.85" customHeight="1" x14ac:dyDescent="0.2">
      <c r="A3870" s="3" t="s">
        <v>1567</v>
      </c>
      <c r="C3870" s="2">
        <v>12723.37</v>
      </c>
      <c r="D3870" s="2"/>
      <c r="E3870" s="2">
        <v>15269.9</v>
      </c>
      <c r="F3870" s="2"/>
      <c r="G3870" s="2">
        <v>13529.54</v>
      </c>
      <c r="H3870" s="2"/>
      <c r="I3870" s="2">
        <v>13037</v>
      </c>
      <c r="J3870" s="2"/>
      <c r="K3870" s="4">
        <v>13037</v>
      </c>
      <c r="L3870" s="2"/>
      <c r="M3870" s="4">
        <v>16511</v>
      </c>
      <c r="N3870" s="2"/>
      <c r="O3870" s="4">
        <v>50</v>
      </c>
      <c r="P3870" s="2"/>
      <c r="Q3870" s="4">
        <f t="shared" si="111"/>
        <v>16561</v>
      </c>
      <c r="T3870" s="15"/>
    </row>
    <row r="3871" spans="1:34" ht="11.85" customHeight="1" x14ac:dyDescent="0.2">
      <c r="A3871" s="3" t="s">
        <v>1568</v>
      </c>
      <c r="C3871" s="2">
        <v>2013.09</v>
      </c>
      <c r="D3871" s="2"/>
      <c r="E3871" s="2">
        <v>203.59</v>
      </c>
      <c r="F3871" s="2"/>
      <c r="G3871" s="2">
        <v>1559.53</v>
      </c>
      <c r="H3871" s="2"/>
      <c r="I3871" s="2">
        <v>891</v>
      </c>
      <c r="J3871" s="2"/>
      <c r="K3871" s="4">
        <v>891</v>
      </c>
      <c r="L3871" s="2"/>
      <c r="M3871" s="4">
        <v>729</v>
      </c>
      <c r="N3871" s="2"/>
      <c r="O3871" s="4">
        <v>40</v>
      </c>
      <c r="P3871" s="2"/>
      <c r="Q3871" s="4">
        <f t="shared" si="111"/>
        <v>769</v>
      </c>
      <c r="T3871" s="15"/>
    </row>
    <row r="3872" spans="1:34" ht="11.85" customHeight="1" x14ac:dyDescent="0.2">
      <c r="A3872" s="3" t="s">
        <v>1569</v>
      </c>
      <c r="C3872" s="16">
        <v>17536.88</v>
      </c>
      <c r="D3872" s="2"/>
      <c r="E3872" s="16">
        <v>18912.740000000002</v>
      </c>
      <c r="F3872" s="2"/>
      <c r="G3872" s="16">
        <v>18440.84</v>
      </c>
      <c r="H3872" s="2"/>
      <c r="I3872" s="16">
        <v>21530</v>
      </c>
      <c r="J3872" s="2"/>
      <c r="K3872" s="17">
        <v>21530</v>
      </c>
      <c r="L3872" s="2"/>
      <c r="M3872" s="17">
        <v>22606</v>
      </c>
      <c r="N3872" s="2"/>
      <c r="O3872" s="17">
        <v>1093</v>
      </c>
      <c r="P3872" s="2"/>
      <c r="Q3872" s="17">
        <f t="shared" si="111"/>
        <v>23699</v>
      </c>
      <c r="T3872" s="15"/>
    </row>
    <row r="3873" spans="1:34" ht="11.85" customHeight="1" x14ac:dyDescent="0.2">
      <c r="A3873" s="3" t="s">
        <v>259</v>
      </c>
      <c r="C3873" s="2">
        <f>SUM(C3865:C3872)</f>
        <v>351143.06</v>
      </c>
      <c r="D3873" s="2"/>
      <c r="E3873" s="2">
        <f>SUM(E3865:E3872)</f>
        <v>373401.83</v>
      </c>
      <c r="F3873" s="2"/>
      <c r="G3873" s="2">
        <f>SUM(G3865:G3872)</f>
        <v>384983</v>
      </c>
      <c r="H3873" s="2"/>
      <c r="I3873" s="2">
        <f>SUM(I3865:I3872)</f>
        <v>430869</v>
      </c>
      <c r="J3873" s="2"/>
      <c r="K3873" s="4">
        <f>SUM(K3865:K3872)</f>
        <v>432969</v>
      </c>
      <c r="L3873" s="2"/>
      <c r="M3873" s="4">
        <f>SUM(M3865:M3872)</f>
        <v>464881</v>
      </c>
      <c r="N3873" s="2"/>
      <c r="O3873" s="4">
        <f>SUM(O3865:O3872)</f>
        <v>22399</v>
      </c>
      <c r="P3873" s="2"/>
      <c r="Q3873" s="4">
        <f>SUM(Q3865:Q3872)</f>
        <v>487280</v>
      </c>
      <c r="R3873" s="2"/>
      <c r="U3873" s="2"/>
    </row>
    <row r="3874" spans="1:34" ht="11.85" customHeight="1" x14ac:dyDescent="0.2">
      <c r="D3874" s="2"/>
      <c r="F3874" s="2"/>
      <c r="H3874" s="2"/>
      <c r="J3874" s="2"/>
      <c r="L3874" s="2"/>
      <c r="N3874" s="2"/>
      <c r="P3874" s="2"/>
    </row>
    <row r="3875" spans="1:34" ht="11.85" customHeight="1" x14ac:dyDescent="0.2">
      <c r="A3875" s="14" t="s">
        <v>260</v>
      </c>
      <c r="D3875" s="2"/>
      <c r="F3875" s="2"/>
      <c r="H3875" s="2"/>
      <c r="J3875" s="2"/>
      <c r="L3875" s="2"/>
      <c r="N3875" s="2"/>
      <c r="P3875" s="2"/>
    </row>
    <row r="3876" spans="1:34" ht="11.85" customHeight="1" x14ac:dyDescent="0.2">
      <c r="A3876" s="3" t="s">
        <v>1570</v>
      </c>
      <c r="C3876" s="2">
        <v>0</v>
      </c>
      <c r="D3876" s="2"/>
      <c r="E3876" s="2">
        <v>0</v>
      </c>
      <c r="F3876" s="2"/>
      <c r="G3876" s="2">
        <v>0</v>
      </c>
      <c r="H3876" s="2"/>
      <c r="I3876" s="2">
        <v>0</v>
      </c>
      <c r="J3876" s="2"/>
      <c r="K3876" s="4">
        <v>0</v>
      </c>
      <c r="L3876" s="2"/>
      <c r="M3876" s="4">
        <v>0</v>
      </c>
      <c r="N3876" s="2"/>
      <c r="O3876" s="4">
        <v>0</v>
      </c>
      <c r="P3876" s="2"/>
      <c r="Q3876" s="4">
        <f t="shared" ref="Q3876:Q3886" si="112">M3876+O3876</f>
        <v>0</v>
      </c>
      <c r="T3876" s="15"/>
    </row>
    <row r="3877" spans="1:34" ht="11.85" customHeight="1" x14ac:dyDescent="0.2">
      <c r="A3877" s="3" t="s">
        <v>1571</v>
      </c>
      <c r="C3877" s="2">
        <v>2366.66</v>
      </c>
      <c r="D3877" s="2"/>
      <c r="E3877" s="2">
        <v>1991.28</v>
      </c>
      <c r="F3877" s="2"/>
      <c r="G3877" s="2">
        <v>1529.27</v>
      </c>
      <c r="H3877" s="2"/>
      <c r="I3877" s="2">
        <v>2000</v>
      </c>
      <c r="J3877" s="2"/>
      <c r="K3877" s="4">
        <v>2000</v>
      </c>
      <c r="L3877" s="2"/>
      <c r="M3877" s="4">
        <v>2000</v>
      </c>
      <c r="N3877" s="2"/>
      <c r="O3877" s="4">
        <v>0</v>
      </c>
      <c r="P3877" s="2"/>
      <c r="Q3877" s="4">
        <f t="shared" si="112"/>
        <v>2000</v>
      </c>
      <c r="T3877" s="15"/>
    </row>
    <row r="3878" spans="1:34" ht="11.85" customHeight="1" x14ac:dyDescent="0.2">
      <c r="A3878" s="3" t="s">
        <v>1572</v>
      </c>
      <c r="C3878" s="2">
        <v>3161.75</v>
      </c>
      <c r="D3878" s="2"/>
      <c r="E3878" s="2">
        <v>3065</v>
      </c>
      <c r="F3878" s="2"/>
      <c r="G3878" s="2">
        <v>3094.87</v>
      </c>
      <c r="H3878" s="2"/>
      <c r="I3878" s="2">
        <v>10000</v>
      </c>
      <c r="J3878" s="2"/>
      <c r="K3878" s="4">
        <v>10000</v>
      </c>
      <c r="L3878" s="2"/>
      <c r="M3878" s="4">
        <v>10000</v>
      </c>
      <c r="N3878" s="2"/>
      <c r="O3878" s="4">
        <v>0</v>
      </c>
      <c r="P3878" s="2"/>
      <c r="Q3878" s="4">
        <f t="shared" si="112"/>
        <v>10000</v>
      </c>
      <c r="T3878" s="15"/>
    </row>
    <row r="3879" spans="1:34" ht="11.85" customHeight="1" x14ac:dyDescent="0.2">
      <c r="A3879" s="3" t="s">
        <v>1573</v>
      </c>
      <c r="C3879" s="2">
        <v>10100.48</v>
      </c>
      <c r="D3879" s="2"/>
      <c r="E3879" s="2">
        <v>9589.26</v>
      </c>
      <c r="F3879" s="2"/>
      <c r="G3879" s="2">
        <v>9429.89</v>
      </c>
      <c r="H3879" s="2"/>
      <c r="I3879" s="2">
        <v>15000</v>
      </c>
      <c r="J3879" s="2"/>
      <c r="K3879" s="4">
        <v>40175</v>
      </c>
      <c r="L3879" s="2"/>
      <c r="M3879" s="4">
        <v>15000</v>
      </c>
      <c r="N3879" s="2"/>
      <c r="O3879" s="4">
        <v>0</v>
      </c>
      <c r="P3879" s="2"/>
      <c r="Q3879" s="4">
        <f t="shared" si="112"/>
        <v>15000</v>
      </c>
      <c r="T3879" s="15"/>
    </row>
    <row r="3880" spans="1:34" ht="11.85" customHeight="1" x14ac:dyDescent="0.2">
      <c r="A3880" s="3" t="s">
        <v>1574</v>
      </c>
      <c r="C3880" s="2">
        <v>5131.72</v>
      </c>
      <c r="D3880" s="2"/>
      <c r="E3880" s="2">
        <v>5707.97</v>
      </c>
      <c r="F3880" s="2"/>
      <c r="G3880" s="2">
        <v>7213.89</v>
      </c>
      <c r="H3880" s="2"/>
      <c r="I3880" s="2">
        <v>6300</v>
      </c>
      <c r="J3880" s="2"/>
      <c r="K3880" s="4">
        <v>6300</v>
      </c>
      <c r="L3880" s="2"/>
      <c r="M3880" s="4">
        <v>7300</v>
      </c>
      <c r="N3880" s="2"/>
      <c r="O3880" s="4">
        <v>0</v>
      </c>
      <c r="P3880" s="2"/>
      <c r="Q3880" s="4">
        <f t="shared" si="112"/>
        <v>7300</v>
      </c>
      <c r="T3880" s="15"/>
    </row>
    <row r="3881" spans="1:34" ht="11.85" hidden="1" customHeight="1" x14ac:dyDescent="0.2">
      <c r="A3881" s="3" t="s">
        <v>1575</v>
      </c>
      <c r="C3881" s="2">
        <v>0</v>
      </c>
      <c r="D3881" s="2"/>
      <c r="E3881" s="2">
        <v>0</v>
      </c>
      <c r="F3881" s="2"/>
      <c r="G3881" s="2">
        <v>0</v>
      </c>
      <c r="H3881" s="2"/>
      <c r="I3881" s="2">
        <v>0</v>
      </c>
      <c r="J3881" s="2"/>
      <c r="K3881" s="4">
        <v>0</v>
      </c>
      <c r="L3881" s="2"/>
      <c r="M3881" s="4">
        <v>0</v>
      </c>
      <c r="N3881" s="2"/>
      <c r="O3881" s="4">
        <v>0</v>
      </c>
      <c r="P3881" s="2"/>
      <c r="Q3881" s="4">
        <f t="shared" si="112"/>
        <v>0</v>
      </c>
      <c r="T3881" s="15"/>
    </row>
    <row r="3882" spans="1:34" ht="11.85" customHeight="1" x14ac:dyDescent="0.2">
      <c r="A3882" s="3" t="s">
        <v>1576</v>
      </c>
      <c r="C3882" s="2">
        <v>60106.62</v>
      </c>
      <c r="D3882" s="2"/>
      <c r="E3882" s="2">
        <v>68177.88</v>
      </c>
      <c r="F3882" s="2"/>
      <c r="G3882" s="2">
        <v>89078.58</v>
      </c>
      <c r="H3882" s="2"/>
      <c r="I3882" s="2">
        <v>197210</v>
      </c>
      <c r="J3882" s="2"/>
      <c r="K3882" s="4">
        <v>197210</v>
      </c>
      <c r="L3882" s="2"/>
      <c r="M3882" s="4">
        <v>187000</v>
      </c>
      <c r="N3882" s="2"/>
      <c r="O3882" s="4">
        <v>0</v>
      </c>
      <c r="P3882" s="2"/>
      <c r="Q3882" s="4">
        <f t="shared" si="112"/>
        <v>187000</v>
      </c>
      <c r="T3882" s="15"/>
    </row>
    <row r="3883" spans="1:34" ht="11.85" customHeight="1" x14ac:dyDescent="0.2">
      <c r="A3883" s="3" t="s">
        <v>1577</v>
      </c>
      <c r="C3883" s="2">
        <v>0</v>
      </c>
      <c r="D3883" s="2"/>
      <c r="E3883" s="2">
        <v>18798.05</v>
      </c>
      <c r="F3883" s="2"/>
      <c r="G3883" s="2">
        <v>0</v>
      </c>
      <c r="H3883" s="2"/>
      <c r="I3883" s="2">
        <v>0</v>
      </c>
      <c r="J3883" s="2"/>
      <c r="K3883" s="4">
        <v>0</v>
      </c>
      <c r="L3883" s="2"/>
      <c r="M3883" s="4">
        <v>0</v>
      </c>
      <c r="N3883" s="2"/>
      <c r="O3883" s="4">
        <v>0</v>
      </c>
      <c r="P3883" s="2"/>
      <c r="Q3883" s="4">
        <f t="shared" si="112"/>
        <v>0</v>
      </c>
      <c r="T3883" s="15"/>
    </row>
    <row r="3884" spans="1:34" ht="11.85" customHeight="1" x14ac:dyDescent="0.2">
      <c r="A3884" s="3" t="s">
        <v>1578</v>
      </c>
      <c r="C3884" s="20">
        <v>0</v>
      </c>
      <c r="D3884" s="20"/>
      <c r="E3884" s="20">
        <v>0</v>
      </c>
      <c r="F3884" s="20"/>
      <c r="G3884" s="20">
        <v>0</v>
      </c>
      <c r="H3884" s="20"/>
      <c r="I3884" s="20">
        <v>0</v>
      </c>
      <c r="J3884" s="20"/>
      <c r="K3884" s="21">
        <v>0</v>
      </c>
      <c r="L3884" s="20"/>
      <c r="M3884" s="21">
        <v>0</v>
      </c>
      <c r="N3884" s="20"/>
      <c r="O3884" s="21">
        <v>0</v>
      </c>
      <c r="P3884" s="20"/>
      <c r="Q3884" s="21">
        <f>M3884+O3884</f>
        <v>0</v>
      </c>
      <c r="T3884" s="15"/>
    </row>
    <row r="3885" spans="1:34" ht="11.85" customHeight="1" x14ac:dyDescent="0.2">
      <c r="A3885" s="3" t="s">
        <v>1579</v>
      </c>
      <c r="C3885" s="20">
        <v>0</v>
      </c>
      <c r="D3885" s="20"/>
      <c r="E3885" s="20">
        <v>0</v>
      </c>
      <c r="F3885" s="20"/>
      <c r="G3885" s="20">
        <v>0</v>
      </c>
      <c r="H3885" s="20"/>
      <c r="I3885" s="20">
        <v>350</v>
      </c>
      <c r="J3885" s="20"/>
      <c r="K3885" s="21">
        <v>350</v>
      </c>
      <c r="L3885" s="20"/>
      <c r="M3885" s="21">
        <v>350</v>
      </c>
      <c r="N3885" s="20"/>
      <c r="O3885" s="21">
        <v>0</v>
      </c>
      <c r="P3885" s="20"/>
      <c r="Q3885" s="21">
        <f>M3885+O3885</f>
        <v>350</v>
      </c>
      <c r="T3885" s="15"/>
    </row>
    <row r="3886" spans="1:34" s="3" customFormat="1" ht="11.85" customHeight="1" x14ac:dyDescent="0.2">
      <c r="A3886" s="3" t="s">
        <v>1580</v>
      </c>
      <c r="C3886" s="16">
        <v>0</v>
      </c>
      <c r="D3886" s="2"/>
      <c r="E3886" s="16">
        <v>0</v>
      </c>
      <c r="F3886" s="2"/>
      <c r="G3886" s="16">
        <v>613</v>
      </c>
      <c r="H3886" s="2"/>
      <c r="I3886" s="16">
        <v>0</v>
      </c>
      <c r="J3886" s="2"/>
      <c r="K3886" s="17">
        <v>0</v>
      </c>
      <c r="L3886" s="2"/>
      <c r="M3886" s="17">
        <v>350</v>
      </c>
      <c r="N3886" s="2"/>
      <c r="O3886" s="17">
        <v>0</v>
      </c>
      <c r="P3886" s="2"/>
      <c r="Q3886" s="17">
        <f t="shared" si="112"/>
        <v>350</v>
      </c>
      <c r="R3886" s="2"/>
      <c r="S3886" s="4"/>
      <c r="T3886" s="15"/>
      <c r="AH3886" s="5"/>
    </row>
    <row r="3887" spans="1:34" s="3" customFormat="1" ht="11.85" customHeight="1" x14ac:dyDescent="0.2">
      <c r="A3887" s="3" t="s">
        <v>277</v>
      </c>
      <c r="C3887" s="2">
        <f>SUM(C3876:C3886)</f>
        <v>80867.23000000001</v>
      </c>
      <c r="D3887" s="2"/>
      <c r="E3887" s="2">
        <f>SUM(E3876:E3886)</f>
        <v>107329.44000000002</v>
      </c>
      <c r="F3887" s="2"/>
      <c r="G3887" s="2">
        <f>SUM(G3876:G3886)</f>
        <v>110959.5</v>
      </c>
      <c r="H3887" s="2"/>
      <c r="I3887" s="2">
        <f>SUM(I3876:I3886)</f>
        <v>230860</v>
      </c>
      <c r="J3887" s="2"/>
      <c r="K3887" s="4">
        <f>SUM(K3876:K3886)</f>
        <v>256035</v>
      </c>
      <c r="L3887" s="2"/>
      <c r="M3887" s="4">
        <f>SUM(M3876:M3886)</f>
        <v>222000</v>
      </c>
      <c r="N3887" s="2"/>
      <c r="O3887" s="4">
        <f>SUM(O3876:O3886)</f>
        <v>0</v>
      </c>
      <c r="P3887" s="2"/>
      <c r="Q3887" s="4">
        <f>SUM(Q3876:Q3886)</f>
        <v>222000</v>
      </c>
      <c r="S3887" s="4"/>
      <c r="T3887" s="7"/>
      <c r="AH3887" s="5"/>
    </row>
    <row r="3888" spans="1:34" s="3" customFormat="1" ht="11.85" customHeight="1" x14ac:dyDescent="0.2">
      <c r="C3888" s="2"/>
      <c r="D3888" s="2"/>
      <c r="E3888" s="2"/>
      <c r="F3888" s="2"/>
      <c r="G3888" s="2"/>
      <c r="H3888" s="2"/>
      <c r="I3888" s="2"/>
      <c r="J3888" s="2"/>
      <c r="K3888" s="4"/>
      <c r="L3888" s="2"/>
      <c r="M3888" s="4"/>
      <c r="N3888" s="2"/>
      <c r="O3888" s="4"/>
      <c r="P3888" s="2"/>
      <c r="Q3888" s="4"/>
      <c r="S3888" s="4"/>
      <c r="T3888" s="7"/>
      <c r="AH3888" s="5"/>
    </row>
    <row r="3889" spans="1:34" s="3" customFormat="1" ht="11.85" customHeight="1" x14ac:dyDescent="0.2">
      <c r="A3889" s="14" t="s">
        <v>278</v>
      </c>
      <c r="C3889" s="2"/>
      <c r="D3889" s="2"/>
      <c r="E3889" s="2"/>
      <c r="F3889" s="2"/>
      <c r="G3889" s="2"/>
      <c r="H3889" s="2"/>
      <c r="I3889" s="2"/>
      <c r="J3889" s="2"/>
      <c r="K3889" s="4"/>
      <c r="L3889" s="2"/>
      <c r="M3889" s="4"/>
      <c r="N3889" s="2"/>
      <c r="O3889" s="4"/>
      <c r="P3889" s="2"/>
      <c r="Q3889" s="4"/>
      <c r="S3889" s="4"/>
      <c r="T3889" s="7"/>
      <c r="AH3889" s="5"/>
    </row>
    <row r="3890" spans="1:34" s="3" customFormat="1" ht="11.85" customHeight="1" x14ac:dyDescent="0.2">
      <c r="A3890" s="3" t="s">
        <v>1581</v>
      </c>
      <c r="C3890" s="2">
        <v>1116.55</v>
      </c>
      <c r="D3890" s="2"/>
      <c r="E3890" s="2">
        <v>1211.07</v>
      </c>
      <c r="F3890" s="2"/>
      <c r="G3890" s="2">
        <v>1384.81</v>
      </c>
      <c r="H3890" s="2"/>
      <c r="I3890" s="2">
        <v>700</v>
      </c>
      <c r="J3890" s="2"/>
      <c r="K3890" s="4">
        <v>700</v>
      </c>
      <c r="L3890" s="2"/>
      <c r="M3890" s="4">
        <v>700</v>
      </c>
      <c r="N3890" s="2"/>
      <c r="O3890" s="4">
        <v>0</v>
      </c>
      <c r="P3890" s="2"/>
      <c r="Q3890" s="4">
        <f t="shared" ref="Q3890:Q3909" si="113">M3890+O3890</f>
        <v>700</v>
      </c>
      <c r="S3890" s="4"/>
      <c r="T3890" s="15"/>
      <c r="AH3890" s="5"/>
    </row>
    <row r="3891" spans="1:34" s="3" customFormat="1" ht="11.85" customHeight="1" x14ac:dyDescent="0.2">
      <c r="A3891" s="3" t="s">
        <v>1582</v>
      </c>
      <c r="C3891" s="2">
        <v>326.08999999999997</v>
      </c>
      <c r="D3891" s="2"/>
      <c r="E3891" s="2">
        <v>941.09</v>
      </c>
      <c r="F3891" s="2"/>
      <c r="G3891" s="2">
        <v>325.16000000000003</v>
      </c>
      <c r="H3891" s="2"/>
      <c r="I3891" s="2">
        <v>2250</v>
      </c>
      <c r="J3891" s="2"/>
      <c r="K3891" s="4">
        <v>2250</v>
      </c>
      <c r="L3891" s="2"/>
      <c r="M3891" s="4">
        <v>3195</v>
      </c>
      <c r="N3891" s="2"/>
      <c r="O3891" s="4">
        <v>0</v>
      </c>
      <c r="P3891" s="2"/>
      <c r="Q3891" s="4">
        <f t="shared" si="113"/>
        <v>3195</v>
      </c>
      <c r="S3891" s="4"/>
      <c r="T3891" s="15"/>
      <c r="AH3891" s="5"/>
    </row>
    <row r="3892" spans="1:34" s="3" customFormat="1" ht="11.85" customHeight="1" x14ac:dyDescent="0.2">
      <c r="A3892" s="3" t="s">
        <v>1583</v>
      </c>
      <c r="C3892" s="2">
        <v>4327.74</v>
      </c>
      <c r="D3892" s="2"/>
      <c r="E3892" s="2">
        <v>4756.49</v>
      </c>
      <c r="F3892" s="2"/>
      <c r="G3892" s="2">
        <v>4794.12</v>
      </c>
      <c r="H3892" s="2"/>
      <c r="I3892" s="2">
        <v>4500</v>
      </c>
      <c r="J3892" s="2"/>
      <c r="K3892" s="4">
        <v>4500</v>
      </c>
      <c r="L3892" s="2"/>
      <c r="M3892" s="4">
        <v>4500</v>
      </c>
      <c r="N3892" s="2"/>
      <c r="O3892" s="4">
        <v>0</v>
      </c>
      <c r="P3892" s="2"/>
      <c r="Q3892" s="4">
        <f t="shared" si="113"/>
        <v>4500</v>
      </c>
      <c r="S3892" s="4"/>
      <c r="T3892" s="15"/>
      <c r="AH3892" s="5"/>
    </row>
    <row r="3893" spans="1:34" s="3" customFormat="1" ht="11.85" customHeight="1" x14ac:dyDescent="0.2">
      <c r="A3893" s="3" t="s">
        <v>1584</v>
      </c>
      <c r="C3893" s="2">
        <v>90231.45</v>
      </c>
      <c r="D3893" s="2"/>
      <c r="E3893" s="2">
        <v>53994.97</v>
      </c>
      <c r="F3893" s="2"/>
      <c r="G3893" s="2">
        <v>40748.29</v>
      </c>
      <c r="H3893" s="2"/>
      <c r="I3893" s="2">
        <v>90000</v>
      </c>
      <c r="J3893" s="2"/>
      <c r="K3893" s="4">
        <v>88700</v>
      </c>
      <c r="L3893" s="2"/>
      <c r="M3893" s="4">
        <v>65000</v>
      </c>
      <c r="N3893" s="2"/>
      <c r="O3893" s="4">
        <v>0</v>
      </c>
      <c r="P3893" s="2"/>
      <c r="Q3893" s="4">
        <f t="shared" si="113"/>
        <v>65000</v>
      </c>
      <c r="S3893" s="4"/>
      <c r="T3893" s="15"/>
      <c r="AH3893" s="5"/>
    </row>
    <row r="3894" spans="1:34" s="3" customFormat="1" ht="11.85" customHeight="1" x14ac:dyDescent="0.2">
      <c r="A3894" s="3" t="s">
        <v>1585</v>
      </c>
      <c r="C3894" s="2">
        <v>7498.45</v>
      </c>
      <c r="D3894" s="2"/>
      <c r="E3894" s="2">
        <v>3210.24</v>
      </c>
      <c r="F3894" s="2"/>
      <c r="G3894" s="2">
        <v>874.39</v>
      </c>
      <c r="H3894" s="2"/>
      <c r="I3894" s="2">
        <v>5000</v>
      </c>
      <c r="J3894" s="2"/>
      <c r="K3894" s="4">
        <v>4847</v>
      </c>
      <c r="L3894" s="2"/>
      <c r="M3894" s="4">
        <v>5000</v>
      </c>
      <c r="N3894" s="2"/>
      <c r="O3894" s="4">
        <v>0</v>
      </c>
      <c r="P3894" s="2"/>
      <c r="Q3894" s="4">
        <f t="shared" si="113"/>
        <v>5000</v>
      </c>
      <c r="S3894" s="4"/>
      <c r="T3894" s="15"/>
      <c r="AH3894" s="5"/>
    </row>
    <row r="3895" spans="1:34" s="3" customFormat="1" ht="11.85" customHeight="1" x14ac:dyDescent="0.2">
      <c r="A3895" s="3" t="s">
        <v>1586</v>
      </c>
      <c r="C3895" s="2">
        <v>0</v>
      </c>
      <c r="D3895" s="2"/>
      <c r="E3895" s="2">
        <v>0</v>
      </c>
      <c r="F3895" s="2"/>
      <c r="G3895" s="2">
        <v>0</v>
      </c>
      <c r="H3895" s="2"/>
      <c r="I3895" s="2">
        <v>1000</v>
      </c>
      <c r="J3895" s="2"/>
      <c r="K3895" s="4">
        <v>1000</v>
      </c>
      <c r="L3895" s="2"/>
      <c r="M3895" s="4">
        <v>1000</v>
      </c>
      <c r="N3895" s="2"/>
      <c r="O3895" s="4">
        <v>0</v>
      </c>
      <c r="P3895" s="2"/>
      <c r="Q3895" s="4">
        <f t="shared" si="113"/>
        <v>1000</v>
      </c>
      <c r="S3895" s="4"/>
      <c r="T3895" s="15"/>
      <c r="AH3895" s="5"/>
    </row>
    <row r="3896" spans="1:34" s="3" customFormat="1" ht="11.85" customHeight="1" x14ac:dyDescent="0.2">
      <c r="A3896" s="3" t="s">
        <v>1587</v>
      </c>
      <c r="C3896" s="2">
        <v>69.87</v>
      </c>
      <c r="D3896" s="2"/>
      <c r="E3896" s="2">
        <v>0</v>
      </c>
      <c r="F3896" s="2"/>
      <c r="G3896" s="2">
        <v>20.68</v>
      </c>
      <c r="H3896" s="2"/>
      <c r="I3896" s="2">
        <v>100</v>
      </c>
      <c r="J3896" s="2"/>
      <c r="K3896" s="4">
        <v>100</v>
      </c>
      <c r="L3896" s="2"/>
      <c r="M3896" s="4">
        <v>100</v>
      </c>
      <c r="N3896" s="2"/>
      <c r="O3896" s="4">
        <v>0</v>
      </c>
      <c r="P3896" s="2"/>
      <c r="Q3896" s="4">
        <f t="shared" si="113"/>
        <v>100</v>
      </c>
      <c r="S3896" s="4"/>
      <c r="T3896" s="15"/>
      <c r="AH3896" s="5"/>
    </row>
    <row r="3897" spans="1:34" s="3" customFormat="1" ht="11.85" customHeight="1" x14ac:dyDescent="0.2">
      <c r="A3897" s="3" t="s">
        <v>1588</v>
      </c>
      <c r="C3897" s="2">
        <v>1141.52</v>
      </c>
      <c r="D3897" s="2"/>
      <c r="E3897" s="2">
        <v>216.01</v>
      </c>
      <c r="F3897" s="2"/>
      <c r="G3897" s="2">
        <v>281</v>
      </c>
      <c r="H3897" s="2"/>
      <c r="I3897" s="2">
        <v>1500</v>
      </c>
      <c r="J3897" s="2"/>
      <c r="K3897" s="4">
        <v>1500</v>
      </c>
      <c r="L3897" s="2"/>
      <c r="M3897" s="4">
        <v>1500</v>
      </c>
      <c r="N3897" s="2"/>
      <c r="O3897" s="4">
        <v>0</v>
      </c>
      <c r="P3897" s="2"/>
      <c r="Q3897" s="4">
        <f t="shared" si="113"/>
        <v>1500</v>
      </c>
      <c r="S3897" s="4"/>
      <c r="T3897" s="15"/>
      <c r="AH3897" s="5"/>
    </row>
    <row r="3898" spans="1:34" s="3" customFormat="1" ht="11.85" customHeight="1" x14ac:dyDescent="0.2">
      <c r="A3898" s="3" t="s">
        <v>1589</v>
      </c>
      <c r="C3898" s="2">
        <v>63230.05</v>
      </c>
      <c r="D3898" s="2"/>
      <c r="E3898" s="2">
        <v>123269.89</v>
      </c>
      <c r="F3898" s="2"/>
      <c r="G3898" s="2">
        <v>47104.09</v>
      </c>
      <c r="H3898" s="2"/>
      <c r="I3898" s="2">
        <v>75000</v>
      </c>
      <c r="J3898" s="2"/>
      <c r="K3898" s="4">
        <v>64900</v>
      </c>
      <c r="L3898" s="2"/>
      <c r="M3898" s="4">
        <v>50000</v>
      </c>
      <c r="N3898" s="2"/>
      <c r="O3898" s="4">
        <v>0</v>
      </c>
      <c r="P3898" s="2"/>
      <c r="Q3898" s="4">
        <f t="shared" si="113"/>
        <v>50000</v>
      </c>
      <c r="S3898" s="4"/>
      <c r="T3898" s="15"/>
      <c r="AH3898" s="5"/>
    </row>
    <row r="3899" spans="1:34" s="3" customFormat="1" ht="11.85" customHeight="1" x14ac:dyDescent="0.2">
      <c r="A3899" s="3" t="s">
        <v>1590</v>
      </c>
      <c r="C3899" s="2">
        <v>1929.54</v>
      </c>
      <c r="D3899" s="2"/>
      <c r="E3899" s="2">
        <v>439.41</v>
      </c>
      <c r="F3899" s="2"/>
      <c r="G3899" s="2">
        <v>2270.87</v>
      </c>
      <c r="H3899" s="2"/>
      <c r="I3899" s="2">
        <v>4000</v>
      </c>
      <c r="J3899" s="2"/>
      <c r="K3899" s="4">
        <v>4000</v>
      </c>
      <c r="L3899" s="2"/>
      <c r="M3899" s="4">
        <v>4000</v>
      </c>
      <c r="N3899" s="2"/>
      <c r="O3899" s="4">
        <v>0</v>
      </c>
      <c r="P3899" s="2"/>
      <c r="Q3899" s="4">
        <f t="shared" si="113"/>
        <v>4000</v>
      </c>
      <c r="S3899" s="4"/>
      <c r="T3899" s="15"/>
      <c r="AH3899" s="5"/>
    </row>
    <row r="3900" spans="1:34" s="3" customFormat="1" ht="11.85" customHeight="1" x14ac:dyDescent="0.2">
      <c r="A3900" s="3" t="s">
        <v>1591</v>
      </c>
      <c r="C3900" s="2">
        <v>20492.990000000002</v>
      </c>
      <c r="D3900" s="2"/>
      <c r="E3900" s="2">
        <v>9830.0300000000007</v>
      </c>
      <c r="F3900" s="2"/>
      <c r="G3900" s="2">
        <v>10443.790000000001</v>
      </c>
      <c r="H3900" s="2"/>
      <c r="I3900" s="2">
        <v>12000</v>
      </c>
      <c r="J3900" s="2"/>
      <c r="K3900" s="4">
        <v>21000</v>
      </c>
      <c r="L3900" s="2"/>
      <c r="M3900" s="4">
        <v>12000</v>
      </c>
      <c r="N3900" s="2"/>
      <c r="O3900" s="4">
        <v>9000</v>
      </c>
      <c r="P3900" s="2"/>
      <c r="Q3900" s="4">
        <f t="shared" si="113"/>
        <v>21000</v>
      </c>
      <c r="S3900" s="4"/>
      <c r="T3900" s="15"/>
      <c r="AH3900" s="5"/>
    </row>
    <row r="3901" spans="1:34" s="3" customFormat="1" ht="11.85" customHeight="1" x14ac:dyDescent="0.2">
      <c r="A3901" s="3" t="s">
        <v>1592</v>
      </c>
      <c r="C3901" s="2">
        <v>1005.85</v>
      </c>
      <c r="D3901" s="2"/>
      <c r="E3901" s="2">
        <v>500.74</v>
      </c>
      <c r="F3901" s="2"/>
      <c r="G3901" s="2">
        <v>300</v>
      </c>
      <c r="H3901" s="2"/>
      <c r="I3901" s="2">
        <v>1500</v>
      </c>
      <c r="J3901" s="2"/>
      <c r="K3901" s="4">
        <v>1500</v>
      </c>
      <c r="L3901" s="2"/>
      <c r="M3901" s="4">
        <v>1500</v>
      </c>
      <c r="N3901" s="2"/>
      <c r="O3901" s="4">
        <v>0</v>
      </c>
      <c r="P3901" s="2"/>
      <c r="Q3901" s="4">
        <f t="shared" si="113"/>
        <v>1500</v>
      </c>
      <c r="S3901" s="4"/>
      <c r="T3901" s="15"/>
      <c r="AH3901" s="5"/>
    </row>
    <row r="3902" spans="1:34" ht="11.85" customHeight="1" x14ac:dyDescent="0.2">
      <c r="A3902" s="3" t="s">
        <v>1593</v>
      </c>
      <c r="C3902" s="2">
        <v>469</v>
      </c>
      <c r="D3902" s="2"/>
      <c r="E3902" s="2">
        <v>673</v>
      </c>
      <c r="F3902" s="2"/>
      <c r="G3902" s="2">
        <v>1319</v>
      </c>
      <c r="H3902" s="2"/>
      <c r="I3902" s="2">
        <v>500</v>
      </c>
      <c r="J3902" s="2"/>
      <c r="K3902" s="4">
        <v>953</v>
      </c>
      <c r="L3902" s="2"/>
      <c r="M3902" s="4">
        <v>800</v>
      </c>
      <c r="N3902" s="2"/>
      <c r="O3902" s="4">
        <v>0</v>
      </c>
      <c r="P3902" s="2"/>
      <c r="Q3902" s="4">
        <f t="shared" si="113"/>
        <v>800</v>
      </c>
      <c r="T3902" s="15"/>
    </row>
    <row r="3903" spans="1:34" ht="11.85" hidden="1" customHeight="1" x14ac:dyDescent="0.2">
      <c r="A3903" s="3" t="s">
        <v>1594</v>
      </c>
      <c r="C3903" s="2">
        <v>0</v>
      </c>
      <c r="D3903" s="2"/>
      <c r="E3903" s="2">
        <v>0</v>
      </c>
      <c r="F3903" s="2"/>
      <c r="G3903" s="2">
        <v>0</v>
      </c>
      <c r="H3903" s="2"/>
      <c r="I3903" s="2">
        <v>0</v>
      </c>
      <c r="J3903" s="2"/>
      <c r="K3903" s="4">
        <v>0</v>
      </c>
      <c r="L3903" s="2"/>
      <c r="M3903" s="4">
        <v>0</v>
      </c>
      <c r="N3903" s="2"/>
      <c r="O3903" s="4">
        <v>0</v>
      </c>
      <c r="P3903" s="2"/>
      <c r="Q3903" s="4">
        <f t="shared" si="113"/>
        <v>0</v>
      </c>
      <c r="T3903" s="15"/>
    </row>
    <row r="3904" spans="1:34" ht="11.85" customHeight="1" x14ac:dyDescent="0.2">
      <c r="A3904" s="3" t="s">
        <v>1595</v>
      </c>
      <c r="C3904" s="2">
        <v>0</v>
      </c>
      <c r="D3904" s="2"/>
      <c r="E3904" s="2">
        <v>249.74</v>
      </c>
      <c r="F3904" s="2"/>
      <c r="G3904" s="2">
        <v>1.99</v>
      </c>
      <c r="H3904" s="2"/>
      <c r="I3904" s="2">
        <v>20</v>
      </c>
      <c r="J3904" s="2"/>
      <c r="K3904" s="4">
        <v>20</v>
      </c>
      <c r="L3904" s="2"/>
      <c r="M3904" s="4">
        <v>20</v>
      </c>
      <c r="N3904" s="2"/>
      <c r="O3904" s="4">
        <v>0</v>
      </c>
      <c r="P3904" s="2"/>
      <c r="Q3904" s="4">
        <f t="shared" si="113"/>
        <v>20</v>
      </c>
      <c r="T3904" s="15"/>
    </row>
    <row r="3905" spans="1:34" ht="11.85" customHeight="1" x14ac:dyDescent="0.2">
      <c r="A3905" s="3" t="s">
        <v>1596</v>
      </c>
      <c r="C3905" s="2">
        <v>3947.08</v>
      </c>
      <c r="D3905" s="2"/>
      <c r="E3905" s="2">
        <v>2204.31</v>
      </c>
      <c r="F3905" s="2"/>
      <c r="G3905" s="2">
        <v>3145.22</v>
      </c>
      <c r="H3905" s="2"/>
      <c r="I3905" s="2">
        <v>4100</v>
      </c>
      <c r="J3905" s="2"/>
      <c r="K3905" s="4">
        <v>4100</v>
      </c>
      <c r="L3905" s="2"/>
      <c r="M3905" s="4">
        <v>4100</v>
      </c>
      <c r="N3905" s="2"/>
      <c r="O3905" s="4">
        <v>0</v>
      </c>
      <c r="P3905" s="2"/>
      <c r="Q3905" s="4">
        <f t="shared" si="113"/>
        <v>4100</v>
      </c>
      <c r="T3905" s="15"/>
    </row>
    <row r="3906" spans="1:34" ht="11.85" customHeight="1" x14ac:dyDescent="0.2">
      <c r="A3906" s="3" t="s">
        <v>1597</v>
      </c>
      <c r="C3906" s="2">
        <v>0</v>
      </c>
      <c r="D3906" s="2"/>
      <c r="E3906" s="2">
        <v>0</v>
      </c>
      <c r="F3906" s="2"/>
      <c r="G3906" s="2">
        <v>0</v>
      </c>
      <c r="H3906" s="2"/>
      <c r="I3906" s="2">
        <v>100</v>
      </c>
      <c r="J3906" s="2"/>
      <c r="K3906" s="4">
        <v>100</v>
      </c>
      <c r="L3906" s="2"/>
      <c r="M3906" s="4">
        <v>100</v>
      </c>
      <c r="N3906" s="2"/>
      <c r="O3906" s="4">
        <v>0</v>
      </c>
      <c r="P3906" s="2"/>
      <c r="Q3906" s="4">
        <f t="shared" si="113"/>
        <v>100</v>
      </c>
      <c r="T3906" s="15"/>
    </row>
    <row r="3907" spans="1:34" ht="11.85" customHeight="1" x14ac:dyDescent="0.2">
      <c r="A3907" s="3" t="s">
        <v>1598</v>
      </c>
      <c r="C3907" s="2">
        <v>0</v>
      </c>
      <c r="D3907" s="2"/>
      <c r="E3907" s="2">
        <v>0</v>
      </c>
      <c r="F3907" s="2"/>
      <c r="G3907" s="2">
        <v>0</v>
      </c>
      <c r="H3907" s="2"/>
      <c r="I3907" s="2">
        <v>18000</v>
      </c>
      <c r="J3907" s="2"/>
      <c r="K3907" s="4">
        <v>12000</v>
      </c>
      <c r="L3907" s="2"/>
      <c r="M3907" s="4">
        <v>18000</v>
      </c>
      <c r="N3907" s="2"/>
      <c r="O3907" s="4">
        <v>0</v>
      </c>
      <c r="P3907" s="2"/>
      <c r="Q3907" s="4">
        <f t="shared" si="113"/>
        <v>18000</v>
      </c>
      <c r="T3907" s="15"/>
    </row>
    <row r="3908" spans="1:34" ht="11.85" customHeight="1" x14ac:dyDescent="0.2">
      <c r="A3908" s="3" t="s">
        <v>1599</v>
      </c>
      <c r="C3908" s="2">
        <v>3050</v>
      </c>
      <c r="D3908" s="2"/>
      <c r="E3908" s="2">
        <v>6879.48</v>
      </c>
      <c r="F3908" s="2"/>
      <c r="G3908" s="2">
        <v>3497</v>
      </c>
      <c r="H3908" s="2"/>
      <c r="I3908" s="2">
        <v>5000</v>
      </c>
      <c r="J3908" s="2"/>
      <c r="K3908" s="4">
        <v>5000</v>
      </c>
      <c r="L3908" s="2"/>
      <c r="M3908" s="4">
        <v>5000</v>
      </c>
      <c r="N3908" s="2"/>
      <c r="O3908" s="4">
        <v>0</v>
      </c>
      <c r="P3908" s="2"/>
      <c r="Q3908" s="4">
        <f t="shared" si="113"/>
        <v>5000</v>
      </c>
      <c r="T3908" s="15"/>
    </row>
    <row r="3909" spans="1:34" ht="11.85" customHeight="1" x14ac:dyDescent="0.2">
      <c r="A3909" s="3" t="s">
        <v>1600</v>
      </c>
      <c r="C3909" s="16">
        <v>8891.69</v>
      </c>
      <c r="D3909" s="2"/>
      <c r="E3909" s="16">
        <v>6679.88</v>
      </c>
      <c r="F3909" s="2"/>
      <c r="G3909" s="16">
        <v>8997.76</v>
      </c>
      <c r="H3909" s="2"/>
      <c r="I3909" s="16">
        <v>8820</v>
      </c>
      <c r="J3909" s="2"/>
      <c r="K3909" s="17">
        <v>8820</v>
      </c>
      <c r="L3909" s="2"/>
      <c r="M3909" s="17">
        <v>6600</v>
      </c>
      <c r="N3909" s="2"/>
      <c r="O3909" s="17">
        <v>0</v>
      </c>
      <c r="P3909" s="2"/>
      <c r="Q3909" s="17">
        <f t="shared" si="113"/>
        <v>6600</v>
      </c>
      <c r="T3909" s="15"/>
    </row>
    <row r="3910" spans="1:34" ht="11.85" customHeight="1" x14ac:dyDescent="0.2">
      <c r="A3910" s="3" t="s">
        <v>300</v>
      </c>
      <c r="C3910" s="2">
        <f>SUM(C3890:C3900)+SUM(C3901:C3909)</f>
        <v>207727.87</v>
      </c>
      <c r="D3910" s="2"/>
      <c r="E3910" s="2">
        <f>SUM(E3890:E3900)+SUM(E3901:E3909)</f>
        <v>215056.35</v>
      </c>
      <c r="F3910" s="2"/>
      <c r="G3910" s="2">
        <f>SUM(G3890:G3900)+SUM(G3901:G3909)</f>
        <v>125508.17000000001</v>
      </c>
      <c r="H3910" s="2"/>
      <c r="I3910" s="2">
        <f>SUM(I3890:I3900)+SUM(I3901:I3909)</f>
        <v>234090</v>
      </c>
      <c r="J3910" s="2"/>
      <c r="K3910" s="4">
        <f>SUM(K3890:K3900)+SUM(K3901:K3909)</f>
        <v>225990</v>
      </c>
      <c r="L3910" s="2"/>
      <c r="M3910" s="4">
        <f>SUM(M3890:M3900)+SUM(M3901:M3909)</f>
        <v>183115</v>
      </c>
      <c r="N3910" s="2"/>
      <c r="O3910" s="4">
        <f>SUM(O3890:O3900)+SUM(O3901:O3909)</f>
        <v>9000</v>
      </c>
      <c r="P3910" s="2"/>
      <c r="Q3910" s="4">
        <f>SUM(Q3890:Q3900)+SUM(Q3901:Q3909)</f>
        <v>192115</v>
      </c>
      <c r="U3910" s="2"/>
    </row>
    <row r="3911" spans="1:34" ht="11.85" customHeight="1" x14ac:dyDescent="0.2"/>
    <row r="3912" spans="1:34" ht="11.85" customHeight="1" x14ac:dyDescent="0.2">
      <c r="A3912" s="3" t="s">
        <v>1601</v>
      </c>
      <c r="C3912" s="20">
        <v>0</v>
      </c>
      <c r="D3912" s="2"/>
      <c r="E3912" s="20">
        <v>0</v>
      </c>
      <c r="F3912" s="2"/>
      <c r="G3912" s="20">
        <v>0</v>
      </c>
      <c r="H3912" s="2"/>
      <c r="I3912" s="20">
        <v>0</v>
      </c>
      <c r="J3912" s="2"/>
      <c r="K3912" s="21">
        <v>0</v>
      </c>
      <c r="L3912" s="2"/>
      <c r="M3912" s="21">
        <v>0</v>
      </c>
      <c r="N3912" s="2"/>
      <c r="O3912" s="21">
        <v>0</v>
      </c>
      <c r="P3912" s="2"/>
      <c r="Q3912" s="21">
        <f>M3912+O3912</f>
        <v>0</v>
      </c>
    </row>
    <row r="3913" spans="1:34" ht="11.85" customHeight="1" x14ac:dyDescent="0.2">
      <c r="A3913" s="3" t="s">
        <v>1602</v>
      </c>
      <c r="C3913" s="16">
        <v>0</v>
      </c>
      <c r="D3913" s="2"/>
      <c r="E3913" s="16">
        <v>0</v>
      </c>
      <c r="F3913" s="2"/>
      <c r="G3913" s="16">
        <v>0</v>
      </c>
      <c r="H3913" s="2"/>
      <c r="I3913" s="16">
        <v>0</v>
      </c>
      <c r="J3913" s="2"/>
      <c r="K3913" s="17">
        <v>0</v>
      </c>
      <c r="L3913" s="2"/>
      <c r="M3913" s="17">
        <v>0</v>
      </c>
      <c r="N3913" s="2"/>
      <c r="O3913" s="17">
        <v>0</v>
      </c>
      <c r="P3913" s="2"/>
      <c r="Q3913" s="17">
        <f>M3913+O3913</f>
        <v>0</v>
      </c>
    </row>
    <row r="3914" spans="1:34" ht="11.85" customHeight="1" x14ac:dyDescent="0.2">
      <c r="A3914" s="3" t="s">
        <v>303</v>
      </c>
      <c r="C3914" s="2">
        <f>SUM(C3912:C3913)</f>
        <v>0</v>
      </c>
      <c r="D3914" s="2"/>
      <c r="E3914" s="2">
        <f>SUM(E3912:E3913)</f>
        <v>0</v>
      </c>
      <c r="F3914" s="2"/>
      <c r="G3914" s="2">
        <f>SUM(G3912:G3913)</f>
        <v>0</v>
      </c>
      <c r="H3914" s="2"/>
      <c r="I3914" s="2">
        <f>SUM(I3912:I3913)</f>
        <v>0</v>
      </c>
      <c r="J3914" s="2"/>
      <c r="K3914" s="4">
        <f>SUM(K3912:K3913)</f>
        <v>0</v>
      </c>
      <c r="L3914" s="2"/>
      <c r="M3914" s="4">
        <f>SUM(M3912:M3913)</f>
        <v>0</v>
      </c>
      <c r="N3914" s="2"/>
      <c r="O3914" s="4">
        <f>SUM(O3912:O3913)</f>
        <v>0</v>
      </c>
      <c r="P3914" s="2"/>
      <c r="Q3914" s="4">
        <f>SUM(Q3912:Q3913)</f>
        <v>0</v>
      </c>
    </row>
    <row r="3915" spans="1:34" ht="11.85" customHeight="1" x14ac:dyDescent="0.2">
      <c r="D3915" s="2"/>
      <c r="F3915" s="2"/>
      <c r="H3915" s="2"/>
      <c r="J3915" s="2"/>
      <c r="L3915" s="2"/>
      <c r="N3915" s="2"/>
      <c r="P3915" s="2"/>
    </row>
    <row r="3916" spans="1:34" ht="11.85" customHeight="1" x14ac:dyDescent="0.2">
      <c r="D3916" s="2"/>
      <c r="F3916" s="2"/>
      <c r="H3916" s="2"/>
      <c r="J3916" s="2"/>
      <c r="L3916" s="2"/>
      <c r="N3916" s="2"/>
      <c r="P3916" s="2"/>
    </row>
    <row r="3917" spans="1:34" ht="11.85" customHeight="1" x14ac:dyDescent="0.2">
      <c r="D3917" s="2"/>
      <c r="F3917" s="2"/>
      <c r="H3917" s="2"/>
      <c r="J3917" s="2"/>
      <c r="L3917" s="2"/>
      <c r="N3917" s="2"/>
      <c r="P3917" s="2"/>
    </row>
    <row r="3918" spans="1:34" s="3" customFormat="1" ht="11.85" customHeight="1" x14ac:dyDescent="0.2">
      <c r="C3918" s="2"/>
      <c r="D3918" s="2"/>
      <c r="E3918" s="2"/>
      <c r="F3918" s="2"/>
      <c r="G3918" s="2"/>
      <c r="H3918" s="2"/>
      <c r="I3918" s="2"/>
      <c r="J3918" s="2"/>
      <c r="K3918" s="4"/>
      <c r="L3918" s="2"/>
      <c r="M3918" s="4"/>
      <c r="N3918" s="2"/>
      <c r="O3918" s="4"/>
      <c r="P3918" s="2"/>
      <c r="Q3918" s="4"/>
      <c r="S3918" s="4"/>
      <c r="T3918" s="7"/>
      <c r="AH3918" s="5"/>
    </row>
    <row r="3919" spans="1:34" s="3" customFormat="1" ht="11.85" customHeight="1" x14ac:dyDescent="0.2">
      <c r="C3919" s="2"/>
      <c r="D3919" s="2"/>
      <c r="E3919" s="2"/>
      <c r="F3919" s="2"/>
      <c r="G3919" s="2"/>
      <c r="H3919" s="2"/>
      <c r="I3919" s="2"/>
      <c r="J3919" s="2"/>
      <c r="K3919" s="4"/>
      <c r="L3919" s="2"/>
      <c r="M3919" s="4"/>
      <c r="N3919" s="2"/>
      <c r="O3919" s="4"/>
      <c r="P3919" s="2"/>
      <c r="Q3919" s="4"/>
      <c r="S3919" s="4"/>
      <c r="T3919" s="7"/>
      <c r="AH3919" s="5"/>
    </row>
    <row r="3920" spans="1:34" s="3" customFormat="1" ht="11.85" customHeight="1" x14ac:dyDescent="0.2">
      <c r="C3920" s="2"/>
      <c r="D3920" s="2"/>
      <c r="E3920" s="2"/>
      <c r="F3920" s="2"/>
      <c r="G3920" s="2"/>
      <c r="H3920" s="2"/>
      <c r="I3920" s="2"/>
      <c r="J3920" s="2"/>
      <c r="K3920" s="4"/>
      <c r="L3920" s="2"/>
      <c r="M3920" s="4"/>
      <c r="N3920" s="2"/>
      <c r="O3920" s="4"/>
      <c r="P3920" s="2"/>
      <c r="Q3920" s="4"/>
      <c r="S3920" s="4"/>
      <c r="T3920" s="7"/>
      <c r="AH3920" s="5"/>
    </row>
    <row r="3921" spans="1:34" s="3" customFormat="1" ht="11.85" customHeight="1" x14ac:dyDescent="0.2">
      <c r="A3921" s="1"/>
      <c r="B3921" s="1"/>
      <c r="C3921" s="2"/>
      <c r="E3921" s="2" t="str">
        <f>$E$1</f>
        <v>CITY OF BRADY</v>
      </c>
      <c r="G3921" s="2"/>
      <c r="I3921" s="2"/>
      <c r="K3921" s="4"/>
      <c r="M3921" s="4"/>
      <c r="O3921" s="4"/>
      <c r="Q3921" s="4"/>
      <c r="S3921" s="4"/>
      <c r="T3921" s="7"/>
      <c r="AH3921" s="5"/>
    </row>
    <row r="3922" spans="1:34" s="3" customFormat="1" ht="11.85" customHeight="1" x14ac:dyDescent="0.2">
      <c r="C3922" s="2"/>
      <c r="E3922" s="2" t="str">
        <f>$E$2</f>
        <v>BUDGET REPORT</v>
      </c>
      <c r="G3922" s="2"/>
      <c r="I3922" s="2"/>
      <c r="K3922" s="4"/>
      <c r="M3922" s="4"/>
      <c r="O3922" s="4"/>
      <c r="Q3922" s="4"/>
      <c r="S3922" s="4"/>
      <c r="T3922" s="7"/>
      <c r="AH3922" s="5"/>
    </row>
    <row r="3923" spans="1:34" s="3" customFormat="1" ht="11.85" customHeight="1" x14ac:dyDescent="0.2">
      <c r="C3923" s="2"/>
      <c r="E3923" s="2" t="str">
        <f>$E$3</f>
        <v>FISCAL YEAR 2017 - 2018</v>
      </c>
      <c r="G3923" s="2"/>
      <c r="I3923" s="2"/>
      <c r="K3923" s="4"/>
      <c r="M3923" s="4"/>
      <c r="O3923" s="4"/>
      <c r="Q3923" s="4"/>
      <c r="S3923" s="4"/>
      <c r="T3923" s="7"/>
      <c r="AH3923" s="5"/>
    </row>
    <row r="3924" spans="1:34" s="3" customFormat="1" ht="11.85" customHeight="1" x14ac:dyDescent="0.2">
      <c r="A3924" s="3" t="s">
        <v>1543</v>
      </c>
      <c r="C3924" s="2"/>
      <c r="E3924" s="2"/>
      <c r="G3924" s="2"/>
      <c r="I3924" s="2"/>
      <c r="K3924" s="4"/>
      <c r="M3924" s="4"/>
      <c r="O3924" s="4"/>
      <c r="Q3924" s="4"/>
      <c r="S3924" s="4"/>
      <c r="T3924" s="7"/>
      <c r="AH3924" s="5"/>
    </row>
    <row r="3925" spans="1:34" s="3" customFormat="1" ht="11.85" customHeight="1" x14ac:dyDescent="0.2">
      <c r="A3925" s="3" t="s">
        <v>1561</v>
      </c>
      <c r="C3925" s="2"/>
      <c r="E3925" s="2"/>
      <c r="G3925" s="2"/>
      <c r="I3925" s="2"/>
      <c r="K3925" s="4"/>
      <c r="M3925" s="4"/>
      <c r="O3925" s="4"/>
      <c r="Q3925" s="4"/>
      <c r="S3925" s="4"/>
      <c r="T3925" s="7"/>
      <c r="AH3925" s="5"/>
    </row>
    <row r="3926" spans="1:34" s="3" customFormat="1" ht="11.85" customHeight="1" x14ac:dyDescent="0.2">
      <c r="C3926" s="2"/>
      <c r="E3926" s="2"/>
      <c r="G3926" s="2"/>
      <c r="I3926" s="49" t="str">
        <f>$I$6</f>
        <v>(----- 2016-2017 ------)</v>
      </c>
      <c r="J3926" s="49"/>
      <c r="K3926" s="49"/>
      <c r="L3926" s="8"/>
      <c r="M3926" s="49" t="str">
        <f>$M$6</f>
        <v>2017-2018</v>
      </c>
      <c r="N3926" s="49"/>
      <c r="O3926" s="49"/>
      <c r="P3926" s="49"/>
      <c r="Q3926" s="49"/>
      <c r="S3926" s="4"/>
      <c r="T3926" s="7"/>
      <c r="AH3926" s="5"/>
    </row>
    <row r="3927" spans="1:34" s="3" customFormat="1" ht="11.85" customHeight="1" x14ac:dyDescent="0.2">
      <c r="C3927" s="9" t="str">
        <f>$C$7</f>
        <v>2013-2014</v>
      </c>
      <c r="D3927" s="8"/>
      <c r="E3927" s="9" t="str">
        <f>$E$7</f>
        <v>2014-2015</v>
      </c>
      <c r="F3927" s="8"/>
      <c r="G3927" s="9" t="str">
        <f>$G$7</f>
        <v>2015-2016</v>
      </c>
      <c r="H3927" s="8"/>
      <c r="I3927" s="9" t="s">
        <v>9</v>
      </c>
      <c r="J3927" s="8"/>
      <c r="K3927" s="10" t="str">
        <f>+$K$7</f>
        <v>PROJECTED</v>
      </c>
      <c r="L3927" s="8"/>
      <c r="M3927" s="10" t="str">
        <f>$M$7</f>
        <v>2017-2018</v>
      </c>
      <c r="N3927" s="8"/>
      <c r="O3927" s="10" t="str">
        <f>$O$7</f>
        <v>2017-2018</v>
      </c>
      <c r="P3927" s="8"/>
      <c r="Q3927" s="10" t="str">
        <f>$Q$7</f>
        <v>APPROVED</v>
      </c>
      <c r="S3927" s="4"/>
      <c r="T3927" s="7"/>
      <c r="AH3927" s="5"/>
    </row>
    <row r="3928" spans="1:34" s="3" customFormat="1" ht="11.85" customHeight="1" x14ac:dyDescent="0.2">
      <c r="A3928" s="11" t="s">
        <v>247</v>
      </c>
      <c r="C3928" s="12" t="s">
        <v>12</v>
      </c>
      <c r="D3928" s="8"/>
      <c r="E3928" s="12" t="s">
        <v>12</v>
      </c>
      <c r="F3928" s="8"/>
      <c r="G3928" s="12" t="s">
        <v>12</v>
      </c>
      <c r="H3928" s="8"/>
      <c r="I3928" s="12" t="s">
        <v>13</v>
      </c>
      <c r="J3928" s="8"/>
      <c r="K3928" s="13" t="s">
        <v>13</v>
      </c>
      <c r="L3928" s="8"/>
      <c r="M3928" s="13" t="str">
        <f>$M$8</f>
        <v>BASE</v>
      </c>
      <c r="N3928" s="8"/>
      <c r="O3928" s="13" t="str">
        <f>$O$8</f>
        <v>SUPPLEMENTAL</v>
      </c>
      <c r="P3928" s="8"/>
      <c r="Q3928" s="13" t="str">
        <f>$Q$8</f>
        <v>BUDGET</v>
      </c>
      <c r="S3928" s="4"/>
      <c r="T3928" s="7"/>
      <c r="AH3928" s="5"/>
    </row>
    <row r="3929" spans="1:34" s="3" customFormat="1" ht="11.85" customHeight="1" x14ac:dyDescent="0.2">
      <c r="C3929" s="2"/>
      <c r="D3929" s="2"/>
      <c r="E3929" s="2"/>
      <c r="F3929" s="2"/>
      <c r="G3929" s="2"/>
      <c r="H3929" s="2"/>
      <c r="I3929" s="2"/>
      <c r="J3929" s="2"/>
      <c r="K3929" s="4"/>
      <c r="L3929" s="2"/>
      <c r="M3929" s="4"/>
      <c r="N3929" s="2"/>
      <c r="O3929" s="4"/>
      <c r="P3929" s="2"/>
      <c r="Q3929" s="4"/>
      <c r="S3929" s="4"/>
      <c r="T3929" s="7"/>
      <c r="AH3929" s="5"/>
    </row>
    <row r="3930" spans="1:34" s="3" customFormat="1" ht="11.85" customHeight="1" x14ac:dyDescent="0.2">
      <c r="A3930" s="14" t="s">
        <v>959</v>
      </c>
      <c r="C3930" s="2"/>
      <c r="D3930" s="2"/>
      <c r="E3930" s="2"/>
      <c r="F3930" s="2"/>
      <c r="G3930" s="2"/>
      <c r="H3930" s="2"/>
      <c r="I3930" s="2"/>
      <c r="J3930" s="2"/>
      <c r="K3930" s="4"/>
      <c r="L3930" s="2"/>
      <c r="M3930" s="4"/>
      <c r="N3930" s="2"/>
      <c r="O3930" s="4"/>
      <c r="P3930" s="2"/>
      <c r="Q3930" s="4"/>
      <c r="S3930" s="4"/>
      <c r="T3930" s="7"/>
      <c r="AH3930" s="5"/>
    </row>
    <row r="3931" spans="1:34" s="3" customFormat="1" ht="11.85" customHeight="1" x14ac:dyDescent="0.2">
      <c r="A3931" s="3" t="s">
        <v>1603</v>
      </c>
      <c r="C3931" s="2">
        <v>0</v>
      </c>
      <c r="D3931" s="2"/>
      <c r="E3931" s="2">
        <v>0</v>
      </c>
      <c r="F3931" s="2"/>
      <c r="G3931" s="2">
        <v>0</v>
      </c>
      <c r="H3931" s="2"/>
      <c r="I3931" s="2">
        <v>0</v>
      </c>
      <c r="J3931" s="2"/>
      <c r="K3931" s="4">
        <v>0</v>
      </c>
      <c r="L3931" s="2"/>
      <c r="M3931" s="4">
        <v>0</v>
      </c>
      <c r="N3931" s="2"/>
      <c r="O3931" s="4">
        <v>0</v>
      </c>
      <c r="P3931" s="2"/>
      <c r="Q3931" s="4">
        <f>M3931+O3931</f>
        <v>0</v>
      </c>
      <c r="S3931" s="4"/>
      <c r="T3931" s="7"/>
      <c r="AH3931" s="5"/>
    </row>
    <row r="3932" spans="1:34" s="3" customFormat="1" ht="11.85" customHeight="1" x14ac:dyDescent="0.2">
      <c r="A3932" s="3" t="s">
        <v>1604</v>
      </c>
      <c r="C3932" s="16">
        <v>34998</v>
      </c>
      <c r="D3932" s="2"/>
      <c r="E3932" s="16">
        <v>39492.51</v>
      </c>
      <c r="F3932" s="2"/>
      <c r="G3932" s="16">
        <v>38387.71</v>
      </c>
      <c r="H3932" s="2"/>
      <c r="I3932" s="16">
        <v>40000</v>
      </c>
      <c r="J3932" s="2"/>
      <c r="K3932" s="17">
        <v>40000</v>
      </c>
      <c r="L3932" s="2"/>
      <c r="M3932" s="17">
        <v>40000</v>
      </c>
      <c r="N3932" s="2"/>
      <c r="O3932" s="17">
        <v>0</v>
      </c>
      <c r="P3932" s="2"/>
      <c r="Q3932" s="17">
        <f>M3932+O3932</f>
        <v>40000</v>
      </c>
      <c r="S3932" s="4"/>
      <c r="T3932" s="15"/>
      <c r="AH3932" s="5"/>
    </row>
    <row r="3933" spans="1:34" s="3" customFormat="1" ht="11.85" customHeight="1" x14ac:dyDescent="0.2">
      <c r="A3933" s="3" t="s">
        <v>961</v>
      </c>
      <c r="C3933" s="2">
        <f>SUM(C3931:C3932)</f>
        <v>34998</v>
      </c>
      <c r="D3933" s="2"/>
      <c r="E3933" s="2">
        <f>SUM(E3931:E3932)</f>
        <v>39492.51</v>
      </c>
      <c r="F3933" s="2"/>
      <c r="G3933" s="2">
        <f>SUM(G3931:G3932)</f>
        <v>38387.71</v>
      </c>
      <c r="H3933" s="2"/>
      <c r="I3933" s="2">
        <f>SUM(I3931:I3932)</f>
        <v>40000</v>
      </c>
      <c r="J3933" s="2"/>
      <c r="K3933" s="4">
        <f>SUM(K3931:K3932)</f>
        <v>40000</v>
      </c>
      <c r="L3933" s="2"/>
      <c r="M3933" s="4">
        <f>SUM(M3931:M3932)</f>
        <v>40000</v>
      </c>
      <c r="N3933" s="2"/>
      <c r="O3933" s="4">
        <f>SUM(O3931:O3932)</f>
        <v>0</v>
      </c>
      <c r="P3933" s="2"/>
      <c r="Q3933" s="4">
        <f>SUM(Q3931:Q3932)</f>
        <v>40000</v>
      </c>
      <c r="S3933" s="4"/>
      <c r="T3933" s="7"/>
      <c r="AH3933" s="5"/>
    </row>
    <row r="3934" spans="1:34" ht="11.85" customHeight="1" x14ac:dyDescent="0.2">
      <c r="D3934" s="2"/>
      <c r="F3934" s="2"/>
      <c r="H3934" s="2"/>
      <c r="J3934" s="2"/>
      <c r="L3934" s="2"/>
      <c r="N3934" s="2"/>
      <c r="P3934" s="2"/>
    </row>
    <row r="3935" spans="1:34" ht="11.85" customHeight="1" x14ac:dyDescent="0.2">
      <c r="A3935" s="14" t="s">
        <v>304</v>
      </c>
      <c r="D3935" s="2"/>
      <c r="F3935" s="2"/>
      <c r="H3935" s="2"/>
      <c r="J3935" s="2"/>
      <c r="L3935" s="2"/>
      <c r="N3935" s="2"/>
      <c r="P3935" s="2"/>
    </row>
    <row r="3936" spans="1:34" ht="11.85" customHeight="1" x14ac:dyDescent="0.2">
      <c r="A3936" s="3" t="s">
        <v>1605</v>
      </c>
      <c r="C3936" s="2">
        <v>96346.68</v>
      </c>
      <c r="D3936" s="2"/>
      <c r="E3936" s="2">
        <v>110136.25</v>
      </c>
      <c r="F3936" s="2"/>
      <c r="G3936" s="2">
        <v>96826.36</v>
      </c>
      <c r="H3936" s="2"/>
      <c r="I3936" s="2">
        <v>61470</v>
      </c>
      <c r="J3936" s="2"/>
      <c r="K3936" s="4">
        <v>61470</v>
      </c>
      <c r="L3936" s="2"/>
      <c r="M3936" s="4">
        <v>64000</v>
      </c>
      <c r="N3936" s="2"/>
      <c r="O3936" s="4">
        <v>0</v>
      </c>
      <c r="P3936" s="2"/>
      <c r="Q3936" s="4">
        <f>M3936+O3936</f>
        <v>64000</v>
      </c>
      <c r="T3936" s="15"/>
    </row>
    <row r="3937" spans="1:21" ht="11.85" customHeight="1" x14ac:dyDescent="0.2">
      <c r="A3937" s="3" t="s">
        <v>1606</v>
      </c>
      <c r="C3937" s="2">
        <v>0</v>
      </c>
      <c r="D3937" s="2"/>
      <c r="E3937" s="2">
        <v>186286</v>
      </c>
      <c r="F3937" s="2"/>
      <c r="G3937" s="2">
        <v>150902</v>
      </c>
      <c r="H3937" s="2"/>
      <c r="I3937" s="2">
        <v>0</v>
      </c>
      <c r="J3937" s="2"/>
      <c r="K3937" s="4">
        <v>0</v>
      </c>
      <c r="L3937" s="2"/>
      <c r="M3937" s="4">
        <v>0</v>
      </c>
      <c r="N3937" s="2"/>
      <c r="O3937" s="4">
        <v>0</v>
      </c>
      <c r="P3937" s="2"/>
      <c r="Q3937" s="4">
        <f>M3937+O3937</f>
        <v>0</v>
      </c>
    </row>
    <row r="3938" spans="1:21" ht="11.85" customHeight="1" x14ac:dyDescent="0.2">
      <c r="A3938" s="3" t="s">
        <v>1607</v>
      </c>
      <c r="C3938" s="2">
        <v>0</v>
      </c>
      <c r="D3938" s="2"/>
      <c r="E3938" s="2">
        <v>0</v>
      </c>
      <c r="F3938" s="2"/>
      <c r="G3938" s="2">
        <v>0</v>
      </c>
      <c r="H3938" s="2"/>
      <c r="I3938" s="2">
        <v>0</v>
      </c>
      <c r="J3938" s="2"/>
      <c r="K3938" s="4">
        <v>0</v>
      </c>
      <c r="L3938" s="2"/>
      <c r="M3938" s="4">
        <v>0</v>
      </c>
      <c r="N3938" s="2"/>
      <c r="O3938" s="4">
        <v>0</v>
      </c>
      <c r="P3938" s="2"/>
      <c r="Q3938" s="4">
        <v>0</v>
      </c>
    </row>
    <row r="3939" spans="1:21" ht="11.85" customHeight="1" x14ac:dyDescent="0.2">
      <c r="A3939" s="3" t="s">
        <v>1608</v>
      </c>
      <c r="C3939" s="20">
        <v>0</v>
      </c>
      <c r="D3939" s="20"/>
      <c r="E3939" s="20">
        <v>0</v>
      </c>
      <c r="F3939" s="20"/>
      <c r="G3939" s="20">
        <v>200712</v>
      </c>
      <c r="H3939" s="20"/>
      <c r="I3939" s="20">
        <v>0</v>
      </c>
      <c r="J3939" s="20"/>
      <c r="K3939" s="21">
        <v>0</v>
      </c>
      <c r="L3939" s="20"/>
      <c r="M3939" s="21">
        <v>0</v>
      </c>
      <c r="N3939" s="20"/>
      <c r="O3939" s="21">
        <v>0</v>
      </c>
      <c r="P3939" s="20"/>
      <c r="Q3939" s="4">
        <f>M3939+O3939</f>
        <v>0</v>
      </c>
    </row>
    <row r="3940" spans="1:21" ht="11.85" customHeight="1" x14ac:dyDescent="0.2">
      <c r="A3940" s="3" t="s">
        <v>1609</v>
      </c>
      <c r="C3940" s="20">
        <v>0</v>
      </c>
      <c r="D3940" s="20"/>
      <c r="E3940" s="20">
        <v>0</v>
      </c>
      <c r="F3940" s="20"/>
      <c r="G3940" s="20">
        <v>0</v>
      </c>
      <c r="H3940" s="20"/>
      <c r="I3940" s="20">
        <v>12200</v>
      </c>
      <c r="J3940" s="20"/>
      <c r="K3940" s="21">
        <v>12200</v>
      </c>
      <c r="L3940" s="20"/>
      <c r="M3940" s="21">
        <v>0</v>
      </c>
      <c r="N3940" s="20"/>
      <c r="O3940" s="21">
        <v>0</v>
      </c>
      <c r="P3940" s="20"/>
      <c r="Q3940" s="4">
        <f>M3940+O3940</f>
        <v>0</v>
      </c>
    </row>
    <row r="3941" spans="1:21" ht="11.85" customHeight="1" x14ac:dyDescent="0.2">
      <c r="A3941" s="3" t="s">
        <v>1610</v>
      </c>
      <c r="C3941" s="16">
        <v>0</v>
      </c>
      <c r="D3941" s="2"/>
      <c r="E3941" s="16">
        <v>0</v>
      </c>
      <c r="F3941" s="2"/>
      <c r="G3941" s="16">
        <v>0</v>
      </c>
      <c r="H3941" s="2"/>
      <c r="I3941" s="16">
        <v>0</v>
      </c>
      <c r="J3941" s="2"/>
      <c r="K3941" s="17">
        <v>0</v>
      </c>
      <c r="L3941" s="2"/>
      <c r="M3941" s="17">
        <v>215000</v>
      </c>
      <c r="N3941" s="2"/>
      <c r="O3941" s="17">
        <v>0</v>
      </c>
      <c r="P3941" s="2"/>
      <c r="Q3941" s="17">
        <f>M3941+O3941</f>
        <v>215000</v>
      </c>
      <c r="R3941" s="2"/>
    </row>
    <row r="3942" spans="1:21" ht="11.85" customHeight="1" x14ac:dyDescent="0.2">
      <c r="A3942" s="3" t="s">
        <v>306</v>
      </c>
      <c r="C3942" s="2">
        <f>SUM(C3936:C3941)</f>
        <v>96346.68</v>
      </c>
      <c r="D3942" s="2"/>
      <c r="E3942" s="2">
        <f>SUM(E3936:E3941)</f>
        <v>296422.25</v>
      </c>
      <c r="F3942" s="2"/>
      <c r="G3942" s="2">
        <f>SUM(G3936:G3941)</f>
        <v>448440.36</v>
      </c>
      <c r="H3942" s="2"/>
      <c r="I3942" s="2">
        <f>SUM(I3936:I3941)</f>
        <v>73670</v>
      </c>
      <c r="J3942" s="2"/>
      <c r="K3942" s="4">
        <f>SUM(K3936:K3941)</f>
        <v>73670</v>
      </c>
      <c r="L3942" s="2"/>
      <c r="M3942" s="4">
        <f>SUM(M3936:M3941)</f>
        <v>279000</v>
      </c>
      <c r="N3942" s="2"/>
      <c r="O3942" s="4">
        <f>SUM(O3936:O3941)</f>
        <v>0</v>
      </c>
      <c r="P3942" s="2"/>
      <c r="Q3942" s="4">
        <f>SUM(Q3936:Q3941)</f>
        <v>279000</v>
      </c>
      <c r="R3942" s="2"/>
      <c r="U3942" s="2"/>
    </row>
    <row r="3943" spans="1:21" ht="11.85" customHeight="1" x14ac:dyDescent="0.2">
      <c r="D3943" s="2"/>
      <c r="F3943" s="2"/>
      <c r="H3943" s="2"/>
      <c r="J3943" s="2"/>
      <c r="L3943" s="2"/>
      <c r="N3943" s="2"/>
      <c r="P3943" s="2"/>
      <c r="T3943" s="15"/>
    </row>
    <row r="3944" spans="1:21" ht="11.85" customHeight="1" x14ac:dyDescent="0.2">
      <c r="A3944" s="3" t="s">
        <v>1611</v>
      </c>
      <c r="C3944" s="2">
        <f>C3873+C3887+C3910+C3914+C3933+C3942</f>
        <v>771082.84000000008</v>
      </c>
      <c r="D3944" s="2"/>
      <c r="E3944" s="2">
        <f>E3873+E3887+E3910+E3914+E3933+E3942</f>
        <v>1031702.38</v>
      </c>
      <c r="F3944" s="2"/>
      <c r="G3944" s="2">
        <f>G3873+G3887+G3910+G3914+G3933+G3942</f>
        <v>1108278.74</v>
      </c>
      <c r="H3944" s="2"/>
      <c r="I3944" s="2">
        <f>I3873+I3887+I3910+I3914+I3933+I3942</f>
        <v>1009489</v>
      </c>
      <c r="J3944" s="2"/>
      <c r="K3944" s="4">
        <f>K3873+K3887+K3910+K3914+K3933+K3942</f>
        <v>1028664</v>
      </c>
      <c r="L3944" s="2"/>
      <c r="M3944" s="4">
        <f>M3873+M3887+M3910+M3914+M3933+M3942</f>
        <v>1188996</v>
      </c>
      <c r="N3944" s="2"/>
      <c r="O3944" s="4">
        <f>O3873+O3887+O3910+O3914+O3933+O3942</f>
        <v>31399</v>
      </c>
      <c r="P3944" s="2"/>
      <c r="Q3944" s="4">
        <f>Q3873+Q3887+Q3910+Q3914+Q3933+Q3942</f>
        <v>1220395</v>
      </c>
      <c r="R3944" s="2"/>
      <c r="U3944" s="2"/>
    </row>
    <row r="3945" spans="1:21" ht="11.85" customHeight="1" x14ac:dyDescent="0.2"/>
    <row r="3946" spans="1:21" ht="11.85" customHeight="1" x14ac:dyDescent="0.2"/>
    <row r="3947" spans="1:21" ht="11.85" customHeight="1" x14ac:dyDescent="0.2"/>
    <row r="3948" spans="1:21" ht="11.85" customHeight="1" x14ac:dyDescent="0.2"/>
    <row r="3949" spans="1:21" ht="11.85" customHeight="1" x14ac:dyDescent="0.2"/>
    <row r="3950" spans="1:21" ht="11.85" customHeight="1" x14ac:dyDescent="0.2"/>
    <row r="3951" spans="1:21" ht="11.85" customHeight="1" x14ac:dyDescent="0.2"/>
    <row r="3952" spans="1:21" ht="11.85" customHeight="1" x14ac:dyDescent="0.2"/>
    <row r="3953" ht="11.85" customHeight="1" x14ac:dyDescent="0.2"/>
    <row r="3954" ht="11.85" customHeight="1" x14ac:dyDescent="0.2"/>
    <row r="3955" ht="11.85" customHeight="1" x14ac:dyDescent="0.2"/>
    <row r="3956" ht="11.85" customHeight="1" x14ac:dyDescent="0.2"/>
    <row r="3957" ht="11.85" customHeight="1" x14ac:dyDescent="0.2"/>
    <row r="3958" ht="11.85" customHeight="1" x14ac:dyDescent="0.2"/>
    <row r="3959" ht="11.85" customHeight="1" x14ac:dyDescent="0.2"/>
    <row r="3960" ht="11.85" customHeight="1" x14ac:dyDescent="0.2"/>
    <row r="3961" ht="11.85" customHeight="1" x14ac:dyDescent="0.2"/>
    <row r="3962" ht="11.85" customHeight="1" x14ac:dyDescent="0.2"/>
    <row r="3963" ht="11.85" customHeight="1" x14ac:dyDescent="0.2"/>
    <row r="3964" ht="11.85" customHeight="1" x14ac:dyDescent="0.2"/>
    <row r="3965" ht="11.85" customHeight="1" x14ac:dyDescent="0.2"/>
    <row r="3966" ht="11.85" customHeight="1" x14ac:dyDescent="0.2"/>
    <row r="3967" ht="11.85" customHeight="1" x14ac:dyDescent="0.2"/>
    <row r="3968" ht="11.85" customHeight="1" x14ac:dyDescent="0.2"/>
    <row r="3969" spans="3:34" ht="11.85" customHeight="1" x14ac:dyDescent="0.2"/>
    <row r="3970" spans="3:34" ht="11.85" customHeight="1" x14ac:dyDescent="0.2"/>
    <row r="3971" spans="3:34" ht="11.85" customHeight="1" x14ac:dyDescent="0.2"/>
    <row r="3972" spans="3:34" ht="11.85" customHeight="1" x14ac:dyDescent="0.2"/>
    <row r="3973" spans="3:34" ht="11.85" customHeight="1" x14ac:dyDescent="0.2"/>
    <row r="3974" spans="3:34" ht="11.85" customHeight="1" x14ac:dyDescent="0.2"/>
    <row r="3975" spans="3:34" ht="11.85" customHeight="1" x14ac:dyDescent="0.2"/>
    <row r="3976" spans="3:34" ht="11.85" customHeight="1" x14ac:dyDescent="0.2"/>
    <row r="3977" spans="3:34" ht="11.85" customHeight="1" x14ac:dyDescent="0.2"/>
    <row r="3978" spans="3:34" ht="11.85" customHeight="1" x14ac:dyDescent="0.2"/>
    <row r="3979" spans="3:34" ht="11.85" customHeight="1" x14ac:dyDescent="0.2"/>
    <row r="3980" spans="3:34" ht="11.85" customHeight="1" x14ac:dyDescent="0.2"/>
    <row r="3981" spans="3:34" ht="11.85" customHeight="1" x14ac:dyDescent="0.2"/>
    <row r="3982" spans="3:34" s="3" customFormat="1" ht="11.85" customHeight="1" x14ac:dyDescent="0.2">
      <c r="C3982" s="2"/>
      <c r="E3982" s="2"/>
      <c r="G3982" s="2"/>
      <c r="I3982" s="2"/>
      <c r="K3982" s="4"/>
      <c r="M3982" s="4"/>
      <c r="O3982" s="4"/>
      <c r="Q3982" s="4"/>
      <c r="S3982" s="4"/>
      <c r="T3982" s="7"/>
      <c r="AH3982" s="5"/>
    </row>
    <row r="3983" spans="3:34" s="3" customFormat="1" ht="11.85" customHeight="1" x14ac:dyDescent="0.2">
      <c r="C3983" s="2"/>
      <c r="E3983" s="2"/>
      <c r="G3983" s="2"/>
      <c r="I3983" s="2"/>
      <c r="K3983" s="4"/>
      <c r="M3983" s="4"/>
      <c r="O3983" s="4"/>
      <c r="Q3983" s="4"/>
      <c r="S3983" s="4"/>
      <c r="T3983" s="7"/>
      <c r="AH3983" s="5"/>
    </row>
    <row r="3984" spans="3:34" s="3" customFormat="1" ht="11.85" customHeight="1" x14ac:dyDescent="0.2">
      <c r="C3984" s="2"/>
      <c r="E3984" s="2"/>
      <c r="G3984" s="2"/>
      <c r="I3984" s="2"/>
      <c r="K3984" s="4"/>
      <c r="M3984" s="4"/>
      <c r="O3984" s="4"/>
      <c r="Q3984" s="4"/>
      <c r="S3984" s="4"/>
      <c r="T3984" s="7"/>
      <c r="AH3984" s="5"/>
    </row>
    <row r="3985" spans="1:34" s="3" customFormat="1" ht="11.85" customHeight="1" x14ac:dyDescent="0.2">
      <c r="A3985" s="1"/>
      <c r="B3985" s="1"/>
      <c r="C3985" s="2"/>
      <c r="E3985" s="2" t="str">
        <f>$E$1</f>
        <v>CITY OF BRADY</v>
      </c>
      <c r="G3985" s="2"/>
      <c r="I3985" s="2"/>
      <c r="K3985" s="4"/>
      <c r="M3985" s="4"/>
      <c r="O3985" s="4"/>
      <c r="Q3985" s="4"/>
      <c r="S3985" s="4"/>
      <c r="T3985" s="7"/>
      <c r="AH3985" s="5"/>
    </row>
    <row r="3986" spans="1:34" s="3" customFormat="1" ht="11.85" customHeight="1" x14ac:dyDescent="0.2">
      <c r="C3986" s="2"/>
      <c r="E3986" s="2" t="str">
        <f>$E$2</f>
        <v>BUDGET REPORT</v>
      </c>
      <c r="G3986" s="2"/>
      <c r="I3986" s="2"/>
      <c r="K3986" s="4"/>
      <c r="M3986" s="4"/>
      <c r="O3986" s="4"/>
      <c r="Q3986" s="4"/>
      <c r="S3986" s="4"/>
      <c r="T3986" s="7"/>
      <c r="AH3986" s="5"/>
    </row>
    <row r="3987" spans="1:34" s="3" customFormat="1" ht="11.85" customHeight="1" x14ac:dyDescent="0.2">
      <c r="C3987" s="2"/>
      <c r="E3987" s="2" t="str">
        <f>$E$3</f>
        <v>FISCAL YEAR 2017 - 2018</v>
      </c>
      <c r="G3987" s="2"/>
      <c r="I3987" s="2"/>
      <c r="K3987" s="4"/>
      <c r="M3987" s="4"/>
      <c r="O3987" s="4"/>
      <c r="Q3987" s="4"/>
      <c r="S3987" s="4"/>
      <c r="T3987" s="7"/>
      <c r="AH3987" s="5"/>
    </row>
    <row r="3988" spans="1:34" s="3" customFormat="1" ht="11.85" customHeight="1" x14ac:dyDescent="0.2">
      <c r="A3988" s="3" t="s">
        <v>1543</v>
      </c>
      <c r="C3988" s="2"/>
      <c r="E3988" s="2"/>
      <c r="G3988" s="2"/>
      <c r="I3988" s="2"/>
      <c r="K3988" s="4"/>
      <c r="M3988" s="4"/>
      <c r="O3988" s="4"/>
      <c r="Q3988" s="4"/>
      <c r="S3988" s="4"/>
      <c r="T3988" s="7"/>
      <c r="AH3988" s="5"/>
    </row>
    <row r="3989" spans="1:34" s="3" customFormat="1" ht="11.85" customHeight="1" x14ac:dyDescent="0.2">
      <c r="A3989" s="3" t="s">
        <v>1612</v>
      </c>
      <c r="C3989" s="2"/>
      <c r="E3989" s="2"/>
      <c r="G3989" s="2"/>
      <c r="I3989" s="2"/>
      <c r="K3989" s="4"/>
      <c r="M3989" s="4"/>
      <c r="O3989" s="4"/>
      <c r="Q3989" s="4"/>
      <c r="S3989" s="4"/>
      <c r="T3989" s="7"/>
      <c r="AH3989" s="5"/>
    </row>
    <row r="3990" spans="1:34" s="3" customFormat="1" ht="11.85" customHeight="1" x14ac:dyDescent="0.2">
      <c r="C3990" s="2"/>
      <c r="E3990" s="2"/>
      <c r="G3990" s="2"/>
      <c r="I3990" s="49" t="str">
        <f>$I$6</f>
        <v>(----- 2016-2017 ------)</v>
      </c>
      <c r="J3990" s="49"/>
      <c r="K3990" s="49"/>
      <c r="L3990" s="8"/>
      <c r="M3990" s="49" t="str">
        <f>$M$6</f>
        <v>2017-2018</v>
      </c>
      <c r="N3990" s="49"/>
      <c r="O3990" s="49"/>
      <c r="P3990" s="49"/>
      <c r="Q3990" s="49"/>
      <c r="S3990" s="4"/>
      <c r="T3990" s="7"/>
      <c r="AH3990" s="5"/>
    </row>
    <row r="3991" spans="1:34" s="3" customFormat="1" ht="11.85" customHeight="1" x14ac:dyDescent="0.2">
      <c r="C3991" s="9" t="str">
        <f>$C$7</f>
        <v>2013-2014</v>
      </c>
      <c r="D3991" s="8"/>
      <c r="E3991" s="9" t="str">
        <f>$E$7</f>
        <v>2014-2015</v>
      </c>
      <c r="F3991" s="8"/>
      <c r="G3991" s="9" t="str">
        <f>$G$7</f>
        <v>2015-2016</v>
      </c>
      <c r="H3991" s="8"/>
      <c r="I3991" s="9" t="s">
        <v>9</v>
      </c>
      <c r="J3991" s="8"/>
      <c r="K3991" s="10" t="str">
        <f>+$K$7</f>
        <v>PROJECTED</v>
      </c>
      <c r="L3991" s="8"/>
      <c r="M3991" s="10" t="str">
        <f>$M$7</f>
        <v>2017-2018</v>
      </c>
      <c r="N3991" s="8"/>
      <c r="O3991" s="10" t="str">
        <f>$O$7</f>
        <v>2017-2018</v>
      </c>
      <c r="P3991" s="8"/>
      <c r="Q3991" s="10" t="str">
        <f>$Q$7</f>
        <v>APPROVED</v>
      </c>
      <c r="S3991" s="4"/>
      <c r="T3991" s="7"/>
      <c r="AH3991" s="5"/>
    </row>
    <row r="3992" spans="1:34" s="3" customFormat="1" ht="11.85" customHeight="1" x14ac:dyDescent="0.2">
      <c r="A3992" s="11" t="s">
        <v>247</v>
      </c>
      <c r="C3992" s="12" t="s">
        <v>12</v>
      </c>
      <c r="D3992" s="8"/>
      <c r="E3992" s="12" t="s">
        <v>12</v>
      </c>
      <c r="F3992" s="8"/>
      <c r="G3992" s="12" t="s">
        <v>12</v>
      </c>
      <c r="H3992" s="8"/>
      <c r="I3992" s="12" t="s">
        <v>13</v>
      </c>
      <c r="J3992" s="8"/>
      <c r="K3992" s="13" t="s">
        <v>13</v>
      </c>
      <c r="L3992" s="8"/>
      <c r="M3992" s="13" t="str">
        <f>$M$8</f>
        <v>BASE</v>
      </c>
      <c r="N3992" s="8"/>
      <c r="O3992" s="13" t="str">
        <f>$O$8</f>
        <v>SUPPLEMENTAL</v>
      </c>
      <c r="P3992" s="8"/>
      <c r="Q3992" s="13" t="str">
        <f>$Q$8</f>
        <v>BUDGET</v>
      </c>
      <c r="S3992" s="4"/>
      <c r="T3992" s="7"/>
      <c r="AH3992" s="5"/>
    </row>
    <row r="3993" spans="1:34" s="3" customFormat="1" ht="11.85" customHeight="1" x14ac:dyDescent="0.2">
      <c r="C3993" s="2"/>
      <c r="E3993" s="2"/>
      <c r="G3993" s="2"/>
      <c r="I3993" s="2"/>
      <c r="K3993" s="4"/>
      <c r="M3993" s="4"/>
      <c r="O3993" s="4"/>
      <c r="Q3993" s="4"/>
      <c r="S3993" s="4"/>
      <c r="T3993" s="7"/>
      <c r="AH3993" s="5"/>
    </row>
    <row r="3994" spans="1:34" s="3" customFormat="1" ht="11.85" customHeight="1" x14ac:dyDescent="0.2">
      <c r="A3994" s="14" t="s">
        <v>248</v>
      </c>
      <c r="C3994" s="2"/>
      <c r="E3994" s="2"/>
      <c r="G3994" s="2"/>
      <c r="I3994" s="2"/>
      <c r="K3994" s="4"/>
      <c r="M3994" s="4"/>
      <c r="O3994" s="4"/>
      <c r="Q3994" s="4"/>
      <c r="S3994" s="4"/>
      <c r="T3994" s="7"/>
      <c r="AH3994" s="5"/>
    </row>
    <row r="3995" spans="1:34" s="3" customFormat="1" ht="11.85" customHeight="1" x14ac:dyDescent="0.2">
      <c r="A3995" s="3" t="s">
        <v>1613</v>
      </c>
      <c r="C3995" s="2">
        <v>3761.25</v>
      </c>
      <c r="D3995" s="2"/>
      <c r="E3995" s="2">
        <v>10136.25</v>
      </c>
      <c r="F3995" s="2"/>
      <c r="G3995" s="2">
        <v>12699</v>
      </c>
      <c r="H3995" s="2"/>
      <c r="I3995" s="2">
        <v>21737</v>
      </c>
      <c r="J3995" s="2"/>
      <c r="K3995" s="4">
        <v>21737</v>
      </c>
      <c r="L3995" s="2"/>
      <c r="M3995" s="4">
        <v>22278</v>
      </c>
      <c r="N3995" s="2"/>
      <c r="O3995" s="4">
        <v>0</v>
      </c>
      <c r="P3995" s="2"/>
      <c r="Q3995" s="4">
        <f t="shared" ref="Q3995:Q4001" si="114">M3995+O3995</f>
        <v>22278</v>
      </c>
      <c r="S3995" s="4"/>
      <c r="T3995" s="15"/>
      <c r="AH3995" s="5"/>
    </row>
    <row r="3996" spans="1:34" s="3" customFormat="1" ht="11.85" customHeight="1" x14ac:dyDescent="0.2">
      <c r="A3996" s="3" t="s">
        <v>1614</v>
      </c>
      <c r="C3996" s="2">
        <v>0</v>
      </c>
      <c r="D3996" s="2"/>
      <c r="E3996" s="2">
        <v>0</v>
      </c>
      <c r="F3996" s="2"/>
      <c r="G3996" s="2">
        <v>0</v>
      </c>
      <c r="H3996" s="2"/>
      <c r="I3996" s="2">
        <v>0</v>
      </c>
      <c r="J3996" s="2"/>
      <c r="K3996" s="4">
        <v>0</v>
      </c>
      <c r="L3996" s="2"/>
      <c r="M3996" s="4">
        <v>0</v>
      </c>
      <c r="N3996" s="2"/>
      <c r="O3996" s="4">
        <v>0</v>
      </c>
      <c r="P3996" s="2"/>
      <c r="Q3996" s="4">
        <f t="shared" si="114"/>
        <v>0</v>
      </c>
      <c r="S3996" s="4"/>
      <c r="T3996" s="15"/>
      <c r="AH3996" s="5"/>
    </row>
    <row r="3997" spans="1:34" s="3" customFormat="1" ht="11.85" customHeight="1" x14ac:dyDescent="0.2">
      <c r="A3997" s="3" t="s">
        <v>1615</v>
      </c>
      <c r="C3997" s="2">
        <v>0</v>
      </c>
      <c r="D3997" s="2"/>
      <c r="E3997" s="2">
        <v>0</v>
      </c>
      <c r="F3997" s="2"/>
      <c r="G3997" s="2">
        <v>0</v>
      </c>
      <c r="H3997" s="2"/>
      <c r="I3997" s="2">
        <v>0</v>
      </c>
      <c r="J3997" s="2"/>
      <c r="K3997" s="4">
        <v>0</v>
      </c>
      <c r="L3997" s="2"/>
      <c r="M3997" s="4">
        <v>0</v>
      </c>
      <c r="N3997" s="2"/>
      <c r="O3997" s="4">
        <v>0</v>
      </c>
      <c r="P3997" s="2"/>
      <c r="Q3997" s="4">
        <f t="shared" si="114"/>
        <v>0</v>
      </c>
      <c r="S3997" s="4"/>
      <c r="T3997" s="15"/>
      <c r="AH3997" s="5"/>
    </row>
    <row r="3998" spans="1:34" ht="11.85" customHeight="1" x14ac:dyDescent="0.2">
      <c r="A3998" s="3" t="s">
        <v>1616</v>
      </c>
      <c r="C3998" s="2">
        <v>0</v>
      </c>
      <c r="D3998" s="2"/>
      <c r="E3998" s="2">
        <v>0</v>
      </c>
      <c r="F3998" s="2"/>
      <c r="G3998" s="2">
        <v>0</v>
      </c>
      <c r="H3998" s="2"/>
      <c r="I3998" s="2">
        <v>0</v>
      </c>
      <c r="J3998" s="2"/>
      <c r="K3998" s="4">
        <v>0</v>
      </c>
      <c r="L3998" s="2"/>
      <c r="M3998" s="4">
        <v>0</v>
      </c>
      <c r="N3998" s="2"/>
      <c r="O3998" s="4">
        <v>0</v>
      </c>
      <c r="P3998" s="2"/>
      <c r="Q3998" s="4">
        <f t="shared" si="114"/>
        <v>0</v>
      </c>
      <c r="T3998" s="15"/>
    </row>
    <row r="3999" spans="1:34" ht="11.85" customHeight="1" x14ac:dyDescent="0.2">
      <c r="A3999" s="3" t="s">
        <v>1617</v>
      </c>
      <c r="C3999" s="2">
        <v>0</v>
      </c>
      <c r="D3999" s="2"/>
      <c r="E3999" s="2">
        <v>0</v>
      </c>
      <c r="F3999" s="2"/>
      <c r="G3999" s="2">
        <v>0</v>
      </c>
      <c r="H3999" s="2"/>
      <c r="I3999" s="2">
        <v>109</v>
      </c>
      <c r="J3999" s="2"/>
      <c r="K3999" s="4">
        <v>109</v>
      </c>
      <c r="L3999" s="2"/>
      <c r="M3999" s="4">
        <v>607</v>
      </c>
      <c r="N3999" s="2"/>
      <c r="O3999" s="4">
        <v>0</v>
      </c>
      <c r="P3999" s="2"/>
      <c r="Q3999" s="4">
        <f t="shared" si="114"/>
        <v>607</v>
      </c>
      <c r="T3999" s="15"/>
    </row>
    <row r="4000" spans="1:34" ht="11.85" customHeight="1" x14ac:dyDescent="0.2">
      <c r="A4000" s="3" t="s">
        <v>1618</v>
      </c>
      <c r="C4000" s="2">
        <v>95.89</v>
      </c>
      <c r="D4000" s="2"/>
      <c r="E4000" s="2">
        <v>75.77</v>
      </c>
      <c r="F4000" s="2"/>
      <c r="G4000" s="2">
        <v>172.85</v>
      </c>
      <c r="H4000" s="2"/>
      <c r="I4000" s="2">
        <v>198</v>
      </c>
      <c r="J4000" s="2"/>
      <c r="K4000" s="4">
        <v>198</v>
      </c>
      <c r="L4000" s="2"/>
      <c r="M4000" s="4">
        <v>162</v>
      </c>
      <c r="N4000" s="2"/>
      <c r="O4000" s="4">
        <v>0</v>
      </c>
      <c r="P4000" s="2"/>
      <c r="Q4000" s="4">
        <f t="shared" si="114"/>
        <v>162</v>
      </c>
      <c r="T4000" s="15"/>
    </row>
    <row r="4001" spans="1:34" ht="11.85" customHeight="1" x14ac:dyDescent="0.2">
      <c r="A4001" s="3" t="s">
        <v>1619</v>
      </c>
      <c r="C4001" s="16">
        <v>287.76</v>
      </c>
      <c r="D4001" s="2"/>
      <c r="E4001" s="16">
        <v>775.51</v>
      </c>
      <c r="F4001" s="2"/>
      <c r="G4001" s="16">
        <v>971.59</v>
      </c>
      <c r="H4001" s="2"/>
      <c r="I4001" s="16">
        <v>1695</v>
      </c>
      <c r="J4001" s="2"/>
      <c r="K4001" s="17">
        <v>1695</v>
      </c>
      <c r="L4001" s="2"/>
      <c r="M4001" s="17">
        <v>1738</v>
      </c>
      <c r="N4001" s="2"/>
      <c r="O4001" s="17">
        <v>0</v>
      </c>
      <c r="P4001" s="2"/>
      <c r="Q4001" s="17">
        <f t="shared" si="114"/>
        <v>1738</v>
      </c>
      <c r="T4001" s="15"/>
    </row>
    <row r="4002" spans="1:34" ht="11.85" customHeight="1" x14ac:dyDescent="0.2">
      <c r="A4002" s="3" t="s">
        <v>259</v>
      </c>
      <c r="C4002" s="2">
        <f>SUM(C3995:C4001)</f>
        <v>4144.8999999999996</v>
      </c>
      <c r="D4002" s="2"/>
      <c r="E4002" s="2">
        <f>SUM(E3995:E4001)</f>
        <v>10987.53</v>
      </c>
      <c r="F4002" s="2"/>
      <c r="G4002" s="2">
        <f>SUM(G3995:G4001)</f>
        <v>13843.44</v>
      </c>
      <c r="H4002" s="2"/>
      <c r="I4002" s="2">
        <f>SUM(I3995:I4001)</f>
        <v>23739</v>
      </c>
      <c r="J4002" s="2"/>
      <c r="K4002" s="4">
        <f>SUM(K3995:K4001)</f>
        <v>23739</v>
      </c>
      <c r="L4002" s="2"/>
      <c r="M4002" s="4">
        <f>SUM(M3995:M4001)</f>
        <v>24785</v>
      </c>
      <c r="N4002" s="2"/>
      <c r="O4002" s="4">
        <f>SUM(O3995:O4001)</f>
        <v>0</v>
      </c>
      <c r="P4002" s="2"/>
      <c r="Q4002" s="4">
        <f>SUM(Q3995:Q4001)</f>
        <v>24785</v>
      </c>
      <c r="U4002" s="2"/>
    </row>
    <row r="4003" spans="1:34" ht="11.85" customHeight="1" x14ac:dyDescent="0.2">
      <c r="D4003" s="2"/>
      <c r="F4003" s="2"/>
      <c r="H4003" s="2"/>
      <c r="J4003" s="2"/>
      <c r="L4003" s="2"/>
      <c r="N4003" s="2"/>
      <c r="P4003" s="2"/>
    </row>
    <row r="4004" spans="1:34" ht="11.85" customHeight="1" x14ac:dyDescent="0.2">
      <c r="A4004" s="14" t="s">
        <v>260</v>
      </c>
      <c r="D4004" s="2"/>
      <c r="F4004" s="2"/>
      <c r="H4004" s="2"/>
      <c r="J4004" s="2"/>
      <c r="L4004" s="2"/>
      <c r="N4004" s="2"/>
      <c r="P4004" s="2"/>
    </row>
    <row r="4005" spans="1:34" ht="11.85" customHeight="1" x14ac:dyDescent="0.2">
      <c r="A4005" s="3" t="s">
        <v>1620</v>
      </c>
      <c r="C4005" s="16">
        <v>0</v>
      </c>
      <c r="D4005" s="2"/>
      <c r="E4005" s="16">
        <v>4335.46</v>
      </c>
      <c r="F4005" s="2"/>
      <c r="G4005" s="16">
        <v>4203.1899999999996</v>
      </c>
      <c r="H4005" s="2"/>
      <c r="I4005" s="16">
        <v>5000</v>
      </c>
      <c r="J4005" s="2"/>
      <c r="K4005" s="17">
        <v>5000</v>
      </c>
      <c r="L4005" s="2"/>
      <c r="M4005" s="17">
        <v>5000</v>
      </c>
      <c r="N4005" s="2"/>
      <c r="O4005" s="17">
        <v>0</v>
      </c>
      <c r="P4005" s="2"/>
      <c r="Q4005" s="17">
        <f>+M4005+O4005</f>
        <v>5000</v>
      </c>
    </row>
    <row r="4006" spans="1:34" ht="11.85" customHeight="1" x14ac:dyDescent="0.2">
      <c r="A4006" s="3" t="s">
        <v>277</v>
      </c>
      <c r="C4006" s="2">
        <f>+C4005</f>
        <v>0</v>
      </c>
      <c r="D4006" s="2"/>
      <c r="E4006" s="2">
        <f>+E4005</f>
        <v>4335.46</v>
      </c>
      <c r="F4006" s="2"/>
      <c r="G4006" s="2">
        <f>+G4005</f>
        <v>4203.1899999999996</v>
      </c>
      <c r="H4006" s="2"/>
      <c r="I4006" s="2">
        <f>+I4005</f>
        <v>5000</v>
      </c>
      <c r="J4006" s="2"/>
      <c r="K4006" s="4">
        <f>+K4005</f>
        <v>5000</v>
      </c>
      <c r="L4006" s="2"/>
      <c r="M4006" s="4">
        <f>+M4005</f>
        <v>5000</v>
      </c>
      <c r="N4006" s="2"/>
      <c r="O4006" s="4">
        <f>+O4005</f>
        <v>0</v>
      </c>
      <c r="P4006" s="2"/>
      <c r="Q4006" s="4">
        <f>+Q4005</f>
        <v>5000</v>
      </c>
    </row>
    <row r="4007" spans="1:34" ht="11.85" customHeight="1" x14ac:dyDescent="0.2">
      <c r="D4007" s="2"/>
      <c r="F4007" s="2"/>
      <c r="H4007" s="2"/>
      <c r="J4007" s="2"/>
      <c r="L4007" s="2"/>
      <c r="N4007" s="2"/>
      <c r="P4007" s="2"/>
    </row>
    <row r="4008" spans="1:34" ht="11.85" customHeight="1" x14ac:dyDescent="0.2">
      <c r="A4008" s="14" t="s">
        <v>278</v>
      </c>
      <c r="D4008" s="2"/>
      <c r="F4008" s="2"/>
      <c r="H4008" s="2"/>
      <c r="J4008" s="2"/>
      <c r="L4008" s="2"/>
      <c r="N4008" s="2"/>
      <c r="P4008" s="2"/>
    </row>
    <row r="4009" spans="1:34" ht="11.85" customHeight="1" x14ac:dyDescent="0.2">
      <c r="A4009" s="3" t="s">
        <v>1621</v>
      </c>
      <c r="C4009" s="2">
        <v>0</v>
      </c>
      <c r="D4009" s="2"/>
      <c r="E4009" s="2">
        <v>0</v>
      </c>
      <c r="F4009" s="2"/>
      <c r="G4009" s="2">
        <v>193.38</v>
      </c>
      <c r="H4009" s="2"/>
      <c r="I4009" s="2">
        <v>250</v>
      </c>
      <c r="J4009" s="2"/>
      <c r="K4009" s="4">
        <v>250</v>
      </c>
      <c r="L4009" s="2"/>
      <c r="M4009" s="4">
        <v>250</v>
      </c>
      <c r="N4009" s="2"/>
      <c r="O4009" s="4">
        <v>0</v>
      </c>
      <c r="P4009" s="2"/>
      <c r="Q4009" s="4">
        <f t="shared" ref="Q4009:Q4019" si="115">M4009+O4009</f>
        <v>250</v>
      </c>
      <c r="T4009" s="15"/>
    </row>
    <row r="4010" spans="1:34" ht="11.85" customHeight="1" x14ac:dyDescent="0.2">
      <c r="A4010" s="3" t="s">
        <v>1622</v>
      </c>
      <c r="C4010" s="2">
        <v>462.76</v>
      </c>
      <c r="D4010" s="2"/>
      <c r="E4010" s="2">
        <v>0</v>
      </c>
      <c r="F4010" s="2"/>
      <c r="G4010" s="2">
        <v>480.02</v>
      </c>
      <c r="H4010" s="2"/>
      <c r="I4010" s="2">
        <v>620</v>
      </c>
      <c r="J4010" s="2"/>
      <c r="K4010" s="4">
        <v>620</v>
      </c>
      <c r="L4010" s="2"/>
      <c r="M4010" s="4">
        <v>1070</v>
      </c>
      <c r="N4010" s="2"/>
      <c r="O4010" s="4">
        <v>0</v>
      </c>
      <c r="P4010" s="2"/>
      <c r="Q4010" s="4">
        <f>M4010+O4010</f>
        <v>1070</v>
      </c>
      <c r="T4010" s="15"/>
    </row>
    <row r="4011" spans="1:34" ht="11.85" customHeight="1" x14ac:dyDescent="0.2">
      <c r="A4011" s="3" t="s">
        <v>1623</v>
      </c>
      <c r="C4011" s="2">
        <v>370.22</v>
      </c>
      <c r="D4011" s="2"/>
      <c r="E4011" s="2">
        <v>135.03</v>
      </c>
      <c r="F4011" s="2"/>
      <c r="G4011" s="2">
        <v>83.23</v>
      </c>
      <c r="H4011" s="2"/>
      <c r="I4011" s="2">
        <v>500</v>
      </c>
      <c r="J4011" s="2"/>
      <c r="K4011" s="4">
        <v>500</v>
      </c>
      <c r="L4011" s="2"/>
      <c r="M4011" s="4">
        <v>500</v>
      </c>
      <c r="N4011" s="2"/>
      <c r="O4011" s="4">
        <v>0</v>
      </c>
      <c r="P4011" s="2"/>
      <c r="Q4011" s="4">
        <f t="shared" si="115"/>
        <v>500</v>
      </c>
      <c r="T4011" s="15"/>
    </row>
    <row r="4012" spans="1:34" ht="11.85" customHeight="1" x14ac:dyDescent="0.2">
      <c r="A4012" s="3" t="s">
        <v>1624</v>
      </c>
      <c r="C4012" s="2">
        <v>1894.02</v>
      </c>
      <c r="D4012" s="2"/>
      <c r="E4012" s="2">
        <v>2704.54</v>
      </c>
      <c r="F4012" s="2"/>
      <c r="G4012" s="2">
        <v>2255.46</v>
      </c>
      <c r="H4012" s="2"/>
      <c r="I4012" s="2">
        <v>5000</v>
      </c>
      <c r="J4012" s="2"/>
      <c r="K4012" s="4">
        <v>5000</v>
      </c>
      <c r="L4012" s="2"/>
      <c r="M4012" s="4">
        <v>5000</v>
      </c>
      <c r="N4012" s="2"/>
      <c r="O4012" s="4">
        <v>0</v>
      </c>
      <c r="P4012" s="2"/>
      <c r="Q4012" s="4">
        <f t="shared" si="115"/>
        <v>5000</v>
      </c>
      <c r="T4012" s="15"/>
    </row>
    <row r="4013" spans="1:34" ht="11.85" customHeight="1" x14ac:dyDescent="0.2">
      <c r="A4013" s="3" t="s">
        <v>1625</v>
      </c>
      <c r="C4013" s="2">
        <v>0</v>
      </c>
      <c r="D4013" s="2"/>
      <c r="E4013" s="2">
        <v>0</v>
      </c>
      <c r="F4013" s="2"/>
      <c r="G4013" s="2">
        <v>0</v>
      </c>
      <c r="H4013" s="2"/>
      <c r="I4013" s="2">
        <v>2000</v>
      </c>
      <c r="J4013" s="2"/>
      <c r="K4013" s="4">
        <v>1943</v>
      </c>
      <c r="L4013" s="2"/>
      <c r="M4013" s="4">
        <v>2000</v>
      </c>
      <c r="N4013" s="2"/>
      <c r="O4013" s="4">
        <v>0</v>
      </c>
      <c r="P4013" s="2"/>
      <c r="Q4013" s="4">
        <f t="shared" si="115"/>
        <v>2000</v>
      </c>
      <c r="T4013" s="15"/>
    </row>
    <row r="4014" spans="1:34" s="3" customFormat="1" ht="11.85" customHeight="1" x14ac:dyDescent="0.2">
      <c r="A4014" s="3" t="s">
        <v>1626</v>
      </c>
      <c r="C4014" s="2">
        <v>985.24</v>
      </c>
      <c r="D4014" s="2"/>
      <c r="E4014" s="2">
        <v>812.42</v>
      </c>
      <c r="F4014" s="2"/>
      <c r="G4014" s="2">
        <v>2548.86</v>
      </c>
      <c r="H4014" s="2"/>
      <c r="I4014" s="2">
        <v>3000</v>
      </c>
      <c r="J4014" s="2"/>
      <c r="K4014" s="4">
        <v>3000</v>
      </c>
      <c r="L4014" s="2"/>
      <c r="M4014" s="4">
        <v>3000</v>
      </c>
      <c r="N4014" s="2"/>
      <c r="O4014" s="4">
        <v>0</v>
      </c>
      <c r="P4014" s="2"/>
      <c r="Q4014" s="4">
        <f t="shared" si="115"/>
        <v>3000</v>
      </c>
      <c r="S4014" s="4"/>
      <c r="T4014" s="15"/>
      <c r="AH4014" s="5"/>
    </row>
    <row r="4015" spans="1:34" s="3" customFormat="1" ht="11.85" customHeight="1" x14ac:dyDescent="0.2">
      <c r="A4015" s="3" t="s">
        <v>1627</v>
      </c>
      <c r="C4015" s="2">
        <v>0</v>
      </c>
      <c r="D4015" s="2"/>
      <c r="E4015" s="2">
        <v>0</v>
      </c>
      <c r="F4015" s="2"/>
      <c r="G4015" s="2">
        <v>667.48</v>
      </c>
      <c r="H4015" s="2"/>
      <c r="I4015" s="2">
        <v>1000</v>
      </c>
      <c r="J4015" s="2"/>
      <c r="K4015" s="4">
        <v>1000</v>
      </c>
      <c r="L4015" s="2"/>
      <c r="M4015" s="4">
        <v>1000</v>
      </c>
      <c r="N4015" s="2"/>
      <c r="O4015" s="4">
        <v>0</v>
      </c>
      <c r="P4015" s="2"/>
      <c r="Q4015" s="4">
        <f t="shared" si="115"/>
        <v>1000</v>
      </c>
      <c r="S4015" s="4"/>
      <c r="T4015" s="15"/>
      <c r="AH4015" s="5"/>
    </row>
    <row r="4016" spans="1:34" s="3" customFormat="1" ht="11.85" customHeight="1" x14ac:dyDescent="0.2">
      <c r="A4016" s="3" t="s">
        <v>1628</v>
      </c>
      <c r="C4016" s="2">
        <v>56</v>
      </c>
      <c r="D4016" s="2"/>
      <c r="E4016" s="2">
        <v>0</v>
      </c>
      <c r="F4016" s="2"/>
      <c r="G4016" s="2">
        <v>96</v>
      </c>
      <c r="H4016" s="2"/>
      <c r="I4016" s="2">
        <v>55</v>
      </c>
      <c r="J4016" s="2"/>
      <c r="K4016" s="4">
        <v>112</v>
      </c>
      <c r="L4016" s="2"/>
      <c r="M4016" s="4">
        <v>155</v>
      </c>
      <c r="N4016" s="2"/>
      <c r="O4016" s="4">
        <v>0</v>
      </c>
      <c r="P4016" s="2"/>
      <c r="Q4016" s="4">
        <f t="shared" si="115"/>
        <v>155</v>
      </c>
      <c r="S4016" s="4"/>
      <c r="T4016" s="15"/>
      <c r="AH4016" s="5"/>
    </row>
    <row r="4017" spans="1:34" s="3" customFormat="1" ht="11.85" customHeight="1" x14ac:dyDescent="0.2">
      <c r="A4017" s="3" t="s">
        <v>1629</v>
      </c>
      <c r="C4017" s="2">
        <v>0</v>
      </c>
      <c r="D4017" s="2"/>
      <c r="E4017" s="2">
        <v>0</v>
      </c>
      <c r="F4017" s="2"/>
      <c r="G4017" s="2">
        <v>0</v>
      </c>
      <c r="H4017" s="2"/>
      <c r="I4017" s="2">
        <v>500</v>
      </c>
      <c r="J4017" s="2"/>
      <c r="K4017" s="4">
        <v>500</v>
      </c>
      <c r="L4017" s="2"/>
      <c r="M4017" s="4">
        <v>500</v>
      </c>
      <c r="N4017" s="2"/>
      <c r="O4017" s="4">
        <v>0</v>
      </c>
      <c r="P4017" s="2"/>
      <c r="Q4017" s="4">
        <f t="shared" si="115"/>
        <v>500</v>
      </c>
      <c r="S4017" s="4"/>
      <c r="T4017" s="15"/>
      <c r="AH4017" s="5"/>
    </row>
    <row r="4018" spans="1:34" s="3" customFormat="1" ht="11.85" customHeight="1" x14ac:dyDescent="0.2">
      <c r="A4018" s="3" t="s">
        <v>1630</v>
      </c>
      <c r="C4018" s="2">
        <v>0</v>
      </c>
      <c r="D4018" s="2"/>
      <c r="E4018" s="2">
        <v>0</v>
      </c>
      <c r="F4018" s="2"/>
      <c r="G4018" s="2">
        <v>1550</v>
      </c>
      <c r="H4018" s="2"/>
      <c r="I4018" s="2">
        <v>0</v>
      </c>
      <c r="J4018" s="2"/>
      <c r="K4018" s="4">
        <v>0</v>
      </c>
      <c r="L4018" s="2"/>
      <c r="M4018" s="4">
        <v>0</v>
      </c>
      <c r="N4018" s="2"/>
      <c r="O4018" s="4">
        <v>0</v>
      </c>
      <c r="P4018" s="2"/>
      <c r="Q4018" s="4">
        <f t="shared" si="115"/>
        <v>0</v>
      </c>
      <c r="S4018" s="4"/>
      <c r="T4018" s="15"/>
      <c r="AH4018" s="5"/>
    </row>
    <row r="4019" spans="1:34" s="3" customFormat="1" ht="11.85" customHeight="1" x14ac:dyDescent="0.2">
      <c r="A4019" s="3" t="s">
        <v>1631</v>
      </c>
      <c r="C4019" s="16">
        <v>6112.9</v>
      </c>
      <c r="D4019" s="2"/>
      <c r="E4019" s="16">
        <v>6393.72</v>
      </c>
      <c r="F4019" s="2"/>
      <c r="G4019" s="16">
        <v>5761.32</v>
      </c>
      <c r="H4019" s="2"/>
      <c r="I4019" s="16">
        <v>5105</v>
      </c>
      <c r="J4019" s="2"/>
      <c r="K4019" s="17">
        <v>5105</v>
      </c>
      <c r="L4019" s="2"/>
      <c r="M4019" s="17">
        <v>4450</v>
      </c>
      <c r="N4019" s="2"/>
      <c r="O4019" s="17">
        <v>0</v>
      </c>
      <c r="P4019" s="2"/>
      <c r="Q4019" s="17">
        <f t="shared" si="115"/>
        <v>4450</v>
      </c>
      <c r="S4019" s="4"/>
      <c r="T4019" s="15"/>
      <c r="AH4019" s="5"/>
    </row>
    <row r="4020" spans="1:34" s="3" customFormat="1" ht="11.85" customHeight="1" x14ac:dyDescent="0.2">
      <c r="A4020" s="3" t="s">
        <v>300</v>
      </c>
      <c r="C4020" s="2">
        <f>SUM(C4009:C4019)</f>
        <v>9881.14</v>
      </c>
      <c r="D4020" s="2"/>
      <c r="E4020" s="2">
        <f>SUM(E4009:E4019)</f>
        <v>10045.710000000001</v>
      </c>
      <c r="F4020" s="2"/>
      <c r="G4020" s="2">
        <f>SUM(G4009:G4019)</f>
        <v>13635.75</v>
      </c>
      <c r="H4020" s="2"/>
      <c r="I4020" s="2">
        <f>SUM(I4009:I4019)</f>
        <v>18030</v>
      </c>
      <c r="J4020" s="2"/>
      <c r="K4020" s="4">
        <f>SUM(K4009:K4019)</f>
        <v>18030</v>
      </c>
      <c r="L4020" s="2"/>
      <c r="M4020" s="4">
        <f>SUM(M4009:M4019)</f>
        <v>17925</v>
      </c>
      <c r="N4020" s="2"/>
      <c r="O4020" s="4">
        <f>SUM(O4009:O4019)</f>
        <v>0</v>
      </c>
      <c r="P4020" s="2"/>
      <c r="Q4020" s="4">
        <f>SUM(Q4009:Q4019)</f>
        <v>17925</v>
      </c>
      <c r="S4020" s="4"/>
      <c r="T4020" s="7"/>
      <c r="AH4020" s="5"/>
    </row>
    <row r="4021" spans="1:34" s="3" customFormat="1" ht="11.85" customHeight="1" x14ac:dyDescent="0.2">
      <c r="C4021" s="2"/>
      <c r="D4021" s="2"/>
      <c r="E4021" s="2"/>
      <c r="F4021" s="2"/>
      <c r="G4021" s="2"/>
      <c r="H4021" s="2"/>
      <c r="I4021" s="2"/>
      <c r="J4021" s="2"/>
      <c r="K4021" s="4"/>
      <c r="L4021" s="2"/>
      <c r="M4021" s="4"/>
      <c r="N4021" s="2"/>
      <c r="O4021" s="4"/>
      <c r="P4021" s="2"/>
      <c r="Q4021" s="4"/>
      <c r="S4021" s="4"/>
      <c r="T4021" s="7"/>
      <c r="AH4021" s="5"/>
    </row>
    <row r="4022" spans="1:34" s="3" customFormat="1" ht="11.85" customHeight="1" x14ac:dyDescent="0.2">
      <c r="A4022" s="3" t="s">
        <v>1632</v>
      </c>
      <c r="C4022" s="20">
        <v>0</v>
      </c>
      <c r="D4022" s="2"/>
      <c r="E4022" s="20">
        <v>0</v>
      </c>
      <c r="F4022" s="2"/>
      <c r="G4022" s="20">
        <v>0</v>
      </c>
      <c r="H4022" s="2"/>
      <c r="I4022" s="20">
        <v>0</v>
      </c>
      <c r="J4022" s="2"/>
      <c r="K4022" s="21">
        <v>0</v>
      </c>
      <c r="L4022" s="2"/>
      <c r="M4022" s="21">
        <v>0</v>
      </c>
      <c r="N4022" s="2"/>
      <c r="O4022" s="21">
        <v>0</v>
      </c>
      <c r="P4022" s="2"/>
      <c r="Q4022" s="21">
        <f>M4022+O4022</f>
        <v>0</v>
      </c>
      <c r="S4022" s="4"/>
      <c r="T4022" s="7"/>
      <c r="AH4022" s="5"/>
    </row>
    <row r="4023" spans="1:34" s="3" customFormat="1" ht="11.85" customHeight="1" x14ac:dyDescent="0.2">
      <c r="A4023" s="3" t="s">
        <v>1633</v>
      </c>
      <c r="C4023" s="16">
        <v>0</v>
      </c>
      <c r="D4023" s="2"/>
      <c r="E4023" s="16">
        <v>0</v>
      </c>
      <c r="F4023" s="2"/>
      <c r="G4023" s="16">
        <v>42380</v>
      </c>
      <c r="H4023" s="2"/>
      <c r="I4023" s="16">
        <v>0</v>
      </c>
      <c r="J4023" s="2"/>
      <c r="K4023" s="17">
        <v>0</v>
      </c>
      <c r="L4023" s="2"/>
      <c r="M4023" s="17">
        <v>0</v>
      </c>
      <c r="N4023" s="2"/>
      <c r="O4023" s="17">
        <v>0</v>
      </c>
      <c r="P4023" s="2"/>
      <c r="Q4023" s="17">
        <f>M4023+O4023</f>
        <v>0</v>
      </c>
      <c r="S4023" s="4"/>
      <c r="T4023" s="7"/>
      <c r="AH4023" s="5"/>
    </row>
    <row r="4024" spans="1:34" s="3" customFormat="1" ht="11.85" customHeight="1" x14ac:dyDescent="0.2">
      <c r="A4024" s="3" t="s">
        <v>303</v>
      </c>
      <c r="C4024" s="2">
        <f>SUM(C4022:C4023)</f>
        <v>0</v>
      </c>
      <c r="D4024" s="2"/>
      <c r="E4024" s="2">
        <f>SUM(E4022:E4023)</f>
        <v>0</v>
      </c>
      <c r="F4024" s="2"/>
      <c r="G4024" s="2">
        <f>SUM(G4022:G4023)</f>
        <v>42380</v>
      </c>
      <c r="H4024" s="2"/>
      <c r="I4024" s="2">
        <f>SUM(I4022:I4023)</f>
        <v>0</v>
      </c>
      <c r="J4024" s="2"/>
      <c r="K4024" s="4">
        <f>SUM(K4022:K4023)</f>
        <v>0</v>
      </c>
      <c r="L4024" s="2"/>
      <c r="M4024" s="4">
        <f>SUM(M4022:M4023)</f>
        <v>0</v>
      </c>
      <c r="N4024" s="2"/>
      <c r="O4024" s="4">
        <f>SUM(O4022:O4023)</f>
        <v>0</v>
      </c>
      <c r="P4024" s="2"/>
      <c r="Q4024" s="4">
        <f>SUM(Q4022:Q4023)</f>
        <v>0</v>
      </c>
      <c r="S4024" s="4"/>
      <c r="T4024" s="7"/>
      <c r="AH4024" s="5"/>
    </row>
    <row r="4025" spans="1:34" s="3" customFormat="1" ht="11.85" customHeight="1" x14ac:dyDescent="0.2">
      <c r="C4025" s="2"/>
      <c r="D4025" s="2"/>
      <c r="E4025" s="2"/>
      <c r="F4025" s="2"/>
      <c r="G4025" s="2"/>
      <c r="H4025" s="2"/>
      <c r="I4025" s="2"/>
      <c r="J4025" s="2"/>
      <c r="K4025" s="4"/>
      <c r="L4025" s="2"/>
      <c r="M4025" s="4"/>
      <c r="N4025" s="2"/>
      <c r="O4025" s="4"/>
      <c r="P4025" s="2"/>
      <c r="Q4025" s="4"/>
      <c r="S4025" s="4"/>
      <c r="T4025" s="7"/>
      <c r="AH4025" s="5"/>
    </row>
    <row r="4026" spans="1:34" s="3" customFormat="1" ht="11.85" customHeight="1" x14ac:dyDescent="0.2">
      <c r="A4026" s="14" t="s">
        <v>304</v>
      </c>
      <c r="C4026" s="2"/>
      <c r="D4026" s="2"/>
      <c r="E4026" s="2"/>
      <c r="F4026" s="2"/>
      <c r="G4026" s="2"/>
      <c r="H4026" s="2"/>
      <c r="I4026" s="2"/>
      <c r="J4026" s="2"/>
      <c r="K4026" s="4"/>
      <c r="L4026" s="2"/>
      <c r="M4026" s="4"/>
      <c r="N4026" s="2"/>
      <c r="O4026" s="4"/>
      <c r="P4026" s="2"/>
      <c r="Q4026" s="4"/>
      <c r="S4026" s="4"/>
      <c r="T4026" s="7"/>
      <c r="AH4026" s="5"/>
    </row>
    <row r="4027" spans="1:34" s="3" customFormat="1" ht="11.85" customHeight="1" x14ac:dyDescent="0.2">
      <c r="A4027" s="3" t="s">
        <v>1634</v>
      </c>
      <c r="C4027" s="2">
        <v>12966.9</v>
      </c>
      <c r="D4027" s="2"/>
      <c r="E4027" s="2">
        <v>16502.04</v>
      </c>
      <c r="F4027" s="2"/>
      <c r="G4027" s="2">
        <v>17134.439999999999</v>
      </c>
      <c r="H4027" s="2"/>
      <c r="I4027" s="2">
        <v>17800</v>
      </c>
      <c r="J4027" s="2"/>
      <c r="K4027" s="4">
        <v>17800</v>
      </c>
      <c r="L4027" s="2"/>
      <c r="M4027" s="4">
        <v>18500</v>
      </c>
      <c r="N4027" s="2"/>
      <c r="O4027" s="4">
        <v>0</v>
      </c>
      <c r="P4027" s="2"/>
      <c r="Q4027" s="4">
        <f>M4027+O4027</f>
        <v>18500</v>
      </c>
      <c r="S4027" s="4"/>
      <c r="T4027" s="15"/>
      <c r="AH4027" s="5"/>
    </row>
    <row r="4028" spans="1:34" s="3" customFormat="1" ht="11.85" customHeight="1" x14ac:dyDescent="0.2">
      <c r="A4028" s="3" t="s">
        <v>1635</v>
      </c>
      <c r="C4028" s="16">
        <v>190210</v>
      </c>
      <c r="D4028" s="2"/>
      <c r="E4028" s="16">
        <v>0</v>
      </c>
      <c r="F4028" s="2"/>
      <c r="G4028" s="16">
        <v>0</v>
      </c>
      <c r="H4028" s="2"/>
      <c r="I4028" s="16">
        <v>0</v>
      </c>
      <c r="J4028" s="2"/>
      <c r="K4028" s="17">
        <v>0</v>
      </c>
      <c r="L4028" s="2"/>
      <c r="M4028" s="17">
        <v>0</v>
      </c>
      <c r="N4028" s="2"/>
      <c r="O4028" s="17">
        <v>0</v>
      </c>
      <c r="P4028" s="2"/>
      <c r="Q4028" s="17">
        <f>M4028+O4028</f>
        <v>0</v>
      </c>
      <c r="S4028" s="4"/>
      <c r="T4028" s="7"/>
      <c r="AH4028" s="5"/>
    </row>
    <row r="4029" spans="1:34" s="3" customFormat="1" ht="11.85" customHeight="1" x14ac:dyDescent="0.2">
      <c r="A4029" s="3" t="s">
        <v>306</v>
      </c>
      <c r="C4029" s="2">
        <f>SUM(C4027:C4028)</f>
        <v>203176.9</v>
      </c>
      <c r="D4029" s="2"/>
      <c r="E4029" s="2">
        <f>SUM(E4027:E4028)</f>
        <v>16502.04</v>
      </c>
      <c r="F4029" s="2"/>
      <c r="G4029" s="2">
        <f>SUM(G4027:G4028)</f>
        <v>17134.439999999999</v>
      </c>
      <c r="H4029" s="2"/>
      <c r="I4029" s="2">
        <f>SUM(I4027:I4028)</f>
        <v>17800</v>
      </c>
      <c r="J4029" s="2"/>
      <c r="K4029" s="4">
        <f>SUM(K4027:K4028)</f>
        <v>17800</v>
      </c>
      <c r="L4029" s="2"/>
      <c r="M4029" s="4">
        <f>SUM(M4027:M4028)</f>
        <v>18500</v>
      </c>
      <c r="N4029" s="2"/>
      <c r="O4029" s="4">
        <f>SUM(O4027:O4028)</f>
        <v>0</v>
      </c>
      <c r="P4029" s="2"/>
      <c r="Q4029" s="4">
        <f>SUM(Q4027:Q4028)</f>
        <v>18500</v>
      </c>
      <c r="S4029" s="4"/>
      <c r="T4029" s="7"/>
      <c r="AH4029" s="5"/>
    </row>
    <row r="4030" spans="1:34" ht="11.85" customHeight="1" x14ac:dyDescent="0.2">
      <c r="D4030" s="2"/>
      <c r="F4030" s="2"/>
      <c r="H4030" s="2"/>
      <c r="J4030" s="2"/>
      <c r="L4030" s="2"/>
      <c r="N4030" s="2"/>
      <c r="P4030" s="2"/>
    </row>
    <row r="4031" spans="1:34" ht="11.85" customHeight="1" x14ac:dyDescent="0.2">
      <c r="A4031" s="3" t="s">
        <v>1636</v>
      </c>
      <c r="C4031" s="2">
        <f>C4002+C4020+C4029+C4006+C4024</f>
        <v>217202.94</v>
      </c>
      <c r="D4031" s="2"/>
      <c r="E4031" s="2">
        <f>E4002+E4020+E4029+E4006+E4024</f>
        <v>41870.74</v>
      </c>
      <c r="F4031" s="2"/>
      <c r="G4031" s="2">
        <f>G4002+G4020+G4029+G4006+G4024</f>
        <v>91196.82</v>
      </c>
      <c r="H4031" s="2"/>
      <c r="I4031" s="2">
        <f>I4002+I4020+I4029+I4006+I4024</f>
        <v>64569</v>
      </c>
      <c r="J4031" s="2"/>
      <c r="K4031" s="4">
        <f>K4002+K4020+K4029+K4006+K4024</f>
        <v>64569</v>
      </c>
      <c r="L4031" s="2"/>
      <c r="M4031" s="4">
        <f>M4002+M4020+M4029+M4006+M4024</f>
        <v>66210</v>
      </c>
      <c r="N4031" s="2"/>
      <c r="O4031" s="4">
        <f>O4002+O4020+O4029+O4006+O4024</f>
        <v>0</v>
      </c>
      <c r="P4031" s="2"/>
      <c r="Q4031" s="4">
        <f>Q4002+Q4020+Q4029+Q4006+Q4024</f>
        <v>66210</v>
      </c>
      <c r="R4031" s="2"/>
      <c r="T4031" s="15"/>
      <c r="U4031" s="33"/>
    </row>
    <row r="4032" spans="1:34" ht="11.85" customHeight="1" x14ac:dyDescent="0.2"/>
    <row r="4033" ht="11.85" customHeight="1" x14ac:dyDescent="0.2"/>
    <row r="4034" ht="11.85" customHeight="1" x14ac:dyDescent="0.2"/>
    <row r="4035" ht="11.85" customHeight="1" x14ac:dyDescent="0.2"/>
    <row r="4036" ht="11.85" customHeight="1" x14ac:dyDescent="0.2"/>
    <row r="4037" ht="11.85" customHeight="1" x14ac:dyDescent="0.2"/>
    <row r="4038" ht="11.85" customHeight="1" x14ac:dyDescent="0.2"/>
    <row r="4039" ht="11.85" customHeight="1" x14ac:dyDescent="0.2"/>
    <row r="4040" ht="11.85" customHeight="1" x14ac:dyDescent="0.2"/>
    <row r="4041" ht="11.85" customHeight="1" x14ac:dyDescent="0.2"/>
    <row r="4042" ht="11.85" customHeight="1" x14ac:dyDescent="0.2"/>
    <row r="4043" ht="11.85" customHeight="1" x14ac:dyDescent="0.2"/>
    <row r="4044" ht="11.85" customHeight="1" x14ac:dyDescent="0.2"/>
    <row r="4045" ht="11.85" customHeight="1" x14ac:dyDescent="0.2"/>
    <row r="4046" ht="11.85" customHeight="1" x14ac:dyDescent="0.2"/>
    <row r="4047" ht="11.85" customHeight="1" x14ac:dyDescent="0.2"/>
    <row r="4048" ht="11.85" customHeight="1" x14ac:dyDescent="0.2"/>
    <row r="4049" spans="1:21" ht="11.85" customHeight="1" x14ac:dyDescent="0.2"/>
    <row r="4050" spans="1:21" ht="11.85" customHeight="1" x14ac:dyDescent="0.2">
      <c r="A4050" s="1"/>
      <c r="B4050" s="1"/>
      <c r="E4050" s="2" t="str">
        <f>$E$1</f>
        <v>CITY OF BRADY</v>
      </c>
    </row>
    <row r="4051" spans="1:21" ht="11.85" customHeight="1" x14ac:dyDescent="0.2">
      <c r="E4051" s="2" t="str">
        <f>$E$2</f>
        <v>BUDGET REPORT</v>
      </c>
    </row>
    <row r="4052" spans="1:21" ht="11.85" customHeight="1" x14ac:dyDescent="0.2">
      <c r="E4052" s="2" t="str">
        <f>$E$3</f>
        <v>FISCAL YEAR 2017 - 2018</v>
      </c>
    </row>
    <row r="4053" spans="1:21" ht="11.85" customHeight="1" x14ac:dyDescent="0.2">
      <c r="A4053" s="3" t="s">
        <v>1543</v>
      </c>
    </row>
    <row r="4054" spans="1:21" ht="11.85" customHeight="1" x14ac:dyDescent="0.2"/>
    <row r="4055" spans="1:21" ht="11.85" customHeight="1" x14ac:dyDescent="0.2">
      <c r="I4055" s="49" t="str">
        <f>$I$6</f>
        <v>(----- 2016-2017 ------)</v>
      </c>
      <c r="J4055" s="49"/>
      <c r="K4055" s="49"/>
      <c r="L4055" s="8"/>
      <c r="M4055" s="49" t="str">
        <f>$M$6</f>
        <v>2017-2018</v>
      </c>
      <c r="N4055" s="49"/>
      <c r="O4055" s="49"/>
      <c r="P4055" s="49"/>
      <c r="Q4055" s="49"/>
    </row>
    <row r="4056" spans="1:21" ht="11.85" customHeight="1" x14ac:dyDescent="0.2">
      <c r="C4056" s="9" t="str">
        <f>$C$7</f>
        <v>2013-2014</v>
      </c>
      <c r="D4056" s="8"/>
      <c r="E4056" s="9" t="str">
        <f>$E$7</f>
        <v>2014-2015</v>
      </c>
      <c r="F4056" s="8"/>
      <c r="G4056" s="9" t="str">
        <f>$G$7</f>
        <v>2015-2016</v>
      </c>
      <c r="H4056" s="8"/>
      <c r="I4056" s="9" t="s">
        <v>9</v>
      </c>
      <c r="J4056" s="8"/>
      <c r="K4056" s="10" t="str">
        <f>+$K$7</f>
        <v>PROJECTED</v>
      </c>
      <c r="L4056" s="8"/>
      <c r="M4056" s="10" t="str">
        <f>$M$7</f>
        <v>2017-2018</v>
      </c>
      <c r="N4056" s="8"/>
      <c r="O4056" s="10" t="str">
        <f>$O$7</f>
        <v>2017-2018</v>
      </c>
      <c r="P4056" s="8"/>
      <c r="Q4056" s="10" t="str">
        <f>$Q$7</f>
        <v>APPROVED</v>
      </c>
    </row>
    <row r="4057" spans="1:21" ht="11.85" customHeight="1" x14ac:dyDescent="0.2">
      <c r="A4057" s="11" t="s">
        <v>247</v>
      </c>
      <c r="C4057" s="12" t="s">
        <v>12</v>
      </c>
      <c r="D4057" s="8"/>
      <c r="E4057" s="12" t="s">
        <v>12</v>
      </c>
      <c r="F4057" s="8"/>
      <c r="G4057" s="12" t="s">
        <v>12</v>
      </c>
      <c r="H4057" s="8"/>
      <c r="I4057" s="12" t="s">
        <v>13</v>
      </c>
      <c r="J4057" s="8"/>
      <c r="K4057" s="13" t="s">
        <v>13</v>
      </c>
      <c r="L4057" s="8"/>
      <c r="M4057" s="13" t="str">
        <f>$M$8</f>
        <v>BASE</v>
      </c>
      <c r="N4057" s="8"/>
      <c r="O4057" s="13" t="str">
        <f>$O$8</f>
        <v>SUPPLEMENTAL</v>
      </c>
      <c r="P4057" s="8"/>
      <c r="Q4057" s="13" t="str">
        <f>$Q$8</f>
        <v>BUDGET</v>
      </c>
    </row>
    <row r="4058" spans="1:21" ht="11.85" customHeight="1" x14ac:dyDescent="0.2"/>
    <row r="4059" spans="1:21" ht="11.85" customHeight="1" thickBot="1" x14ac:dyDescent="0.25">
      <c r="A4059" s="3" t="s">
        <v>1065</v>
      </c>
      <c r="C4059" s="23">
        <f>C3944+C4031</f>
        <v>988285.78</v>
      </c>
      <c r="D4059" s="2"/>
      <c r="E4059" s="23">
        <f>E3944+E4031</f>
        <v>1073573.1200000001</v>
      </c>
      <c r="F4059" s="2"/>
      <c r="G4059" s="23">
        <f>G3944+G4031</f>
        <v>1199475.56</v>
      </c>
      <c r="H4059" s="2"/>
      <c r="I4059" s="23">
        <f>I3944+I4031</f>
        <v>1074058</v>
      </c>
      <c r="J4059" s="2"/>
      <c r="K4059" s="24">
        <f>K3944+K4031</f>
        <v>1093233</v>
      </c>
      <c r="L4059" s="2"/>
      <c r="M4059" s="24">
        <f>M3944+M4031</f>
        <v>1255206</v>
      </c>
      <c r="N4059" s="2"/>
      <c r="O4059" s="24">
        <f>O3944+O4031</f>
        <v>31399</v>
      </c>
      <c r="P4059" s="2"/>
      <c r="Q4059" s="24">
        <f>Q3944+Q4031</f>
        <v>1286605</v>
      </c>
      <c r="R4059" s="2"/>
      <c r="U4059" s="2"/>
    </row>
    <row r="4060" spans="1:21" ht="11.85" customHeight="1" thickTop="1" x14ac:dyDescent="0.2">
      <c r="D4060" s="2"/>
      <c r="F4060" s="2"/>
      <c r="H4060" s="2"/>
      <c r="J4060" s="2"/>
      <c r="L4060" s="2"/>
      <c r="N4060" s="2"/>
      <c r="P4060" s="2"/>
    </row>
    <row r="4061" spans="1:21" ht="11.85" customHeight="1" thickBot="1" x14ac:dyDescent="0.25">
      <c r="A4061" s="3" t="s">
        <v>1066</v>
      </c>
      <c r="C4061" s="23">
        <f>C3830-C4059</f>
        <v>116078.12000000011</v>
      </c>
      <c r="D4061" s="2"/>
      <c r="E4061" s="23">
        <f>E3830-E4059</f>
        <v>76362.60999999987</v>
      </c>
      <c r="F4061" s="2"/>
      <c r="G4061" s="23">
        <f>G3830-G4059</f>
        <v>-38495.479999999981</v>
      </c>
      <c r="H4061" s="2"/>
      <c r="I4061" s="23">
        <f>I3830-I4059</f>
        <v>3442</v>
      </c>
      <c r="J4061" s="2"/>
      <c r="K4061" s="24">
        <f>K3830-K4059</f>
        <v>6567</v>
      </c>
      <c r="L4061" s="2"/>
      <c r="M4061" s="23">
        <f>M3830-M4059</f>
        <v>-159206</v>
      </c>
      <c r="N4061" s="2"/>
      <c r="O4061" s="23">
        <f>O3830-O4059</f>
        <v>-41399</v>
      </c>
      <c r="P4061" s="2"/>
      <c r="Q4061" s="23">
        <f>Q3830-Q4059</f>
        <v>-200605</v>
      </c>
      <c r="U4061" s="2"/>
    </row>
    <row r="4062" spans="1:21" ht="11.85" customHeight="1" thickTop="1" x14ac:dyDescent="0.2">
      <c r="D4062" s="2"/>
      <c r="F4062" s="2"/>
      <c r="H4062" s="2"/>
      <c r="J4062" s="2"/>
      <c r="L4062" s="2"/>
      <c r="N4062" s="2"/>
      <c r="P4062" s="2"/>
    </row>
    <row r="4063" spans="1:21" ht="11.85" customHeight="1" x14ac:dyDescent="0.2">
      <c r="D4063" s="2"/>
      <c r="F4063" s="2"/>
      <c r="H4063" s="2"/>
      <c r="J4063" s="2"/>
      <c r="L4063" s="2"/>
      <c r="N4063" s="2"/>
      <c r="P4063" s="2"/>
    </row>
    <row r="4064" spans="1:21" ht="11.85" customHeight="1" x14ac:dyDescent="0.2">
      <c r="A4064" s="3" t="s">
        <v>1067</v>
      </c>
      <c r="D4064" s="2"/>
      <c r="F4064" s="2"/>
      <c r="H4064" s="2"/>
      <c r="J4064" s="2"/>
      <c r="L4064" s="2"/>
      <c r="N4064" s="2"/>
      <c r="P4064" s="2"/>
    </row>
    <row r="4065" spans="1:21" ht="11.85" customHeight="1" thickBot="1" x14ac:dyDescent="0.25">
      <c r="A4065" s="3" t="s">
        <v>17</v>
      </c>
      <c r="C4065" s="23">
        <f>C3800+C3830-C4059</f>
        <v>531765.12000000011</v>
      </c>
      <c r="D4065" s="2"/>
      <c r="E4065" s="23">
        <f>E3800+E3830-E4059</f>
        <v>608127.73</v>
      </c>
      <c r="F4065" s="2"/>
      <c r="G4065" s="23">
        <f>G3800+G3830-G4059</f>
        <v>569632.25</v>
      </c>
      <c r="H4065" s="2"/>
      <c r="I4065" s="23">
        <f>I3800+I3830-I4059</f>
        <v>573074.25</v>
      </c>
      <c r="J4065" s="2"/>
      <c r="K4065" s="24">
        <f>K3800+K3830-K4059</f>
        <v>576199.25</v>
      </c>
      <c r="L4065" s="2"/>
      <c r="M4065" s="24">
        <f>M3800+M3830-M4059</f>
        <v>416993.25</v>
      </c>
      <c r="N4065" s="2"/>
      <c r="P4065" s="2"/>
      <c r="Q4065" s="24">
        <f>Q3800+Q3830-Q4059</f>
        <v>375594.25</v>
      </c>
      <c r="U4065" s="2"/>
    </row>
    <row r="4066" spans="1:21" ht="11.85" customHeight="1" thickTop="1" x14ac:dyDescent="0.2">
      <c r="D4066" s="4"/>
      <c r="F4066" s="4"/>
      <c r="H4066" s="4"/>
      <c r="J4066" s="4"/>
      <c r="L4066" s="4"/>
      <c r="N4066" s="4"/>
      <c r="P4066" s="4"/>
    </row>
    <row r="4067" spans="1:21" ht="11.85" customHeight="1" x14ac:dyDescent="0.2"/>
    <row r="4068" spans="1:21" ht="11.85" customHeight="1" x14ac:dyDescent="0.2"/>
    <row r="4069" spans="1:21" ht="11.85" customHeight="1" x14ac:dyDescent="0.2"/>
    <row r="4070" spans="1:21" ht="11.85" customHeight="1" x14ac:dyDescent="0.2"/>
    <row r="4071" spans="1:21" ht="11.85" customHeight="1" x14ac:dyDescent="0.2"/>
    <row r="4072" spans="1:21" ht="11.85" customHeight="1" x14ac:dyDescent="0.2"/>
    <row r="4073" spans="1:21" ht="11.85" customHeight="1" x14ac:dyDescent="0.2"/>
    <row r="4074" spans="1:21" ht="11.85" customHeight="1" x14ac:dyDescent="0.2"/>
    <row r="4075" spans="1:21" ht="11.85" customHeight="1" x14ac:dyDescent="0.2"/>
    <row r="4076" spans="1:21" ht="11.85" customHeight="1" x14ac:dyDescent="0.2"/>
    <row r="4077" spans="1:21" ht="11.85" customHeight="1" x14ac:dyDescent="0.2"/>
    <row r="4078" spans="1:21" ht="11.85" customHeight="1" x14ac:dyDescent="0.2"/>
    <row r="4079" spans="1:21" ht="11.85" customHeight="1" x14ac:dyDescent="0.2"/>
    <row r="4080" spans="1:21" ht="11.85" customHeight="1" x14ac:dyDescent="0.2"/>
    <row r="4081" ht="11.85" customHeight="1" x14ac:dyDescent="0.2"/>
    <row r="4082" ht="11.85" customHeight="1" x14ac:dyDescent="0.2"/>
    <row r="4083" ht="11.85" customHeight="1" x14ac:dyDescent="0.2"/>
    <row r="4084" ht="11.85" customHeight="1" x14ac:dyDescent="0.2"/>
    <row r="4085" ht="11.85" customHeight="1" x14ac:dyDescent="0.2"/>
    <row r="4086" ht="11.85" customHeight="1" x14ac:dyDescent="0.2"/>
    <row r="4087" ht="11.85" customHeight="1" x14ac:dyDescent="0.2"/>
    <row r="4088" ht="11.85" customHeight="1" x14ac:dyDescent="0.2"/>
    <row r="4089" ht="11.85" customHeight="1" x14ac:dyDescent="0.2"/>
    <row r="4090" ht="11.85" customHeight="1" x14ac:dyDescent="0.2"/>
    <row r="4091" ht="11.85" customHeight="1" x14ac:dyDescent="0.2"/>
    <row r="4092" ht="11.85" customHeight="1" x14ac:dyDescent="0.2"/>
    <row r="4093" ht="11.85" customHeight="1" x14ac:dyDescent="0.2"/>
    <row r="4094" ht="11.85" customHeight="1" x14ac:dyDescent="0.2"/>
    <row r="4095" ht="11.85" customHeight="1" x14ac:dyDescent="0.2"/>
    <row r="4096" ht="11.85" customHeight="1" x14ac:dyDescent="0.2"/>
    <row r="4097" ht="11.85" customHeight="1" x14ac:dyDescent="0.2"/>
    <row r="4098" ht="11.85" customHeight="1" x14ac:dyDescent="0.2"/>
    <row r="4099" ht="11.85" customHeight="1" x14ac:dyDescent="0.2"/>
    <row r="4100" ht="11.85" customHeight="1" x14ac:dyDescent="0.2"/>
    <row r="4101" ht="11.85" customHeight="1" x14ac:dyDescent="0.2"/>
    <row r="4102" ht="11.85" customHeight="1" x14ac:dyDescent="0.2"/>
    <row r="4103" ht="11.85" customHeight="1" x14ac:dyDescent="0.2"/>
    <row r="4104" ht="11.85" customHeight="1" x14ac:dyDescent="0.2"/>
    <row r="4105" ht="11.85" customHeight="1" x14ac:dyDescent="0.2"/>
    <row r="4106" ht="11.85" customHeight="1" x14ac:dyDescent="0.2"/>
    <row r="4107" ht="11.85" customHeight="1" x14ac:dyDescent="0.2"/>
    <row r="4108" ht="11.85" customHeight="1" x14ac:dyDescent="0.2"/>
    <row r="4109" ht="11.85" customHeight="1" x14ac:dyDescent="0.2"/>
    <row r="4110" ht="11.85" customHeight="1" x14ac:dyDescent="0.2"/>
    <row r="4111" ht="11.85" customHeight="1" x14ac:dyDescent="0.2"/>
    <row r="4112" ht="11.85" customHeight="1" x14ac:dyDescent="0.2"/>
    <row r="4113" spans="1:34" ht="11.85" customHeight="1" x14ac:dyDescent="0.2">
      <c r="A4113" s="1"/>
      <c r="B4113" s="1"/>
      <c r="E4113" s="2" t="str">
        <f>$E$1</f>
        <v>CITY OF BRADY</v>
      </c>
    </row>
    <row r="4114" spans="1:34" ht="11.85" customHeight="1" x14ac:dyDescent="0.2">
      <c r="E4114" s="2" t="str">
        <f>$E$2</f>
        <v>BUDGET REPORT</v>
      </c>
    </row>
    <row r="4115" spans="1:34" ht="11.85" customHeight="1" x14ac:dyDescent="0.2">
      <c r="E4115" s="2" t="str">
        <f>$E$3</f>
        <v>FISCAL YEAR 2017 - 2018</v>
      </c>
    </row>
    <row r="4116" spans="1:34" ht="11.85" customHeight="1" x14ac:dyDescent="0.2">
      <c r="A4116" s="3" t="s">
        <v>1637</v>
      </c>
    </row>
    <row r="4117" spans="1:34" ht="11.85" customHeight="1" x14ac:dyDescent="0.2"/>
    <row r="4118" spans="1:34" ht="11.85" customHeight="1" x14ac:dyDescent="0.2">
      <c r="I4118" s="49" t="str">
        <f>$I$6</f>
        <v>(----- 2016-2017 ------)</v>
      </c>
      <c r="J4118" s="49"/>
      <c r="K4118" s="49"/>
      <c r="L4118" s="8"/>
      <c r="M4118" s="49" t="str">
        <f>$M$6</f>
        <v>2017-2018</v>
      </c>
      <c r="N4118" s="49"/>
      <c r="O4118" s="49"/>
      <c r="P4118" s="49"/>
      <c r="Q4118" s="49"/>
    </row>
    <row r="4119" spans="1:34" ht="11.85" customHeight="1" x14ac:dyDescent="0.2">
      <c r="C4119" s="9" t="str">
        <f>$C$7</f>
        <v>2013-2014</v>
      </c>
      <c r="D4119" s="8"/>
      <c r="E4119" s="9" t="str">
        <f>$E$7</f>
        <v>2014-2015</v>
      </c>
      <c r="F4119" s="8"/>
      <c r="G4119" s="9" t="str">
        <f>$G$7</f>
        <v>2015-2016</v>
      </c>
      <c r="H4119" s="8"/>
      <c r="I4119" s="9" t="s">
        <v>9</v>
      </c>
      <c r="J4119" s="8"/>
      <c r="K4119" s="10" t="str">
        <f>+$K$7</f>
        <v>PROJECTED</v>
      </c>
      <c r="L4119" s="8"/>
      <c r="M4119" s="10" t="str">
        <f>$M$7</f>
        <v>2017-2018</v>
      </c>
      <c r="N4119" s="8"/>
      <c r="O4119" s="10" t="str">
        <f>$O$7</f>
        <v>2017-2018</v>
      </c>
      <c r="P4119" s="8"/>
      <c r="Q4119" s="10" t="str">
        <f>$Q$7</f>
        <v>APPROVED</v>
      </c>
    </row>
    <row r="4120" spans="1:34" ht="11.85" customHeight="1" x14ac:dyDescent="0.2">
      <c r="A4120" s="11"/>
      <c r="C4120" s="12" t="s">
        <v>12</v>
      </c>
      <c r="D4120" s="8"/>
      <c r="E4120" s="12" t="s">
        <v>12</v>
      </c>
      <c r="F4120" s="8"/>
      <c r="G4120" s="12" t="s">
        <v>12</v>
      </c>
      <c r="H4120" s="8"/>
      <c r="I4120" s="12" t="s">
        <v>13</v>
      </c>
      <c r="J4120" s="8"/>
      <c r="K4120" s="13" t="s">
        <v>13</v>
      </c>
      <c r="L4120" s="8"/>
      <c r="M4120" s="13" t="str">
        <f>$M$8</f>
        <v>BASE</v>
      </c>
      <c r="N4120" s="8"/>
      <c r="O4120" s="13" t="str">
        <f>$O$8</f>
        <v>SUPPLEMENTAL</v>
      </c>
      <c r="P4120" s="8"/>
      <c r="Q4120" s="13" t="str">
        <f>$Q$8</f>
        <v>BUDGET</v>
      </c>
    </row>
    <row r="4121" spans="1:34" ht="11.85" customHeight="1" x14ac:dyDescent="0.2"/>
    <row r="4122" spans="1:34" ht="11.85" customHeight="1" x14ac:dyDescent="0.2">
      <c r="A4122" s="3" t="s">
        <v>16</v>
      </c>
    </row>
    <row r="4123" spans="1:34" ht="11.85" customHeight="1" x14ac:dyDescent="0.2">
      <c r="A4123" s="3" t="s">
        <v>17</v>
      </c>
      <c r="C4123" s="2">
        <v>142011.32999999999</v>
      </c>
      <c r="D4123" s="2"/>
      <c r="E4123" s="2">
        <f>+C4499</f>
        <v>198789.41999999993</v>
      </c>
      <c r="F4123" s="2"/>
      <c r="G4123" s="2">
        <f>+E4499</f>
        <v>361464.04000000004</v>
      </c>
      <c r="H4123" s="2"/>
      <c r="I4123" s="2">
        <f>+G4499</f>
        <v>401910.83999999985</v>
      </c>
      <c r="J4123" s="2"/>
      <c r="K4123" s="4">
        <f>+I4123</f>
        <v>401910.83999999985</v>
      </c>
      <c r="L4123" s="2"/>
      <c r="M4123" s="4">
        <f>+K4499</f>
        <v>188810.83999999985</v>
      </c>
      <c r="N4123" s="2"/>
      <c r="P4123" s="2"/>
      <c r="Q4123" s="4">
        <f>M4123</f>
        <v>188810.83999999985</v>
      </c>
    </row>
    <row r="4124" spans="1:34" ht="11.85" customHeight="1" x14ac:dyDescent="0.2">
      <c r="D4124" s="2"/>
      <c r="F4124" s="2"/>
      <c r="H4124" s="2"/>
      <c r="J4124" s="2"/>
      <c r="L4124" s="2"/>
      <c r="N4124" s="2"/>
      <c r="P4124" s="2"/>
    </row>
    <row r="4125" spans="1:34" ht="11.85" customHeight="1" x14ac:dyDescent="0.2">
      <c r="A4125" s="14" t="s">
        <v>18</v>
      </c>
      <c r="D4125" s="2"/>
      <c r="F4125" s="2"/>
      <c r="H4125" s="2"/>
      <c r="J4125" s="2"/>
      <c r="L4125" s="2"/>
      <c r="N4125" s="2"/>
      <c r="P4125" s="2"/>
    </row>
    <row r="4126" spans="1:34" s="6" customFormat="1" ht="11.85" customHeight="1" x14ac:dyDescent="0.2">
      <c r="A4126" s="3"/>
      <c r="B4126" s="3"/>
      <c r="C4126" s="2"/>
      <c r="D4126" s="2"/>
      <c r="E4126" s="2"/>
      <c r="F4126" s="2"/>
      <c r="G4126" s="2"/>
      <c r="H4126" s="2"/>
      <c r="I4126" s="2"/>
      <c r="J4126" s="2"/>
      <c r="K4126" s="4"/>
      <c r="L4126" s="2"/>
      <c r="M4126" s="4"/>
      <c r="N4126" s="2"/>
      <c r="O4126" s="4"/>
      <c r="P4126" s="2"/>
      <c r="Q4126" s="4"/>
      <c r="R4126" s="3"/>
      <c r="S4126" s="4"/>
      <c r="T4126" s="7"/>
      <c r="U4126" s="3"/>
      <c r="V4126" s="3"/>
      <c r="W4126" s="3"/>
      <c r="X4126" s="3"/>
      <c r="Y4126" s="3"/>
      <c r="Z4126" s="3"/>
      <c r="AA4126" s="3"/>
      <c r="AB4126" s="3"/>
      <c r="AC4126" s="3"/>
      <c r="AD4126" s="3"/>
      <c r="AE4126" s="3"/>
      <c r="AF4126" s="3"/>
      <c r="AG4126" s="3"/>
      <c r="AH4126" s="5"/>
    </row>
    <row r="4127" spans="1:34" s="6" customFormat="1" ht="11.85" customHeight="1" x14ac:dyDescent="0.2">
      <c r="A4127" s="14" t="s">
        <v>1638</v>
      </c>
      <c r="B4127" s="3"/>
      <c r="C4127" s="2"/>
      <c r="D4127" s="2"/>
      <c r="E4127" s="2"/>
      <c r="F4127" s="2"/>
      <c r="G4127" s="2"/>
      <c r="H4127" s="2"/>
      <c r="I4127" s="2"/>
      <c r="J4127" s="2"/>
      <c r="K4127" s="4"/>
      <c r="L4127" s="2"/>
      <c r="M4127" s="4"/>
      <c r="N4127" s="2"/>
      <c r="O4127" s="4"/>
      <c r="P4127" s="2"/>
      <c r="Q4127" s="4"/>
      <c r="R4127" s="3"/>
      <c r="S4127" s="4"/>
      <c r="T4127" s="7"/>
      <c r="U4127" s="3"/>
      <c r="V4127" s="3"/>
      <c r="W4127" s="3"/>
      <c r="X4127" s="3"/>
      <c r="Y4127" s="3"/>
      <c r="Z4127" s="3"/>
      <c r="AA4127" s="3"/>
      <c r="AB4127" s="3"/>
      <c r="AC4127" s="3"/>
      <c r="AD4127" s="3"/>
      <c r="AE4127" s="3"/>
      <c r="AF4127" s="3"/>
      <c r="AG4127" s="3"/>
      <c r="AH4127" s="5"/>
    </row>
    <row r="4128" spans="1:34" s="6" customFormat="1" ht="11.85" customHeight="1" x14ac:dyDescent="0.2">
      <c r="A4128" s="3" t="s">
        <v>1639</v>
      </c>
      <c r="B4128" s="3"/>
      <c r="C4128" s="2">
        <v>230739.62</v>
      </c>
      <c r="D4128" s="2"/>
      <c r="E4128" s="2">
        <v>236148.84</v>
      </c>
      <c r="F4128" s="2"/>
      <c r="G4128" s="2">
        <v>206535.69</v>
      </c>
      <c r="H4128" s="2"/>
      <c r="I4128" s="2">
        <v>215000</v>
      </c>
      <c r="J4128" s="2"/>
      <c r="K4128" s="4">
        <v>215000</v>
      </c>
      <c r="L4128" s="2"/>
      <c r="M4128" s="4">
        <v>230000</v>
      </c>
      <c r="N4128" s="2"/>
      <c r="O4128" s="4">
        <v>0</v>
      </c>
      <c r="P4128" s="2"/>
      <c r="Q4128" s="4">
        <f>M4128+O4128</f>
        <v>230000</v>
      </c>
      <c r="R4128" s="3"/>
      <c r="S4128" s="4"/>
      <c r="T4128" s="7"/>
      <c r="U4128" s="3"/>
      <c r="V4128" s="3"/>
      <c r="W4128" s="3"/>
      <c r="X4128" s="3"/>
      <c r="Y4128" s="3"/>
      <c r="Z4128" s="3"/>
      <c r="AA4128" s="3"/>
      <c r="AB4128" s="3"/>
      <c r="AC4128" s="3"/>
      <c r="AD4128" s="3"/>
      <c r="AE4128" s="3"/>
      <c r="AF4128" s="3"/>
      <c r="AG4128" s="3"/>
      <c r="AH4128" s="5"/>
    </row>
    <row r="4129" spans="1:34" s="6" customFormat="1" ht="11.85" customHeight="1" x14ac:dyDescent="0.2">
      <c r="A4129" s="3" t="s">
        <v>1640</v>
      </c>
      <c r="B4129" s="3"/>
      <c r="C4129" s="2">
        <v>232473.12</v>
      </c>
      <c r="D4129" s="2"/>
      <c r="E4129" s="2">
        <v>266504.67</v>
      </c>
      <c r="F4129" s="2"/>
      <c r="G4129" s="2">
        <v>236994.51</v>
      </c>
      <c r="H4129" s="2"/>
      <c r="I4129" s="2">
        <v>240000</v>
      </c>
      <c r="J4129" s="2"/>
      <c r="K4129" s="4">
        <v>220000</v>
      </c>
      <c r="L4129" s="2"/>
      <c r="M4129" s="4">
        <v>220000</v>
      </c>
      <c r="N4129" s="2"/>
      <c r="O4129" s="4">
        <v>0</v>
      </c>
      <c r="P4129" s="2"/>
      <c r="Q4129" s="4">
        <f>M4129+O4129</f>
        <v>220000</v>
      </c>
      <c r="R4129" s="3"/>
      <c r="S4129" s="4"/>
      <c r="T4129" s="7"/>
      <c r="U4129" s="3"/>
      <c r="V4129" s="3"/>
      <c r="W4129" s="3"/>
      <c r="X4129" s="3"/>
      <c r="Y4129" s="3"/>
      <c r="Z4129" s="3"/>
      <c r="AA4129" s="3"/>
      <c r="AB4129" s="3"/>
      <c r="AC4129" s="3"/>
      <c r="AD4129" s="3"/>
      <c r="AE4129" s="3"/>
      <c r="AF4129" s="3"/>
      <c r="AG4129" s="3"/>
      <c r="AH4129" s="5"/>
    </row>
    <row r="4130" spans="1:34" s="6" customFormat="1" ht="11.85" customHeight="1" x14ac:dyDescent="0.2">
      <c r="A4130" s="3" t="s">
        <v>1641</v>
      </c>
      <c r="B4130" s="3"/>
      <c r="C4130" s="2">
        <v>4559.45</v>
      </c>
      <c r="D4130" s="2"/>
      <c r="E4130" s="2">
        <v>3931.09</v>
      </c>
      <c r="F4130" s="2"/>
      <c r="G4130" s="2">
        <v>3578.55</v>
      </c>
      <c r="H4130" s="2"/>
      <c r="I4130" s="2">
        <v>3000</v>
      </c>
      <c r="J4130" s="2"/>
      <c r="K4130" s="4">
        <v>3000</v>
      </c>
      <c r="L4130" s="2"/>
      <c r="M4130" s="4">
        <v>3000</v>
      </c>
      <c r="N4130" s="2"/>
      <c r="O4130" s="4">
        <v>0</v>
      </c>
      <c r="P4130" s="2"/>
      <c r="Q4130" s="4">
        <f>M4130+O4130</f>
        <v>3000</v>
      </c>
      <c r="R4130" s="3"/>
      <c r="S4130" s="4"/>
      <c r="T4130" s="7"/>
      <c r="U4130" s="3"/>
      <c r="V4130" s="3"/>
      <c r="W4130" s="3"/>
      <c r="X4130" s="3"/>
      <c r="Y4130" s="3"/>
      <c r="Z4130" s="3"/>
      <c r="AA4130" s="3"/>
      <c r="AB4130" s="3"/>
      <c r="AC4130" s="3"/>
      <c r="AD4130" s="3"/>
      <c r="AE4130" s="3"/>
      <c r="AF4130" s="3"/>
      <c r="AG4130" s="3"/>
      <c r="AH4130" s="5"/>
    </row>
    <row r="4131" spans="1:34" s="6" customFormat="1" ht="11.85" customHeight="1" x14ac:dyDescent="0.2">
      <c r="A4131" s="3" t="s">
        <v>1642</v>
      </c>
      <c r="B4131" s="3"/>
      <c r="C4131" s="2">
        <v>0</v>
      </c>
      <c r="D4131" s="2"/>
      <c r="E4131" s="2">
        <v>0</v>
      </c>
      <c r="F4131" s="2"/>
      <c r="G4131" s="2">
        <v>0</v>
      </c>
      <c r="H4131" s="2"/>
      <c r="I4131" s="2">
        <v>0</v>
      </c>
      <c r="J4131" s="2"/>
      <c r="K4131" s="4">
        <v>0</v>
      </c>
      <c r="L4131" s="2"/>
      <c r="M4131" s="4">
        <v>0</v>
      </c>
      <c r="N4131" s="2"/>
      <c r="O4131" s="4">
        <v>0</v>
      </c>
      <c r="P4131" s="2"/>
      <c r="Q4131" s="4">
        <f>M4131+O4131</f>
        <v>0</v>
      </c>
      <c r="R4131" s="3"/>
      <c r="S4131" s="4"/>
      <c r="T4131" s="7"/>
      <c r="U4131" s="3"/>
      <c r="V4131" s="3"/>
      <c r="W4131" s="3"/>
      <c r="X4131" s="3"/>
      <c r="Y4131" s="3"/>
      <c r="Z4131" s="3"/>
      <c r="AA4131" s="3"/>
      <c r="AB4131" s="3"/>
      <c r="AC4131" s="3"/>
      <c r="AD4131" s="3"/>
      <c r="AE4131" s="3"/>
      <c r="AF4131" s="3"/>
      <c r="AG4131" s="3"/>
      <c r="AH4131" s="5"/>
    </row>
    <row r="4132" spans="1:34" s="6" customFormat="1" ht="11.85" customHeight="1" x14ac:dyDescent="0.2">
      <c r="A4132" s="3" t="s">
        <v>1643</v>
      </c>
      <c r="B4132" s="3"/>
      <c r="C4132" s="2">
        <v>14500</v>
      </c>
      <c r="D4132" s="2"/>
      <c r="E4132" s="2">
        <v>0</v>
      </c>
      <c r="F4132" s="2"/>
      <c r="G4132" s="2">
        <v>0</v>
      </c>
      <c r="H4132" s="2"/>
      <c r="I4132" s="2">
        <v>0</v>
      </c>
      <c r="J4132" s="2"/>
      <c r="K4132" s="4">
        <v>0</v>
      </c>
      <c r="L4132" s="2"/>
      <c r="M4132" s="4">
        <v>0</v>
      </c>
      <c r="N4132" s="2"/>
      <c r="O4132" s="4">
        <v>0</v>
      </c>
      <c r="P4132" s="2"/>
      <c r="Q4132" s="4">
        <f>M4132+O4132</f>
        <v>0</v>
      </c>
      <c r="R4132" s="2"/>
      <c r="S4132" s="4"/>
      <c r="T4132" s="7"/>
      <c r="U4132" s="3"/>
      <c r="V4132" s="3"/>
      <c r="W4132" s="3"/>
      <c r="X4132" s="3"/>
      <c r="Y4132" s="3"/>
      <c r="Z4132" s="3"/>
      <c r="AA4132" s="3"/>
      <c r="AB4132" s="3"/>
      <c r="AC4132" s="3"/>
      <c r="AD4132" s="3"/>
      <c r="AE4132" s="3"/>
      <c r="AF4132" s="3"/>
      <c r="AG4132" s="3"/>
      <c r="AH4132" s="5"/>
    </row>
    <row r="4133" spans="1:34" s="6" customFormat="1" ht="6" customHeight="1" x14ac:dyDescent="0.2">
      <c r="A4133" s="3"/>
      <c r="B4133" s="3"/>
      <c r="C4133" s="2"/>
      <c r="D4133" s="2"/>
      <c r="E4133" s="2"/>
      <c r="F4133" s="2"/>
      <c r="G4133" s="2"/>
      <c r="H4133" s="2"/>
      <c r="I4133" s="2"/>
      <c r="J4133" s="2"/>
      <c r="K4133" s="4"/>
      <c r="L4133" s="2"/>
      <c r="M4133" s="4"/>
      <c r="N4133" s="2"/>
      <c r="O4133" s="4"/>
      <c r="P4133" s="2"/>
      <c r="Q4133" s="4"/>
      <c r="R4133" s="3"/>
      <c r="S4133" s="4"/>
      <c r="T4133" s="7"/>
      <c r="U4133" s="3"/>
      <c r="V4133" s="3"/>
      <c r="W4133" s="3"/>
      <c r="X4133" s="3"/>
      <c r="Y4133" s="3"/>
      <c r="Z4133" s="3"/>
      <c r="AA4133" s="3"/>
      <c r="AB4133" s="3"/>
      <c r="AC4133" s="3"/>
      <c r="AD4133" s="3"/>
      <c r="AE4133" s="3"/>
      <c r="AF4133" s="3"/>
      <c r="AG4133" s="3"/>
      <c r="AH4133" s="5"/>
    </row>
    <row r="4134" spans="1:34" s="6" customFormat="1" ht="11.85" customHeight="1" x14ac:dyDescent="0.2">
      <c r="A4134" s="3" t="s">
        <v>1644</v>
      </c>
      <c r="B4134" s="3"/>
      <c r="C4134" s="2">
        <v>14343.48</v>
      </c>
      <c r="D4134" s="2"/>
      <c r="E4134" s="2">
        <v>-579.71</v>
      </c>
      <c r="F4134" s="2"/>
      <c r="G4134" s="2">
        <v>0</v>
      </c>
      <c r="H4134" s="2"/>
      <c r="I4134" s="2">
        <v>0</v>
      </c>
      <c r="J4134" s="2"/>
      <c r="K4134" s="4">
        <v>0</v>
      </c>
      <c r="L4134" s="2"/>
      <c r="M4134" s="4">
        <v>0</v>
      </c>
      <c r="N4134" s="2"/>
      <c r="O4134" s="4">
        <v>0</v>
      </c>
      <c r="P4134" s="2"/>
      <c r="Q4134" s="4">
        <f t="shared" ref="Q4134:Q4141" si="116">M4134+O4134</f>
        <v>0</v>
      </c>
      <c r="R4134" s="3"/>
      <c r="S4134" s="4"/>
      <c r="T4134" s="7"/>
      <c r="U4134" s="3"/>
      <c r="V4134" s="3"/>
      <c r="W4134" s="3"/>
      <c r="X4134" s="3"/>
      <c r="Y4134" s="3"/>
      <c r="Z4134" s="3"/>
      <c r="AA4134" s="3"/>
      <c r="AB4134" s="3"/>
      <c r="AC4134" s="3"/>
      <c r="AD4134" s="3"/>
      <c r="AE4134" s="3"/>
      <c r="AF4134" s="3"/>
      <c r="AG4134" s="3"/>
      <c r="AH4134" s="5"/>
    </row>
    <row r="4135" spans="1:34" s="6" customFormat="1" ht="11.85" customHeight="1" x14ac:dyDescent="0.2">
      <c r="A4135" s="3" t="s">
        <v>1645</v>
      </c>
      <c r="B4135" s="3"/>
      <c r="C4135" s="2">
        <v>69657.89</v>
      </c>
      <c r="D4135" s="2"/>
      <c r="E4135" s="2">
        <v>12712.8</v>
      </c>
      <c r="F4135" s="2"/>
      <c r="G4135" s="2">
        <v>4</v>
      </c>
      <c r="H4135" s="2"/>
      <c r="I4135" s="2">
        <v>0</v>
      </c>
      <c r="J4135" s="2"/>
      <c r="K4135" s="4">
        <v>0</v>
      </c>
      <c r="L4135" s="2"/>
      <c r="M4135" s="4">
        <v>0</v>
      </c>
      <c r="N4135" s="2"/>
      <c r="O4135" s="4">
        <v>0</v>
      </c>
      <c r="P4135" s="2"/>
      <c r="Q4135" s="4">
        <f t="shared" si="116"/>
        <v>0</v>
      </c>
      <c r="R4135" s="3"/>
      <c r="S4135" s="4"/>
      <c r="T4135" s="7"/>
      <c r="U4135" s="3"/>
      <c r="V4135" s="3"/>
      <c r="W4135" s="3"/>
      <c r="X4135" s="3"/>
      <c r="Y4135" s="3"/>
      <c r="Z4135" s="3"/>
      <c r="AA4135" s="3"/>
      <c r="AB4135" s="3"/>
      <c r="AC4135" s="3"/>
      <c r="AD4135" s="3"/>
      <c r="AE4135" s="3"/>
      <c r="AF4135" s="3"/>
      <c r="AG4135" s="3"/>
      <c r="AH4135" s="5"/>
    </row>
    <row r="4136" spans="1:34" s="6" customFormat="1" ht="11.85" customHeight="1" x14ac:dyDescent="0.2">
      <c r="A4136" s="3" t="s">
        <v>1646</v>
      </c>
      <c r="B4136" s="3"/>
      <c r="C4136" s="2">
        <v>69329.039999999994</v>
      </c>
      <c r="D4136" s="2"/>
      <c r="E4136" s="2">
        <v>72112.44</v>
      </c>
      <c r="F4136" s="2"/>
      <c r="G4136" s="2">
        <v>64487.67</v>
      </c>
      <c r="H4136" s="2"/>
      <c r="I4136" s="2">
        <v>65000</v>
      </c>
      <c r="J4136" s="2"/>
      <c r="K4136" s="4">
        <v>65000</v>
      </c>
      <c r="L4136" s="2"/>
      <c r="M4136" s="4">
        <v>65000</v>
      </c>
      <c r="N4136" s="2"/>
      <c r="O4136" s="4">
        <v>0</v>
      </c>
      <c r="P4136" s="2"/>
      <c r="Q4136" s="4">
        <f t="shared" si="116"/>
        <v>65000</v>
      </c>
      <c r="R4136" s="3"/>
      <c r="S4136" s="4"/>
      <c r="T4136" s="7"/>
      <c r="U4136" s="3"/>
      <c r="V4136" s="3"/>
      <c r="W4136" s="3"/>
      <c r="X4136" s="3"/>
      <c r="Y4136" s="3"/>
      <c r="Z4136" s="3"/>
      <c r="AA4136" s="3"/>
      <c r="AB4136" s="3"/>
      <c r="AC4136" s="3"/>
      <c r="AD4136" s="3"/>
      <c r="AE4136" s="3"/>
      <c r="AF4136" s="3"/>
      <c r="AG4136" s="3"/>
      <c r="AH4136" s="5"/>
    </row>
    <row r="4137" spans="1:34" s="6" customFormat="1" ht="11.85" customHeight="1" x14ac:dyDescent="0.2">
      <c r="A4137" s="3" t="s">
        <v>1647</v>
      </c>
      <c r="B4137" s="3"/>
      <c r="C4137" s="2">
        <v>0</v>
      </c>
      <c r="D4137" s="2"/>
      <c r="E4137" s="2">
        <v>0</v>
      </c>
      <c r="F4137" s="2"/>
      <c r="G4137" s="2">
        <v>3768.54</v>
      </c>
      <c r="H4137" s="2"/>
      <c r="I4137" s="2"/>
      <c r="J4137" s="2"/>
      <c r="K4137" s="4">
        <v>4400</v>
      </c>
      <c r="L4137" s="2"/>
      <c r="M4137" s="4">
        <v>0</v>
      </c>
      <c r="N4137" s="2"/>
      <c r="O4137" s="4">
        <v>0</v>
      </c>
      <c r="P4137" s="2"/>
      <c r="Q4137" s="4">
        <f t="shared" si="116"/>
        <v>0</v>
      </c>
      <c r="R4137" s="3"/>
      <c r="S4137" s="4"/>
      <c r="T4137" s="7"/>
      <c r="U4137" s="3"/>
      <c r="V4137" s="3"/>
      <c r="W4137" s="3"/>
      <c r="X4137" s="3"/>
      <c r="Y4137" s="3"/>
      <c r="Z4137" s="3"/>
      <c r="AA4137" s="3"/>
      <c r="AB4137" s="3"/>
      <c r="AC4137" s="3"/>
      <c r="AD4137" s="3"/>
      <c r="AE4137" s="3"/>
      <c r="AF4137" s="3"/>
      <c r="AG4137" s="3"/>
      <c r="AH4137" s="5"/>
    </row>
    <row r="4138" spans="1:34" s="6" customFormat="1" ht="11.85" customHeight="1" x14ac:dyDescent="0.2">
      <c r="A4138" s="3" t="s">
        <v>1648</v>
      </c>
      <c r="B4138" s="3"/>
      <c r="C4138" s="2">
        <v>30755.14</v>
      </c>
      <c r="D4138" s="2"/>
      <c r="E4138" s="2">
        <v>26821.39</v>
      </c>
      <c r="F4138" s="2"/>
      <c r="G4138" s="2">
        <v>26257.45</v>
      </c>
      <c r="H4138" s="2"/>
      <c r="I4138" s="2">
        <v>25000</v>
      </c>
      <c r="J4138" s="2"/>
      <c r="K4138" s="4">
        <v>25000</v>
      </c>
      <c r="L4138" s="2"/>
      <c r="M4138" s="4">
        <v>22000</v>
      </c>
      <c r="N4138" s="2"/>
      <c r="O4138" s="4">
        <v>0</v>
      </c>
      <c r="P4138" s="2"/>
      <c r="Q4138" s="4">
        <f t="shared" si="116"/>
        <v>22000</v>
      </c>
      <c r="R4138" s="3"/>
      <c r="S4138" s="4"/>
      <c r="T4138" s="7"/>
      <c r="U4138" s="3"/>
      <c r="V4138" s="3"/>
      <c r="W4138" s="3"/>
      <c r="X4138" s="3"/>
      <c r="Y4138" s="3"/>
      <c r="Z4138" s="3"/>
      <c r="AA4138" s="3"/>
      <c r="AB4138" s="3"/>
      <c r="AC4138" s="3"/>
      <c r="AD4138" s="3"/>
      <c r="AE4138" s="3"/>
      <c r="AF4138" s="3"/>
      <c r="AG4138" s="3"/>
      <c r="AH4138" s="5"/>
    </row>
    <row r="4139" spans="1:34" s="6" customFormat="1" ht="11.85" customHeight="1" x14ac:dyDescent="0.2">
      <c r="A4139" s="3" t="s">
        <v>1649</v>
      </c>
      <c r="B4139" s="3"/>
      <c r="C4139" s="2">
        <v>6.6</v>
      </c>
      <c r="D4139" s="2"/>
      <c r="E4139" s="2">
        <v>0</v>
      </c>
      <c r="F4139" s="2"/>
      <c r="G4139" s="2">
        <v>0</v>
      </c>
      <c r="H4139" s="2"/>
      <c r="I4139" s="2">
        <v>0</v>
      </c>
      <c r="J4139" s="2"/>
      <c r="K4139" s="4">
        <v>0</v>
      </c>
      <c r="L4139" s="2"/>
      <c r="M4139" s="4">
        <v>0</v>
      </c>
      <c r="N4139" s="2"/>
      <c r="O4139" s="4">
        <v>0</v>
      </c>
      <c r="P4139" s="2"/>
      <c r="Q4139" s="4">
        <f t="shared" si="116"/>
        <v>0</v>
      </c>
      <c r="R4139" s="3"/>
      <c r="S4139" s="4"/>
      <c r="T4139" s="7"/>
      <c r="U4139" s="3"/>
      <c r="V4139" s="3"/>
      <c r="W4139" s="3"/>
      <c r="X4139" s="3"/>
      <c r="Y4139" s="3"/>
      <c r="Z4139" s="3"/>
      <c r="AA4139" s="3"/>
      <c r="AB4139" s="3"/>
      <c r="AC4139" s="3"/>
      <c r="AD4139" s="3"/>
      <c r="AE4139" s="3"/>
      <c r="AF4139" s="3"/>
      <c r="AG4139" s="3"/>
      <c r="AH4139" s="5"/>
    </row>
    <row r="4140" spans="1:34" s="6" customFormat="1" ht="11.85" customHeight="1" x14ac:dyDescent="0.2">
      <c r="A4140" s="3" t="s">
        <v>1650</v>
      </c>
      <c r="B4140" s="3"/>
      <c r="C4140" s="2">
        <v>2523</v>
      </c>
      <c r="D4140" s="2"/>
      <c r="E4140" s="2">
        <v>0</v>
      </c>
      <c r="F4140" s="2"/>
      <c r="G4140" s="2">
        <v>297.42</v>
      </c>
      <c r="H4140" s="2"/>
      <c r="I4140" s="2">
        <v>0</v>
      </c>
      <c r="J4140" s="2"/>
      <c r="K4140" s="4">
        <v>0</v>
      </c>
      <c r="L4140" s="2"/>
      <c r="M4140" s="4">
        <v>0</v>
      </c>
      <c r="N4140" s="2"/>
      <c r="O4140" s="4">
        <v>0</v>
      </c>
      <c r="P4140" s="2"/>
      <c r="Q4140" s="4">
        <f t="shared" si="116"/>
        <v>0</v>
      </c>
      <c r="R4140" s="3"/>
      <c r="S4140" s="4"/>
      <c r="T4140" s="7"/>
      <c r="U4140" s="3"/>
      <c r="V4140" s="3"/>
      <c r="W4140" s="3"/>
      <c r="X4140" s="3"/>
      <c r="Y4140" s="3"/>
      <c r="Z4140" s="3"/>
      <c r="AA4140" s="3"/>
      <c r="AB4140" s="3"/>
      <c r="AC4140" s="3"/>
      <c r="AD4140" s="3"/>
      <c r="AE4140" s="3"/>
      <c r="AF4140" s="3"/>
      <c r="AG4140" s="3"/>
      <c r="AH4140" s="5"/>
    </row>
    <row r="4141" spans="1:34" s="6" customFormat="1" ht="11.85" customHeight="1" x14ac:dyDescent="0.2">
      <c r="A4141" s="3" t="s">
        <v>1651</v>
      </c>
      <c r="B4141" s="3"/>
      <c r="C4141" s="2">
        <v>33.380000000000003</v>
      </c>
      <c r="D4141" s="2"/>
      <c r="E4141" s="2">
        <v>82.06</v>
      </c>
      <c r="F4141" s="2"/>
      <c r="G4141" s="2">
        <v>62.88</v>
      </c>
      <c r="H4141" s="2"/>
      <c r="I4141" s="2">
        <v>0</v>
      </c>
      <c r="J4141" s="2"/>
      <c r="K4141" s="4">
        <v>0</v>
      </c>
      <c r="L4141" s="2"/>
      <c r="M4141" s="4">
        <v>0</v>
      </c>
      <c r="N4141" s="2"/>
      <c r="O4141" s="4">
        <v>0</v>
      </c>
      <c r="P4141" s="2"/>
      <c r="Q4141" s="4">
        <f t="shared" si="116"/>
        <v>0</v>
      </c>
      <c r="R4141" s="2"/>
      <c r="S4141" s="4"/>
      <c r="T4141" s="7"/>
      <c r="U4141" s="3"/>
      <c r="V4141" s="3"/>
      <c r="W4141" s="3"/>
      <c r="X4141" s="3"/>
      <c r="Y4141" s="3"/>
      <c r="Z4141" s="3"/>
      <c r="AA4141" s="3"/>
      <c r="AB4141" s="3"/>
      <c r="AC4141" s="3"/>
      <c r="AD4141" s="3"/>
      <c r="AE4141" s="3"/>
      <c r="AF4141" s="3"/>
      <c r="AG4141" s="3"/>
      <c r="AH4141" s="5"/>
    </row>
    <row r="4142" spans="1:34" ht="7.5" customHeight="1" x14ac:dyDescent="0.2">
      <c r="D4142" s="2"/>
      <c r="F4142" s="2"/>
      <c r="H4142" s="2"/>
      <c r="J4142" s="2"/>
      <c r="L4142" s="2"/>
      <c r="N4142" s="2"/>
      <c r="P4142" s="2"/>
    </row>
    <row r="4143" spans="1:34" ht="11.85" customHeight="1" x14ac:dyDescent="0.2">
      <c r="A4143" s="3" t="s">
        <v>1652</v>
      </c>
      <c r="C4143" s="2">
        <v>0</v>
      </c>
      <c r="D4143" s="2"/>
      <c r="E4143" s="2">
        <v>0</v>
      </c>
      <c r="F4143" s="2"/>
      <c r="G4143" s="2">
        <v>0</v>
      </c>
      <c r="H4143" s="2"/>
      <c r="I4143" s="2">
        <v>0</v>
      </c>
      <c r="J4143" s="2"/>
      <c r="K4143" s="4">
        <v>0</v>
      </c>
      <c r="L4143" s="2"/>
      <c r="M4143" s="4">
        <v>0</v>
      </c>
      <c r="N4143" s="2"/>
      <c r="O4143" s="4">
        <v>0</v>
      </c>
      <c r="P4143" s="2"/>
      <c r="Q4143" s="4">
        <f t="shared" ref="Q4143:Q4175" si="117">M4143+O4143</f>
        <v>0</v>
      </c>
    </row>
    <row r="4144" spans="1:34" ht="11.85" customHeight="1" x14ac:dyDescent="0.2">
      <c r="A4144" s="3" t="s">
        <v>1653</v>
      </c>
      <c r="C4144" s="2">
        <v>0</v>
      </c>
      <c r="D4144" s="2"/>
      <c r="E4144" s="2">
        <v>5345.9</v>
      </c>
      <c r="F4144" s="2"/>
      <c r="G4144" s="2">
        <v>0</v>
      </c>
      <c r="H4144" s="2"/>
      <c r="I4144" s="2">
        <v>0</v>
      </c>
      <c r="J4144" s="2"/>
      <c r="K4144" s="4">
        <v>0</v>
      </c>
      <c r="L4144" s="2"/>
      <c r="M4144" s="4">
        <v>0</v>
      </c>
      <c r="N4144" s="2"/>
      <c r="O4144" s="4">
        <v>0</v>
      </c>
      <c r="P4144" s="2"/>
      <c r="Q4144" s="4">
        <f t="shared" si="117"/>
        <v>0</v>
      </c>
    </row>
    <row r="4145" spans="1:34" ht="11.85" customHeight="1" x14ac:dyDescent="0.2">
      <c r="A4145" s="3" t="s">
        <v>1654</v>
      </c>
      <c r="C4145" s="2">
        <v>0</v>
      </c>
      <c r="D4145" s="2"/>
      <c r="E4145" s="2">
        <v>0</v>
      </c>
      <c r="F4145" s="2"/>
      <c r="G4145" s="2">
        <v>0</v>
      </c>
      <c r="H4145" s="2"/>
      <c r="I4145" s="2">
        <v>0</v>
      </c>
      <c r="J4145" s="2"/>
      <c r="K4145" s="4">
        <v>0</v>
      </c>
      <c r="L4145" s="2"/>
      <c r="M4145" s="4">
        <v>0</v>
      </c>
      <c r="N4145" s="2"/>
      <c r="O4145" s="4">
        <v>0</v>
      </c>
      <c r="P4145" s="2"/>
      <c r="Q4145" s="4">
        <f t="shared" si="117"/>
        <v>0</v>
      </c>
    </row>
    <row r="4146" spans="1:34" ht="11.85" customHeight="1" x14ac:dyDescent="0.2">
      <c r="A4146" s="3" t="s">
        <v>1655</v>
      </c>
      <c r="C4146" s="2">
        <v>0</v>
      </c>
      <c r="D4146" s="2"/>
      <c r="E4146" s="2">
        <v>0</v>
      </c>
      <c r="F4146" s="2"/>
      <c r="G4146" s="2">
        <v>0</v>
      </c>
      <c r="H4146" s="2"/>
      <c r="I4146" s="2">
        <v>0</v>
      </c>
      <c r="J4146" s="2"/>
      <c r="K4146" s="4">
        <v>0</v>
      </c>
      <c r="L4146" s="2"/>
      <c r="M4146" s="4">
        <v>0</v>
      </c>
      <c r="N4146" s="2"/>
      <c r="O4146" s="4">
        <v>0</v>
      </c>
      <c r="P4146" s="2"/>
      <c r="Q4146" s="4">
        <f t="shared" si="117"/>
        <v>0</v>
      </c>
    </row>
    <row r="4147" spans="1:34" ht="11.85" customHeight="1" x14ac:dyDescent="0.2">
      <c r="A4147" s="3" t="s">
        <v>1656</v>
      </c>
      <c r="C4147" s="2">
        <v>0</v>
      </c>
      <c r="D4147" s="2"/>
      <c r="E4147" s="2">
        <v>0</v>
      </c>
      <c r="F4147" s="2"/>
      <c r="G4147" s="2">
        <v>50000</v>
      </c>
      <c r="H4147" s="2"/>
      <c r="I4147" s="2">
        <v>0</v>
      </c>
      <c r="J4147" s="2"/>
      <c r="K4147" s="4">
        <v>0</v>
      </c>
      <c r="L4147" s="2"/>
      <c r="M4147" s="4">
        <v>0</v>
      </c>
      <c r="N4147" s="2"/>
      <c r="O4147" s="4">
        <v>0</v>
      </c>
      <c r="P4147" s="2"/>
      <c r="Q4147" s="4">
        <f t="shared" si="117"/>
        <v>0</v>
      </c>
    </row>
    <row r="4148" spans="1:34" ht="11.85" customHeight="1" x14ac:dyDescent="0.2">
      <c r="A4148" s="3" t="s">
        <v>1657</v>
      </c>
      <c r="C4148" s="2">
        <v>13049.92</v>
      </c>
      <c r="D4148" s="2"/>
      <c r="E4148" s="2">
        <v>9341</v>
      </c>
      <c r="F4148" s="2"/>
      <c r="G4148" s="2">
        <v>0</v>
      </c>
      <c r="H4148" s="2"/>
      <c r="I4148" s="2">
        <v>0</v>
      </c>
      <c r="J4148" s="2"/>
      <c r="K4148" s="4">
        <v>0</v>
      </c>
      <c r="L4148" s="2"/>
      <c r="M4148" s="4">
        <v>0</v>
      </c>
      <c r="N4148" s="2"/>
      <c r="O4148" s="4">
        <v>0</v>
      </c>
      <c r="P4148" s="2"/>
      <c r="Q4148" s="4">
        <f t="shared" si="117"/>
        <v>0</v>
      </c>
    </row>
    <row r="4149" spans="1:34" ht="11.85" customHeight="1" x14ac:dyDescent="0.2">
      <c r="A4149" s="3" t="s">
        <v>1658</v>
      </c>
      <c r="C4149" s="2">
        <v>0</v>
      </c>
      <c r="D4149" s="2"/>
      <c r="E4149" s="2">
        <v>0</v>
      </c>
      <c r="F4149" s="2"/>
      <c r="G4149" s="2">
        <v>0</v>
      </c>
      <c r="H4149" s="2"/>
      <c r="I4149" s="2">
        <v>158900</v>
      </c>
      <c r="J4149" s="2"/>
      <c r="K4149" s="4">
        <v>0</v>
      </c>
      <c r="L4149" s="2"/>
      <c r="M4149" s="4">
        <v>0</v>
      </c>
      <c r="N4149" s="2"/>
      <c r="O4149" s="4">
        <v>0</v>
      </c>
      <c r="P4149" s="2"/>
      <c r="Q4149" s="4">
        <f t="shared" si="117"/>
        <v>0</v>
      </c>
    </row>
    <row r="4150" spans="1:34" ht="11.85" customHeight="1" x14ac:dyDescent="0.2">
      <c r="A4150" s="3" t="s">
        <v>1659</v>
      </c>
      <c r="C4150" s="2">
        <v>0</v>
      </c>
      <c r="D4150" s="2"/>
      <c r="E4150" s="2">
        <v>0</v>
      </c>
      <c r="F4150" s="2"/>
      <c r="G4150" s="2">
        <v>0</v>
      </c>
      <c r="H4150" s="2"/>
      <c r="I4150" s="2">
        <v>0</v>
      </c>
      <c r="J4150" s="2"/>
      <c r="K4150" s="4">
        <v>0</v>
      </c>
      <c r="L4150" s="2"/>
      <c r="M4150" s="4">
        <v>0</v>
      </c>
      <c r="N4150" s="2"/>
      <c r="O4150" s="4">
        <v>0</v>
      </c>
      <c r="P4150" s="2"/>
      <c r="Q4150" s="4">
        <f t="shared" si="117"/>
        <v>0</v>
      </c>
    </row>
    <row r="4151" spans="1:34" ht="11.85" customHeight="1" x14ac:dyDescent="0.2">
      <c r="A4151" s="3" t="s">
        <v>1660</v>
      </c>
      <c r="C4151" s="2">
        <v>0</v>
      </c>
      <c r="D4151" s="2"/>
      <c r="E4151" s="2">
        <v>23810.65</v>
      </c>
      <c r="F4151" s="2"/>
      <c r="G4151" s="2">
        <v>0</v>
      </c>
      <c r="H4151" s="2"/>
      <c r="I4151" s="2">
        <v>0</v>
      </c>
      <c r="J4151" s="2"/>
      <c r="K4151" s="4">
        <v>0</v>
      </c>
      <c r="L4151" s="2"/>
      <c r="M4151" s="4">
        <v>0</v>
      </c>
      <c r="N4151" s="2"/>
      <c r="O4151" s="4">
        <v>0</v>
      </c>
      <c r="P4151" s="2"/>
      <c r="Q4151" s="4">
        <f t="shared" si="117"/>
        <v>0</v>
      </c>
    </row>
    <row r="4152" spans="1:34" ht="11.85" customHeight="1" x14ac:dyDescent="0.2">
      <c r="A4152" s="3" t="s">
        <v>1661</v>
      </c>
      <c r="C4152" s="2">
        <v>0</v>
      </c>
      <c r="D4152" s="2"/>
      <c r="E4152" s="2">
        <v>150000</v>
      </c>
      <c r="F4152" s="2"/>
      <c r="G4152" s="2">
        <v>0</v>
      </c>
      <c r="H4152" s="2"/>
      <c r="I4152" s="2">
        <v>0</v>
      </c>
      <c r="J4152" s="2"/>
      <c r="K4152" s="4">
        <v>0</v>
      </c>
      <c r="L4152" s="2"/>
      <c r="M4152" s="4">
        <v>0</v>
      </c>
      <c r="N4152" s="2"/>
      <c r="O4152" s="4">
        <v>0</v>
      </c>
      <c r="P4152" s="2"/>
      <c r="Q4152" s="4">
        <f t="shared" si="117"/>
        <v>0</v>
      </c>
    </row>
    <row r="4153" spans="1:34" ht="11.85" customHeight="1" x14ac:dyDescent="0.2">
      <c r="A4153" s="3" t="s">
        <v>1662</v>
      </c>
      <c r="C4153" s="2">
        <v>0</v>
      </c>
      <c r="D4153" s="2"/>
      <c r="E4153" s="2">
        <v>0</v>
      </c>
      <c r="F4153" s="2"/>
      <c r="G4153" s="2">
        <v>0</v>
      </c>
      <c r="H4153" s="2"/>
      <c r="I4153" s="2">
        <v>150000</v>
      </c>
      <c r="J4153" s="2"/>
      <c r="K4153" s="4">
        <v>150000</v>
      </c>
      <c r="L4153" s="2"/>
      <c r="M4153" s="4">
        <v>0</v>
      </c>
      <c r="N4153" s="2"/>
      <c r="O4153" s="4">
        <v>0</v>
      </c>
      <c r="P4153" s="2"/>
      <c r="Q4153" s="4">
        <f t="shared" si="117"/>
        <v>0</v>
      </c>
    </row>
    <row r="4154" spans="1:34" ht="11.85" customHeight="1" x14ac:dyDescent="0.2">
      <c r="A4154" s="3" t="s">
        <v>1663</v>
      </c>
      <c r="C4154" s="2">
        <v>0</v>
      </c>
      <c r="D4154" s="2"/>
      <c r="E4154" s="2">
        <v>0</v>
      </c>
      <c r="F4154" s="2"/>
      <c r="G4154" s="2">
        <v>0</v>
      </c>
      <c r="H4154" s="2"/>
      <c r="I4154" s="2">
        <v>0</v>
      </c>
      <c r="J4154" s="2"/>
      <c r="K4154" s="4">
        <v>0</v>
      </c>
      <c r="L4154" s="2"/>
      <c r="M4154" s="4">
        <v>0</v>
      </c>
      <c r="N4154" s="2"/>
      <c r="O4154" s="4">
        <v>0</v>
      </c>
      <c r="P4154" s="2"/>
      <c r="Q4154" s="4">
        <f t="shared" si="117"/>
        <v>0</v>
      </c>
    </row>
    <row r="4155" spans="1:34" ht="11.85" customHeight="1" x14ac:dyDescent="0.2">
      <c r="A4155" s="3" t="s">
        <v>1664</v>
      </c>
      <c r="C4155" s="2">
        <v>0</v>
      </c>
      <c r="D4155" s="2"/>
      <c r="E4155" s="2">
        <v>0</v>
      </c>
      <c r="F4155" s="2"/>
      <c r="G4155" s="2">
        <v>0</v>
      </c>
      <c r="H4155" s="2"/>
      <c r="I4155" s="2">
        <v>200000</v>
      </c>
      <c r="J4155" s="2"/>
      <c r="K4155" s="4">
        <v>0</v>
      </c>
      <c r="L4155" s="2"/>
      <c r="M4155" s="4">
        <v>180000</v>
      </c>
      <c r="N4155" s="2"/>
      <c r="O4155" s="4">
        <v>0</v>
      </c>
      <c r="P4155" s="2"/>
      <c r="Q4155" s="4">
        <f t="shared" si="117"/>
        <v>180000</v>
      </c>
    </row>
    <row r="4156" spans="1:34" ht="11.85" customHeight="1" x14ac:dyDescent="0.2">
      <c r="A4156" s="3" t="s">
        <v>1665</v>
      </c>
      <c r="C4156" s="2">
        <v>0</v>
      </c>
      <c r="D4156" s="2"/>
      <c r="E4156" s="2">
        <v>0</v>
      </c>
      <c r="F4156" s="2"/>
      <c r="G4156" s="2">
        <v>0</v>
      </c>
      <c r="H4156" s="2"/>
      <c r="I4156" s="2">
        <v>0</v>
      </c>
      <c r="J4156" s="2"/>
      <c r="K4156" s="4">
        <v>0</v>
      </c>
      <c r="L4156" s="2"/>
      <c r="M4156" s="4">
        <v>0</v>
      </c>
      <c r="N4156" s="2"/>
      <c r="O4156" s="4">
        <v>0</v>
      </c>
      <c r="P4156" s="2"/>
      <c r="Q4156" s="4">
        <f t="shared" si="117"/>
        <v>0</v>
      </c>
    </row>
    <row r="4157" spans="1:34" ht="11.85" customHeight="1" x14ac:dyDescent="0.2">
      <c r="A4157" s="3" t="s">
        <v>1666</v>
      </c>
      <c r="C4157" s="2">
        <v>28174.7</v>
      </c>
      <c r="D4157" s="2"/>
      <c r="E4157" s="2">
        <v>0</v>
      </c>
      <c r="F4157" s="2"/>
      <c r="G4157" s="2">
        <v>0</v>
      </c>
      <c r="H4157" s="2"/>
      <c r="I4157" s="2">
        <v>0</v>
      </c>
      <c r="J4157" s="2"/>
      <c r="K4157" s="4">
        <v>0</v>
      </c>
      <c r="L4157" s="2"/>
      <c r="M4157" s="4">
        <v>0</v>
      </c>
      <c r="N4157" s="2"/>
      <c r="O4157" s="4">
        <v>0</v>
      </c>
      <c r="P4157" s="2"/>
      <c r="Q4157" s="4">
        <f t="shared" si="117"/>
        <v>0</v>
      </c>
    </row>
    <row r="4158" spans="1:34" s="6" customFormat="1" ht="11.85" customHeight="1" x14ac:dyDescent="0.2">
      <c r="A4158" s="3" t="s">
        <v>1667</v>
      </c>
      <c r="B4158" s="3"/>
      <c r="C4158" s="2">
        <v>0</v>
      </c>
      <c r="D4158" s="2"/>
      <c r="E4158" s="2">
        <v>0</v>
      </c>
      <c r="F4158" s="2"/>
      <c r="G4158" s="2">
        <v>0</v>
      </c>
      <c r="H4158" s="2"/>
      <c r="I4158" s="2">
        <v>37500</v>
      </c>
      <c r="J4158" s="2"/>
      <c r="K4158" s="4">
        <v>95500</v>
      </c>
      <c r="L4158" s="2"/>
      <c r="M4158" s="4">
        <v>0</v>
      </c>
      <c r="N4158" s="2"/>
      <c r="O4158" s="4">
        <v>0</v>
      </c>
      <c r="P4158" s="2"/>
      <c r="Q4158" s="4">
        <f t="shared" si="117"/>
        <v>0</v>
      </c>
      <c r="R4158" s="3"/>
      <c r="S4158" s="4"/>
      <c r="T4158" s="7"/>
      <c r="U4158" s="3"/>
      <c r="V4158" s="3"/>
      <c r="W4158" s="3"/>
      <c r="X4158" s="3"/>
      <c r="Y4158" s="3"/>
      <c r="Z4158" s="3"/>
      <c r="AA4158" s="3"/>
      <c r="AB4158" s="3"/>
      <c r="AC4158" s="3"/>
      <c r="AD4158" s="3"/>
      <c r="AE4158" s="3"/>
      <c r="AF4158" s="3"/>
      <c r="AG4158" s="3"/>
      <c r="AH4158" s="5"/>
    </row>
    <row r="4159" spans="1:34" s="6" customFormat="1" ht="11.85" customHeight="1" x14ac:dyDescent="0.2">
      <c r="A4159" s="3" t="s">
        <v>1668</v>
      </c>
      <c r="B4159" s="3"/>
      <c r="C4159" s="2">
        <v>0</v>
      </c>
      <c r="D4159" s="2"/>
      <c r="E4159" s="2">
        <v>0</v>
      </c>
      <c r="F4159" s="2"/>
      <c r="G4159" s="2">
        <v>0</v>
      </c>
      <c r="H4159" s="2"/>
      <c r="I4159" s="2">
        <v>150000</v>
      </c>
      <c r="J4159" s="2"/>
      <c r="K4159" s="4">
        <v>50000</v>
      </c>
      <c r="L4159" s="2"/>
      <c r="M4159" s="4">
        <v>350000</v>
      </c>
      <c r="N4159" s="2"/>
      <c r="O4159" s="4">
        <v>0</v>
      </c>
      <c r="P4159" s="2"/>
      <c r="Q4159" s="4">
        <f t="shared" si="117"/>
        <v>350000</v>
      </c>
      <c r="R4159" s="3"/>
      <c r="S4159" s="4"/>
      <c r="T4159" s="7"/>
      <c r="U4159" s="3"/>
      <c r="V4159" s="3"/>
      <c r="W4159" s="3"/>
      <c r="X4159" s="3"/>
      <c r="Y4159" s="3"/>
      <c r="Z4159" s="3"/>
      <c r="AA4159" s="3"/>
      <c r="AB4159" s="3"/>
      <c r="AC4159" s="3"/>
      <c r="AD4159" s="3"/>
      <c r="AE4159" s="3"/>
      <c r="AF4159" s="3"/>
      <c r="AG4159" s="3"/>
      <c r="AH4159" s="5"/>
    </row>
    <row r="4160" spans="1:34" s="6" customFormat="1" ht="11.85" hidden="1" customHeight="1" x14ac:dyDescent="0.2">
      <c r="A4160" s="3" t="s">
        <v>1669</v>
      </c>
      <c r="B4160" s="3"/>
      <c r="C4160" s="2">
        <v>0</v>
      </c>
      <c r="D4160" s="2"/>
      <c r="E4160" s="2">
        <v>0</v>
      </c>
      <c r="F4160" s="2"/>
      <c r="G4160" s="2">
        <v>0</v>
      </c>
      <c r="H4160" s="2"/>
      <c r="I4160" s="2">
        <v>0</v>
      </c>
      <c r="J4160" s="2"/>
      <c r="K4160" s="4">
        <v>0</v>
      </c>
      <c r="L4160" s="2"/>
      <c r="M4160" s="4">
        <v>0</v>
      </c>
      <c r="N4160" s="2"/>
      <c r="O4160" s="4">
        <v>0</v>
      </c>
      <c r="P4160" s="2"/>
      <c r="Q4160" s="4">
        <f t="shared" si="117"/>
        <v>0</v>
      </c>
      <c r="R4160" s="3"/>
      <c r="S4160" s="4"/>
      <c r="T4160" s="7"/>
      <c r="U4160" s="3"/>
      <c r="V4160" s="3"/>
      <c r="W4160" s="3"/>
      <c r="X4160" s="3"/>
      <c r="Y4160" s="3"/>
      <c r="Z4160" s="3"/>
      <c r="AA4160" s="3"/>
      <c r="AB4160" s="3"/>
      <c r="AC4160" s="3"/>
      <c r="AD4160" s="3"/>
      <c r="AE4160" s="3"/>
      <c r="AF4160" s="3"/>
      <c r="AG4160" s="3"/>
      <c r="AH4160" s="5"/>
    </row>
    <row r="4161" spans="1:34" s="6" customFormat="1" ht="11.85" customHeight="1" x14ac:dyDescent="0.2">
      <c r="A4161" s="3" t="s">
        <v>1670</v>
      </c>
      <c r="B4161" s="3"/>
      <c r="C4161" s="2">
        <v>0</v>
      </c>
      <c r="D4161" s="2"/>
      <c r="E4161" s="2">
        <v>0</v>
      </c>
      <c r="F4161" s="2"/>
      <c r="G4161" s="2">
        <v>200000</v>
      </c>
      <c r="H4161" s="2"/>
      <c r="I4161" s="2">
        <v>0</v>
      </c>
      <c r="J4161" s="2"/>
      <c r="K4161" s="4">
        <v>0</v>
      </c>
      <c r="L4161" s="2"/>
      <c r="M4161" s="4">
        <v>0</v>
      </c>
      <c r="N4161" s="2"/>
      <c r="O4161" s="4">
        <v>0</v>
      </c>
      <c r="P4161" s="2"/>
      <c r="Q4161" s="4">
        <f t="shared" si="117"/>
        <v>0</v>
      </c>
      <c r="R4161" s="3"/>
      <c r="S4161" s="4"/>
      <c r="T4161" s="7"/>
      <c r="U4161" s="3"/>
      <c r="V4161" s="3"/>
      <c r="W4161" s="3"/>
      <c r="X4161" s="3"/>
      <c r="Y4161" s="3"/>
      <c r="Z4161" s="3"/>
      <c r="AA4161" s="3"/>
      <c r="AB4161" s="3"/>
      <c r="AC4161" s="3"/>
      <c r="AD4161" s="3"/>
      <c r="AE4161" s="3"/>
      <c r="AF4161" s="3"/>
      <c r="AG4161" s="3"/>
      <c r="AH4161" s="5"/>
    </row>
    <row r="4162" spans="1:34" s="6" customFormat="1" ht="11.85" customHeight="1" x14ac:dyDescent="0.2">
      <c r="A4162" s="3" t="s">
        <v>1671</v>
      </c>
      <c r="B4162" s="3"/>
      <c r="C4162" s="2">
        <v>0</v>
      </c>
      <c r="D4162" s="2"/>
      <c r="E4162" s="2">
        <v>0</v>
      </c>
      <c r="F4162" s="2"/>
      <c r="G4162" s="2">
        <v>0</v>
      </c>
      <c r="H4162" s="2"/>
      <c r="I4162" s="2">
        <v>75000</v>
      </c>
      <c r="J4162" s="2"/>
      <c r="K4162" s="4">
        <v>75000</v>
      </c>
      <c r="L4162" s="2"/>
      <c r="M4162" s="4">
        <v>0</v>
      </c>
      <c r="N4162" s="2"/>
      <c r="O4162" s="4">
        <v>0</v>
      </c>
      <c r="P4162" s="2"/>
      <c r="Q4162" s="4">
        <f t="shared" si="117"/>
        <v>0</v>
      </c>
      <c r="R4162" s="3"/>
      <c r="S4162" s="4"/>
      <c r="T4162" s="7"/>
      <c r="U4162" s="3"/>
      <c r="V4162" s="3"/>
      <c r="W4162" s="3"/>
      <c r="X4162" s="3"/>
      <c r="Y4162" s="3"/>
      <c r="Z4162" s="3"/>
      <c r="AA4162" s="3"/>
      <c r="AB4162" s="3"/>
      <c r="AC4162" s="3"/>
      <c r="AD4162" s="3"/>
      <c r="AE4162" s="3"/>
      <c r="AF4162" s="3"/>
      <c r="AG4162" s="3"/>
      <c r="AH4162" s="5"/>
    </row>
    <row r="4163" spans="1:34" s="6" customFormat="1" ht="11.85" customHeight="1" x14ac:dyDescent="0.2">
      <c r="A4163" s="3" t="s">
        <v>1672</v>
      </c>
      <c r="B4163" s="3"/>
      <c r="C4163" s="2">
        <v>0</v>
      </c>
      <c r="D4163" s="2"/>
      <c r="E4163" s="2">
        <v>2300</v>
      </c>
      <c r="F4163" s="2"/>
      <c r="G4163" s="2">
        <v>0</v>
      </c>
      <c r="H4163" s="2"/>
      <c r="I4163" s="2">
        <v>0</v>
      </c>
      <c r="J4163" s="2"/>
      <c r="K4163" s="4">
        <v>0</v>
      </c>
      <c r="L4163" s="2"/>
      <c r="M4163" s="4">
        <v>0</v>
      </c>
      <c r="N4163" s="2"/>
      <c r="O4163" s="4">
        <v>0</v>
      </c>
      <c r="P4163" s="2"/>
      <c r="Q4163" s="4">
        <f t="shared" si="117"/>
        <v>0</v>
      </c>
      <c r="R4163" s="3"/>
      <c r="S4163" s="4"/>
      <c r="T4163" s="7"/>
      <c r="U4163" s="3"/>
      <c r="V4163" s="3"/>
      <c r="W4163" s="3"/>
      <c r="X4163" s="3"/>
      <c r="Y4163" s="3"/>
      <c r="Z4163" s="3"/>
      <c r="AA4163" s="3"/>
      <c r="AB4163" s="3"/>
      <c r="AC4163" s="3"/>
      <c r="AD4163" s="3"/>
      <c r="AE4163" s="3"/>
      <c r="AF4163" s="3"/>
      <c r="AG4163" s="3"/>
      <c r="AH4163" s="5"/>
    </row>
    <row r="4164" spans="1:34" s="6" customFormat="1" ht="11.85" customHeight="1" x14ac:dyDescent="0.2">
      <c r="A4164" s="3" t="s">
        <v>1673</v>
      </c>
      <c r="B4164" s="3"/>
      <c r="C4164" s="2">
        <v>0</v>
      </c>
      <c r="D4164" s="2"/>
      <c r="E4164" s="2">
        <v>0</v>
      </c>
      <c r="F4164" s="2"/>
      <c r="G4164" s="2">
        <v>0</v>
      </c>
      <c r="H4164" s="2"/>
      <c r="I4164" s="2">
        <v>0</v>
      </c>
      <c r="J4164" s="2"/>
      <c r="K4164" s="4">
        <v>0</v>
      </c>
      <c r="L4164" s="2"/>
      <c r="M4164" s="4">
        <v>0</v>
      </c>
      <c r="N4164" s="2"/>
      <c r="O4164" s="4">
        <v>0</v>
      </c>
      <c r="P4164" s="2"/>
      <c r="Q4164" s="4">
        <f t="shared" si="117"/>
        <v>0</v>
      </c>
      <c r="R4164" s="3"/>
      <c r="S4164" s="4"/>
      <c r="T4164" s="7"/>
      <c r="U4164" s="3"/>
      <c r="V4164" s="3"/>
      <c r="W4164" s="3"/>
      <c r="X4164" s="3"/>
      <c r="Y4164" s="3"/>
      <c r="Z4164" s="3"/>
      <c r="AA4164" s="3"/>
      <c r="AB4164" s="3"/>
      <c r="AC4164" s="3"/>
      <c r="AD4164" s="3"/>
      <c r="AE4164" s="3"/>
      <c r="AF4164" s="3"/>
      <c r="AG4164" s="3"/>
      <c r="AH4164" s="5"/>
    </row>
    <row r="4165" spans="1:34" s="6" customFormat="1" ht="11.85" customHeight="1" x14ac:dyDescent="0.2">
      <c r="A4165" s="3" t="s">
        <v>1674</v>
      </c>
      <c r="B4165" s="3"/>
      <c r="C4165" s="2">
        <v>0</v>
      </c>
      <c r="D4165" s="2"/>
      <c r="E4165" s="2">
        <v>0</v>
      </c>
      <c r="F4165" s="2"/>
      <c r="G4165" s="2">
        <v>0</v>
      </c>
      <c r="H4165" s="2"/>
      <c r="I4165" s="2">
        <v>0</v>
      </c>
      <c r="J4165" s="2"/>
      <c r="K4165" s="4">
        <v>0</v>
      </c>
      <c r="L4165" s="2"/>
      <c r="M4165" s="4">
        <v>0</v>
      </c>
      <c r="N4165" s="2"/>
      <c r="O4165" s="4">
        <v>0</v>
      </c>
      <c r="P4165" s="2"/>
      <c r="Q4165" s="4">
        <f t="shared" si="117"/>
        <v>0</v>
      </c>
      <c r="R4165" s="3"/>
      <c r="S4165" s="4"/>
      <c r="T4165" s="7"/>
      <c r="U4165" s="3"/>
      <c r="V4165" s="3"/>
      <c r="W4165" s="3"/>
      <c r="X4165" s="3"/>
      <c r="Y4165" s="3"/>
      <c r="Z4165" s="3"/>
      <c r="AA4165" s="3"/>
      <c r="AB4165" s="3"/>
      <c r="AC4165" s="3"/>
      <c r="AD4165" s="3"/>
      <c r="AE4165" s="3"/>
      <c r="AF4165" s="3"/>
      <c r="AG4165" s="3"/>
      <c r="AH4165" s="5"/>
    </row>
    <row r="4166" spans="1:34" s="6" customFormat="1" ht="11.85" customHeight="1" x14ac:dyDescent="0.2">
      <c r="A4166" s="3" t="s">
        <v>1675</v>
      </c>
      <c r="B4166" s="3"/>
      <c r="C4166" s="2">
        <v>0</v>
      </c>
      <c r="D4166" s="2"/>
      <c r="E4166" s="2">
        <v>0</v>
      </c>
      <c r="F4166" s="2"/>
      <c r="G4166" s="2">
        <v>0</v>
      </c>
      <c r="H4166" s="2"/>
      <c r="I4166" s="2">
        <v>0</v>
      </c>
      <c r="J4166" s="2"/>
      <c r="K4166" s="4">
        <v>0</v>
      </c>
      <c r="L4166" s="2"/>
      <c r="M4166" s="4">
        <v>0</v>
      </c>
      <c r="N4166" s="2"/>
      <c r="O4166" s="4">
        <v>0</v>
      </c>
      <c r="P4166" s="2"/>
      <c r="Q4166" s="4">
        <f t="shared" si="117"/>
        <v>0</v>
      </c>
      <c r="R4166" s="3"/>
      <c r="S4166" s="4"/>
      <c r="T4166" s="7"/>
      <c r="U4166" s="3"/>
      <c r="V4166" s="3"/>
      <c r="W4166" s="3"/>
      <c r="X4166" s="3"/>
      <c r="Y4166" s="3"/>
      <c r="Z4166" s="3"/>
      <c r="AA4166" s="3"/>
      <c r="AB4166" s="3"/>
      <c r="AC4166" s="3"/>
      <c r="AD4166" s="3"/>
      <c r="AE4166" s="3"/>
      <c r="AF4166" s="3"/>
      <c r="AG4166" s="3"/>
      <c r="AH4166" s="5"/>
    </row>
    <row r="4167" spans="1:34" s="6" customFormat="1" ht="11.85" customHeight="1" x14ac:dyDescent="0.2">
      <c r="A4167" s="3" t="s">
        <v>1676</v>
      </c>
      <c r="B4167" s="3"/>
      <c r="C4167" s="20">
        <v>0</v>
      </c>
      <c r="D4167" s="20"/>
      <c r="E4167" s="20">
        <v>0</v>
      </c>
      <c r="F4167" s="20"/>
      <c r="G4167" s="20">
        <v>0</v>
      </c>
      <c r="H4167" s="20"/>
      <c r="I4167" s="20">
        <v>0</v>
      </c>
      <c r="J4167" s="20"/>
      <c r="K4167" s="21">
        <v>0</v>
      </c>
      <c r="L4167" s="20"/>
      <c r="M4167" s="21">
        <v>0</v>
      </c>
      <c r="N4167" s="20"/>
      <c r="O4167" s="21">
        <v>0</v>
      </c>
      <c r="P4167" s="20"/>
      <c r="Q4167" s="4">
        <f t="shared" si="117"/>
        <v>0</v>
      </c>
      <c r="R4167" s="3"/>
      <c r="S4167" s="4"/>
      <c r="T4167" s="7"/>
      <c r="U4167" s="3"/>
      <c r="V4167" s="3"/>
      <c r="W4167" s="3"/>
      <c r="X4167" s="3"/>
      <c r="Y4167" s="3"/>
      <c r="Z4167" s="3"/>
      <c r="AA4167" s="3"/>
      <c r="AB4167" s="3"/>
      <c r="AC4167" s="3"/>
      <c r="AD4167" s="3"/>
      <c r="AE4167" s="3"/>
      <c r="AF4167" s="3"/>
      <c r="AG4167" s="3"/>
      <c r="AH4167" s="5"/>
    </row>
    <row r="4168" spans="1:34" s="6" customFormat="1" ht="11.85" customHeight="1" x14ac:dyDescent="0.2">
      <c r="A4168" s="3" t="s">
        <v>1677</v>
      </c>
      <c r="B4168" s="3"/>
      <c r="C4168" s="20">
        <v>0</v>
      </c>
      <c r="D4168" s="2"/>
      <c r="E4168" s="20">
        <v>0</v>
      </c>
      <c r="F4168" s="2"/>
      <c r="G4168" s="20">
        <v>0</v>
      </c>
      <c r="H4168" s="2"/>
      <c r="I4168" s="20">
        <v>0</v>
      </c>
      <c r="J4168" s="2"/>
      <c r="K4168" s="21">
        <v>0</v>
      </c>
      <c r="L4168" s="2"/>
      <c r="M4168" s="21">
        <v>0</v>
      </c>
      <c r="N4168" s="2"/>
      <c r="O4168" s="21">
        <v>0</v>
      </c>
      <c r="P4168" s="2"/>
      <c r="Q4168" s="4">
        <f t="shared" si="117"/>
        <v>0</v>
      </c>
      <c r="R4168" s="3"/>
      <c r="S4168" s="4"/>
      <c r="T4168" s="7"/>
      <c r="U4168" s="3"/>
      <c r="V4168" s="3"/>
      <c r="W4168" s="3"/>
      <c r="X4168" s="3"/>
      <c r="Y4168" s="3"/>
      <c r="Z4168" s="3"/>
      <c r="AA4168" s="3"/>
      <c r="AB4168" s="3"/>
      <c r="AC4168" s="3"/>
      <c r="AD4168" s="3"/>
      <c r="AE4168" s="3"/>
      <c r="AF4168" s="3"/>
      <c r="AG4168" s="3"/>
      <c r="AH4168" s="5"/>
    </row>
    <row r="4169" spans="1:34" s="6" customFormat="1" ht="11.85" customHeight="1" x14ac:dyDescent="0.2">
      <c r="A4169" s="3" t="s">
        <v>1678</v>
      </c>
      <c r="B4169" s="3"/>
      <c r="C4169" s="20">
        <v>0</v>
      </c>
      <c r="D4169" s="2"/>
      <c r="E4169" s="20">
        <v>0</v>
      </c>
      <c r="F4169" s="2"/>
      <c r="G4169" s="20">
        <v>0</v>
      </c>
      <c r="H4169" s="2"/>
      <c r="I4169" s="20">
        <v>0</v>
      </c>
      <c r="J4169" s="2"/>
      <c r="K4169" s="21">
        <v>0</v>
      </c>
      <c r="L4169" s="2"/>
      <c r="M4169" s="21">
        <v>0</v>
      </c>
      <c r="N4169" s="2"/>
      <c r="O4169" s="21">
        <v>0</v>
      </c>
      <c r="P4169" s="2"/>
      <c r="Q4169" s="4">
        <f t="shared" si="117"/>
        <v>0</v>
      </c>
      <c r="R4169" s="3"/>
      <c r="S4169" s="4"/>
      <c r="T4169" s="7"/>
      <c r="U4169" s="3"/>
      <c r="V4169" s="3"/>
      <c r="W4169" s="3"/>
      <c r="X4169" s="3"/>
      <c r="Y4169" s="3"/>
      <c r="Z4169" s="3"/>
      <c r="AA4169" s="3"/>
      <c r="AB4169" s="3"/>
      <c r="AC4169" s="3"/>
      <c r="AD4169" s="3"/>
      <c r="AE4169" s="3"/>
      <c r="AF4169" s="3"/>
      <c r="AG4169" s="3"/>
      <c r="AH4169" s="5"/>
    </row>
    <row r="4170" spans="1:34" s="6" customFormat="1" ht="11.85" customHeight="1" x14ac:dyDescent="0.2">
      <c r="A4170" s="3" t="s">
        <v>1679</v>
      </c>
      <c r="B4170" s="3"/>
      <c r="C4170" s="20">
        <v>0</v>
      </c>
      <c r="D4170" s="2"/>
      <c r="E4170" s="20">
        <v>0</v>
      </c>
      <c r="F4170" s="2"/>
      <c r="G4170" s="20">
        <v>0</v>
      </c>
      <c r="H4170" s="2"/>
      <c r="I4170" s="20">
        <v>0</v>
      </c>
      <c r="J4170" s="2"/>
      <c r="K4170" s="21">
        <v>0</v>
      </c>
      <c r="L4170" s="2"/>
      <c r="M4170" s="21">
        <v>0</v>
      </c>
      <c r="N4170" s="2"/>
      <c r="O4170" s="21">
        <v>0</v>
      </c>
      <c r="P4170" s="2"/>
      <c r="Q4170" s="4">
        <f t="shared" si="117"/>
        <v>0</v>
      </c>
      <c r="R4170" s="2"/>
      <c r="S4170" s="4"/>
      <c r="T4170" s="7"/>
      <c r="U4170" s="3"/>
      <c r="V4170" s="3"/>
      <c r="W4170" s="3"/>
      <c r="X4170" s="3"/>
      <c r="Y4170" s="3"/>
      <c r="Z4170" s="3"/>
      <c r="AA4170" s="3"/>
      <c r="AB4170" s="3"/>
      <c r="AC4170" s="3"/>
      <c r="AD4170" s="3"/>
      <c r="AE4170" s="3"/>
      <c r="AF4170" s="3"/>
      <c r="AG4170" s="3"/>
      <c r="AH4170" s="5"/>
    </row>
    <row r="4171" spans="1:34" s="6" customFormat="1" ht="6.6" customHeight="1" x14ac:dyDescent="0.2">
      <c r="A4171" s="3"/>
      <c r="B4171" s="3"/>
      <c r="C4171" s="20"/>
      <c r="D4171" s="2"/>
      <c r="E4171" s="20"/>
      <c r="F4171" s="2"/>
      <c r="G4171" s="20"/>
      <c r="H4171" s="2"/>
      <c r="I4171" s="20"/>
      <c r="J4171" s="2"/>
      <c r="K4171" s="21"/>
      <c r="L4171" s="2"/>
      <c r="M4171" s="21"/>
      <c r="N4171" s="2"/>
      <c r="O4171" s="21"/>
      <c r="P4171" s="2"/>
      <c r="Q4171" s="4"/>
      <c r="R4171" s="3"/>
      <c r="S4171" s="4"/>
      <c r="T4171" s="7"/>
      <c r="U4171" s="3"/>
      <c r="V4171" s="3"/>
      <c r="W4171" s="3"/>
      <c r="X4171" s="3"/>
      <c r="Y4171" s="3"/>
      <c r="Z4171" s="3"/>
      <c r="AA4171" s="3"/>
      <c r="AB4171" s="3"/>
      <c r="AC4171" s="3"/>
      <c r="AD4171" s="3"/>
      <c r="AE4171" s="3"/>
      <c r="AF4171" s="3"/>
      <c r="AG4171" s="3"/>
      <c r="AH4171" s="5"/>
    </row>
    <row r="4172" spans="1:34" s="6" customFormat="1" ht="10.9" customHeight="1" x14ac:dyDescent="0.2">
      <c r="A4172" s="3" t="s">
        <v>1680</v>
      </c>
      <c r="B4172" s="3"/>
      <c r="C4172" s="20">
        <v>0</v>
      </c>
      <c r="D4172" s="2"/>
      <c r="E4172" s="20">
        <v>0</v>
      </c>
      <c r="F4172" s="2"/>
      <c r="G4172" s="20">
        <v>43988.23</v>
      </c>
      <c r="H4172" s="2"/>
      <c r="I4172" s="20">
        <v>43000</v>
      </c>
      <c r="J4172" s="2"/>
      <c r="K4172" s="21">
        <v>46000</v>
      </c>
      <c r="L4172" s="2"/>
      <c r="M4172" s="21">
        <v>49000</v>
      </c>
      <c r="N4172" s="2"/>
      <c r="O4172" s="21">
        <v>0</v>
      </c>
      <c r="P4172" s="2"/>
      <c r="Q4172" s="4">
        <f t="shared" si="117"/>
        <v>49000</v>
      </c>
      <c r="R4172" s="3"/>
      <c r="S4172" s="4"/>
      <c r="T4172" s="7"/>
      <c r="U4172" s="3"/>
      <c r="V4172" s="3"/>
      <c r="W4172" s="3"/>
      <c r="X4172" s="3"/>
      <c r="Y4172" s="3"/>
      <c r="Z4172" s="3"/>
      <c r="AA4172" s="3"/>
      <c r="AB4172" s="3"/>
      <c r="AC4172" s="3"/>
      <c r="AD4172" s="3"/>
      <c r="AE4172" s="3"/>
      <c r="AF4172" s="3"/>
      <c r="AG4172" s="3"/>
      <c r="AH4172" s="5"/>
    </row>
    <row r="4173" spans="1:34" s="6" customFormat="1" ht="10.9" customHeight="1" x14ac:dyDescent="0.2">
      <c r="A4173" s="3" t="s">
        <v>1681</v>
      </c>
      <c r="B4173" s="3"/>
      <c r="C4173" s="20">
        <v>0</v>
      </c>
      <c r="D4173" s="2"/>
      <c r="E4173" s="20">
        <v>0</v>
      </c>
      <c r="F4173" s="2"/>
      <c r="G4173" s="20">
        <v>1733.1</v>
      </c>
      <c r="H4173" s="2"/>
      <c r="I4173" s="20">
        <v>0</v>
      </c>
      <c r="J4173" s="2"/>
      <c r="K4173" s="21">
        <v>0</v>
      </c>
      <c r="L4173" s="2"/>
      <c r="M4173" s="21">
        <v>1200</v>
      </c>
      <c r="N4173" s="2"/>
      <c r="O4173" s="21">
        <v>0</v>
      </c>
      <c r="P4173" s="2"/>
      <c r="Q4173" s="4">
        <f t="shared" si="117"/>
        <v>1200</v>
      </c>
      <c r="R4173" s="3"/>
      <c r="S4173" s="4"/>
      <c r="T4173" s="7"/>
      <c r="U4173" s="3"/>
      <c r="V4173" s="3"/>
      <c r="W4173" s="3"/>
      <c r="X4173" s="3"/>
      <c r="Y4173" s="3"/>
      <c r="Z4173" s="3"/>
      <c r="AA4173" s="3"/>
      <c r="AB4173" s="3"/>
      <c r="AC4173" s="3"/>
      <c r="AD4173" s="3"/>
      <c r="AE4173" s="3"/>
      <c r="AF4173" s="3"/>
      <c r="AG4173" s="3"/>
      <c r="AH4173" s="5"/>
    </row>
    <row r="4174" spans="1:34" ht="10.15" customHeight="1" x14ac:dyDescent="0.2">
      <c r="A4174" s="3" t="s">
        <v>1682</v>
      </c>
      <c r="C4174" s="20">
        <v>0</v>
      </c>
      <c r="D4174" s="2"/>
      <c r="E4174" s="20">
        <v>0</v>
      </c>
      <c r="F4174" s="2"/>
      <c r="G4174" s="20">
        <v>706.4</v>
      </c>
      <c r="H4174" s="2"/>
      <c r="I4174" s="20">
        <v>0</v>
      </c>
      <c r="J4174" s="2"/>
      <c r="K4174" s="21">
        <v>0</v>
      </c>
      <c r="L4174" s="2"/>
      <c r="M4174" s="21">
        <v>700</v>
      </c>
      <c r="N4174" s="2"/>
      <c r="O4174" s="21">
        <v>0</v>
      </c>
      <c r="P4174" s="2"/>
      <c r="Q4174" s="4">
        <f t="shared" si="117"/>
        <v>700</v>
      </c>
    </row>
    <row r="4175" spans="1:34" ht="10.15" customHeight="1" x14ac:dyDescent="0.2">
      <c r="A4175" s="3" t="s">
        <v>1683</v>
      </c>
      <c r="C4175" s="16">
        <v>0</v>
      </c>
      <c r="D4175" s="2"/>
      <c r="E4175" s="16">
        <v>0</v>
      </c>
      <c r="F4175" s="2"/>
      <c r="G4175" s="16">
        <v>338</v>
      </c>
      <c r="H4175" s="2"/>
      <c r="I4175" s="16">
        <v>0</v>
      </c>
      <c r="J4175" s="2"/>
      <c r="K4175" s="17">
        <v>0</v>
      </c>
      <c r="L4175" s="2"/>
      <c r="M4175" s="17">
        <v>150</v>
      </c>
      <c r="N4175" s="2"/>
      <c r="O4175" s="17">
        <v>0</v>
      </c>
      <c r="P4175" s="2"/>
      <c r="Q4175" s="17">
        <f t="shared" si="117"/>
        <v>150</v>
      </c>
      <c r="R4175" s="2"/>
    </row>
    <row r="4176" spans="1:34" ht="11.85" customHeight="1" x14ac:dyDescent="0.2">
      <c r="A4176" s="3" t="s">
        <v>1072</v>
      </c>
      <c r="C4176" s="2">
        <f>SUM(C4128:C4159)+SUM(C4160:C4175)</f>
        <v>710145.34</v>
      </c>
      <c r="D4176" s="2"/>
      <c r="E4176" s="2">
        <f>SUM(E4128:E4159)+SUM(E4160:E4175)</f>
        <v>808531.13000000012</v>
      </c>
      <c r="F4176" s="2"/>
      <c r="G4176" s="2">
        <f>SUM(G4128:G4159)+SUM(G4160:G4175)</f>
        <v>838752.44</v>
      </c>
      <c r="H4176" s="2"/>
      <c r="I4176" s="2">
        <f>SUM(I4128:I4159)+SUM(I4160:I4175)</f>
        <v>1362400</v>
      </c>
      <c r="J4176" s="2"/>
      <c r="K4176" s="4">
        <f>SUM(K4128:K4159)+SUM(K4160:K4175)</f>
        <v>948900</v>
      </c>
      <c r="L4176" s="2"/>
      <c r="M4176" s="4">
        <f>SUM(M4128:M4159)+SUM(M4160:M4175)</f>
        <v>1121050</v>
      </c>
      <c r="N4176" s="2"/>
      <c r="O4176" s="4">
        <f>SUM(O4128:O4159)+SUM(O4160:O4175)</f>
        <v>0</v>
      </c>
      <c r="P4176" s="2"/>
      <c r="Q4176" s="4">
        <f>SUM(Q4128:Q4159)+SUM(Q4160:Q4175)</f>
        <v>1121050</v>
      </c>
      <c r="U4176" s="2"/>
    </row>
    <row r="4177" spans="1:34" ht="11.25" customHeight="1" x14ac:dyDescent="0.2"/>
    <row r="4178" spans="1:34" ht="11.25" customHeight="1" x14ac:dyDescent="0.2"/>
    <row r="4179" spans="1:34" ht="11.25" customHeight="1" x14ac:dyDescent="0.2"/>
    <row r="4180" spans="1:34" ht="11.25" customHeight="1" x14ac:dyDescent="0.2"/>
    <row r="4181" spans="1:34" ht="11.25" customHeight="1" x14ac:dyDescent="0.2">
      <c r="A4181" s="1"/>
      <c r="B4181" s="1"/>
      <c r="E4181" s="2" t="str">
        <f>$E$1</f>
        <v>CITY OF BRADY</v>
      </c>
    </row>
    <row r="4182" spans="1:34" ht="11.85" customHeight="1" x14ac:dyDescent="0.2">
      <c r="E4182" s="2" t="str">
        <f>$E$2</f>
        <v>BUDGET REPORT</v>
      </c>
    </row>
    <row r="4183" spans="1:34" ht="11.85" customHeight="1" x14ac:dyDescent="0.2">
      <c r="E4183" s="2" t="str">
        <f>$E$3</f>
        <v>FISCAL YEAR 2017 - 2018</v>
      </c>
    </row>
    <row r="4184" spans="1:34" ht="11.85" customHeight="1" x14ac:dyDescent="0.2">
      <c r="A4184" s="3" t="s">
        <v>1637</v>
      </c>
    </row>
    <row r="4185" spans="1:34" ht="11.85" customHeight="1" x14ac:dyDescent="0.2"/>
    <row r="4186" spans="1:34" ht="11.85" customHeight="1" x14ac:dyDescent="0.2">
      <c r="I4186" s="49" t="str">
        <f>$I$6</f>
        <v>(----- 2016-2017 ------)</v>
      </c>
      <c r="J4186" s="49"/>
      <c r="K4186" s="49"/>
      <c r="L4186" s="8"/>
      <c r="M4186" s="49" t="str">
        <f>$M$6</f>
        <v>2017-2018</v>
      </c>
      <c r="N4186" s="49"/>
      <c r="O4186" s="49"/>
      <c r="P4186" s="49"/>
      <c r="Q4186" s="49"/>
    </row>
    <row r="4187" spans="1:34" ht="11.85" customHeight="1" x14ac:dyDescent="0.2">
      <c r="C4187" s="9" t="str">
        <f>$C$7</f>
        <v>2013-2014</v>
      </c>
      <c r="D4187" s="8"/>
      <c r="E4187" s="9" t="str">
        <f>$E$7</f>
        <v>2014-2015</v>
      </c>
      <c r="F4187" s="8"/>
      <c r="G4187" s="9" t="str">
        <f>$G$7</f>
        <v>2015-2016</v>
      </c>
      <c r="H4187" s="8"/>
      <c r="I4187" s="9" t="s">
        <v>9</v>
      </c>
      <c r="J4187" s="8"/>
      <c r="K4187" s="10" t="str">
        <f>+$K$7</f>
        <v>PROJECTED</v>
      </c>
      <c r="L4187" s="8"/>
      <c r="M4187" s="10" t="str">
        <f>$M$7</f>
        <v>2017-2018</v>
      </c>
      <c r="N4187" s="8"/>
      <c r="O4187" s="10" t="str">
        <f>$O$7</f>
        <v>2017-2018</v>
      </c>
      <c r="P4187" s="8"/>
      <c r="Q4187" s="10" t="str">
        <f>$Q$7</f>
        <v>APPROVED</v>
      </c>
    </row>
    <row r="4188" spans="1:34" ht="11.85" customHeight="1" x14ac:dyDescent="0.2">
      <c r="A4188" s="11"/>
      <c r="C4188" s="12" t="s">
        <v>12</v>
      </c>
      <c r="D4188" s="8"/>
      <c r="E4188" s="12" t="s">
        <v>12</v>
      </c>
      <c r="F4188" s="8"/>
      <c r="G4188" s="12" t="s">
        <v>12</v>
      </c>
      <c r="H4188" s="8"/>
      <c r="I4188" s="12" t="s">
        <v>13</v>
      </c>
      <c r="J4188" s="8"/>
      <c r="K4188" s="13" t="s">
        <v>13</v>
      </c>
      <c r="L4188" s="8"/>
      <c r="M4188" s="13" t="str">
        <f>$M$8</f>
        <v>BASE</v>
      </c>
      <c r="N4188" s="8"/>
      <c r="O4188" s="13" t="str">
        <f>$O$8</f>
        <v>SUPPLEMENTAL</v>
      </c>
      <c r="P4188" s="8"/>
      <c r="Q4188" s="13" t="str">
        <f>$Q$8</f>
        <v>BUDGET</v>
      </c>
    </row>
    <row r="4189" spans="1:34" s="3" customFormat="1" ht="11.85" customHeight="1" x14ac:dyDescent="0.2">
      <c r="C4189" s="2"/>
      <c r="D4189" s="2"/>
      <c r="E4189" s="2"/>
      <c r="F4189" s="2"/>
      <c r="G4189" s="2"/>
      <c r="H4189" s="2"/>
      <c r="I4189" s="2"/>
      <c r="J4189" s="2"/>
      <c r="K4189" s="4"/>
      <c r="L4189" s="2"/>
      <c r="M4189" s="4"/>
      <c r="N4189" s="2"/>
      <c r="O4189" s="4"/>
      <c r="P4189" s="2"/>
      <c r="Q4189" s="4"/>
      <c r="S4189" s="4"/>
      <c r="T4189" s="7"/>
      <c r="AH4189" s="5"/>
    </row>
    <row r="4190" spans="1:34" s="3" customFormat="1" ht="11.85" customHeight="1" x14ac:dyDescent="0.2">
      <c r="A4190" s="14" t="s">
        <v>219</v>
      </c>
      <c r="C4190" s="2"/>
      <c r="D4190" s="2"/>
      <c r="E4190" s="2"/>
      <c r="F4190" s="2"/>
      <c r="G4190" s="2"/>
      <c r="H4190" s="2"/>
      <c r="I4190" s="2"/>
      <c r="J4190" s="2"/>
      <c r="K4190" s="4"/>
      <c r="L4190" s="2"/>
      <c r="M4190" s="4"/>
      <c r="N4190" s="2"/>
      <c r="O4190" s="4"/>
      <c r="P4190" s="2"/>
      <c r="Q4190" s="4"/>
      <c r="S4190" s="4"/>
      <c r="T4190" s="7"/>
      <c r="AH4190" s="5"/>
    </row>
    <row r="4191" spans="1:34" s="3" customFormat="1" ht="11.85" customHeight="1" x14ac:dyDescent="0.2">
      <c r="A4191" s="3" t="s">
        <v>1684</v>
      </c>
      <c r="C4191" s="2">
        <v>0</v>
      </c>
      <c r="D4191" s="2"/>
      <c r="E4191" s="2">
        <v>0</v>
      </c>
      <c r="F4191" s="2"/>
      <c r="G4191" s="2">
        <v>0</v>
      </c>
      <c r="H4191" s="2"/>
      <c r="I4191" s="2">
        <v>0</v>
      </c>
      <c r="J4191" s="2"/>
      <c r="K4191" s="4">
        <v>0</v>
      </c>
      <c r="L4191" s="2"/>
      <c r="M4191" s="4">
        <v>0</v>
      </c>
      <c r="N4191" s="2"/>
      <c r="O4191" s="4">
        <v>0</v>
      </c>
      <c r="P4191" s="2"/>
      <c r="Q4191" s="4">
        <f t="shared" ref="Q4191:Q4196" si="118">+M4191+O4191</f>
        <v>0</v>
      </c>
      <c r="S4191" s="4"/>
      <c r="T4191" s="7"/>
      <c r="AH4191" s="5"/>
    </row>
    <row r="4192" spans="1:34" s="3" customFormat="1" ht="11.85" customHeight="1" x14ac:dyDescent="0.2">
      <c r="A4192" s="3" t="s">
        <v>1685</v>
      </c>
      <c r="C4192" s="2">
        <v>0</v>
      </c>
      <c r="D4192" s="2"/>
      <c r="E4192" s="2">
        <v>0</v>
      </c>
      <c r="F4192" s="2"/>
      <c r="G4192" s="2">
        <v>0</v>
      </c>
      <c r="H4192" s="2"/>
      <c r="I4192" s="2">
        <v>0</v>
      </c>
      <c r="J4192" s="2"/>
      <c r="K4192" s="4">
        <v>0</v>
      </c>
      <c r="L4192" s="2"/>
      <c r="M4192" s="4">
        <v>142590</v>
      </c>
      <c r="N4192" s="2"/>
      <c r="O4192" s="4">
        <v>0</v>
      </c>
      <c r="P4192" s="2"/>
      <c r="Q4192" s="4">
        <f t="shared" si="118"/>
        <v>142590</v>
      </c>
      <c r="S4192" s="4"/>
      <c r="T4192" s="7"/>
      <c r="AH4192" s="5"/>
    </row>
    <row r="4193" spans="1:34" s="3" customFormat="1" ht="10.5" customHeight="1" x14ac:dyDescent="0.2">
      <c r="A4193" s="3" t="s">
        <v>1686</v>
      </c>
      <c r="C4193" s="2">
        <v>176625</v>
      </c>
      <c r="D4193" s="2"/>
      <c r="E4193" s="2">
        <v>140245</v>
      </c>
      <c r="F4193" s="2"/>
      <c r="G4193" s="2">
        <v>150000</v>
      </c>
      <c r="H4193" s="2"/>
      <c r="I4193" s="2">
        <v>143309</v>
      </c>
      <c r="J4193" s="2"/>
      <c r="K4193" s="4">
        <v>143309</v>
      </c>
      <c r="L4193" s="2"/>
      <c r="M4193" s="4">
        <v>0</v>
      </c>
      <c r="N4193" s="2"/>
      <c r="O4193" s="4">
        <v>0</v>
      </c>
      <c r="P4193" s="2"/>
      <c r="Q4193" s="4">
        <f t="shared" si="118"/>
        <v>0</v>
      </c>
      <c r="S4193" s="4"/>
      <c r="T4193" s="7"/>
      <c r="AH4193" s="5"/>
    </row>
    <row r="4194" spans="1:34" s="3" customFormat="1" ht="10.5" customHeight="1" x14ac:dyDescent="0.2">
      <c r="A4194" s="3" t="s">
        <v>1687</v>
      </c>
      <c r="C4194" s="2">
        <v>69029</v>
      </c>
      <c r="D4194" s="2"/>
      <c r="E4194" s="2">
        <v>0</v>
      </c>
      <c r="F4194" s="2"/>
      <c r="G4194" s="2">
        <v>0</v>
      </c>
      <c r="H4194" s="2"/>
      <c r="I4194" s="2">
        <v>0</v>
      </c>
      <c r="J4194" s="2"/>
      <c r="K4194" s="4">
        <v>0</v>
      </c>
      <c r="L4194" s="2"/>
      <c r="M4194" s="4">
        <v>103910</v>
      </c>
      <c r="N4194" s="2"/>
      <c r="O4194" s="4">
        <v>0</v>
      </c>
      <c r="P4194" s="2"/>
      <c r="Q4194" s="4">
        <f t="shared" si="118"/>
        <v>103910</v>
      </c>
      <c r="S4194" s="4"/>
      <c r="T4194" s="7"/>
      <c r="AH4194" s="5"/>
    </row>
    <row r="4195" spans="1:34" s="3" customFormat="1" ht="10.5" customHeight="1" x14ac:dyDescent="0.2">
      <c r="A4195" s="3" t="s">
        <v>1688</v>
      </c>
      <c r="C4195" s="2">
        <v>44390</v>
      </c>
      <c r="D4195" s="2"/>
      <c r="E4195" s="2">
        <v>0</v>
      </c>
      <c r="F4195" s="2"/>
      <c r="G4195" s="2">
        <v>0</v>
      </c>
      <c r="H4195" s="2"/>
      <c r="I4195" s="2">
        <v>0</v>
      </c>
      <c r="J4195" s="2"/>
      <c r="K4195" s="4">
        <v>0</v>
      </c>
      <c r="L4195" s="2"/>
      <c r="M4195" s="4">
        <v>0</v>
      </c>
      <c r="N4195" s="2"/>
      <c r="O4195" s="4">
        <v>0</v>
      </c>
      <c r="P4195" s="2"/>
      <c r="Q4195" s="4">
        <f t="shared" si="118"/>
        <v>0</v>
      </c>
      <c r="S4195" s="4"/>
      <c r="T4195" s="7"/>
      <c r="AH4195" s="5"/>
    </row>
    <row r="4196" spans="1:34" s="3" customFormat="1" ht="10.5" customHeight="1" x14ac:dyDescent="0.2">
      <c r="A4196" s="3" t="s">
        <v>1689</v>
      </c>
      <c r="C4196" s="2">
        <v>0</v>
      </c>
      <c r="D4196" s="2"/>
      <c r="E4196" s="2">
        <v>6420</v>
      </c>
      <c r="F4196" s="2"/>
      <c r="G4196" s="2">
        <v>133955</v>
      </c>
      <c r="H4196" s="2"/>
      <c r="I4196" s="2">
        <v>100000</v>
      </c>
      <c r="J4196" s="2"/>
      <c r="K4196" s="4">
        <v>19350</v>
      </c>
      <c r="L4196" s="2"/>
      <c r="M4196" s="4">
        <v>0</v>
      </c>
      <c r="N4196" s="2"/>
      <c r="O4196" s="4">
        <v>0</v>
      </c>
      <c r="P4196" s="2"/>
      <c r="Q4196" s="4">
        <f t="shared" si="118"/>
        <v>0</v>
      </c>
      <c r="S4196" s="4"/>
      <c r="T4196" s="7"/>
      <c r="AH4196" s="5"/>
    </row>
    <row r="4197" spans="1:34" s="3" customFormat="1" ht="11.85" customHeight="1" x14ac:dyDescent="0.2">
      <c r="A4197" s="3" t="s">
        <v>1690</v>
      </c>
      <c r="C4197" s="16">
        <v>0</v>
      </c>
      <c r="D4197" s="2"/>
      <c r="E4197" s="16">
        <v>0</v>
      </c>
      <c r="F4197" s="2"/>
      <c r="G4197" s="16">
        <v>0</v>
      </c>
      <c r="H4197" s="2"/>
      <c r="I4197" s="16">
        <v>0</v>
      </c>
      <c r="J4197" s="2"/>
      <c r="K4197" s="17">
        <v>0</v>
      </c>
      <c r="L4197" s="2"/>
      <c r="M4197" s="17">
        <v>215000</v>
      </c>
      <c r="N4197" s="2"/>
      <c r="O4197" s="17">
        <v>0</v>
      </c>
      <c r="P4197" s="2"/>
      <c r="Q4197" s="17">
        <f>M4197+O4197</f>
        <v>215000</v>
      </c>
      <c r="S4197" s="4"/>
      <c r="T4197" s="7"/>
      <c r="AH4197" s="5"/>
    </row>
    <row r="4198" spans="1:34" s="3" customFormat="1" ht="11.85" customHeight="1" x14ac:dyDescent="0.2">
      <c r="A4198" s="3" t="s">
        <v>233</v>
      </c>
      <c r="C4198" s="2">
        <f>SUM(C4191:C4197)</f>
        <v>290044</v>
      </c>
      <c r="D4198" s="2"/>
      <c r="E4198" s="2">
        <f>SUM(E4191:E4197)</f>
        <v>146665</v>
      </c>
      <c r="F4198" s="2"/>
      <c r="G4198" s="2">
        <f>SUM(G4191:G4197)</f>
        <v>283955</v>
      </c>
      <c r="H4198" s="2"/>
      <c r="I4198" s="2">
        <f>SUM(I4191:I4197)</f>
        <v>243309</v>
      </c>
      <c r="J4198" s="2"/>
      <c r="K4198" s="4">
        <f>SUM(K4191:K4197)</f>
        <v>162659</v>
      </c>
      <c r="L4198" s="2"/>
      <c r="M4198" s="4">
        <f>SUM(M4191:M4197)</f>
        <v>461500</v>
      </c>
      <c r="N4198" s="2"/>
      <c r="O4198" s="4">
        <f>SUM(O4191:O4197)</f>
        <v>0</v>
      </c>
      <c r="P4198" s="2"/>
      <c r="Q4198" s="4">
        <f>SUM(Q4191:Q4197)</f>
        <v>461500</v>
      </c>
      <c r="S4198" s="4"/>
      <c r="T4198" s="7"/>
      <c r="AH4198" s="5"/>
    </row>
    <row r="4199" spans="1:34" s="3" customFormat="1" ht="11.85" customHeight="1" x14ac:dyDescent="0.2">
      <c r="C4199" s="2"/>
      <c r="D4199" s="2"/>
      <c r="E4199" s="2"/>
      <c r="F4199" s="2"/>
      <c r="G4199" s="2"/>
      <c r="H4199" s="2"/>
      <c r="I4199" s="2"/>
      <c r="J4199" s="2"/>
      <c r="K4199" s="4"/>
      <c r="L4199" s="2"/>
      <c r="M4199" s="4"/>
      <c r="N4199" s="2"/>
      <c r="O4199" s="4"/>
      <c r="P4199" s="2"/>
      <c r="Q4199" s="4"/>
      <c r="S4199" s="4"/>
      <c r="T4199" s="7"/>
      <c r="U4199" s="4"/>
      <c r="AH4199" s="5"/>
    </row>
    <row r="4200" spans="1:34" s="3" customFormat="1" ht="11.85" customHeight="1" thickBot="1" x14ac:dyDescent="0.25">
      <c r="A4200" s="3" t="s">
        <v>244</v>
      </c>
      <c r="C4200" s="23">
        <f>C4176+C4198</f>
        <v>1000189.34</v>
      </c>
      <c r="D4200" s="2"/>
      <c r="E4200" s="23">
        <f>E4176+E4198</f>
        <v>955196.13000000012</v>
      </c>
      <c r="F4200" s="2"/>
      <c r="G4200" s="23">
        <f>G4176+G4198</f>
        <v>1122707.44</v>
      </c>
      <c r="H4200" s="2"/>
      <c r="I4200" s="23">
        <f>I4176+I4198</f>
        <v>1605709</v>
      </c>
      <c r="J4200" s="2"/>
      <c r="K4200" s="24">
        <f>K4176+K4198</f>
        <v>1111559</v>
      </c>
      <c r="L4200" s="2"/>
      <c r="M4200" s="24">
        <f>M4176+M4198</f>
        <v>1582550</v>
      </c>
      <c r="N4200" s="2"/>
      <c r="O4200" s="24">
        <f>O4176+O4198</f>
        <v>0</v>
      </c>
      <c r="P4200" s="2"/>
      <c r="Q4200" s="24">
        <f>Q4176+Q4198</f>
        <v>1582550</v>
      </c>
      <c r="S4200" s="4"/>
      <c r="T4200" s="7"/>
      <c r="U4200" s="36"/>
      <c r="V4200" s="2"/>
      <c r="AH4200" s="5"/>
    </row>
    <row r="4201" spans="1:34" s="3" customFormat="1" ht="11.85" customHeight="1" thickTop="1" x14ac:dyDescent="0.2">
      <c r="C4201" s="2"/>
      <c r="D4201" s="2"/>
      <c r="E4201" s="2"/>
      <c r="F4201" s="2"/>
      <c r="G4201" s="2"/>
      <c r="H4201" s="2"/>
      <c r="I4201" s="2"/>
      <c r="J4201" s="2"/>
      <c r="K4201" s="4"/>
      <c r="L4201" s="2"/>
      <c r="M4201" s="4"/>
      <c r="N4201" s="2"/>
      <c r="O4201" s="4"/>
      <c r="P4201" s="2"/>
      <c r="Q4201" s="4"/>
      <c r="S4201" s="4"/>
      <c r="T4201" s="7"/>
      <c r="U4201" s="4"/>
      <c r="AH4201" s="5"/>
    </row>
    <row r="4202" spans="1:34" s="3" customFormat="1" ht="11.85" customHeight="1" x14ac:dyDescent="0.2">
      <c r="C4202" s="2"/>
      <c r="D4202" s="2"/>
      <c r="E4202" s="2"/>
      <c r="F4202" s="2"/>
      <c r="G4202" s="2"/>
      <c r="H4202" s="2"/>
      <c r="I4202" s="2"/>
      <c r="J4202" s="2"/>
      <c r="K4202" s="4"/>
      <c r="L4202" s="2"/>
      <c r="M4202" s="4"/>
      <c r="N4202" s="2"/>
      <c r="O4202" s="4"/>
      <c r="P4202" s="2"/>
      <c r="Q4202" s="4"/>
      <c r="S4202" s="4"/>
      <c r="T4202" s="7"/>
      <c r="U4202" s="4"/>
      <c r="AH4202" s="5"/>
    </row>
    <row r="4203" spans="1:34" s="3" customFormat="1" ht="11.85" customHeight="1" x14ac:dyDescent="0.2">
      <c r="A4203" s="3" t="s">
        <v>245</v>
      </c>
      <c r="C4203" s="2">
        <f>C4123+C4200</f>
        <v>1142200.67</v>
      </c>
      <c r="D4203" s="2"/>
      <c r="E4203" s="2">
        <f>E4123+E4200</f>
        <v>1153985.55</v>
      </c>
      <c r="F4203" s="2"/>
      <c r="G4203" s="2">
        <f>G4123+G4200</f>
        <v>1484171.48</v>
      </c>
      <c r="H4203" s="2"/>
      <c r="I4203" s="2">
        <f>I4123+I4200</f>
        <v>2007619.8399999999</v>
      </c>
      <c r="J4203" s="2"/>
      <c r="K4203" s="4">
        <f>K4123+K4200</f>
        <v>1513469.8399999999</v>
      </c>
      <c r="L4203" s="2"/>
      <c r="M4203" s="4">
        <f>M4123+M4200</f>
        <v>1771360.8399999999</v>
      </c>
      <c r="N4203" s="2"/>
      <c r="O4203" s="4"/>
      <c r="P4203" s="2"/>
      <c r="Q4203" s="4">
        <f>Q4123+Q4200</f>
        <v>1771360.8399999999</v>
      </c>
      <c r="S4203" s="4"/>
      <c r="T4203" s="7"/>
      <c r="U4203" s="4"/>
      <c r="AH4203" s="5"/>
    </row>
    <row r="4204" spans="1:34" s="3" customFormat="1" ht="11.85" customHeight="1" x14ac:dyDescent="0.2">
      <c r="C4204" s="2"/>
      <c r="D4204" s="2"/>
      <c r="E4204" s="2"/>
      <c r="F4204" s="2"/>
      <c r="G4204" s="2"/>
      <c r="H4204" s="2"/>
      <c r="I4204" s="2"/>
      <c r="J4204" s="2"/>
      <c r="K4204" s="4"/>
      <c r="L4204" s="2"/>
      <c r="M4204" s="4"/>
      <c r="N4204" s="2"/>
      <c r="O4204" s="4"/>
      <c r="P4204" s="2"/>
      <c r="Q4204" s="4"/>
      <c r="S4204" s="4"/>
      <c r="T4204" s="7"/>
      <c r="AH4204" s="5"/>
    </row>
    <row r="4205" spans="1:34" s="4" customFormat="1" ht="11.85" customHeight="1" x14ac:dyDescent="0.2">
      <c r="A4205" s="3"/>
      <c r="B4205" s="3"/>
      <c r="C4205" s="2"/>
      <c r="D4205" s="2"/>
      <c r="E4205" s="2"/>
      <c r="F4205" s="2"/>
      <c r="G4205" s="2"/>
      <c r="H4205" s="2"/>
      <c r="I4205" s="2"/>
      <c r="J4205" s="2"/>
      <c r="L4205" s="2"/>
      <c r="N4205" s="2"/>
      <c r="P4205" s="2"/>
      <c r="R4205" s="3"/>
      <c r="T4205" s="7"/>
      <c r="U4205" s="3"/>
      <c r="V4205" s="3"/>
      <c r="W4205" s="3"/>
      <c r="X4205" s="3"/>
      <c r="Y4205" s="3"/>
      <c r="Z4205" s="3"/>
      <c r="AA4205" s="3"/>
      <c r="AB4205" s="3"/>
      <c r="AC4205" s="3"/>
      <c r="AD4205" s="3"/>
      <c r="AE4205" s="3"/>
      <c r="AF4205" s="3"/>
      <c r="AG4205" s="3"/>
      <c r="AH4205" s="5"/>
    </row>
    <row r="4206" spans="1:34" s="4" customFormat="1" ht="11.85" customHeight="1" x14ac:dyDescent="0.2">
      <c r="A4206" s="3"/>
      <c r="B4206" s="3"/>
      <c r="C4206" s="2"/>
      <c r="D4206" s="2"/>
      <c r="E4206" s="2"/>
      <c r="F4206" s="2"/>
      <c r="G4206" s="2"/>
      <c r="H4206" s="2"/>
      <c r="I4206" s="2"/>
      <c r="J4206" s="2"/>
      <c r="L4206" s="2"/>
      <c r="N4206" s="2"/>
      <c r="P4206" s="2"/>
      <c r="R4206" s="3"/>
      <c r="T4206" s="7"/>
      <c r="U4206" s="3"/>
      <c r="V4206" s="3"/>
      <c r="W4206" s="3"/>
      <c r="X4206" s="3"/>
      <c r="Y4206" s="3"/>
      <c r="Z4206" s="3"/>
      <c r="AA4206" s="3"/>
      <c r="AB4206" s="3"/>
      <c r="AC4206" s="3"/>
      <c r="AD4206" s="3"/>
      <c r="AE4206" s="3"/>
      <c r="AF4206" s="3"/>
      <c r="AG4206" s="3"/>
      <c r="AH4206" s="5"/>
    </row>
    <row r="4207" spans="1:34" s="4" customFormat="1" ht="11.85" customHeight="1" x14ac:dyDescent="0.2">
      <c r="A4207" s="3"/>
      <c r="B4207" s="3"/>
      <c r="C4207" s="2"/>
      <c r="D4207" s="2"/>
      <c r="E4207" s="2"/>
      <c r="F4207" s="2"/>
      <c r="G4207" s="2"/>
      <c r="H4207" s="2"/>
      <c r="I4207" s="2"/>
      <c r="J4207" s="2"/>
      <c r="L4207" s="2"/>
      <c r="N4207" s="2"/>
      <c r="P4207" s="2"/>
      <c r="R4207" s="3"/>
      <c r="T4207" s="7"/>
      <c r="U4207" s="3"/>
      <c r="V4207" s="3"/>
      <c r="W4207" s="3"/>
      <c r="X4207" s="3"/>
      <c r="Y4207" s="3"/>
      <c r="Z4207" s="3"/>
      <c r="AA4207" s="3"/>
      <c r="AB4207" s="3"/>
      <c r="AC4207" s="3"/>
      <c r="AD4207" s="3"/>
      <c r="AE4207" s="3"/>
      <c r="AF4207" s="3"/>
      <c r="AG4207" s="3"/>
      <c r="AH4207" s="5"/>
    </row>
    <row r="4208" spans="1:34" s="4" customFormat="1" ht="11.85" customHeight="1" x14ac:dyDescent="0.2">
      <c r="A4208" s="3"/>
      <c r="B4208" s="3"/>
      <c r="C4208" s="2"/>
      <c r="D4208" s="2"/>
      <c r="E4208" s="2"/>
      <c r="F4208" s="2"/>
      <c r="G4208" s="2"/>
      <c r="H4208" s="2"/>
      <c r="I4208" s="2"/>
      <c r="J4208" s="2"/>
      <c r="L4208" s="2"/>
      <c r="N4208" s="2"/>
      <c r="P4208" s="2"/>
      <c r="R4208" s="3"/>
      <c r="T4208" s="7"/>
      <c r="U4208" s="3"/>
      <c r="V4208" s="3"/>
      <c r="W4208" s="3"/>
      <c r="X4208" s="3"/>
      <c r="Y4208" s="3"/>
      <c r="Z4208" s="3"/>
      <c r="AA4208" s="3"/>
      <c r="AB4208" s="3"/>
      <c r="AC4208" s="3"/>
      <c r="AD4208" s="3"/>
      <c r="AE4208" s="3"/>
      <c r="AF4208" s="3"/>
      <c r="AG4208" s="3"/>
      <c r="AH4208" s="5"/>
    </row>
    <row r="4209" spans="1:34" s="4" customFormat="1" ht="11.85" customHeight="1" x14ac:dyDescent="0.2">
      <c r="A4209" s="3"/>
      <c r="B4209" s="3"/>
      <c r="C4209" s="2"/>
      <c r="D4209" s="2"/>
      <c r="E4209" s="2"/>
      <c r="F4209" s="2"/>
      <c r="G4209" s="2"/>
      <c r="H4209" s="2"/>
      <c r="I4209" s="2"/>
      <c r="J4209" s="2"/>
      <c r="L4209" s="2"/>
      <c r="N4209" s="2"/>
      <c r="P4209" s="2"/>
      <c r="R4209" s="3"/>
      <c r="T4209" s="7"/>
      <c r="U4209" s="3"/>
      <c r="V4209" s="3"/>
      <c r="W4209" s="3"/>
      <c r="X4209" s="3"/>
      <c r="Y4209" s="3"/>
      <c r="Z4209" s="3"/>
      <c r="AA4209" s="3"/>
      <c r="AB4209" s="3"/>
      <c r="AC4209" s="3"/>
      <c r="AD4209" s="3"/>
      <c r="AE4209" s="3"/>
      <c r="AF4209" s="3"/>
      <c r="AG4209" s="3"/>
      <c r="AH4209" s="5"/>
    </row>
    <row r="4210" spans="1:34" s="4" customFormat="1" ht="11.85" customHeight="1" x14ac:dyDescent="0.2">
      <c r="A4210" s="3"/>
      <c r="B4210" s="3"/>
      <c r="C4210" s="2"/>
      <c r="D4210" s="2"/>
      <c r="E4210" s="2"/>
      <c r="F4210" s="2"/>
      <c r="G4210" s="2"/>
      <c r="H4210" s="2"/>
      <c r="I4210" s="2"/>
      <c r="J4210" s="2"/>
      <c r="L4210" s="2"/>
      <c r="N4210" s="2"/>
      <c r="P4210" s="2"/>
      <c r="R4210" s="3"/>
      <c r="T4210" s="7"/>
      <c r="U4210" s="3"/>
      <c r="V4210" s="3"/>
      <c r="W4210" s="3"/>
      <c r="X4210" s="3"/>
      <c r="Y4210" s="3"/>
      <c r="Z4210" s="3"/>
      <c r="AA4210" s="3"/>
      <c r="AB4210" s="3"/>
      <c r="AC4210" s="3"/>
      <c r="AD4210" s="3"/>
      <c r="AE4210" s="3"/>
      <c r="AF4210" s="3"/>
      <c r="AG4210" s="3"/>
      <c r="AH4210" s="5"/>
    </row>
    <row r="4211" spans="1:34" s="4" customFormat="1" ht="11.85" customHeight="1" x14ac:dyDescent="0.2">
      <c r="A4211" s="3"/>
      <c r="B4211" s="3"/>
      <c r="C4211" s="2"/>
      <c r="D4211" s="2"/>
      <c r="E4211" s="2"/>
      <c r="F4211" s="2"/>
      <c r="G4211" s="2"/>
      <c r="H4211" s="2"/>
      <c r="I4211" s="2"/>
      <c r="J4211" s="2"/>
      <c r="L4211" s="2"/>
      <c r="N4211" s="2"/>
      <c r="P4211" s="2"/>
      <c r="R4211" s="3"/>
      <c r="T4211" s="7"/>
      <c r="U4211" s="3"/>
      <c r="V4211" s="3"/>
      <c r="W4211" s="3"/>
      <c r="X4211" s="3"/>
      <c r="Y4211" s="3"/>
      <c r="Z4211" s="3"/>
      <c r="AA4211" s="3"/>
      <c r="AB4211" s="3"/>
      <c r="AC4211" s="3"/>
      <c r="AD4211" s="3"/>
      <c r="AE4211" s="3"/>
      <c r="AF4211" s="3"/>
      <c r="AG4211" s="3"/>
      <c r="AH4211" s="5"/>
    </row>
    <row r="4212" spans="1:34" s="4" customFormat="1" ht="11.85" customHeight="1" x14ac:dyDescent="0.2">
      <c r="A4212" s="3"/>
      <c r="B4212" s="3"/>
      <c r="C4212" s="2"/>
      <c r="D4212" s="2"/>
      <c r="E4212" s="2"/>
      <c r="F4212" s="2"/>
      <c r="G4212" s="2"/>
      <c r="H4212" s="2"/>
      <c r="I4212" s="2"/>
      <c r="J4212" s="2"/>
      <c r="L4212" s="2"/>
      <c r="N4212" s="2"/>
      <c r="P4212" s="2"/>
      <c r="R4212" s="3"/>
      <c r="T4212" s="7"/>
      <c r="U4212" s="3"/>
      <c r="V4212" s="3"/>
      <c r="W4212" s="3"/>
      <c r="X4212" s="3"/>
      <c r="Y4212" s="3"/>
      <c r="Z4212" s="3"/>
      <c r="AA4212" s="3"/>
      <c r="AB4212" s="3"/>
      <c r="AC4212" s="3"/>
      <c r="AD4212" s="3"/>
      <c r="AE4212" s="3"/>
      <c r="AF4212" s="3"/>
      <c r="AG4212" s="3"/>
      <c r="AH4212" s="5"/>
    </row>
    <row r="4213" spans="1:34" s="4" customFormat="1" ht="11.85" customHeight="1" x14ac:dyDescent="0.2">
      <c r="A4213" s="3"/>
      <c r="B4213" s="3"/>
      <c r="C4213" s="2"/>
      <c r="D4213" s="2"/>
      <c r="E4213" s="2"/>
      <c r="F4213" s="2"/>
      <c r="G4213" s="2"/>
      <c r="H4213" s="2"/>
      <c r="I4213" s="2"/>
      <c r="J4213" s="2"/>
      <c r="L4213" s="2"/>
      <c r="N4213" s="2"/>
      <c r="P4213" s="2"/>
      <c r="R4213" s="3"/>
      <c r="T4213" s="7"/>
      <c r="U4213" s="3"/>
      <c r="V4213" s="3"/>
      <c r="W4213" s="3"/>
      <c r="X4213" s="3"/>
      <c r="Y4213" s="3"/>
      <c r="Z4213" s="3"/>
      <c r="AA4213" s="3"/>
      <c r="AB4213" s="3"/>
      <c r="AC4213" s="3"/>
      <c r="AD4213" s="3"/>
      <c r="AE4213" s="3"/>
      <c r="AF4213" s="3"/>
      <c r="AG4213" s="3"/>
      <c r="AH4213" s="5"/>
    </row>
    <row r="4214" spans="1:34" s="4" customFormat="1" ht="11.25" customHeight="1" x14ac:dyDescent="0.2">
      <c r="A4214" s="3"/>
      <c r="B4214" s="3"/>
      <c r="C4214" s="2"/>
      <c r="D4214" s="3"/>
      <c r="E4214" s="2"/>
      <c r="F4214" s="3"/>
      <c r="G4214" s="2"/>
      <c r="H4214" s="3"/>
      <c r="I4214" s="2"/>
      <c r="J4214" s="3"/>
      <c r="L4214" s="3"/>
      <c r="N4214" s="3"/>
      <c r="P4214" s="3"/>
      <c r="R4214" s="3"/>
      <c r="T4214" s="7"/>
      <c r="U4214" s="3"/>
      <c r="V4214" s="3"/>
      <c r="W4214" s="3"/>
      <c r="X4214" s="3"/>
      <c r="Y4214" s="3"/>
      <c r="Z4214" s="3"/>
      <c r="AA4214" s="3"/>
      <c r="AB4214" s="3"/>
      <c r="AC4214" s="3"/>
      <c r="AD4214" s="3"/>
      <c r="AE4214" s="3"/>
      <c r="AF4214" s="3"/>
      <c r="AG4214" s="3"/>
      <c r="AH4214" s="5"/>
    </row>
    <row r="4215" spans="1:34" s="4" customFormat="1" ht="11.85" customHeight="1" x14ac:dyDescent="0.2">
      <c r="A4215" s="3"/>
      <c r="B4215" s="3"/>
      <c r="C4215" s="2"/>
      <c r="D4215" s="3"/>
      <c r="E4215" s="2"/>
      <c r="F4215" s="3"/>
      <c r="G4215" s="2"/>
      <c r="H4215" s="3"/>
      <c r="I4215" s="2"/>
      <c r="J4215" s="3"/>
      <c r="L4215" s="3"/>
      <c r="N4215" s="3"/>
      <c r="P4215" s="3"/>
      <c r="R4215" s="3"/>
      <c r="T4215" s="7"/>
      <c r="U4215" s="3"/>
      <c r="V4215" s="3"/>
      <c r="W4215" s="3"/>
      <c r="X4215" s="3"/>
      <c r="Y4215" s="3"/>
      <c r="Z4215" s="3"/>
      <c r="AA4215" s="3"/>
      <c r="AB4215" s="3"/>
      <c r="AC4215" s="3"/>
      <c r="AD4215" s="3"/>
      <c r="AE4215" s="3"/>
      <c r="AF4215" s="3"/>
      <c r="AG4215" s="3"/>
      <c r="AH4215" s="5"/>
    </row>
    <row r="4216" spans="1:34" s="4" customFormat="1" ht="11.85" customHeight="1" x14ac:dyDescent="0.2">
      <c r="A4216" s="3"/>
      <c r="B4216" s="3"/>
      <c r="C4216" s="2"/>
      <c r="D4216" s="3"/>
      <c r="E4216" s="2"/>
      <c r="F4216" s="3"/>
      <c r="G4216" s="2"/>
      <c r="H4216" s="3"/>
      <c r="I4216" s="2"/>
      <c r="J4216" s="3"/>
      <c r="L4216" s="3"/>
      <c r="N4216" s="3"/>
      <c r="P4216" s="3"/>
      <c r="R4216" s="3"/>
      <c r="T4216" s="7"/>
      <c r="U4216" s="3"/>
      <c r="V4216" s="3"/>
      <c r="W4216" s="3"/>
      <c r="X4216" s="3"/>
      <c r="Y4216" s="3"/>
      <c r="Z4216" s="3"/>
      <c r="AA4216" s="3"/>
      <c r="AB4216" s="3"/>
      <c r="AC4216" s="3"/>
      <c r="AD4216" s="3"/>
      <c r="AE4216" s="3"/>
      <c r="AF4216" s="3"/>
      <c r="AG4216" s="3"/>
      <c r="AH4216" s="5"/>
    </row>
    <row r="4217" spans="1:34" s="4" customFormat="1" ht="11.85" customHeight="1" x14ac:dyDescent="0.2">
      <c r="A4217" s="3"/>
      <c r="B4217" s="3"/>
      <c r="C4217" s="2"/>
      <c r="D4217" s="3"/>
      <c r="E4217" s="2"/>
      <c r="F4217" s="3"/>
      <c r="G4217" s="2"/>
      <c r="H4217" s="3"/>
      <c r="I4217" s="2"/>
      <c r="J4217" s="3"/>
      <c r="L4217" s="3"/>
      <c r="N4217" s="3"/>
      <c r="P4217" s="3"/>
      <c r="R4217" s="3"/>
      <c r="T4217" s="7"/>
      <c r="U4217" s="3"/>
      <c r="V4217" s="3"/>
      <c r="W4217" s="3"/>
      <c r="X4217" s="3"/>
      <c r="Y4217" s="3"/>
      <c r="Z4217" s="3"/>
      <c r="AA4217" s="3"/>
      <c r="AB4217" s="3"/>
      <c r="AC4217" s="3"/>
      <c r="AD4217" s="3"/>
      <c r="AE4217" s="3"/>
      <c r="AF4217" s="3"/>
      <c r="AG4217" s="3"/>
      <c r="AH4217" s="5"/>
    </row>
    <row r="4218" spans="1:34" s="4" customFormat="1" ht="11.85" customHeight="1" x14ac:dyDescent="0.2">
      <c r="A4218" s="3"/>
      <c r="B4218" s="3"/>
      <c r="C4218" s="2"/>
      <c r="D4218" s="3"/>
      <c r="E4218" s="2"/>
      <c r="F4218" s="3"/>
      <c r="G4218" s="2"/>
      <c r="H4218" s="3"/>
      <c r="I4218" s="2"/>
      <c r="J4218" s="3"/>
      <c r="L4218" s="3"/>
      <c r="N4218" s="3"/>
      <c r="P4218" s="3"/>
      <c r="R4218" s="3"/>
      <c r="T4218" s="7"/>
      <c r="U4218" s="3"/>
      <c r="V4218" s="3"/>
      <c r="W4218" s="3"/>
      <c r="X4218" s="3"/>
      <c r="Y4218" s="3"/>
      <c r="Z4218" s="3"/>
      <c r="AA4218" s="3"/>
      <c r="AB4218" s="3"/>
      <c r="AC4218" s="3"/>
      <c r="AD4218" s="3"/>
      <c r="AE4218" s="3"/>
      <c r="AF4218" s="3"/>
      <c r="AG4218" s="3"/>
      <c r="AH4218" s="5"/>
    </row>
    <row r="4219" spans="1:34" s="4" customFormat="1" ht="11.85" customHeight="1" x14ac:dyDescent="0.2">
      <c r="A4219" s="3"/>
      <c r="B4219" s="3"/>
      <c r="C4219" s="2"/>
      <c r="D4219" s="3"/>
      <c r="E4219" s="2"/>
      <c r="F4219" s="3"/>
      <c r="G4219" s="2"/>
      <c r="H4219" s="3"/>
      <c r="I4219" s="2"/>
      <c r="J4219" s="3"/>
      <c r="L4219" s="3"/>
      <c r="N4219" s="3"/>
      <c r="P4219" s="3"/>
      <c r="R4219" s="3"/>
      <c r="T4219" s="7"/>
      <c r="U4219" s="3"/>
      <c r="V4219" s="3"/>
      <c r="W4219" s="3"/>
      <c r="X4219" s="3"/>
      <c r="Y4219" s="3"/>
      <c r="Z4219" s="3"/>
      <c r="AA4219" s="3"/>
      <c r="AB4219" s="3"/>
      <c r="AC4219" s="3"/>
      <c r="AD4219" s="3"/>
      <c r="AE4219" s="3"/>
      <c r="AF4219" s="3"/>
      <c r="AG4219" s="3"/>
      <c r="AH4219" s="5"/>
    </row>
    <row r="4220" spans="1:34" s="4" customFormat="1" ht="11.85" customHeight="1" x14ac:dyDescent="0.2">
      <c r="A4220" s="3"/>
      <c r="B4220" s="3"/>
      <c r="C4220" s="2"/>
      <c r="D4220" s="3"/>
      <c r="E4220" s="2"/>
      <c r="F4220" s="3"/>
      <c r="G4220" s="2"/>
      <c r="H4220" s="3"/>
      <c r="I4220" s="2"/>
      <c r="J4220" s="3"/>
      <c r="L4220" s="3"/>
      <c r="N4220" s="3"/>
      <c r="P4220" s="3"/>
      <c r="R4220" s="3"/>
      <c r="T4220" s="7"/>
      <c r="U4220" s="3"/>
      <c r="V4220" s="3"/>
      <c r="W4220" s="3"/>
      <c r="X4220" s="3"/>
      <c r="Y4220" s="3"/>
      <c r="Z4220" s="3"/>
      <c r="AA4220" s="3"/>
      <c r="AB4220" s="3"/>
      <c r="AC4220" s="3"/>
      <c r="AD4220" s="3"/>
      <c r="AE4220" s="3"/>
      <c r="AF4220" s="3"/>
      <c r="AG4220" s="3"/>
      <c r="AH4220" s="5"/>
    </row>
    <row r="4221" spans="1:34" ht="11.85" customHeight="1" x14ac:dyDescent="0.2"/>
    <row r="4222" spans="1:34" ht="11.85" customHeight="1" x14ac:dyDescent="0.2"/>
    <row r="4223" spans="1:34" ht="11.85" customHeight="1" x14ac:dyDescent="0.2"/>
    <row r="4224" spans="1:34" ht="11.85" customHeight="1" x14ac:dyDescent="0.2"/>
    <row r="4225" ht="11.85" customHeight="1" x14ac:dyDescent="0.2"/>
    <row r="4226" ht="11.85" customHeight="1" x14ac:dyDescent="0.2"/>
    <row r="4227" ht="11.85" customHeight="1" x14ac:dyDescent="0.2"/>
    <row r="4228" ht="11.85" customHeight="1" x14ac:dyDescent="0.2"/>
    <row r="4229" ht="11.85" customHeight="1" x14ac:dyDescent="0.2"/>
    <row r="4230" ht="11.85" customHeight="1" x14ac:dyDescent="0.2"/>
    <row r="4231" ht="11.85" customHeight="1" x14ac:dyDescent="0.2"/>
    <row r="4232" ht="11.85" customHeight="1" x14ac:dyDescent="0.2"/>
    <row r="4233" ht="11.85" customHeight="1" x14ac:dyDescent="0.2"/>
    <row r="4234" ht="11.85" customHeight="1" x14ac:dyDescent="0.2"/>
    <row r="4235" ht="11.85" customHeight="1" x14ac:dyDescent="0.2"/>
    <row r="4236" ht="11.85" customHeight="1" x14ac:dyDescent="0.2"/>
    <row r="4237" ht="11.85" customHeight="1" x14ac:dyDescent="0.2"/>
    <row r="4238" ht="11.85" customHeight="1" x14ac:dyDescent="0.2"/>
    <row r="4239" ht="11.85" customHeight="1" x14ac:dyDescent="0.2"/>
    <row r="4240" ht="11.85" customHeight="1" x14ac:dyDescent="0.2"/>
    <row r="4241" spans="1:34" ht="11.85" customHeight="1" x14ac:dyDescent="0.2"/>
    <row r="4242" spans="1:34" ht="11.85" customHeight="1" x14ac:dyDescent="0.2"/>
    <row r="4243" spans="1:34" ht="11.85" customHeight="1" x14ac:dyDescent="0.2"/>
    <row r="4244" spans="1:34" ht="11.85" customHeight="1" x14ac:dyDescent="0.2"/>
    <row r="4245" spans="1:34" ht="11.85" customHeight="1" x14ac:dyDescent="0.2"/>
    <row r="4246" spans="1:34" ht="11.85" customHeight="1" x14ac:dyDescent="0.2">
      <c r="A4246" s="1"/>
      <c r="B4246" s="1"/>
      <c r="E4246" s="2" t="str">
        <f>$E$1</f>
        <v>CITY OF BRADY</v>
      </c>
    </row>
    <row r="4247" spans="1:34" ht="11.85" customHeight="1" x14ac:dyDescent="0.2">
      <c r="E4247" s="2" t="str">
        <f>$E$2</f>
        <v>BUDGET REPORT</v>
      </c>
    </row>
    <row r="4248" spans="1:34" ht="11.85" customHeight="1" x14ac:dyDescent="0.2">
      <c r="E4248" s="2" t="str">
        <f>$E$3</f>
        <v>FISCAL YEAR 2017 - 2018</v>
      </c>
    </row>
    <row r="4249" spans="1:34" ht="11.85" customHeight="1" x14ac:dyDescent="0.2">
      <c r="A4249" s="3" t="s">
        <v>1637</v>
      </c>
    </row>
    <row r="4250" spans="1:34" ht="11.85" customHeight="1" x14ac:dyDescent="0.2">
      <c r="A4250" s="3" t="s">
        <v>1691</v>
      </c>
    </row>
    <row r="4251" spans="1:34" ht="11.85" customHeight="1" x14ac:dyDescent="0.2">
      <c r="I4251" s="49" t="str">
        <f>$I$6</f>
        <v>(----- 2016-2017 ------)</v>
      </c>
      <c r="J4251" s="49"/>
      <c r="K4251" s="49"/>
      <c r="L4251" s="8"/>
      <c r="M4251" s="49" t="str">
        <f>$M$6</f>
        <v>2017-2018</v>
      </c>
      <c r="N4251" s="49"/>
      <c r="O4251" s="49"/>
      <c r="P4251" s="49"/>
      <c r="Q4251" s="49"/>
    </row>
    <row r="4252" spans="1:34" s="7" customFormat="1" ht="11.85" customHeight="1" x14ac:dyDescent="0.2">
      <c r="A4252" s="3"/>
      <c r="B4252" s="3"/>
      <c r="C4252" s="9" t="str">
        <f>$C$7</f>
        <v>2013-2014</v>
      </c>
      <c r="D4252" s="8"/>
      <c r="E4252" s="9" t="str">
        <f>$E$7</f>
        <v>2014-2015</v>
      </c>
      <c r="F4252" s="8"/>
      <c r="G4252" s="9" t="str">
        <f>$G$7</f>
        <v>2015-2016</v>
      </c>
      <c r="H4252" s="8"/>
      <c r="I4252" s="9" t="s">
        <v>9</v>
      </c>
      <c r="J4252" s="8"/>
      <c r="K4252" s="10" t="str">
        <f>+$K$7</f>
        <v>PROJECTED</v>
      </c>
      <c r="L4252" s="8"/>
      <c r="M4252" s="10" t="str">
        <f>$M$7</f>
        <v>2017-2018</v>
      </c>
      <c r="N4252" s="8"/>
      <c r="O4252" s="10" t="str">
        <f>$O$7</f>
        <v>2017-2018</v>
      </c>
      <c r="P4252" s="8"/>
      <c r="Q4252" s="10" t="str">
        <f>$Q$7</f>
        <v>APPROVED</v>
      </c>
      <c r="R4252" s="3"/>
      <c r="S4252" s="4"/>
      <c r="U4252" s="3"/>
      <c r="V4252" s="3"/>
      <c r="W4252" s="3"/>
      <c r="X4252" s="3"/>
      <c r="Y4252" s="3"/>
      <c r="Z4252" s="3"/>
      <c r="AA4252" s="3"/>
      <c r="AB4252" s="3"/>
      <c r="AC4252" s="3"/>
      <c r="AD4252" s="3"/>
      <c r="AE4252" s="3"/>
      <c r="AF4252" s="3"/>
      <c r="AG4252" s="3"/>
      <c r="AH4252" s="5"/>
    </row>
    <row r="4253" spans="1:34" s="7" customFormat="1" ht="11.85" customHeight="1" x14ac:dyDescent="0.2">
      <c r="A4253" s="11" t="s">
        <v>247</v>
      </c>
      <c r="B4253" s="3"/>
      <c r="C4253" s="12" t="s">
        <v>12</v>
      </c>
      <c r="D4253" s="8"/>
      <c r="E4253" s="12" t="s">
        <v>12</v>
      </c>
      <c r="F4253" s="8"/>
      <c r="G4253" s="12" t="s">
        <v>12</v>
      </c>
      <c r="H4253" s="8"/>
      <c r="I4253" s="12" t="s">
        <v>13</v>
      </c>
      <c r="J4253" s="8"/>
      <c r="K4253" s="13" t="s">
        <v>13</v>
      </c>
      <c r="L4253" s="8"/>
      <c r="M4253" s="13" t="str">
        <f>$M$8</f>
        <v>BASE</v>
      </c>
      <c r="N4253" s="8"/>
      <c r="O4253" s="13" t="str">
        <f>$O$8</f>
        <v>SUPPLEMENTAL</v>
      </c>
      <c r="P4253" s="8"/>
      <c r="Q4253" s="13" t="str">
        <f>$Q$8</f>
        <v>BUDGET</v>
      </c>
      <c r="R4253" s="3"/>
      <c r="S4253" s="4"/>
      <c r="U4253" s="3"/>
      <c r="V4253" s="3"/>
      <c r="W4253" s="3"/>
      <c r="X4253" s="3"/>
      <c r="Y4253" s="3"/>
      <c r="Z4253" s="3"/>
      <c r="AA4253" s="3"/>
      <c r="AB4253" s="3"/>
      <c r="AC4253" s="3"/>
      <c r="AD4253" s="3"/>
      <c r="AE4253" s="3"/>
      <c r="AF4253" s="3"/>
      <c r="AG4253" s="3"/>
      <c r="AH4253" s="5"/>
    </row>
    <row r="4254" spans="1:34" s="7" customFormat="1" ht="11.85" customHeight="1" x14ac:dyDescent="0.2">
      <c r="A4254" s="3"/>
      <c r="B4254" s="3"/>
      <c r="C4254" s="2"/>
      <c r="D4254" s="3"/>
      <c r="E4254" s="2"/>
      <c r="F4254" s="3"/>
      <c r="G4254" s="2"/>
      <c r="H4254" s="3"/>
      <c r="I4254" s="2"/>
      <c r="J4254" s="3"/>
      <c r="K4254" s="4"/>
      <c r="L4254" s="3"/>
      <c r="M4254" s="4"/>
      <c r="N4254" s="3"/>
      <c r="O4254" s="4"/>
      <c r="P4254" s="3"/>
      <c r="Q4254" s="4"/>
      <c r="R4254" s="3"/>
      <c r="S4254" s="4"/>
      <c r="U4254" s="3"/>
      <c r="V4254" s="3"/>
      <c r="W4254" s="3"/>
      <c r="X4254" s="3"/>
      <c r="Y4254" s="3"/>
      <c r="Z4254" s="3"/>
      <c r="AA4254" s="3"/>
      <c r="AB4254" s="3"/>
      <c r="AC4254" s="3"/>
      <c r="AD4254" s="3"/>
      <c r="AE4254" s="3"/>
      <c r="AF4254" s="3"/>
      <c r="AG4254" s="3"/>
      <c r="AH4254" s="5"/>
    </row>
    <row r="4255" spans="1:34" s="7" customFormat="1" ht="11.85" customHeight="1" x14ac:dyDescent="0.2">
      <c r="A4255" s="14" t="s">
        <v>260</v>
      </c>
      <c r="B4255" s="3"/>
      <c r="C4255" s="2"/>
      <c r="D4255" s="2"/>
      <c r="E4255" s="2"/>
      <c r="F4255" s="2"/>
      <c r="G4255" s="2"/>
      <c r="H4255" s="2"/>
      <c r="I4255" s="2"/>
      <c r="J4255" s="2"/>
      <c r="K4255" s="4"/>
      <c r="L4255" s="2"/>
      <c r="M4255" s="4"/>
      <c r="N4255" s="2"/>
      <c r="O4255" s="4"/>
      <c r="P4255" s="2"/>
      <c r="Q4255" s="4"/>
      <c r="R4255" s="3"/>
      <c r="S4255" s="4"/>
      <c r="U4255" s="3"/>
      <c r="V4255" s="3"/>
      <c r="W4255" s="3"/>
      <c r="X4255" s="3"/>
      <c r="Y4255" s="3"/>
      <c r="Z4255" s="3"/>
      <c r="AA4255" s="3"/>
      <c r="AB4255" s="3"/>
      <c r="AC4255" s="3"/>
      <c r="AD4255" s="3"/>
      <c r="AE4255" s="3"/>
      <c r="AF4255" s="3"/>
      <c r="AG4255" s="3"/>
      <c r="AH4255" s="5"/>
    </row>
    <row r="4256" spans="1:34" s="7" customFormat="1" ht="11.85" customHeight="1" x14ac:dyDescent="0.2">
      <c r="A4256" s="3" t="s">
        <v>1692</v>
      </c>
      <c r="B4256" s="3"/>
      <c r="C4256" s="2">
        <v>203537.31</v>
      </c>
      <c r="D4256" s="2"/>
      <c r="E4256" s="2">
        <v>141250</v>
      </c>
      <c r="F4256" s="2"/>
      <c r="G4256" s="2">
        <v>177700</v>
      </c>
      <c r="H4256" s="2"/>
      <c r="I4256" s="2">
        <v>177700</v>
      </c>
      <c r="J4256" s="2"/>
      <c r="K4256" s="4">
        <v>177700</v>
      </c>
      <c r="L4256" s="2"/>
      <c r="M4256" s="4">
        <v>165000</v>
      </c>
      <c r="N4256" s="2"/>
      <c r="O4256" s="4">
        <v>0</v>
      </c>
      <c r="P4256" s="2"/>
      <c r="Q4256" s="4">
        <f t="shared" ref="Q4256:Q4263" si="119">M4256+O4256</f>
        <v>165000</v>
      </c>
      <c r="R4256" s="3"/>
      <c r="S4256" s="4"/>
      <c r="U4256" s="3"/>
      <c r="V4256" s="3"/>
      <c r="W4256" s="3"/>
      <c r="X4256" s="3"/>
      <c r="Y4256" s="3"/>
      <c r="Z4256" s="3"/>
      <c r="AA4256" s="3"/>
      <c r="AB4256" s="3"/>
      <c r="AC4256" s="3"/>
      <c r="AD4256" s="3"/>
      <c r="AE4256" s="3"/>
      <c r="AF4256" s="3"/>
      <c r="AG4256" s="3"/>
      <c r="AH4256" s="5"/>
    </row>
    <row r="4257" spans="1:34" s="7" customFormat="1" ht="11.85" customHeight="1" x14ac:dyDescent="0.2">
      <c r="A4257" s="3" t="s">
        <v>1693</v>
      </c>
      <c r="B4257" s="3"/>
      <c r="C4257" s="2">
        <v>18134.88</v>
      </c>
      <c r="D4257" s="2"/>
      <c r="E4257" s="2">
        <v>15000</v>
      </c>
      <c r="F4257" s="2"/>
      <c r="G4257" s="2">
        <v>0</v>
      </c>
      <c r="H4257" s="2"/>
      <c r="I4257" s="2">
        <v>0</v>
      </c>
      <c r="J4257" s="2"/>
      <c r="K4257" s="4">
        <v>0</v>
      </c>
      <c r="L4257" s="2"/>
      <c r="M4257" s="4">
        <v>0</v>
      </c>
      <c r="N4257" s="2"/>
      <c r="O4257" s="4">
        <v>0</v>
      </c>
      <c r="P4257" s="2"/>
      <c r="Q4257" s="4">
        <f t="shared" si="119"/>
        <v>0</v>
      </c>
      <c r="R4257" s="3"/>
      <c r="S4257" s="4"/>
      <c r="U4257" s="3"/>
      <c r="V4257" s="3"/>
      <c r="W4257" s="3"/>
      <c r="X4257" s="3"/>
      <c r="Y4257" s="3"/>
      <c r="Z4257" s="3"/>
      <c r="AA4257" s="3"/>
      <c r="AB4257" s="3"/>
      <c r="AC4257" s="3"/>
      <c r="AD4257" s="3"/>
      <c r="AE4257" s="3"/>
      <c r="AF4257" s="3"/>
      <c r="AG4257" s="3"/>
      <c r="AH4257" s="5"/>
    </row>
    <row r="4258" spans="1:34" s="7" customFormat="1" ht="12" customHeight="1" x14ac:dyDescent="0.2">
      <c r="A4258" s="3" t="s">
        <v>1694</v>
      </c>
      <c r="B4258" s="3"/>
      <c r="C4258" s="2">
        <v>9067.43</v>
      </c>
      <c r="D4258" s="2"/>
      <c r="E4258" s="2">
        <v>7500</v>
      </c>
      <c r="F4258" s="2"/>
      <c r="G4258" s="2">
        <v>0</v>
      </c>
      <c r="H4258" s="2"/>
      <c r="I4258" s="2">
        <v>0</v>
      </c>
      <c r="J4258" s="2"/>
      <c r="K4258" s="4">
        <v>0</v>
      </c>
      <c r="L4258" s="2"/>
      <c r="M4258" s="4">
        <v>0</v>
      </c>
      <c r="N4258" s="2"/>
      <c r="O4258" s="4">
        <v>0</v>
      </c>
      <c r="P4258" s="2"/>
      <c r="Q4258" s="4">
        <f t="shared" si="119"/>
        <v>0</v>
      </c>
      <c r="R4258" s="3"/>
      <c r="S4258" s="4"/>
      <c r="U4258" s="3"/>
      <c r="V4258" s="3"/>
      <c r="W4258" s="3"/>
      <c r="X4258" s="3"/>
      <c r="Y4258" s="3"/>
      <c r="Z4258" s="3"/>
      <c r="AA4258" s="3"/>
      <c r="AB4258" s="3"/>
      <c r="AC4258" s="3"/>
      <c r="AD4258" s="3"/>
      <c r="AE4258" s="3"/>
      <c r="AF4258" s="3"/>
      <c r="AG4258" s="3"/>
      <c r="AH4258" s="5"/>
    </row>
    <row r="4259" spans="1:34" s="7" customFormat="1" ht="12" customHeight="1" x14ac:dyDescent="0.2">
      <c r="A4259" s="3" t="s">
        <v>1695</v>
      </c>
      <c r="B4259" s="3"/>
      <c r="C4259" s="2">
        <v>0</v>
      </c>
      <c r="D4259" s="2"/>
      <c r="E4259" s="2">
        <v>22000</v>
      </c>
      <c r="F4259" s="2"/>
      <c r="G4259" s="2">
        <v>47078</v>
      </c>
      <c r="H4259" s="2"/>
      <c r="I4259" s="2">
        <v>37300</v>
      </c>
      <c r="J4259" s="2"/>
      <c r="K4259" s="4">
        <v>37300</v>
      </c>
      <c r="L4259" s="2"/>
      <c r="M4259" s="4">
        <v>65000</v>
      </c>
      <c r="N4259" s="2"/>
      <c r="O4259" s="4">
        <v>0</v>
      </c>
      <c r="P4259" s="2"/>
      <c r="Q4259" s="4">
        <f t="shared" si="119"/>
        <v>65000</v>
      </c>
      <c r="R4259" s="3"/>
      <c r="S4259" s="4"/>
      <c r="U4259" s="3"/>
      <c r="V4259" s="3"/>
      <c r="W4259" s="3"/>
      <c r="X4259" s="3"/>
      <c r="Y4259" s="3"/>
      <c r="Z4259" s="3"/>
      <c r="AA4259" s="3"/>
      <c r="AB4259" s="3"/>
      <c r="AC4259" s="3"/>
      <c r="AD4259" s="3"/>
      <c r="AE4259" s="3"/>
      <c r="AF4259" s="3"/>
      <c r="AG4259" s="3"/>
      <c r="AH4259" s="5"/>
    </row>
    <row r="4260" spans="1:34" s="7" customFormat="1" ht="11.85" customHeight="1" x14ac:dyDescent="0.2">
      <c r="A4260" s="3" t="s">
        <v>1696</v>
      </c>
      <c r="B4260" s="3"/>
      <c r="C4260" s="2">
        <v>232473.12</v>
      </c>
      <c r="D4260" s="2"/>
      <c r="E4260" s="2">
        <v>266504.67</v>
      </c>
      <c r="F4260" s="2"/>
      <c r="G4260" s="2">
        <v>236994.51</v>
      </c>
      <c r="H4260" s="2"/>
      <c r="I4260" s="2">
        <v>240000</v>
      </c>
      <c r="J4260" s="2"/>
      <c r="K4260" s="4">
        <v>220000</v>
      </c>
      <c r="L4260" s="2"/>
      <c r="M4260" s="4">
        <v>220000</v>
      </c>
      <c r="N4260" s="2"/>
      <c r="O4260" s="4">
        <v>0</v>
      </c>
      <c r="P4260" s="2"/>
      <c r="Q4260" s="4">
        <f t="shared" si="119"/>
        <v>220000</v>
      </c>
      <c r="R4260" s="3"/>
      <c r="S4260" s="4"/>
      <c r="U4260" s="3"/>
      <c r="V4260" s="3"/>
      <c r="W4260" s="3"/>
      <c r="X4260" s="3"/>
      <c r="Y4260" s="3"/>
      <c r="Z4260" s="3"/>
      <c r="AA4260" s="3"/>
      <c r="AB4260" s="3"/>
      <c r="AC4260" s="3"/>
      <c r="AD4260" s="3"/>
      <c r="AE4260" s="3"/>
      <c r="AF4260" s="3"/>
      <c r="AG4260" s="3"/>
      <c r="AH4260" s="5"/>
    </row>
    <row r="4261" spans="1:34" s="7" customFormat="1" ht="11.85" customHeight="1" x14ac:dyDescent="0.2">
      <c r="A4261" s="3" t="s">
        <v>1697</v>
      </c>
      <c r="B4261" s="3"/>
      <c r="C4261" s="2">
        <v>4559.45</v>
      </c>
      <c r="D4261" s="2"/>
      <c r="E4261" s="2">
        <v>3931.09</v>
      </c>
      <c r="F4261" s="2"/>
      <c r="G4261" s="2">
        <v>3578.55</v>
      </c>
      <c r="H4261" s="2"/>
      <c r="I4261" s="2">
        <v>3000</v>
      </c>
      <c r="J4261" s="2"/>
      <c r="K4261" s="4">
        <v>3000</v>
      </c>
      <c r="L4261" s="2"/>
      <c r="M4261" s="4">
        <v>3000</v>
      </c>
      <c r="N4261" s="2"/>
      <c r="O4261" s="4">
        <v>0</v>
      </c>
      <c r="P4261" s="2"/>
      <c r="Q4261" s="4">
        <f t="shared" si="119"/>
        <v>3000</v>
      </c>
      <c r="R4261" s="3"/>
      <c r="S4261" s="4"/>
      <c r="U4261" s="3"/>
      <c r="V4261" s="3"/>
      <c r="W4261" s="3"/>
      <c r="X4261" s="3"/>
      <c r="Y4261" s="3"/>
      <c r="Z4261" s="3"/>
      <c r="AA4261" s="3"/>
      <c r="AB4261" s="3"/>
      <c r="AC4261" s="3"/>
      <c r="AD4261" s="3"/>
      <c r="AE4261" s="3"/>
      <c r="AF4261" s="3"/>
      <c r="AG4261" s="3"/>
      <c r="AH4261" s="5"/>
    </row>
    <row r="4262" spans="1:34" s="7" customFormat="1" ht="11.85" hidden="1" customHeight="1" x14ac:dyDescent="0.2">
      <c r="A4262" s="3" t="s">
        <v>1698</v>
      </c>
      <c r="B4262" s="3"/>
      <c r="C4262" s="2">
        <v>0</v>
      </c>
      <c r="D4262" s="2"/>
      <c r="E4262" s="2">
        <v>0</v>
      </c>
      <c r="F4262" s="2"/>
      <c r="G4262" s="2">
        <v>0</v>
      </c>
      <c r="H4262" s="2"/>
      <c r="I4262" s="2">
        <v>0</v>
      </c>
      <c r="J4262" s="2"/>
      <c r="K4262" s="4">
        <v>0</v>
      </c>
      <c r="L4262" s="2"/>
      <c r="M4262" s="4">
        <v>0</v>
      </c>
      <c r="N4262" s="2"/>
      <c r="O4262" s="4">
        <v>0</v>
      </c>
      <c r="P4262" s="2"/>
      <c r="Q4262" s="4">
        <f t="shared" si="119"/>
        <v>0</v>
      </c>
      <c r="R4262" s="3"/>
      <c r="S4262" s="4"/>
      <c r="U4262" s="3"/>
      <c r="V4262" s="3"/>
      <c r="W4262" s="3"/>
      <c r="X4262" s="3"/>
      <c r="Y4262" s="3"/>
      <c r="Z4262" s="3"/>
      <c r="AA4262" s="3"/>
      <c r="AB4262" s="3"/>
      <c r="AC4262" s="3"/>
      <c r="AD4262" s="3"/>
      <c r="AE4262" s="3"/>
      <c r="AF4262" s="3"/>
      <c r="AG4262" s="3"/>
      <c r="AH4262" s="5"/>
    </row>
    <row r="4263" spans="1:34" s="7" customFormat="1" ht="11.85" customHeight="1" x14ac:dyDescent="0.2">
      <c r="A4263" s="3" t="s">
        <v>1699</v>
      </c>
      <c r="B4263" s="3"/>
      <c r="C4263" s="16">
        <v>14500</v>
      </c>
      <c r="D4263" s="2"/>
      <c r="E4263" s="16">
        <v>0</v>
      </c>
      <c r="F4263" s="2"/>
      <c r="G4263" s="16">
        <v>0</v>
      </c>
      <c r="H4263" s="2"/>
      <c r="I4263" s="16">
        <v>0</v>
      </c>
      <c r="J4263" s="2"/>
      <c r="K4263" s="17">
        <v>0</v>
      </c>
      <c r="L4263" s="2"/>
      <c r="M4263" s="17">
        <v>0</v>
      </c>
      <c r="N4263" s="2"/>
      <c r="O4263" s="17">
        <v>0</v>
      </c>
      <c r="P4263" s="2"/>
      <c r="Q4263" s="17">
        <f t="shared" si="119"/>
        <v>0</v>
      </c>
      <c r="R4263" s="3"/>
      <c r="S4263" s="4"/>
      <c r="U4263" s="3"/>
      <c r="V4263" s="3"/>
      <c r="W4263" s="3"/>
      <c r="X4263" s="3"/>
      <c r="Y4263" s="3"/>
      <c r="Z4263" s="3"/>
      <c r="AA4263" s="3"/>
      <c r="AB4263" s="3"/>
      <c r="AC4263" s="3"/>
      <c r="AD4263" s="3"/>
      <c r="AE4263" s="3"/>
      <c r="AF4263" s="3"/>
      <c r="AG4263" s="3"/>
      <c r="AH4263" s="5"/>
    </row>
    <row r="4264" spans="1:34" s="7" customFormat="1" ht="11.85" customHeight="1" x14ac:dyDescent="0.2">
      <c r="A4264" s="3" t="s">
        <v>277</v>
      </c>
      <c r="B4264" s="3"/>
      <c r="C4264" s="2">
        <f>SUM(C4256:C4263)</f>
        <v>482272.19</v>
      </c>
      <c r="D4264" s="2"/>
      <c r="E4264" s="2">
        <f>SUM(E4256:E4263)</f>
        <v>456185.76</v>
      </c>
      <c r="F4264" s="2"/>
      <c r="G4264" s="2">
        <f>SUM(G4256:G4263)</f>
        <v>465351.06</v>
      </c>
      <c r="H4264" s="2"/>
      <c r="I4264" s="2">
        <f>SUM(I4256:I4263)</f>
        <v>458000</v>
      </c>
      <c r="J4264" s="2"/>
      <c r="K4264" s="4">
        <f>SUM(K4256:K4263)</f>
        <v>438000</v>
      </c>
      <c r="L4264" s="2"/>
      <c r="M4264" s="4">
        <f>SUM(M4256:M4263)</f>
        <v>453000</v>
      </c>
      <c r="N4264" s="2"/>
      <c r="O4264" s="4">
        <f>SUM(O4256:O4263)</f>
        <v>0</v>
      </c>
      <c r="P4264" s="2"/>
      <c r="Q4264" s="4">
        <f>SUM(Q4256:Q4263)</f>
        <v>453000</v>
      </c>
      <c r="R4264" s="3"/>
      <c r="S4264" s="4"/>
      <c r="U4264" s="3"/>
      <c r="V4264" s="3"/>
      <c r="W4264" s="3"/>
      <c r="X4264" s="3"/>
      <c r="Y4264" s="3"/>
      <c r="Z4264" s="3"/>
      <c r="AA4264" s="3"/>
      <c r="AB4264" s="3"/>
      <c r="AC4264" s="3"/>
      <c r="AD4264" s="3"/>
      <c r="AE4264" s="3"/>
      <c r="AF4264" s="3"/>
      <c r="AG4264" s="3"/>
      <c r="AH4264" s="5"/>
    </row>
    <row r="4265" spans="1:34" s="7" customFormat="1" ht="11.85" customHeight="1" x14ac:dyDescent="0.2">
      <c r="A4265" s="3"/>
      <c r="B4265" s="3"/>
      <c r="C4265" s="2"/>
      <c r="D4265" s="2"/>
      <c r="E4265" s="2"/>
      <c r="F4265" s="2"/>
      <c r="G4265" s="2"/>
      <c r="H4265" s="2"/>
      <c r="I4265" s="2"/>
      <c r="J4265" s="2"/>
      <c r="K4265" s="4"/>
      <c r="L4265" s="2"/>
      <c r="M4265" s="4"/>
      <c r="N4265" s="2"/>
      <c r="O4265" s="4"/>
      <c r="P4265" s="2"/>
      <c r="Q4265" s="4"/>
      <c r="R4265" s="3"/>
      <c r="S4265" s="4"/>
      <c r="U4265" s="3"/>
      <c r="V4265" s="3"/>
      <c r="W4265" s="3"/>
      <c r="X4265" s="3"/>
      <c r="Y4265" s="3"/>
      <c r="Z4265" s="3"/>
      <c r="AA4265" s="3"/>
      <c r="AB4265" s="3"/>
      <c r="AC4265" s="3"/>
      <c r="AD4265" s="3"/>
      <c r="AE4265" s="3"/>
      <c r="AF4265" s="3"/>
      <c r="AG4265" s="3"/>
      <c r="AH4265" s="5"/>
    </row>
    <row r="4266" spans="1:34" s="7" customFormat="1" ht="11.85" customHeight="1" x14ac:dyDescent="0.2">
      <c r="A4266" s="3" t="s">
        <v>1700</v>
      </c>
      <c r="B4266" s="3"/>
      <c r="C4266" s="2">
        <f>C4264</f>
        <v>482272.19</v>
      </c>
      <c r="D4266" s="2"/>
      <c r="E4266" s="2">
        <f>E4264</f>
        <v>456185.76</v>
      </c>
      <c r="F4266" s="2"/>
      <c r="G4266" s="2">
        <f>G4264</f>
        <v>465351.06</v>
      </c>
      <c r="H4266" s="2"/>
      <c r="I4266" s="2">
        <f>I4264</f>
        <v>458000</v>
      </c>
      <c r="J4266" s="2"/>
      <c r="K4266" s="4">
        <f>K4264</f>
        <v>438000</v>
      </c>
      <c r="L4266" s="2"/>
      <c r="M4266" s="4">
        <f>M4264</f>
        <v>453000</v>
      </c>
      <c r="N4266" s="2"/>
      <c r="O4266" s="4">
        <f>O4264</f>
        <v>0</v>
      </c>
      <c r="P4266" s="2"/>
      <c r="Q4266" s="4">
        <f>Q4264</f>
        <v>453000</v>
      </c>
      <c r="R4266" s="3"/>
      <c r="S4266" s="4"/>
      <c r="U4266" s="3"/>
      <c r="V4266" s="3"/>
      <c r="W4266" s="3"/>
      <c r="X4266" s="3"/>
      <c r="Y4266" s="3"/>
      <c r="Z4266" s="3"/>
      <c r="AA4266" s="3"/>
      <c r="AB4266" s="3"/>
      <c r="AC4266" s="3"/>
      <c r="AD4266" s="3"/>
      <c r="AE4266" s="3"/>
      <c r="AF4266" s="3"/>
      <c r="AG4266" s="3"/>
      <c r="AH4266" s="5"/>
    </row>
    <row r="4267" spans="1:34" s="7" customFormat="1" ht="11.85" customHeight="1" x14ac:dyDescent="0.2">
      <c r="A4267" s="3"/>
      <c r="B4267" s="3"/>
      <c r="C4267" s="2"/>
      <c r="D4267" s="2"/>
      <c r="E4267" s="2"/>
      <c r="F4267" s="2"/>
      <c r="G4267" s="2"/>
      <c r="H4267" s="2"/>
      <c r="I4267" s="2"/>
      <c r="J4267" s="2"/>
      <c r="K4267" s="4"/>
      <c r="L4267" s="2"/>
      <c r="M4267" s="4"/>
      <c r="N4267" s="2"/>
      <c r="O4267" s="4"/>
      <c r="P4267" s="2"/>
      <c r="Q4267" s="4"/>
      <c r="R4267" s="3"/>
      <c r="S4267" s="4"/>
      <c r="U4267" s="3"/>
      <c r="V4267" s="3"/>
      <c r="W4267" s="3"/>
      <c r="X4267" s="3"/>
      <c r="Y4267" s="3"/>
      <c r="Z4267" s="3"/>
      <c r="AA4267" s="3"/>
      <c r="AB4267" s="3"/>
      <c r="AC4267" s="3"/>
      <c r="AD4267" s="3"/>
      <c r="AE4267" s="3"/>
      <c r="AF4267" s="3"/>
      <c r="AG4267" s="3"/>
      <c r="AH4267" s="5"/>
    </row>
    <row r="4268" spans="1:34" s="4" customFormat="1" ht="11.85" customHeight="1" x14ac:dyDescent="0.2">
      <c r="A4268" s="3"/>
      <c r="B4268" s="3"/>
      <c r="C4268" s="2"/>
      <c r="D4268" s="2"/>
      <c r="E4268" s="2"/>
      <c r="F4268" s="2"/>
      <c r="G4268" s="2"/>
      <c r="H4268" s="2"/>
      <c r="I4268" s="2"/>
      <c r="J4268" s="2"/>
      <c r="L4268" s="2"/>
      <c r="N4268" s="2"/>
      <c r="P4268" s="2"/>
      <c r="R4268" s="3"/>
      <c r="T4268" s="7"/>
      <c r="U4268" s="3"/>
      <c r="V4268" s="3"/>
      <c r="W4268" s="3"/>
      <c r="X4268" s="3"/>
      <c r="Y4268" s="3"/>
      <c r="Z4268" s="3"/>
      <c r="AA4268" s="3"/>
      <c r="AB4268" s="3"/>
      <c r="AC4268" s="3"/>
      <c r="AD4268" s="3"/>
      <c r="AE4268" s="3"/>
      <c r="AF4268" s="3"/>
      <c r="AG4268" s="3"/>
      <c r="AH4268" s="5"/>
    </row>
    <row r="4269" spans="1:34" s="4" customFormat="1" ht="11.85" customHeight="1" x14ac:dyDescent="0.2">
      <c r="A4269" s="3"/>
      <c r="B4269" s="3"/>
      <c r="C4269" s="2"/>
      <c r="D4269" s="2"/>
      <c r="E4269" s="2"/>
      <c r="F4269" s="2"/>
      <c r="G4269" s="2"/>
      <c r="H4269" s="2"/>
      <c r="I4269" s="2"/>
      <c r="J4269" s="2"/>
      <c r="L4269" s="2"/>
      <c r="N4269" s="2"/>
      <c r="P4269" s="2"/>
      <c r="R4269" s="3"/>
      <c r="T4269" s="7"/>
      <c r="U4269" s="3"/>
      <c r="V4269" s="3"/>
      <c r="W4269" s="3"/>
      <c r="X4269" s="3"/>
      <c r="Y4269" s="3"/>
      <c r="Z4269" s="3"/>
      <c r="AA4269" s="3"/>
      <c r="AB4269" s="3"/>
      <c r="AC4269" s="3"/>
      <c r="AD4269" s="3"/>
      <c r="AE4269" s="3"/>
      <c r="AF4269" s="3"/>
      <c r="AG4269" s="3"/>
      <c r="AH4269" s="5"/>
    </row>
    <row r="4270" spans="1:34" s="4" customFormat="1" ht="11.85" customHeight="1" x14ac:dyDescent="0.2">
      <c r="A4270" s="3"/>
      <c r="B4270" s="3"/>
      <c r="C4270" s="2"/>
      <c r="D4270" s="2"/>
      <c r="E4270" s="2"/>
      <c r="F4270" s="2"/>
      <c r="G4270" s="2"/>
      <c r="H4270" s="2"/>
      <c r="I4270" s="2"/>
      <c r="J4270" s="2"/>
      <c r="L4270" s="2"/>
      <c r="N4270" s="2"/>
      <c r="P4270" s="2"/>
      <c r="R4270" s="3"/>
      <c r="T4270" s="7"/>
      <c r="U4270" s="3"/>
      <c r="V4270" s="3"/>
      <c r="W4270" s="3"/>
      <c r="X4270" s="3"/>
      <c r="Y4270" s="3"/>
      <c r="Z4270" s="3"/>
      <c r="AA4270" s="3"/>
      <c r="AB4270" s="3"/>
      <c r="AC4270" s="3"/>
      <c r="AD4270" s="3"/>
      <c r="AE4270" s="3"/>
      <c r="AF4270" s="3"/>
      <c r="AG4270" s="3"/>
      <c r="AH4270" s="5"/>
    </row>
    <row r="4271" spans="1:34" s="4" customFormat="1" ht="11.85" customHeight="1" x14ac:dyDescent="0.2">
      <c r="A4271" s="3"/>
      <c r="B4271" s="3"/>
      <c r="C4271" s="2"/>
      <c r="D4271" s="2"/>
      <c r="E4271" s="2"/>
      <c r="F4271" s="2"/>
      <c r="G4271" s="2"/>
      <c r="H4271" s="2"/>
      <c r="I4271" s="2"/>
      <c r="J4271" s="2"/>
      <c r="L4271" s="2"/>
      <c r="N4271" s="2"/>
      <c r="P4271" s="2"/>
      <c r="R4271" s="3"/>
      <c r="T4271" s="7"/>
      <c r="U4271" s="3"/>
      <c r="V4271" s="3"/>
      <c r="W4271" s="3"/>
      <c r="X4271" s="3"/>
      <c r="Y4271" s="3"/>
      <c r="Z4271" s="3"/>
      <c r="AA4271" s="3"/>
      <c r="AB4271" s="3"/>
      <c r="AC4271" s="3"/>
      <c r="AD4271" s="3"/>
      <c r="AE4271" s="3"/>
      <c r="AF4271" s="3"/>
      <c r="AG4271" s="3"/>
      <c r="AH4271" s="5"/>
    </row>
    <row r="4272" spans="1:34" s="4" customFormat="1" ht="11.85" customHeight="1" x14ac:dyDescent="0.2">
      <c r="A4272" s="3"/>
      <c r="B4272" s="3"/>
      <c r="C4272" s="2"/>
      <c r="D4272" s="2"/>
      <c r="E4272" s="2"/>
      <c r="F4272" s="2"/>
      <c r="G4272" s="2"/>
      <c r="H4272" s="2"/>
      <c r="I4272" s="2"/>
      <c r="J4272" s="2"/>
      <c r="L4272" s="2"/>
      <c r="N4272" s="2"/>
      <c r="P4272" s="2"/>
      <c r="R4272" s="3"/>
      <c r="T4272" s="7"/>
      <c r="U4272" s="3"/>
      <c r="V4272" s="3"/>
      <c r="W4272" s="3"/>
      <c r="X4272" s="3"/>
      <c r="Y4272" s="3"/>
      <c r="Z4272" s="3"/>
      <c r="AA4272" s="3"/>
      <c r="AB4272" s="3"/>
      <c r="AC4272" s="3"/>
      <c r="AD4272" s="3"/>
      <c r="AE4272" s="3"/>
      <c r="AF4272" s="3"/>
      <c r="AG4272" s="3"/>
      <c r="AH4272" s="5"/>
    </row>
    <row r="4273" spans="1:34" s="4" customFormat="1" ht="11.85" customHeight="1" x14ac:dyDescent="0.2">
      <c r="A4273" s="3"/>
      <c r="B4273" s="3"/>
      <c r="C4273" s="2"/>
      <c r="D4273" s="2"/>
      <c r="E4273" s="2"/>
      <c r="F4273" s="2"/>
      <c r="G4273" s="2"/>
      <c r="H4273" s="2"/>
      <c r="I4273" s="2"/>
      <c r="J4273" s="2"/>
      <c r="L4273" s="2"/>
      <c r="N4273" s="2"/>
      <c r="P4273" s="2"/>
      <c r="R4273" s="3"/>
      <c r="T4273" s="7"/>
      <c r="U4273" s="3"/>
      <c r="V4273" s="3"/>
      <c r="W4273" s="3"/>
      <c r="X4273" s="3"/>
      <c r="Y4273" s="3"/>
      <c r="Z4273" s="3"/>
      <c r="AA4273" s="3"/>
      <c r="AB4273" s="3"/>
      <c r="AC4273" s="3"/>
      <c r="AD4273" s="3"/>
      <c r="AE4273" s="3"/>
      <c r="AF4273" s="3"/>
      <c r="AG4273" s="3"/>
      <c r="AH4273" s="5"/>
    </row>
    <row r="4274" spans="1:34" s="4" customFormat="1" ht="11.85" customHeight="1" x14ac:dyDescent="0.2">
      <c r="A4274" s="3"/>
      <c r="B4274" s="3"/>
      <c r="C4274" s="2"/>
      <c r="D4274" s="2"/>
      <c r="E4274" s="2"/>
      <c r="F4274" s="2"/>
      <c r="G4274" s="2"/>
      <c r="H4274" s="2"/>
      <c r="I4274" s="2"/>
      <c r="J4274" s="2"/>
      <c r="L4274" s="2"/>
      <c r="N4274" s="2"/>
      <c r="P4274" s="2"/>
      <c r="R4274" s="3"/>
      <c r="T4274" s="7"/>
      <c r="U4274" s="3"/>
      <c r="V4274" s="3"/>
      <c r="W4274" s="3"/>
      <c r="X4274" s="3"/>
      <c r="Y4274" s="3"/>
      <c r="Z4274" s="3"/>
      <c r="AA4274" s="3"/>
      <c r="AB4274" s="3"/>
      <c r="AC4274" s="3"/>
      <c r="AD4274" s="3"/>
      <c r="AE4274" s="3"/>
      <c r="AF4274" s="3"/>
      <c r="AG4274" s="3"/>
      <c r="AH4274" s="5"/>
    </row>
    <row r="4275" spans="1:34" s="4" customFormat="1" ht="11.85" customHeight="1" x14ac:dyDescent="0.2">
      <c r="A4275" s="3"/>
      <c r="B4275" s="3"/>
      <c r="C4275" s="2"/>
      <c r="D4275" s="2"/>
      <c r="E4275" s="2"/>
      <c r="F4275" s="2"/>
      <c r="G4275" s="2"/>
      <c r="H4275" s="2"/>
      <c r="I4275" s="2"/>
      <c r="J4275" s="2"/>
      <c r="L4275" s="2"/>
      <c r="N4275" s="2"/>
      <c r="P4275" s="2"/>
      <c r="R4275" s="3"/>
      <c r="T4275" s="7"/>
      <c r="U4275" s="3"/>
      <c r="V4275" s="3"/>
      <c r="W4275" s="3"/>
      <c r="X4275" s="3"/>
      <c r="Y4275" s="3"/>
      <c r="Z4275" s="3"/>
      <c r="AA4275" s="3"/>
      <c r="AB4275" s="3"/>
      <c r="AC4275" s="3"/>
      <c r="AD4275" s="3"/>
      <c r="AE4275" s="3"/>
      <c r="AF4275" s="3"/>
      <c r="AG4275" s="3"/>
      <c r="AH4275" s="5"/>
    </row>
    <row r="4276" spans="1:34" s="4" customFormat="1" ht="11.85" customHeight="1" x14ac:dyDescent="0.2">
      <c r="A4276" s="3"/>
      <c r="B4276" s="3"/>
      <c r="C4276" s="2"/>
      <c r="D4276" s="2"/>
      <c r="E4276" s="2"/>
      <c r="F4276" s="2"/>
      <c r="G4276" s="2"/>
      <c r="H4276" s="2"/>
      <c r="I4276" s="2"/>
      <c r="J4276" s="2"/>
      <c r="L4276" s="2"/>
      <c r="N4276" s="2"/>
      <c r="P4276" s="2"/>
      <c r="R4276" s="3"/>
      <c r="T4276" s="7"/>
      <c r="U4276" s="3"/>
      <c r="V4276" s="3"/>
      <c r="W4276" s="3"/>
      <c r="X4276" s="3"/>
      <c r="Y4276" s="3"/>
      <c r="Z4276" s="3"/>
      <c r="AA4276" s="3"/>
      <c r="AB4276" s="3"/>
      <c r="AC4276" s="3"/>
      <c r="AD4276" s="3"/>
      <c r="AE4276" s="3"/>
      <c r="AF4276" s="3"/>
      <c r="AG4276" s="3"/>
      <c r="AH4276" s="5"/>
    </row>
    <row r="4277" spans="1:34" s="4" customFormat="1" ht="11.85" customHeight="1" x14ac:dyDescent="0.2">
      <c r="A4277" s="3"/>
      <c r="B4277" s="3"/>
      <c r="C4277" s="2"/>
      <c r="D4277" s="2"/>
      <c r="E4277" s="2"/>
      <c r="F4277" s="2"/>
      <c r="G4277" s="2"/>
      <c r="H4277" s="2"/>
      <c r="I4277" s="2"/>
      <c r="J4277" s="2"/>
      <c r="L4277" s="2"/>
      <c r="N4277" s="2"/>
      <c r="P4277" s="2"/>
      <c r="R4277" s="3"/>
      <c r="T4277" s="7"/>
      <c r="U4277" s="3"/>
      <c r="V4277" s="3"/>
      <c r="W4277" s="3"/>
      <c r="X4277" s="3"/>
      <c r="Y4277" s="3"/>
      <c r="Z4277" s="3"/>
      <c r="AA4277" s="3"/>
      <c r="AB4277" s="3"/>
      <c r="AC4277" s="3"/>
      <c r="AD4277" s="3"/>
      <c r="AE4277" s="3"/>
      <c r="AF4277" s="3"/>
      <c r="AG4277" s="3"/>
      <c r="AH4277" s="5"/>
    </row>
    <row r="4278" spans="1:34" s="4" customFormat="1" ht="11.85" customHeight="1" x14ac:dyDescent="0.2">
      <c r="A4278" s="3"/>
      <c r="B4278" s="3"/>
      <c r="C4278" s="2"/>
      <c r="D4278" s="2"/>
      <c r="E4278" s="2"/>
      <c r="F4278" s="2"/>
      <c r="G4278" s="2"/>
      <c r="H4278" s="2"/>
      <c r="I4278" s="2"/>
      <c r="J4278" s="2"/>
      <c r="L4278" s="2"/>
      <c r="N4278" s="2"/>
      <c r="P4278" s="2"/>
      <c r="R4278" s="3"/>
      <c r="T4278" s="7"/>
      <c r="U4278" s="3"/>
      <c r="V4278" s="3"/>
      <c r="W4278" s="3"/>
      <c r="X4278" s="3"/>
      <c r="Y4278" s="3"/>
      <c r="Z4278" s="3"/>
      <c r="AA4278" s="3"/>
      <c r="AB4278" s="3"/>
      <c r="AC4278" s="3"/>
      <c r="AD4278" s="3"/>
      <c r="AE4278" s="3"/>
      <c r="AF4278" s="3"/>
      <c r="AG4278" s="3"/>
      <c r="AH4278" s="5"/>
    </row>
    <row r="4279" spans="1:34" s="4" customFormat="1" ht="11.85" customHeight="1" x14ac:dyDescent="0.2">
      <c r="A4279" s="3"/>
      <c r="B4279" s="3"/>
      <c r="C4279" s="2"/>
      <c r="D4279" s="2"/>
      <c r="E4279" s="2"/>
      <c r="F4279" s="2"/>
      <c r="G4279" s="2"/>
      <c r="H4279" s="2"/>
      <c r="I4279" s="2"/>
      <c r="J4279" s="2"/>
      <c r="L4279" s="2"/>
      <c r="N4279" s="2"/>
      <c r="P4279" s="2"/>
      <c r="R4279" s="3"/>
      <c r="T4279" s="7"/>
      <c r="U4279" s="3"/>
      <c r="V4279" s="3"/>
      <c r="W4279" s="3"/>
      <c r="X4279" s="3"/>
      <c r="Y4279" s="3"/>
      <c r="Z4279" s="3"/>
      <c r="AA4279" s="3"/>
      <c r="AB4279" s="3"/>
      <c r="AC4279" s="3"/>
      <c r="AD4279" s="3"/>
      <c r="AE4279" s="3"/>
      <c r="AF4279" s="3"/>
      <c r="AG4279" s="3"/>
      <c r="AH4279" s="5"/>
    </row>
    <row r="4280" spans="1:34" s="4" customFormat="1" ht="11.85" customHeight="1" x14ac:dyDescent="0.2">
      <c r="A4280" s="3"/>
      <c r="B4280" s="3"/>
      <c r="C4280" s="2"/>
      <c r="D4280" s="2"/>
      <c r="E4280" s="2"/>
      <c r="F4280" s="2"/>
      <c r="G4280" s="2"/>
      <c r="H4280" s="2"/>
      <c r="I4280" s="2"/>
      <c r="J4280" s="2"/>
      <c r="L4280" s="2"/>
      <c r="N4280" s="2"/>
      <c r="P4280" s="2"/>
      <c r="R4280" s="3"/>
      <c r="T4280" s="7"/>
      <c r="U4280" s="3"/>
      <c r="V4280" s="3"/>
      <c r="W4280" s="3"/>
      <c r="X4280" s="3"/>
      <c r="Y4280" s="3"/>
      <c r="Z4280" s="3"/>
      <c r="AA4280" s="3"/>
      <c r="AB4280" s="3"/>
      <c r="AC4280" s="3"/>
      <c r="AD4280" s="3"/>
      <c r="AE4280" s="3"/>
      <c r="AF4280" s="3"/>
      <c r="AG4280" s="3"/>
      <c r="AH4280" s="5"/>
    </row>
    <row r="4281" spans="1:34" s="4" customFormat="1" ht="11.85" customHeight="1" x14ac:dyDescent="0.2">
      <c r="A4281" s="3"/>
      <c r="B4281" s="3"/>
      <c r="C4281" s="2"/>
      <c r="D4281" s="2"/>
      <c r="E4281" s="2"/>
      <c r="F4281" s="2"/>
      <c r="G4281" s="2"/>
      <c r="H4281" s="2"/>
      <c r="I4281" s="2"/>
      <c r="J4281" s="2"/>
      <c r="L4281" s="2"/>
      <c r="N4281" s="2"/>
      <c r="P4281" s="2"/>
      <c r="R4281" s="3"/>
      <c r="T4281" s="7"/>
      <c r="U4281" s="3"/>
      <c r="V4281" s="3"/>
      <c r="W4281" s="3"/>
      <c r="X4281" s="3"/>
      <c r="Y4281" s="3"/>
      <c r="Z4281" s="3"/>
      <c r="AA4281" s="3"/>
      <c r="AB4281" s="3"/>
      <c r="AC4281" s="3"/>
      <c r="AD4281" s="3"/>
      <c r="AE4281" s="3"/>
      <c r="AF4281" s="3"/>
      <c r="AG4281" s="3"/>
      <c r="AH4281" s="5"/>
    </row>
    <row r="4282" spans="1:34" s="4" customFormat="1" ht="11.85" customHeight="1" x14ac:dyDescent="0.2">
      <c r="A4282" s="3"/>
      <c r="B4282" s="3"/>
      <c r="C4282" s="2"/>
      <c r="D4282" s="2"/>
      <c r="E4282" s="2"/>
      <c r="F4282" s="2"/>
      <c r="G4282" s="2"/>
      <c r="H4282" s="2"/>
      <c r="I4282" s="2"/>
      <c r="J4282" s="2"/>
      <c r="L4282" s="2"/>
      <c r="N4282" s="2"/>
      <c r="P4282" s="2"/>
      <c r="R4282" s="3"/>
      <c r="T4282" s="7"/>
      <c r="U4282" s="3"/>
      <c r="V4282" s="3"/>
      <c r="W4282" s="3"/>
      <c r="X4282" s="3"/>
      <c r="Y4282" s="3"/>
      <c r="Z4282" s="3"/>
      <c r="AA4282" s="3"/>
      <c r="AB4282" s="3"/>
      <c r="AC4282" s="3"/>
      <c r="AD4282" s="3"/>
      <c r="AE4282" s="3"/>
      <c r="AF4282" s="3"/>
      <c r="AG4282" s="3"/>
      <c r="AH4282" s="5"/>
    </row>
    <row r="4283" spans="1:34" s="4" customFormat="1" ht="11.85" customHeight="1" x14ac:dyDescent="0.2">
      <c r="A4283" s="3"/>
      <c r="B4283" s="3"/>
      <c r="C4283" s="2"/>
      <c r="D4283" s="2"/>
      <c r="E4283" s="2"/>
      <c r="F4283" s="2"/>
      <c r="G4283" s="2"/>
      <c r="H4283" s="2"/>
      <c r="I4283" s="2"/>
      <c r="J4283" s="2"/>
      <c r="L4283" s="2"/>
      <c r="N4283" s="2"/>
      <c r="P4283" s="2"/>
      <c r="R4283" s="3"/>
      <c r="T4283" s="7"/>
      <c r="U4283" s="3"/>
      <c r="V4283" s="3"/>
      <c r="W4283" s="3"/>
      <c r="X4283" s="3"/>
      <c r="Y4283" s="3"/>
      <c r="Z4283" s="3"/>
      <c r="AA4283" s="3"/>
      <c r="AB4283" s="3"/>
      <c r="AC4283" s="3"/>
      <c r="AD4283" s="3"/>
      <c r="AE4283" s="3"/>
      <c r="AF4283" s="3"/>
      <c r="AG4283" s="3"/>
      <c r="AH4283" s="5"/>
    </row>
    <row r="4284" spans="1:34" s="4" customFormat="1" ht="11.85" customHeight="1" x14ac:dyDescent="0.2">
      <c r="A4284" s="3"/>
      <c r="B4284" s="3"/>
      <c r="C4284" s="2"/>
      <c r="D4284" s="2"/>
      <c r="E4284" s="2"/>
      <c r="F4284" s="2"/>
      <c r="G4284" s="2"/>
      <c r="H4284" s="2"/>
      <c r="I4284" s="2"/>
      <c r="J4284" s="2"/>
      <c r="L4284" s="2"/>
      <c r="N4284" s="2"/>
      <c r="P4284" s="2"/>
      <c r="R4284" s="3"/>
      <c r="T4284" s="7"/>
      <c r="U4284" s="3"/>
      <c r="V4284" s="3"/>
      <c r="W4284" s="3"/>
      <c r="X4284" s="3"/>
      <c r="Y4284" s="3"/>
      <c r="Z4284" s="3"/>
      <c r="AA4284" s="3"/>
      <c r="AB4284" s="3"/>
      <c r="AC4284" s="3"/>
      <c r="AD4284" s="3"/>
      <c r="AE4284" s="3"/>
      <c r="AF4284" s="3"/>
      <c r="AG4284" s="3"/>
      <c r="AH4284" s="5"/>
    </row>
    <row r="4285" spans="1:34" s="4" customFormat="1" ht="11.85" customHeight="1" x14ac:dyDescent="0.2">
      <c r="A4285" s="3"/>
      <c r="B4285" s="3"/>
      <c r="C4285" s="2"/>
      <c r="D4285" s="2"/>
      <c r="E4285" s="2"/>
      <c r="F4285" s="2"/>
      <c r="G4285" s="2"/>
      <c r="H4285" s="2"/>
      <c r="I4285" s="2"/>
      <c r="J4285" s="2"/>
      <c r="L4285" s="2"/>
      <c r="N4285" s="2"/>
      <c r="P4285" s="2"/>
      <c r="R4285" s="3"/>
      <c r="T4285" s="7"/>
      <c r="U4285" s="3"/>
      <c r="V4285" s="3"/>
      <c r="W4285" s="3"/>
      <c r="X4285" s="3"/>
      <c r="Y4285" s="3"/>
      <c r="Z4285" s="3"/>
      <c r="AA4285" s="3"/>
      <c r="AB4285" s="3"/>
      <c r="AC4285" s="3"/>
      <c r="AD4285" s="3"/>
      <c r="AE4285" s="3"/>
      <c r="AF4285" s="3"/>
      <c r="AG4285" s="3"/>
      <c r="AH4285" s="5"/>
    </row>
    <row r="4286" spans="1:34" s="4" customFormat="1" ht="11.85" customHeight="1" x14ac:dyDescent="0.2">
      <c r="A4286" s="3"/>
      <c r="B4286" s="3"/>
      <c r="C4286" s="2"/>
      <c r="D4286" s="2"/>
      <c r="E4286" s="2"/>
      <c r="F4286" s="2"/>
      <c r="G4286" s="2"/>
      <c r="H4286" s="2"/>
      <c r="I4286" s="2"/>
      <c r="J4286" s="2"/>
      <c r="L4286" s="2"/>
      <c r="N4286" s="2"/>
      <c r="P4286" s="2"/>
      <c r="R4286" s="3"/>
      <c r="T4286" s="7"/>
      <c r="U4286" s="3"/>
      <c r="V4286" s="3"/>
      <c r="W4286" s="3"/>
      <c r="X4286" s="3"/>
      <c r="Y4286" s="3"/>
      <c r="Z4286" s="3"/>
      <c r="AA4286" s="3"/>
      <c r="AB4286" s="3"/>
      <c r="AC4286" s="3"/>
      <c r="AD4286" s="3"/>
      <c r="AE4286" s="3"/>
      <c r="AF4286" s="3"/>
      <c r="AG4286" s="3"/>
      <c r="AH4286" s="5"/>
    </row>
    <row r="4287" spans="1:34" s="4" customFormat="1" ht="11.85" customHeight="1" x14ac:dyDescent="0.2">
      <c r="A4287" s="3"/>
      <c r="B4287" s="3"/>
      <c r="C4287" s="2"/>
      <c r="D4287" s="2"/>
      <c r="E4287" s="2"/>
      <c r="F4287" s="2"/>
      <c r="G4287" s="2"/>
      <c r="H4287" s="2"/>
      <c r="I4287" s="2"/>
      <c r="J4287" s="2"/>
      <c r="L4287" s="2"/>
      <c r="N4287" s="2"/>
      <c r="P4287" s="2"/>
      <c r="R4287" s="3"/>
      <c r="T4287" s="7"/>
      <c r="U4287" s="3"/>
      <c r="V4287" s="3"/>
      <c r="W4287" s="3"/>
      <c r="X4287" s="3"/>
      <c r="Y4287" s="3"/>
      <c r="Z4287" s="3"/>
      <c r="AA4287" s="3"/>
      <c r="AB4287" s="3"/>
      <c r="AC4287" s="3"/>
      <c r="AD4287" s="3"/>
      <c r="AE4287" s="3"/>
      <c r="AF4287" s="3"/>
      <c r="AG4287" s="3"/>
      <c r="AH4287" s="5"/>
    </row>
    <row r="4288" spans="1:34" s="4" customFormat="1" ht="11.85" customHeight="1" x14ac:dyDescent="0.2">
      <c r="A4288" s="3"/>
      <c r="B4288" s="3"/>
      <c r="C4288" s="2"/>
      <c r="D4288" s="2"/>
      <c r="E4288" s="2"/>
      <c r="F4288" s="2"/>
      <c r="G4288" s="2"/>
      <c r="H4288" s="2"/>
      <c r="I4288" s="2"/>
      <c r="J4288" s="2"/>
      <c r="L4288" s="2"/>
      <c r="N4288" s="2"/>
      <c r="P4288" s="2"/>
      <c r="R4288" s="3"/>
      <c r="T4288" s="7"/>
      <c r="U4288" s="3"/>
      <c r="V4288" s="3"/>
      <c r="W4288" s="3"/>
      <c r="X4288" s="3"/>
      <c r="Y4288" s="3"/>
      <c r="Z4288" s="3"/>
      <c r="AA4288" s="3"/>
      <c r="AB4288" s="3"/>
      <c r="AC4288" s="3"/>
      <c r="AD4288" s="3"/>
      <c r="AE4288" s="3"/>
      <c r="AF4288" s="3"/>
      <c r="AG4288" s="3"/>
      <c r="AH4288" s="5"/>
    </row>
    <row r="4289" spans="1:34" s="4" customFormat="1" ht="11.85" customHeight="1" x14ac:dyDescent="0.2">
      <c r="A4289" s="3"/>
      <c r="B4289" s="3"/>
      <c r="C4289" s="2"/>
      <c r="D4289" s="2"/>
      <c r="E4289" s="2"/>
      <c r="F4289" s="2"/>
      <c r="G4289" s="2"/>
      <c r="H4289" s="2"/>
      <c r="I4289" s="2"/>
      <c r="J4289" s="2"/>
      <c r="L4289" s="2"/>
      <c r="N4289" s="2"/>
      <c r="P4289" s="2"/>
      <c r="R4289" s="3"/>
      <c r="T4289" s="7"/>
      <c r="U4289" s="3"/>
      <c r="V4289" s="3"/>
      <c r="W4289" s="3"/>
      <c r="X4289" s="3"/>
      <c r="Y4289" s="3"/>
      <c r="Z4289" s="3"/>
      <c r="AA4289" s="3"/>
      <c r="AB4289" s="3"/>
      <c r="AC4289" s="3"/>
      <c r="AD4289" s="3"/>
      <c r="AE4289" s="3"/>
      <c r="AF4289" s="3"/>
      <c r="AG4289" s="3"/>
      <c r="AH4289" s="5"/>
    </row>
    <row r="4290" spans="1:34" s="4" customFormat="1" ht="11.85" customHeight="1" x14ac:dyDescent="0.2">
      <c r="A4290" s="3"/>
      <c r="B4290" s="3"/>
      <c r="C4290" s="2"/>
      <c r="D4290" s="2"/>
      <c r="E4290" s="2"/>
      <c r="F4290" s="2"/>
      <c r="G4290" s="2"/>
      <c r="H4290" s="2"/>
      <c r="I4290" s="2"/>
      <c r="J4290" s="2"/>
      <c r="L4290" s="2"/>
      <c r="N4290" s="2"/>
      <c r="P4290" s="2"/>
      <c r="R4290" s="3"/>
      <c r="T4290" s="7"/>
      <c r="U4290" s="3"/>
      <c r="V4290" s="3"/>
      <c r="W4290" s="3"/>
      <c r="X4290" s="3"/>
      <c r="Y4290" s="3"/>
      <c r="Z4290" s="3"/>
      <c r="AA4290" s="3"/>
      <c r="AB4290" s="3"/>
      <c r="AC4290" s="3"/>
      <c r="AD4290" s="3"/>
      <c r="AE4290" s="3"/>
      <c r="AF4290" s="3"/>
      <c r="AG4290" s="3"/>
      <c r="AH4290" s="5"/>
    </row>
    <row r="4291" spans="1:34" s="4" customFormat="1" ht="11.85" customHeight="1" x14ac:dyDescent="0.2">
      <c r="A4291" s="3"/>
      <c r="B4291" s="3"/>
      <c r="C4291" s="2"/>
      <c r="D4291" s="2"/>
      <c r="E4291" s="2"/>
      <c r="F4291" s="2"/>
      <c r="G4291" s="2"/>
      <c r="H4291" s="2"/>
      <c r="I4291" s="2"/>
      <c r="J4291" s="2"/>
      <c r="L4291" s="2"/>
      <c r="N4291" s="2"/>
      <c r="P4291" s="2"/>
      <c r="R4291" s="3"/>
      <c r="T4291" s="7"/>
      <c r="U4291" s="3"/>
      <c r="V4291" s="3"/>
      <c r="W4291" s="3"/>
      <c r="X4291" s="3"/>
      <c r="Y4291" s="3"/>
      <c r="Z4291" s="3"/>
      <c r="AA4291" s="3"/>
      <c r="AB4291" s="3"/>
      <c r="AC4291" s="3"/>
      <c r="AD4291" s="3"/>
      <c r="AE4291" s="3"/>
      <c r="AF4291" s="3"/>
      <c r="AG4291" s="3"/>
      <c r="AH4291" s="5"/>
    </row>
    <row r="4292" spans="1:34" s="4" customFormat="1" ht="11.85" customHeight="1" x14ac:dyDescent="0.2">
      <c r="A4292" s="3"/>
      <c r="B4292" s="3"/>
      <c r="C4292" s="2"/>
      <c r="D4292" s="2"/>
      <c r="E4292" s="2"/>
      <c r="F4292" s="2"/>
      <c r="G4292" s="2"/>
      <c r="H4292" s="2"/>
      <c r="I4292" s="2"/>
      <c r="J4292" s="2"/>
      <c r="L4292" s="2"/>
      <c r="N4292" s="2"/>
      <c r="P4292" s="2"/>
      <c r="R4292" s="3"/>
      <c r="T4292" s="7"/>
      <c r="U4292" s="3"/>
      <c r="V4292" s="3"/>
      <c r="W4292" s="3"/>
      <c r="X4292" s="3"/>
      <c r="Y4292" s="3"/>
      <c r="Z4292" s="3"/>
      <c r="AA4292" s="3"/>
      <c r="AB4292" s="3"/>
      <c r="AC4292" s="3"/>
      <c r="AD4292" s="3"/>
      <c r="AE4292" s="3"/>
      <c r="AF4292" s="3"/>
      <c r="AG4292" s="3"/>
      <c r="AH4292" s="5"/>
    </row>
    <row r="4293" spans="1:34" s="4" customFormat="1" ht="11.85" customHeight="1" x14ac:dyDescent="0.2">
      <c r="A4293" s="3"/>
      <c r="B4293" s="3"/>
      <c r="C4293" s="2"/>
      <c r="D4293" s="2"/>
      <c r="E4293" s="2"/>
      <c r="F4293" s="2"/>
      <c r="G4293" s="2"/>
      <c r="H4293" s="2"/>
      <c r="I4293" s="2"/>
      <c r="J4293" s="2"/>
      <c r="L4293" s="2"/>
      <c r="N4293" s="2"/>
      <c r="P4293" s="2"/>
      <c r="R4293" s="3"/>
      <c r="T4293" s="7"/>
      <c r="U4293" s="3"/>
      <c r="V4293" s="3"/>
      <c r="W4293" s="3"/>
      <c r="X4293" s="3"/>
      <c r="Y4293" s="3"/>
      <c r="Z4293" s="3"/>
      <c r="AA4293" s="3"/>
      <c r="AB4293" s="3"/>
      <c r="AC4293" s="3"/>
      <c r="AD4293" s="3"/>
      <c r="AE4293" s="3"/>
      <c r="AF4293" s="3"/>
      <c r="AG4293" s="3"/>
      <c r="AH4293" s="5"/>
    </row>
    <row r="4294" spans="1:34" s="4" customFormat="1" ht="11.85" customHeight="1" x14ac:dyDescent="0.2">
      <c r="A4294" s="3"/>
      <c r="B4294" s="3"/>
      <c r="C4294" s="2"/>
      <c r="D4294" s="2"/>
      <c r="E4294" s="2"/>
      <c r="F4294" s="2"/>
      <c r="G4294" s="2"/>
      <c r="H4294" s="2"/>
      <c r="I4294" s="2"/>
      <c r="J4294" s="2"/>
      <c r="L4294" s="2"/>
      <c r="N4294" s="2"/>
      <c r="P4294" s="2"/>
      <c r="R4294" s="3"/>
      <c r="T4294" s="7"/>
      <c r="U4294" s="3"/>
      <c r="V4294" s="3"/>
      <c r="W4294" s="3"/>
      <c r="X4294" s="3"/>
      <c r="Y4294" s="3"/>
      <c r="Z4294" s="3"/>
      <c r="AA4294" s="3"/>
      <c r="AB4294" s="3"/>
      <c r="AC4294" s="3"/>
      <c r="AD4294" s="3"/>
      <c r="AE4294" s="3"/>
      <c r="AF4294" s="3"/>
      <c r="AG4294" s="3"/>
      <c r="AH4294" s="5"/>
    </row>
    <row r="4295" spans="1:34" s="4" customFormat="1" ht="11.85" customHeight="1" x14ac:dyDescent="0.2">
      <c r="A4295" s="3"/>
      <c r="B4295" s="3"/>
      <c r="C4295" s="2"/>
      <c r="D4295" s="2"/>
      <c r="E4295" s="2"/>
      <c r="F4295" s="2"/>
      <c r="G4295" s="2"/>
      <c r="H4295" s="2"/>
      <c r="I4295" s="2"/>
      <c r="J4295" s="2"/>
      <c r="L4295" s="2"/>
      <c r="N4295" s="2"/>
      <c r="P4295" s="2"/>
      <c r="R4295" s="3"/>
      <c r="T4295" s="7"/>
      <c r="U4295" s="3"/>
      <c r="V4295" s="3"/>
      <c r="W4295" s="3"/>
      <c r="X4295" s="3"/>
      <c r="Y4295" s="3"/>
      <c r="Z4295" s="3"/>
      <c r="AA4295" s="3"/>
      <c r="AB4295" s="3"/>
      <c r="AC4295" s="3"/>
      <c r="AD4295" s="3"/>
      <c r="AE4295" s="3"/>
      <c r="AF4295" s="3"/>
      <c r="AG4295" s="3"/>
      <c r="AH4295" s="5"/>
    </row>
    <row r="4296" spans="1:34" s="4" customFormat="1" ht="11.85" customHeight="1" x14ac:dyDescent="0.2">
      <c r="A4296" s="3"/>
      <c r="B4296" s="3"/>
      <c r="C4296" s="2"/>
      <c r="D4296" s="2"/>
      <c r="E4296" s="2"/>
      <c r="F4296" s="2"/>
      <c r="G4296" s="2"/>
      <c r="H4296" s="2"/>
      <c r="I4296" s="2"/>
      <c r="J4296" s="2"/>
      <c r="L4296" s="2"/>
      <c r="N4296" s="2"/>
      <c r="P4296" s="2"/>
      <c r="R4296" s="3"/>
      <c r="T4296" s="7"/>
      <c r="U4296" s="3"/>
      <c r="V4296" s="3"/>
      <c r="W4296" s="3"/>
      <c r="X4296" s="3"/>
      <c r="Y4296" s="3"/>
      <c r="Z4296" s="3"/>
      <c r="AA4296" s="3"/>
      <c r="AB4296" s="3"/>
      <c r="AC4296" s="3"/>
      <c r="AD4296" s="3"/>
      <c r="AE4296" s="3"/>
      <c r="AF4296" s="3"/>
      <c r="AG4296" s="3"/>
      <c r="AH4296" s="5"/>
    </row>
    <row r="4297" spans="1:34" s="4" customFormat="1" ht="11.85" customHeight="1" x14ac:dyDescent="0.2">
      <c r="A4297" s="3"/>
      <c r="B4297" s="3"/>
      <c r="C4297" s="2"/>
      <c r="D4297" s="2"/>
      <c r="E4297" s="2"/>
      <c r="F4297" s="2"/>
      <c r="G4297" s="2"/>
      <c r="H4297" s="2"/>
      <c r="I4297" s="2"/>
      <c r="J4297" s="2"/>
      <c r="L4297" s="2"/>
      <c r="N4297" s="2"/>
      <c r="P4297" s="2"/>
      <c r="R4297" s="3"/>
      <c r="T4297" s="7"/>
      <c r="U4297" s="3"/>
      <c r="V4297" s="3"/>
      <c r="W4297" s="3"/>
      <c r="X4297" s="3"/>
      <c r="Y4297" s="3"/>
      <c r="Z4297" s="3"/>
      <c r="AA4297" s="3"/>
      <c r="AB4297" s="3"/>
      <c r="AC4297" s="3"/>
      <c r="AD4297" s="3"/>
      <c r="AE4297" s="3"/>
      <c r="AF4297" s="3"/>
      <c r="AG4297" s="3"/>
      <c r="AH4297" s="5"/>
    </row>
    <row r="4298" spans="1:34" s="4" customFormat="1" ht="11.85" customHeight="1" x14ac:dyDescent="0.2">
      <c r="A4298" s="3"/>
      <c r="B4298" s="3"/>
      <c r="C4298" s="2"/>
      <c r="D4298" s="2"/>
      <c r="E4298" s="2"/>
      <c r="F4298" s="2"/>
      <c r="G4298" s="2"/>
      <c r="H4298" s="2"/>
      <c r="I4298" s="2"/>
      <c r="J4298" s="2"/>
      <c r="L4298" s="2"/>
      <c r="N4298" s="2"/>
      <c r="P4298" s="2"/>
      <c r="R4298" s="3"/>
      <c r="T4298" s="7"/>
      <c r="U4298" s="3"/>
      <c r="V4298" s="3"/>
      <c r="W4298" s="3"/>
      <c r="X4298" s="3"/>
      <c r="Y4298" s="3"/>
      <c r="Z4298" s="3"/>
      <c r="AA4298" s="3"/>
      <c r="AB4298" s="3"/>
      <c r="AC4298" s="3"/>
      <c r="AD4298" s="3"/>
      <c r="AE4298" s="3"/>
      <c r="AF4298" s="3"/>
      <c r="AG4298" s="3"/>
      <c r="AH4298" s="5"/>
    </row>
    <row r="4299" spans="1:34" s="4" customFormat="1" ht="11.85" customHeight="1" x14ac:dyDescent="0.2">
      <c r="A4299" s="3"/>
      <c r="B4299" s="3"/>
      <c r="C4299" s="2"/>
      <c r="D4299" s="2"/>
      <c r="E4299" s="2"/>
      <c r="F4299" s="2"/>
      <c r="G4299" s="2"/>
      <c r="H4299" s="2"/>
      <c r="I4299" s="2"/>
      <c r="J4299" s="2"/>
      <c r="L4299" s="2"/>
      <c r="N4299" s="2"/>
      <c r="P4299" s="2"/>
      <c r="R4299" s="3"/>
      <c r="T4299" s="7"/>
      <c r="U4299" s="3"/>
      <c r="V4299" s="3"/>
      <c r="W4299" s="3"/>
      <c r="X4299" s="3"/>
      <c r="Y4299" s="3"/>
      <c r="Z4299" s="3"/>
      <c r="AA4299" s="3"/>
      <c r="AB4299" s="3"/>
      <c r="AC4299" s="3"/>
      <c r="AD4299" s="3"/>
      <c r="AE4299" s="3"/>
      <c r="AF4299" s="3"/>
      <c r="AG4299" s="3"/>
      <c r="AH4299" s="5"/>
    </row>
    <row r="4300" spans="1:34" ht="11.85" customHeight="1" x14ac:dyDescent="0.2">
      <c r="D4300" s="2"/>
      <c r="F4300" s="2"/>
      <c r="H4300" s="2"/>
      <c r="J4300" s="2"/>
      <c r="L4300" s="2"/>
      <c r="N4300" s="2"/>
      <c r="P4300" s="2"/>
    </row>
    <row r="4301" spans="1:34" ht="11.85" customHeight="1" x14ac:dyDescent="0.2">
      <c r="D4301" s="2"/>
      <c r="F4301" s="2"/>
      <c r="H4301" s="2"/>
      <c r="J4301" s="2"/>
      <c r="L4301" s="2"/>
      <c r="N4301" s="2"/>
      <c r="P4301" s="2"/>
    </row>
    <row r="4302" spans="1:34" ht="11.85" customHeight="1" x14ac:dyDescent="0.2">
      <c r="D4302" s="2"/>
      <c r="F4302" s="2"/>
      <c r="H4302" s="2"/>
      <c r="J4302" s="2"/>
      <c r="L4302" s="2"/>
      <c r="N4302" s="2"/>
      <c r="P4302" s="2"/>
    </row>
    <row r="4303" spans="1:34" ht="11.85" customHeight="1" x14ac:dyDescent="0.2">
      <c r="D4303" s="2"/>
      <c r="F4303" s="2"/>
      <c r="H4303" s="2"/>
      <c r="J4303" s="2"/>
      <c r="L4303" s="2"/>
      <c r="N4303" s="2"/>
      <c r="P4303" s="2"/>
    </row>
    <row r="4304" spans="1:34" ht="11.85" customHeight="1" x14ac:dyDescent="0.2">
      <c r="D4304" s="2"/>
      <c r="F4304" s="2"/>
      <c r="H4304" s="2"/>
      <c r="J4304" s="2"/>
      <c r="L4304" s="2"/>
      <c r="N4304" s="2"/>
      <c r="P4304" s="2"/>
    </row>
    <row r="4305" spans="1:20" ht="11.85" customHeight="1" x14ac:dyDescent="0.2">
      <c r="D4305" s="2"/>
      <c r="F4305" s="2"/>
      <c r="H4305" s="2"/>
      <c r="J4305" s="2"/>
      <c r="L4305" s="2"/>
      <c r="N4305" s="2"/>
      <c r="P4305" s="2"/>
    </row>
    <row r="4306" spans="1:20" ht="11.85" customHeight="1" x14ac:dyDescent="0.2">
      <c r="D4306" s="2"/>
      <c r="F4306" s="2"/>
      <c r="H4306" s="2"/>
      <c r="J4306" s="2"/>
      <c r="L4306" s="2"/>
      <c r="N4306" s="2"/>
      <c r="P4306" s="2"/>
    </row>
    <row r="4307" spans="1:20" ht="11.85" customHeight="1" x14ac:dyDescent="0.2">
      <c r="D4307" s="2"/>
      <c r="F4307" s="2"/>
      <c r="H4307" s="2"/>
      <c r="J4307" s="2"/>
      <c r="L4307" s="2"/>
      <c r="N4307" s="2"/>
      <c r="P4307" s="2"/>
    </row>
    <row r="4308" spans="1:20" ht="11.85" customHeight="1" x14ac:dyDescent="0.2">
      <c r="D4308" s="2"/>
      <c r="F4308" s="2"/>
      <c r="H4308" s="2"/>
      <c r="J4308" s="2"/>
      <c r="L4308" s="2"/>
      <c r="N4308" s="2"/>
      <c r="P4308" s="2"/>
    </row>
    <row r="4309" spans="1:20" ht="11.85" customHeight="1" x14ac:dyDescent="0.2">
      <c r="A4309" s="1"/>
      <c r="B4309" s="1"/>
      <c r="E4309" s="2" t="str">
        <f>$E$1</f>
        <v>CITY OF BRADY</v>
      </c>
    </row>
    <row r="4310" spans="1:20" ht="11.85" customHeight="1" x14ac:dyDescent="0.2">
      <c r="E4310" s="2" t="str">
        <f>$E$2</f>
        <v>BUDGET REPORT</v>
      </c>
    </row>
    <row r="4311" spans="1:20" ht="11.85" customHeight="1" x14ac:dyDescent="0.2">
      <c r="E4311" s="2" t="str">
        <f>$E$3</f>
        <v>FISCAL YEAR 2017 - 2018</v>
      </c>
    </row>
    <row r="4312" spans="1:20" ht="11.85" customHeight="1" x14ac:dyDescent="0.2">
      <c r="A4312" s="3" t="s">
        <v>1637</v>
      </c>
    </row>
    <row r="4313" spans="1:20" ht="11.85" customHeight="1" x14ac:dyDescent="0.2">
      <c r="A4313" s="3" t="s">
        <v>1701</v>
      </c>
    </row>
    <row r="4314" spans="1:20" ht="11.85" customHeight="1" x14ac:dyDescent="0.2">
      <c r="I4314" s="49" t="str">
        <f>$I$6</f>
        <v>(----- 2016-2017 ------)</v>
      </c>
      <c r="J4314" s="49"/>
      <c r="K4314" s="49"/>
      <c r="L4314" s="8"/>
      <c r="M4314" s="49" t="str">
        <f>$M$6</f>
        <v>2017-2018</v>
      </c>
      <c r="N4314" s="49"/>
      <c r="O4314" s="49"/>
      <c r="P4314" s="49"/>
      <c r="Q4314" s="49"/>
    </row>
    <row r="4315" spans="1:20" ht="11.85" customHeight="1" x14ac:dyDescent="0.2">
      <c r="C4315" s="9" t="str">
        <f>$C$7</f>
        <v>2013-2014</v>
      </c>
      <c r="D4315" s="8"/>
      <c r="E4315" s="9" t="str">
        <f>$E$7</f>
        <v>2014-2015</v>
      </c>
      <c r="F4315" s="8"/>
      <c r="G4315" s="9" t="str">
        <f>$G$7</f>
        <v>2015-2016</v>
      </c>
      <c r="H4315" s="8"/>
      <c r="I4315" s="9" t="s">
        <v>9</v>
      </c>
      <c r="J4315" s="8"/>
      <c r="K4315" s="10" t="str">
        <f>+$K$7</f>
        <v>PROJECTED</v>
      </c>
      <c r="L4315" s="8"/>
      <c r="M4315" s="10" t="str">
        <f>$M$7</f>
        <v>2017-2018</v>
      </c>
      <c r="N4315" s="8"/>
      <c r="O4315" s="10" t="str">
        <f>$O$7</f>
        <v>2017-2018</v>
      </c>
      <c r="P4315" s="8"/>
      <c r="Q4315" s="10" t="str">
        <f>$Q$7</f>
        <v>APPROVED</v>
      </c>
    </row>
    <row r="4316" spans="1:20" ht="11.85" customHeight="1" x14ac:dyDescent="0.2">
      <c r="A4316" s="11" t="s">
        <v>247</v>
      </c>
      <c r="C4316" s="12" t="s">
        <v>12</v>
      </c>
      <c r="D4316" s="8"/>
      <c r="E4316" s="12" t="s">
        <v>12</v>
      </c>
      <c r="F4316" s="8"/>
      <c r="G4316" s="12" t="s">
        <v>12</v>
      </c>
      <c r="H4316" s="8"/>
      <c r="I4316" s="12" t="s">
        <v>13</v>
      </c>
      <c r="J4316" s="8"/>
      <c r="K4316" s="13" t="s">
        <v>13</v>
      </c>
      <c r="L4316" s="8"/>
      <c r="M4316" s="13" t="str">
        <f>$M$8</f>
        <v>BASE</v>
      </c>
      <c r="N4316" s="8"/>
      <c r="O4316" s="13" t="str">
        <f>$O$8</f>
        <v>SUPPLEMENTAL</v>
      </c>
      <c r="P4316" s="8"/>
      <c r="Q4316" s="13" t="str">
        <f>$Q$8</f>
        <v>BUDGET</v>
      </c>
    </row>
    <row r="4317" spans="1:20" ht="11.85" customHeight="1" x14ac:dyDescent="0.2"/>
    <row r="4318" spans="1:20" ht="11.85" customHeight="1" x14ac:dyDescent="0.2">
      <c r="A4318" s="14" t="s">
        <v>248</v>
      </c>
    </row>
    <row r="4319" spans="1:20" ht="11.85" customHeight="1" x14ac:dyDescent="0.2">
      <c r="A4319" s="3" t="s">
        <v>1702</v>
      </c>
      <c r="C4319" s="2">
        <v>126331.04</v>
      </c>
      <c r="D4319" s="2"/>
      <c r="E4319" s="2">
        <v>83054.48</v>
      </c>
      <c r="F4319" s="2"/>
      <c r="G4319" s="2">
        <v>80590.009999999995</v>
      </c>
      <c r="H4319" s="2"/>
      <c r="I4319" s="2">
        <v>91959</v>
      </c>
      <c r="J4319" s="2"/>
      <c r="K4319" s="4">
        <v>91959</v>
      </c>
      <c r="L4319" s="2"/>
      <c r="M4319" s="4">
        <v>89815</v>
      </c>
      <c r="N4319" s="2"/>
      <c r="O4319" s="4">
        <v>0</v>
      </c>
      <c r="P4319" s="2"/>
      <c r="Q4319" s="4">
        <f t="shared" ref="Q4319:Q4325" si="120">M4319+O4319</f>
        <v>89815</v>
      </c>
      <c r="T4319" s="15"/>
    </row>
    <row r="4320" spans="1:20" ht="11.85" customHeight="1" x14ac:dyDescent="0.2">
      <c r="A4320" s="3" t="s">
        <v>1703</v>
      </c>
      <c r="C4320" s="2">
        <v>2829.01</v>
      </c>
      <c r="D4320" s="2"/>
      <c r="E4320" s="2">
        <v>0</v>
      </c>
      <c r="F4320" s="2"/>
      <c r="G4320" s="2">
        <v>0</v>
      </c>
      <c r="H4320" s="2"/>
      <c r="I4320" s="2">
        <v>1000</v>
      </c>
      <c r="J4320" s="2"/>
      <c r="K4320" s="4">
        <v>1000</v>
      </c>
      <c r="L4320" s="2"/>
      <c r="M4320" s="4">
        <v>500</v>
      </c>
      <c r="N4320" s="2"/>
      <c r="O4320" s="4">
        <v>0</v>
      </c>
      <c r="P4320" s="2"/>
      <c r="Q4320" s="4">
        <f t="shared" si="120"/>
        <v>500</v>
      </c>
      <c r="T4320" s="15"/>
    </row>
    <row r="4321" spans="1:34" ht="11.85" customHeight="1" x14ac:dyDescent="0.2">
      <c r="A4321" s="3" t="s">
        <v>1704</v>
      </c>
      <c r="C4321" s="2">
        <v>20248.2</v>
      </c>
      <c r="D4321" s="2"/>
      <c r="E4321" s="2">
        <v>14973.75</v>
      </c>
      <c r="F4321" s="2"/>
      <c r="G4321" s="2">
        <v>18792.48</v>
      </c>
      <c r="H4321" s="2"/>
      <c r="I4321" s="2">
        <v>19690</v>
      </c>
      <c r="J4321" s="2"/>
      <c r="K4321" s="4">
        <v>19690</v>
      </c>
      <c r="L4321" s="2"/>
      <c r="M4321" s="4">
        <v>22830</v>
      </c>
      <c r="N4321" s="2"/>
      <c r="O4321" s="4">
        <v>0</v>
      </c>
      <c r="P4321" s="2"/>
      <c r="Q4321" s="4">
        <f t="shared" si="120"/>
        <v>22830</v>
      </c>
      <c r="T4321" s="15"/>
    </row>
    <row r="4322" spans="1:34" ht="11.85" customHeight="1" x14ac:dyDescent="0.2">
      <c r="A4322" s="3" t="s">
        <v>1705</v>
      </c>
      <c r="C4322" s="2">
        <v>8288.84</v>
      </c>
      <c r="D4322" s="2"/>
      <c r="E4322" s="2">
        <v>5611.33</v>
      </c>
      <c r="F4322" s="2"/>
      <c r="G4322" s="2">
        <v>5720.27</v>
      </c>
      <c r="H4322" s="2"/>
      <c r="I4322" s="2">
        <v>6166</v>
      </c>
      <c r="J4322" s="2"/>
      <c r="K4322" s="4">
        <v>6166</v>
      </c>
      <c r="L4322" s="2"/>
      <c r="M4322" s="4">
        <v>6341</v>
      </c>
      <c r="N4322" s="2"/>
      <c r="O4322" s="4">
        <v>0</v>
      </c>
      <c r="P4322" s="2"/>
      <c r="Q4322" s="4">
        <f t="shared" si="120"/>
        <v>6341</v>
      </c>
      <c r="T4322" s="15"/>
    </row>
    <row r="4323" spans="1:34" ht="11.85" customHeight="1" x14ac:dyDescent="0.2">
      <c r="A4323" s="3" t="s">
        <v>1706</v>
      </c>
      <c r="C4323" s="2">
        <v>4188.71</v>
      </c>
      <c r="D4323" s="2"/>
      <c r="E4323" s="2">
        <v>1484.34</v>
      </c>
      <c r="F4323" s="2"/>
      <c r="G4323" s="2">
        <v>1315.12</v>
      </c>
      <c r="H4323" s="2"/>
      <c r="I4323" s="2">
        <v>1399</v>
      </c>
      <c r="J4323" s="2"/>
      <c r="K4323" s="4">
        <v>1399</v>
      </c>
      <c r="L4323" s="2"/>
      <c r="M4323" s="4">
        <v>1304</v>
      </c>
      <c r="N4323" s="2"/>
      <c r="O4323" s="4">
        <v>0</v>
      </c>
      <c r="P4323" s="2"/>
      <c r="Q4323" s="4">
        <f t="shared" si="120"/>
        <v>1304</v>
      </c>
      <c r="T4323" s="15"/>
    </row>
    <row r="4324" spans="1:34" ht="11.85" customHeight="1" x14ac:dyDescent="0.2">
      <c r="A4324" s="3" t="s">
        <v>1707</v>
      </c>
      <c r="C4324" s="2">
        <v>1748.12</v>
      </c>
      <c r="D4324" s="2"/>
      <c r="E4324" s="2">
        <v>120.85</v>
      </c>
      <c r="F4324" s="2"/>
      <c r="G4324" s="2">
        <v>710.15</v>
      </c>
      <c r="H4324" s="2"/>
      <c r="I4324" s="2">
        <v>594</v>
      </c>
      <c r="J4324" s="2"/>
      <c r="K4324" s="4">
        <v>594</v>
      </c>
      <c r="L4324" s="2"/>
      <c r="M4324" s="4">
        <v>405</v>
      </c>
      <c r="N4324" s="2"/>
      <c r="O4324" s="4">
        <v>0</v>
      </c>
      <c r="P4324" s="2"/>
      <c r="Q4324" s="4">
        <f t="shared" si="120"/>
        <v>405</v>
      </c>
      <c r="T4324" s="15"/>
    </row>
    <row r="4325" spans="1:34" ht="11.85" customHeight="1" x14ac:dyDescent="0.2">
      <c r="A4325" s="3" t="s">
        <v>1708</v>
      </c>
      <c r="C4325" s="16">
        <v>9780.65</v>
      </c>
      <c r="D4325" s="2"/>
      <c r="E4325" s="16">
        <v>6314.27</v>
      </c>
      <c r="F4325" s="2"/>
      <c r="G4325" s="16">
        <v>6140.98</v>
      </c>
      <c r="H4325" s="2"/>
      <c r="I4325" s="16">
        <v>7251</v>
      </c>
      <c r="J4325" s="2"/>
      <c r="K4325" s="17">
        <v>7251</v>
      </c>
      <c r="L4325" s="2"/>
      <c r="M4325" s="17">
        <v>7045</v>
      </c>
      <c r="N4325" s="2"/>
      <c r="O4325" s="17">
        <v>0</v>
      </c>
      <c r="P4325" s="2"/>
      <c r="Q4325" s="17">
        <f t="shared" si="120"/>
        <v>7045</v>
      </c>
      <c r="T4325" s="15"/>
    </row>
    <row r="4326" spans="1:34" ht="11.85" customHeight="1" x14ac:dyDescent="0.2">
      <c r="A4326" s="3" t="s">
        <v>259</v>
      </c>
      <c r="C4326" s="2">
        <f>SUM(C4319:C4325)</f>
        <v>173414.56999999998</v>
      </c>
      <c r="D4326" s="2"/>
      <c r="E4326" s="2">
        <f>SUM(E4319:E4325)</f>
        <v>111559.02</v>
      </c>
      <c r="F4326" s="2"/>
      <c r="G4326" s="2">
        <f>SUM(G4319:G4325)</f>
        <v>113269.00999999998</v>
      </c>
      <c r="H4326" s="2"/>
      <c r="I4326" s="2">
        <f>SUM(I4319:I4325)</f>
        <v>128059</v>
      </c>
      <c r="J4326" s="2"/>
      <c r="K4326" s="4">
        <f>SUM(K4319:K4325)</f>
        <v>128059</v>
      </c>
      <c r="L4326" s="2"/>
      <c r="M4326" s="4">
        <f>SUM(M4319:M4325)</f>
        <v>128240</v>
      </c>
      <c r="N4326" s="2"/>
      <c r="O4326" s="4">
        <f>SUM(O4319:O4325)</f>
        <v>0</v>
      </c>
      <c r="P4326" s="2"/>
      <c r="Q4326" s="4">
        <f>SUM(Q4319:Q4325)</f>
        <v>128240</v>
      </c>
      <c r="R4326" s="2"/>
      <c r="U4326" s="2"/>
    </row>
    <row r="4327" spans="1:34" ht="11.85" customHeight="1" x14ac:dyDescent="0.2">
      <c r="D4327" s="2"/>
      <c r="F4327" s="2"/>
      <c r="H4327" s="2"/>
      <c r="J4327" s="2"/>
      <c r="L4327" s="2"/>
      <c r="N4327" s="2"/>
      <c r="P4327" s="2"/>
    </row>
    <row r="4328" spans="1:34" ht="11.85" customHeight="1" x14ac:dyDescent="0.2">
      <c r="A4328" s="14" t="s">
        <v>260</v>
      </c>
      <c r="D4328" s="2"/>
      <c r="F4328" s="2"/>
      <c r="H4328" s="2"/>
      <c r="J4328" s="2"/>
      <c r="L4328" s="2"/>
      <c r="N4328" s="2"/>
      <c r="P4328" s="2"/>
    </row>
    <row r="4329" spans="1:34" ht="11.85" customHeight="1" x14ac:dyDescent="0.2">
      <c r="A4329" s="3" t="s">
        <v>1709</v>
      </c>
      <c r="C4329" s="2">
        <v>0</v>
      </c>
      <c r="D4329" s="2"/>
      <c r="E4329" s="2">
        <v>0</v>
      </c>
      <c r="F4329" s="2"/>
      <c r="G4329" s="2">
        <v>0</v>
      </c>
      <c r="H4329" s="2"/>
      <c r="I4329" s="2">
        <v>50</v>
      </c>
      <c r="J4329" s="2"/>
      <c r="K4329" s="4">
        <v>50</v>
      </c>
      <c r="L4329" s="2"/>
      <c r="M4329" s="4">
        <v>50</v>
      </c>
      <c r="N4329" s="2"/>
      <c r="O4329" s="4">
        <v>0</v>
      </c>
      <c r="P4329" s="2"/>
      <c r="Q4329" s="4">
        <f t="shared" ref="Q4329:Q4338" si="121">M4329+O4329</f>
        <v>50</v>
      </c>
      <c r="T4329" s="15"/>
    </row>
    <row r="4330" spans="1:34" ht="11.85" customHeight="1" x14ac:dyDescent="0.2">
      <c r="A4330" s="3" t="s">
        <v>1710</v>
      </c>
      <c r="C4330" s="2">
        <v>9371.65</v>
      </c>
      <c r="D4330" s="2"/>
      <c r="E4330" s="2">
        <v>11094.94</v>
      </c>
      <c r="F4330" s="2"/>
      <c r="G4330" s="2">
        <v>9630.7099999999991</v>
      </c>
      <c r="H4330" s="2"/>
      <c r="I4330" s="2">
        <v>10250</v>
      </c>
      <c r="J4330" s="2"/>
      <c r="K4330" s="4">
        <v>10250</v>
      </c>
      <c r="L4330" s="2"/>
      <c r="M4330" s="4">
        <v>10250</v>
      </c>
      <c r="N4330" s="2"/>
      <c r="O4330" s="4">
        <v>0</v>
      </c>
      <c r="P4330" s="2"/>
      <c r="Q4330" s="4">
        <f t="shared" si="121"/>
        <v>10250</v>
      </c>
      <c r="T4330" s="15"/>
    </row>
    <row r="4331" spans="1:34" ht="11.85" customHeight="1" x14ac:dyDescent="0.2">
      <c r="A4331" s="3" t="s">
        <v>1711</v>
      </c>
      <c r="C4331" s="2">
        <v>150</v>
      </c>
      <c r="D4331" s="2"/>
      <c r="E4331" s="2">
        <v>0</v>
      </c>
      <c r="F4331" s="2"/>
      <c r="G4331" s="2">
        <v>0</v>
      </c>
      <c r="H4331" s="2"/>
      <c r="I4331" s="2">
        <v>150</v>
      </c>
      <c r="J4331" s="2"/>
      <c r="K4331" s="4">
        <v>150</v>
      </c>
      <c r="L4331" s="2"/>
      <c r="M4331" s="4">
        <v>150</v>
      </c>
      <c r="N4331" s="2"/>
      <c r="O4331" s="4">
        <v>0</v>
      </c>
      <c r="P4331" s="2"/>
      <c r="Q4331" s="4">
        <f t="shared" si="121"/>
        <v>150</v>
      </c>
      <c r="T4331" s="15"/>
    </row>
    <row r="4332" spans="1:34" s="3" customFormat="1" ht="11.85" hidden="1" customHeight="1" x14ac:dyDescent="0.2">
      <c r="A4332" s="3" t="s">
        <v>1712</v>
      </c>
      <c r="C4332" s="2">
        <v>0</v>
      </c>
      <c r="D4332" s="2"/>
      <c r="E4332" s="2">
        <v>0</v>
      </c>
      <c r="F4332" s="2"/>
      <c r="G4332" s="2">
        <v>0</v>
      </c>
      <c r="H4332" s="2"/>
      <c r="I4332" s="2">
        <v>0</v>
      </c>
      <c r="J4332" s="2"/>
      <c r="K4332" s="4">
        <v>0</v>
      </c>
      <c r="L4332" s="2"/>
      <c r="M4332" s="4">
        <v>0</v>
      </c>
      <c r="N4332" s="2"/>
      <c r="O4332" s="4">
        <v>0</v>
      </c>
      <c r="P4332" s="2"/>
      <c r="Q4332" s="4">
        <f t="shared" si="121"/>
        <v>0</v>
      </c>
      <c r="S4332" s="4"/>
      <c r="T4332" s="15"/>
      <c r="AH4332" s="5"/>
    </row>
    <row r="4333" spans="1:34" s="3" customFormat="1" ht="11.85" customHeight="1" x14ac:dyDescent="0.2">
      <c r="A4333" s="3" t="s">
        <v>1713</v>
      </c>
      <c r="C4333" s="2">
        <v>0</v>
      </c>
      <c r="D4333" s="2"/>
      <c r="E4333" s="2">
        <v>28575.53</v>
      </c>
      <c r="F4333" s="2"/>
      <c r="G4333" s="2">
        <v>28576.080000000002</v>
      </c>
      <c r="H4333" s="2"/>
      <c r="I4333" s="2">
        <v>0</v>
      </c>
      <c r="J4333" s="2"/>
      <c r="K4333" s="4">
        <v>0</v>
      </c>
      <c r="L4333" s="2"/>
      <c r="M4333" s="4">
        <v>0</v>
      </c>
      <c r="N4333" s="2"/>
      <c r="O4333" s="4">
        <v>0</v>
      </c>
      <c r="P4333" s="2"/>
      <c r="Q4333" s="4">
        <f t="shared" si="121"/>
        <v>0</v>
      </c>
      <c r="S4333" s="4"/>
      <c r="T4333" s="15"/>
      <c r="AH4333" s="5"/>
    </row>
    <row r="4334" spans="1:34" s="3" customFormat="1" ht="11.85" customHeight="1" x14ac:dyDescent="0.2">
      <c r="A4334" s="3" t="s">
        <v>1714</v>
      </c>
      <c r="C4334" s="2">
        <v>598</v>
      </c>
      <c r="D4334" s="2"/>
      <c r="E4334" s="2">
        <v>743.6</v>
      </c>
      <c r="F4334" s="2"/>
      <c r="G4334" s="2">
        <v>770.68</v>
      </c>
      <c r="H4334" s="2"/>
      <c r="I4334" s="2">
        <v>800</v>
      </c>
      <c r="J4334" s="2"/>
      <c r="K4334" s="4">
        <v>900</v>
      </c>
      <c r="L4334" s="2"/>
      <c r="M4334" s="4">
        <v>900</v>
      </c>
      <c r="N4334" s="2"/>
      <c r="O4334" s="4">
        <v>0</v>
      </c>
      <c r="P4334" s="2"/>
      <c r="Q4334" s="4">
        <f t="shared" si="121"/>
        <v>900</v>
      </c>
      <c r="S4334" s="4"/>
      <c r="T4334" s="15"/>
      <c r="AH4334" s="5"/>
    </row>
    <row r="4335" spans="1:34" s="3" customFormat="1" ht="11.85" customHeight="1" x14ac:dyDescent="0.2">
      <c r="A4335" s="3" t="s">
        <v>1715</v>
      </c>
      <c r="C4335" s="2">
        <v>1436.6</v>
      </c>
      <c r="D4335" s="2"/>
      <c r="E4335" s="2">
        <v>1825.35</v>
      </c>
      <c r="F4335" s="2"/>
      <c r="G4335" s="2">
        <v>1910.98</v>
      </c>
      <c r="H4335" s="2"/>
      <c r="I4335" s="2">
        <v>2100</v>
      </c>
      <c r="J4335" s="2"/>
      <c r="K4335" s="4">
        <v>2300</v>
      </c>
      <c r="L4335" s="2"/>
      <c r="M4335" s="4">
        <v>2400</v>
      </c>
      <c r="N4335" s="2"/>
      <c r="O4335" s="4">
        <v>0</v>
      </c>
      <c r="P4335" s="2"/>
      <c r="Q4335" s="4">
        <f t="shared" si="121"/>
        <v>2400</v>
      </c>
      <c r="S4335" s="4"/>
      <c r="T4335" s="15"/>
      <c r="AH4335" s="5"/>
    </row>
    <row r="4336" spans="1:34" s="3" customFormat="1" ht="11.85" customHeight="1" x14ac:dyDescent="0.2">
      <c r="A4336" s="3" t="s">
        <v>1716</v>
      </c>
      <c r="C4336" s="2">
        <v>0</v>
      </c>
      <c r="D4336" s="2"/>
      <c r="E4336" s="2">
        <v>0</v>
      </c>
      <c r="F4336" s="2"/>
      <c r="G4336" s="2">
        <v>0</v>
      </c>
      <c r="H4336" s="2"/>
      <c r="I4336" s="2">
        <v>3500</v>
      </c>
      <c r="J4336" s="2"/>
      <c r="K4336" s="4">
        <v>3500</v>
      </c>
      <c r="L4336" s="2"/>
      <c r="M4336" s="4">
        <v>0</v>
      </c>
      <c r="N4336" s="2"/>
      <c r="O4336" s="4">
        <v>0</v>
      </c>
      <c r="P4336" s="2"/>
      <c r="Q4336" s="4">
        <f t="shared" si="121"/>
        <v>0</v>
      </c>
      <c r="S4336" s="4"/>
      <c r="T4336" s="15"/>
      <c r="AH4336" s="5"/>
    </row>
    <row r="4337" spans="1:34" s="3" customFormat="1" ht="11.85" customHeight="1" x14ac:dyDescent="0.2">
      <c r="A4337" s="3" t="s">
        <v>1717</v>
      </c>
      <c r="C4337" s="16">
        <v>1071.08</v>
      </c>
      <c r="D4337" s="2"/>
      <c r="E4337" s="16">
        <v>0</v>
      </c>
      <c r="F4337" s="2"/>
      <c r="G4337" s="16">
        <v>0</v>
      </c>
      <c r="H4337" s="2"/>
      <c r="I4337" s="16">
        <v>900</v>
      </c>
      <c r="J4337" s="2"/>
      <c r="K4337" s="17">
        <v>900</v>
      </c>
      <c r="L4337" s="2"/>
      <c r="M4337" s="17">
        <v>100</v>
      </c>
      <c r="N4337" s="2"/>
      <c r="O4337" s="17">
        <v>0</v>
      </c>
      <c r="P4337" s="2"/>
      <c r="Q4337" s="17">
        <f t="shared" si="121"/>
        <v>100</v>
      </c>
      <c r="S4337" s="4"/>
      <c r="T4337" s="7"/>
      <c r="AH4337" s="5"/>
    </row>
    <row r="4338" spans="1:34" s="3" customFormat="1" ht="11.85" hidden="1" customHeight="1" x14ac:dyDescent="0.2">
      <c r="A4338" s="3" t="s">
        <v>1718</v>
      </c>
      <c r="C4338" s="16">
        <v>0</v>
      </c>
      <c r="D4338" s="2"/>
      <c r="E4338" s="16">
        <v>0</v>
      </c>
      <c r="F4338" s="2"/>
      <c r="G4338" s="16">
        <v>0</v>
      </c>
      <c r="H4338" s="2"/>
      <c r="I4338" s="16">
        <v>0</v>
      </c>
      <c r="J4338" s="2"/>
      <c r="K4338" s="17">
        <v>0</v>
      </c>
      <c r="L4338" s="2"/>
      <c r="M4338" s="17">
        <v>0</v>
      </c>
      <c r="N4338" s="2"/>
      <c r="O4338" s="17">
        <v>0</v>
      </c>
      <c r="P4338" s="2"/>
      <c r="Q4338" s="17">
        <f t="shared" si="121"/>
        <v>0</v>
      </c>
      <c r="S4338" s="4"/>
      <c r="T4338" s="7"/>
      <c r="AH4338" s="5"/>
    </row>
    <row r="4339" spans="1:34" s="3" customFormat="1" ht="11.85" customHeight="1" x14ac:dyDescent="0.2">
      <c r="A4339" s="3" t="s">
        <v>277</v>
      </c>
      <c r="C4339" s="2">
        <f>SUM(C4329:C4338)</f>
        <v>12627.33</v>
      </c>
      <c r="D4339" s="2"/>
      <c r="E4339" s="2">
        <f>SUM(E4329:E4338)</f>
        <v>42239.42</v>
      </c>
      <c r="F4339" s="2"/>
      <c r="G4339" s="2">
        <f>SUM(G4329:G4338)</f>
        <v>40888.450000000004</v>
      </c>
      <c r="H4339" s="2"/>
      <c r="I4339" s="2">
        <f>SUM(I4329:I4338)</f>
        <v>17750</v>
      </c>
      <c r="J4339" s="2"/>
      <c r="K4339" s="4">
        <f>SUM(K4329:K4338)</f>
        <v>18050</v>
      </c>
      <c r="L4339" s="2"/>
      <c r="M4339" s="4">
        <f>SUM(M4329:M4338)</f>
        <v>13850</v>
      </c>
      <c r="N4339" s="2"/>
      <c r="O4339" s="4">
        <f>SUM(O4329:O4338)</f>
        <v>0</v>
      </c>
      <c r="P4339" s="2"/>
      <c r="Q4339" s="4">
        <f>SUM(Q4329:Q4338)</f>
        <v>13850</v>
      </c>
      <c r="R4339" s="2"/>
      <c r="S4339" s="4"/>
      <c r="T4339" s="7"/>
      <c r="AH4339" s="5"/>
    </row>
    <row r="4340" spans="1:34" s="3" customFormat="1" ht="11.85" customHeight="1" x14ac:dyDescent="0.2">
      <c r="C4340" s="2"/>
      <c r="D4340" s="2"/>
      <c r="E4340" s="2"/>
      <c r="F4340" s="2"/>
      <c r="G4340" s="2"/>
      <c r="H4340" s="2"/>
      <c r="I4340" s="2"/>
      <c r="J4340" s="2"/>
      <c r="K4340" s="4"/>
      <c r="L4340" s="2"/>
      <c r="M4340" s="4"/>
      <c r="N4340" s="2"/>
      <c r="O4340" s="4"/>
      <c r="P4340" s="2"/>
      <c r="Q4340" s="4"/>
      <c r="S4340" s="4"/>
      <c r="T4340" s="15"/>
      <c r="AH4340" s="5"/>
    </row>
    <row r="4341" spans="1:34" s="3" customFormat="1" ht="11.85" customHeight="1" x14ac:dyDescent="0.2">
      <c r="A4341" s="14" t="s">
        <v>278</v>
      </c>
      <c r="C4341" s="2"/>
      <c r="D4341" s="2"/>
      <c r="E4341" s="2"/>
      <c r="F4341" s="2"/>
      <c r="G4341" s="2"/>
      <c r="H4341" s="2"/>
      <c r="I4341" s="2"/>
      <c r="J4341" s="2"/>
      <c r="K4341" s="4"/>
      <c r="L4341" s="2"/>
      <c r="M4341" s="4"/>
      <c r="N4341" s="2"/>
      <c r="O4341" s="4"/>
      <c r="P4341" s="2"/>
      <c r="Q4341" s="4"/>
      <c r="S4341" s="4"/>
      <c r="T4341" s="15"/>
      <c r="AH4341" s="5"/>
    </row>
    <row r="4342" spans="1:34" s="3" customFormat="1" ht="11.85" customHeight="1" x14ac:dyDescent="0.2">
      <c r="A4342" s="3" t="s">
        <v>1719</v>
      </c>
      <c r="C4342" s="2">
        <v>301.32</v>
      </c>
      <c r="D4342" s="2"/>
      <c r="E4342" s="2">
        <v>518.38</v>
      </c>
      <c r="F4342" s="2"/>
      <c r="G4342" s="2">
        <v>51.59</v>
      </c>
      <c r="H4342" s="2"/>
      <c r="I4342" s="2">
        <v>300</v>
      </c>
      <c r="J4342" s="2"/>
      <c r="K4342" s="4">
        <v>300</v>
      </c>
      <c r="L4342" s="2"/>
      <c r="M4342" s="4">
        <v>300</v>
      </c>
      <c r="N4342" s="2"/>
      <c r="O4342" s="4">
        <v>0</v>
      </c>
      <c r="P4342" s="2"/>
      <c r="Q4342" s="4">
        <f t="shared" ref="Q4342:Q4356" si="122">M4342+O4342</f>
        <v>300</v>
      </c>
      <c r="S4342" s="4"/>
      <c r="T4342" s="15"/>
      <c r="AH4342" s="5"/>
    </row>
    <row r="4343" spans="1:34" s="3" customFormat="1" ht="11.85" customHeight="1" x14ac:dyDescent="0.2">
      <c r="A4343" s="3" t="s">
        <v>1720</v>
      </c>
      <c r="C4343" s="2">
        <v>1683.62</v>
      </c>
      <c r="D4343" s="2"/>
      <c r="E4343" s="2">
        <v>0</v>
      </c>
      <c r="F4343" s="2"/>
      <c r="G4343" s="2">
        <v>1205.58</v>
      </c>
      <c r="H4343" s="2"/>
      <c r="I4343" s="2">
        <v>1300</v>
      </c>
      <c r="J4343" s="2"/>
      <c r="K4343" s="4">
        <v>1300</v>
      </c>
      <c r="L4343" s="2"/>
      <c r="M4343" s="4">
        <v>1300</v>
      </c>
      <c r="N4343" s="2"/>
      <c r="O4343" s="4">
        <v>0</v>
      </c>
      <c r="P4343" s="2"/>
      <c r="Q4343" s="4">
        <f t="shared" si="122"/>
        <v>1300</v>
      </c>
      <c r="S4343" s="4"/>
      <c r="T4343" s="15"/>
      <c r="AH4343" s="5"/>
    </row>
    <row r="4344" spans="1:34" s="3" customFormat="1" ht="11.85" customHeight="1" x14ac:dyDescent="0.2">
      <c r="A4344" s="3" t="s">
        <v>1721</v>
      </c>
      <c r="C4344" s="2">
        <v>9264.93</v>
      </c>
      <c r="D4344" s="2"/>
      <c r="E4344" s="2">
        <v>10853.02</v>
      </c>
      <c r="F4344" s="2"/>
      <c r="G4344" s="2">
        <v>10499.23</v>
      </c>
      <c r="H4344" s="2"/>
      <c r="I4344" s="2">
        <v>10000</v>
      </c>
      <c r="J4344" s="2"/>
      <c r="K4344" s="4">
        <v>10000</v>
      </c>
      <c r="L4344" s="2"/>
      <c r="M4344" s="4">
        <v>8000</v>
      </c>
      <c r="N4344" s="2"/>
      <c r="O4344" s="4">
        <v>0</v>
      </c>
      <c r="P4344" s="2"/>
      <c r="Q4344" s="4">
        <f t="shared" si="122"/>
        <v>8000</v>
      </c>
      <c r="S4344" s="4"/>
      <c r="T4344" s="15"/>
      <c r="AH4344" s="5"/>
    </row>
    <row r="4345" spans="1:34" s="3" customFormat="1" ht="11.85" customHeight="1" x14ac:dyDescent="0.2">
      <c r="A4345" s="3" t="s">
        <v>1722</v>
      </c>
      <c r="C4345" s="2">
        <v>0</v>
      </c>
      <c r="D4345" s="2"/>
      <c r="E4345" s="2">
        <v>0</v>
      </c>
      <c r="F4345" s="2"/>
      <c r="G4345" s="2">
        <v>0</v>
      </c>
      <c r="H4345" s="2"/>
      <c r="I4345" s="2">
        <v>0</v>
      </c>
      <c r="J4345" s="2"/>
      <c r="K4345" s="4">
        <v>0</v>
      </c>
      <c r="L4345" s="2"/>
      <c r="M4345" s="4">
        <v>2000</v>
      </c>
      <c r="N4345" s="2"/>
      <c r="O4345" s="4">
        <v>0</v>
      </c>
      <c r="P4345" s="2"/>
      <c r="Q4345" s="4">
        <f t="shared" si="122"/>
        <v>2000</v>
      </c>
      <c r="S4345" s="4"/>
      <c r="T4345" s="15"/>
      <c r="AH4345" s="5"/>
    </row>
    <row r="4346" spans="1:34" s="3" customFormat="1" ht="11.85" customHeight="1" x14ac:dyDescent="0.2">
      <c r="A4346" s="3" t="s">
        <v>1723</v>
      </c>
      <c r="C4346" s="2">
        <v>42403.03</v>
      </c>
      <c r="D4346" s="2"/>
      <c r="E4346" s="2">
        <v>12878.98</v>
      </c>
      <c r="F4346" s="2"/>
      <c r="G4346" s="2">
        <v>516.80999999999995</v>
      </c>
      <c r="H4346" s="2"/>
      <c r="I4346" s="2">
        <v>800</v>
      </c>
      <c r="J4346" s="2"/>
      <c r="K4346" s="4">
        <v>800</v>
      </c>
      <c r="L4346" s="2"/>
      <c r="M4346" s="4">
        <v>800</v>
      </c>
      <c r="N4346" s="2"/>
      <c r="O4346" s="4">
        <v>0</v>
      </c>
      <c r="P4346" s="2"/>
      <c r="Q4346" s="4">
        <f t="shared" si="122"/>
        <v>800</v>
      </c>
      <c r="S4346" s="4"/>
      <c r="T4346" s="15"/>
      <c r="AH4346" s="5"/>
    </row>
    <row r="4347" spans="1:34" s="3" customFormat="1" ht="11.85" customHeight="1" x14ac:dyDescent="0.2">
      <c r="A4347" s="3" t="s">
        <v>1724</v>
      </c>
      <c r="C4347" s="2">
        <v>2549.5</v>
      </c>
      <c r="D4347" s="2"/>
      <c r="E4347" s="2">
        <v>474.7</v>
      </c>
      <c r="F4347" s="2"/>
      <c r="G4347" s="2">
        <v>155.85</v>
      </c>
      <c r="H4347" s="2"/>
      <c r="I4347" s="2">
        <v>800</v>
      </c>
      <c r="J4347" s="2"/>
      <c r="K4347" s="4">
        <v>500</v>
      </c>
      <c r="L4347" s="2"/>
      <c r="M4347" s="4">
        <v>800</v>
      </c>
      <c r="N4347" s="2"/>
      <c r="O4347" s="4">
        <v>0</v>
      </c>
      <c r="P4347" s="2"/>
      <c r="Q4347" s="4">
        <f t="shared" si="122"/>
        <v>800</v>
      </c>
      <c r="S4347" s="4"/>
      <c r="T4347" s="15"/>
      <c r="AH4347" s="5"/>
    </row>
    <row r="4348" spans="1:34" ht="11.85" customHeight="1" x14ac:dyDescent="0.2">
      <c r="A4348" s="3" t="s">
        <v>1725</v>
      </c>
      <c r="C4348" s="2">
        <v>5.84</v>
      </c>
      <c r="D4348" s="2"/>
      <c r="E4348" s="2">
        <v>0</v>
      </c>
      <c r="F4348" s="2"/>
      <c r="G4348" s="2">
        <v>0</v>
      </c>
      <c r="H4348" s="2"/>
      <c r="I4348" s="2">
        <v>0</v>
      </c>
      <c r="J4348" s="2"/>
      <c r="K4348" s="4">
        <v>0</v>
      </c>
      <c r="L4348" s="2"/>
      <c r="M4348" s="4">
        <v>0</v>
      </c>
      <c r="N4348" s="2"/>
      <c r="O4348" s="4">
        <v>0</v>
      </c>
      <c r="P4348" s="2"/>
      <c r="Q4348" s="4">
        <f t="shared" si="122"/>
        <v>0</v>
      </c>
      <c r="T4348" s="15"/>
    </row>
    <row r="4349" spans="1:34" ht="11.85" customHeight="1" x14ac:dyDescent="0.2">
      <c r="A4349" s="3" t="s">
        <v>1726</v>
      </c>
      <c r="C4349" s="2">
        <v>24.88</v>
      </c>
      <c r="D4349" s="2"/>
      <c r="E4349" s="2">
        <v>0</v>
      </c>
      <c r="F4349" s="2"/>
      <c r="G4349" s="2">
        <v>0</v>
      </c>
      <c r="H4349" s="2"/>
      <c r="I4349" s="2">
        <v>200</v>
      </c>
      <c r="J4349" s="2"/>
      <c r="K4349" s="4">
        <v>200</v>
      </c>
      <c r="L4349" s="2"/>
      <c r="M4349" s="4">
        <v>200</v>
      </c>
      <c r="N4349" s="2"/>
      <c r="O4349" s="4">
        <v>0</v>
      </c>
      <c r="P4349" s="2"/>
      <c r="Q4349" s="4">
        <f t="shared" si="122"/>
        <v>200</v>
      </c>
      <c r="T4349" s="15"/>
    </row>
    <row r="4350" spans="1:34" ht="11.85" customHeight="1" x14ac:dyDescent="0.2">
      <c r="A4350" s="3" t="s">
        <v>1727</v>
      </c>
      <c r="C4350" s="2">
        <v>0</v>
      </c>
      <c r="D4350" s="2"/>
      <c r="E4350" s="2">
        <v>0</v>
      </c>
      <c r="F4350" s="2"/>
      <c r="G4350" s="2">
        <v>4801.42</v>
      </c>
      <c r="H4350" s="2"/>
      <c r="I4350" s="2">
        <v>0</v>
      </c>
      <c r="J4350" s="2"/>
      <c r="K4350" s="4">
        <v>0</v>
      </c>
      <c r="L4350" s="2"/>
      <c r="M4350" s="4">
        <v>0</v>
      </c>
      <c r="N4350" s="2"/>
      <c r="O4350" s="4">
        <v>0</v>
      </c>
      <c r="P4350" s="2"/>
      <c r="Q4350" s="4">
        <f t="shared" si="122"/>
        <v>0</v>
      </c>
      <c r="T4350" s="15"/>
    </row>
    <row r="4351" spans="1:34" ht="11.85" customHeight="1" x14ac:dyDescent="0.2">
      <c r="A4351" s="3" t="s">
        <v>1728</v>
      </c>
      <c r="C4351" s="2">
        <v>55</v>
      </c>
      <c r="D4351" s="2"/>
      <c r="E4351" s="2">
        <v>1450.58</v>
      </c>
      <c r="F4351" s="2"/>
      <c r="G4351" s="2">
        <v>2106.81</v>
      </c>
      <c r="H4351" s="2"/>
      <c r="I4351" s="2">
        <v>2000</v>
      </c>
      <c r="J4351" s="2"/>
      <c r="K4351" s="4">
        <v>2000</v>
      </c>
      <c r="L4351" s="2"/>
      <c r="M4351" s="4">
        <v>2000</v>
      </c>
      <c r="N4351" s="2"/>
      <c r="O4351" s="4">
        <v>0</v>
      </c>
      <c r="P4351" s="2"/>
      <c r="Q4351" s="4">
        <f t="shared" si="122"/>
        <v>2000</v>
      </c>
      <c r="T4351" s="15"/>
    </row>
    <row r="4352" spans="1:34" ht="11.85" customHeight="1" x14ac:dyDescent="0.2">
      <c r="A4352" s="3" t="s">
        <v>1729</v>
      </c>
      <c r="C4352" s="2">
        <v>1935</v>
      </c>
      <c r="D4352" s="2"/>
      <c r="E4352" s="2">
        <v>1732.94</v>
      </c>
      <c r="F4352" s="2"/>
      <c r="G4352" s="2">
        <v>1125.4000000000001</v>
      </c>
      <c r="H4352" s="2"/>
      <c r="I4352" s="2">
        <v>1800</v>
      </c>
      <c r="J4352" s="2"/>
      <c r="K4352" s="4">
        <v>1800</v>
      </c>
      <c r="L4352" s="2"/>
      <c r="M4352" s="4">
        <v>1800</v>
      </c>
      <c r="N4352" s="2"/>
      <c r="O4352" s="4">
        <v>0</v>
      </c>
      <c r="P4352" s="2"/>
      <c r="Q4352" s="4">
        <f t="shared" si="122"/>
        <v>1800</v>
      </c>
      <c r="T4352" s="15"/>
    </row>
    <row r="4353" spans="1:21" ht="11.85" customHeight="1" x14ac:dyDescent="0.2">
      <c r="A4353" s="3" t="s">
        <v>1730</v>
      </c>
      <c r="C4353" s="2">
        <v>347</v>
      </c>
      <c r="D4353" s="2"/>
      <c r="E4353" s="2">
        <v>396</v>
      </c>
      <c r="F4353" s="2"/>
      <c r="G4353" s="2">
        <v>207</v>
      </c>
      <c r="H4353" s="2"/>
      <c r="I4353" s="2">
        <v>300</v>
      </c>
      <c r="J4353" s="2"/>
      <c r="K4353" s="4">
        <v>300</v>
      </c>
      <c r="L4353" s="2"/>
      <c r="M4353" s="4">
        <v>300</v>
      </c>
      <c r="N4353" s="2"/>
      <c r="O4353" s="4">
        <v>0</v>
      </c>
      <c r="P4353" s="2"/>
      <c r="Q4353" s="4">
        <f t="shared" si="122"/>
        <v>300</v>
      </c>
      <c r="T4353" s="15"/>
    </row>
    <row r="4354" spans="1:21" ht="11.85" hidden="1" customHeight="1" x14ac:dyDescent="0.2">
      <c r="A4354" s="3" t="s">
        <v>1731</v>
      </c>
      <c r="C4354" s="2">
        <v>0</v>
      </c>
      <c r="D4354" s="2"/>
      <c r="E4354" s="2">
        <v>0</v>
      </c>
      <c r="F4354" s="2"/>
      <c r="G4354" s="2">
        <v>0</v>
      </c>
      <c r="H4354" s="2"/>
      <c r="I4354" s="2">
        <v>0</v>
      </c>
      <c r="J4354" s="2"/>
      <c r="K4354" s="4">
        <v>0</v>
      </c>
      <c r="L4354" s="2"/>
      <c r="M4354" s="4">
        <v>0</v>
      </c>
      <c r="N4354" s="2"/>
      <c r="O4354" s="4">
        <v>0</v>
      </c>
      <c r="P4354" s="2"/>
      <c r="Q4354" s="4">
        <f t="shared" si="122"/>
        <v>0</v>
      </c>
      <c r="T4354" s="15"/>
    </row>
    <row r="4355" spans="1:21" ht="11.85" customHeight="1" x14ac:dyDescent="0.2">
      <c r="A4355" s="3" t="s">
        <v>1732</v>
      </c>
      <c r="C4355" s="2">
        <v>61883.37</v>
      </c>
      <c r="D4355" s="2"/>
      <c r="E4355" s="2">
        <v>69287.39</v>
      </c>
      <c r="F4355" s="2"/>
      <c r="G4355" s="2">
        <v>67563.94</v>
      </c>
      <c r="H4355" s="2"/>
      <c r="I4355" s="2">
        <v>70000</v>
      </c>
      <c r="J4355" s="2"/>
      <c r="K4355" s="4">
        <v>70000</v>
      </c>
      <c r="L4355" s="2"/>
      <c r="M4355" s="4">
        <v>70000</v>
      </c>
      <c r="N4355" s="2"/>
      <c r="O4355" s="4">
        <v>0</v>
      </c>
      <c r="P4355" s="2"/>
      <c r="Q4355" s="4">
        <f t="shared" si="122"/>
        <v>70000</v>
      </c>
      <c r="T4355" s="15"/>
    </row>
    <row r="4356" spans="1:21" ht="11.85" customHeight="1" x14ac:dyDescent="0.2">
      <c r="A4356" s="3" t="s">
        <v>1733</v>
      </c>
      <c r="C4356" s="16">
        <v>0</v>
      </c>
      <c r="D4356" s="2"/>
      <c r="E4356" s="16">
        <v>0</v>
      </c>
      <c r="F4356" s="2"/>
      <c r="G4356" s="16">
        <v>0</v>
      </c>
      <c r="H4356" s="2"/>
      <c r="I4356" s="16">
        <v>0</v>
      </c>
      <c r="J4356" s="2"/>
      <c r="K4356" s="17">
        <v>0</v>
      </c>
      <c r="L4356" s="2"/>
      <c r="M4356" s="17">
        <v>0</v>
      </c>
      <c r="N4356" s="2"/>
      <c r="O4356" s="17">
        <v>0</v>
      </c>
      <c r="P4356" s="2"/>
      <c r="Q4356" s="17">
        <f t="shared" si="122"/>
        <v>0</v>
      </c>
      <c r="T4356" s="15"/>
    </row>
    <row r="4357" spans="1:21" ht="11.85" customHeight="1" x14ac:dyDescent="0.2">
      <c r="A4357" s="3" t="s">
        <v>300</v>
      </c>
      <c r="C4357" s="2">
        <f>SUM(C4342:C4356)</f>
        <v>120453.48999999999</v>
      </c>
      <c r="D4357" s="2"/>
      <c r="E4357" s="2">
        <f>SUM(E4342:E4356)</f>
        <v>97591.989999999991</v>
      </c>
      <c r="F4357" s="2"/>
      <c r="G4357" s="2">
        <f>SUM(G4342:G4356)</f>
        <v>88233.63</v>
      </c>
      <c r="H4357" s="2"/>
      <c r="I4357" s="2">
        <f>SUM(I4342:I4356)</f>
        <v>87500</v>
      </c>
      <c r="J4357" s="2"/>
      <c r="K4357" s="4">
        <f>SUM(K4342:K4356)</f>
        <v>87200</v>
      </c>
      <c r="L4357" s="2"/>
      <c r="M4357" s="4">
        <f>SUM(M4342:M4356)</f>
        <v>87500</v>
      </c>
      <c r="N4357" s="2"/>
      <c r="O4357" s="4">
        <f>SUM(O4342:O4356)</f>
        <v>0</v>
      </c>
      <c r="P4357" s="2"/>
      <c r="Q4357" s="4">
        <f>SUM(Q4342:Q4356)</f>
        <v>87500</v>
      </c>
      <c r="T4357" s="15"/>
      <c r="U4357" s="2"/>
    </row>
    <row r="4358" spans="1:21" ht="11.85" customHeight="1" x14ac:dyDescent="0.2">
      <c r="D4358" s="2"/>
      <c r="F4358" s="2"/>
      <c r="H4358" s="2"/>
      <c r="J4358" s="2"/>
      <c r="L4358" s="2"/>
      <c r="N4358" s="2"/>
      <c r="P4358" s="2"/>
      <c r="T4358" s="15"/>
    </row>
    <row r="4359" spans="1:21" ht="11.85" customHeight="1" x14ac:dyDescent="0.2">
      <c r="A4359" s="3" t="s">
        <v>1734</v>
      </c>
      <c r="C4359" s="20">
        <v>0</v>
      </c>
      <c r="D4359" s="2"/>
      <c r="E4359" s="20">
        <v>0</v>
      </c>
      <c r="F4359" s="2"/>
      <c r="G4359" s="20">
        <v>0</v>
      </c>
      <c r="H4359" s="2"/>
      <c r="I4359" s="20">
        <v>0</v>
      </c>
      <c r="J4359" s="2"/>
      <c r="K4359" s="21">
        <v>0</v>
      </c>
      <c r="L4359" s="2"/>
      <c r="M4359" s="21">
        <v>0</v>
      </c>
      <c r="N4359" s="2"/>
      <c r="O4359" s="21">
        <v>0</v>
      </c>
      <c r="P4359" s="2"/>
      <c r="Q4359" s="21">
        <f>M4359+O4359</f>
        <v>0</v>
      </c>
      <c r="T4359" s="15"/>
    </row>
    <row r="4360" spans="1:21" ht="11.85" customHeight="1" x14ac:dyDescent="0.2">
      <c r="A4360" s="3" t="s">
        <v>1735</v>
      </c>
      <c r="C4360" s="16">
        <v>0</v>
      </c>
      <c r="D4360" s="2"/>
      <c r="E4360" s="16">
        <v>0</v>
      </c>
      <c r="F4360" s="2"/>
      <c r="G4360" s="16">
        <v>0</v>
      </c>
      <c r="H4360" s="2"/>
      <c r="I4360" s="16">
        <v>0</v>
      </c>
      <c r="J4360" s="2"/>
      <c r="K4360" s="17">
        <v>0</v>
      </c>
      <c r="L4360" s="2"/>
      <c r="M4360" s="17">
        <v>0</v>
      </c>
      <c r="N4360" s="2"/>
      <c r="O4360" s="17">
        <v>0</v>
      </c>
      <c r="P4360" s="2"/>
      <c r="Q4360" s="17">
        <f>M4360+O4360</f>
        <v>0</v>
      </c>
      <c r="T4360" s="15"/>
    </row>
    <row r="4361" spans="1:21" ht="11.85" customHeight="1" x14ac:dyDescent="0.2">
      <c r="A4361" s="3" t="s">
        <v>303</v>
      </c>
      <c r="C4361" s="2">
        <f>SUM(C4359:C4360)</f>
        <v>0</v>
      </c>
      <c r="D4361" s="2"/>
      <c r="E4361" s="2">
        <f>SUM(E4359:E4360)</f>
        <v>0</v>
      </c>
      <c r="F4361" s="2"/>
      <c r="G4361" s="2">
        <f>SUM(G4359:G4360)</f>
        <v>0</v>
      </c>
      <c r="H4361" s="2"/>
      <c r="I4361" s="2">
        <f>SUM(I4359:I4360)</f>
        <v>0</v>
      </c>
      <c r="J4361" s="2"/>
      <c r="K4361" s="4">
        <f>SUM(K4359:K4360)</f>
        <v>0</v>
      </c>
      <c r="L4361" s="2"/>
      <c r="M4361" s="4">
        <f>SUM(M4359:M4360)</f>
        <v>0</v>
      </c>
      <c r="N4361" s="2"/>
      <c r="O4361" s="4">
        <f>SUM(O4359:O4360)</f>
        <v>0</v>
      </c>
      <c r="P4361" s="2"/>
      <c r="Q4361" s="4">
        <f>SUM(Q4359:Q4360)</f>
        <v>0</v>
      </c>
      <c r="T4361" s="15"/>
    </row>
    <row r="4362" spans="1:21" ht="11.85" customHeight="1" x14ac:dyDescent="0.2">
      <c r="D4362" s="2"/>
      <c r="F4362" s="2"/>
      <c r="H4362" s="2"/>
      <c r="J4362" s="2"/>
      <c r="L4362" s="2"/>
      <c r="N4362" s="2"/>
      <c r="P4362" s="2"/>
    </row>
    <row r="4363" spans="1:21" ht="11.85" customHeight="1" x14ac:dyDescent="0.2">
      <c r="A4363" s="3" t="s">
        <v>1736</v>
      </c>
      <c r="C4363" s="2">
        <f>C4326+C4339+C4357+C4361</f>
        <v>306495.38999999996</v>
      </c>
      <c r="D4363" s="2"/>
      <c r="E4363" s="2">
        <f>E4326+E4339+E4357+E4361</f>
        <v>251390.43</v>
      </c>
      <c r="F4363" s="2"/>
      <c r="G4363" s="2">
        <f>G4326+G4339+G4357+G4361</f>
        <v>242391.09</v>
      </c>
      <c r="H4363" s="2"/>
      <c r="I4363" s="2">
        <f>I4326+I4339+I4357+I4361</f>
        <v>233309</v>
      </c>
      <c r="J4363" s="2"/>
      <c r="K4363" s="4">
        <f>K4326+K4339+K4357+K4361</f>
        <v>233309</v>
      </c>
      <c r="L4363" s="2"/>
      <c r="M4363" s="4">
        <f>M4326+M4339+M4357+M4361</f>
        <v>229590</v>
      </c>
      <c r="N4363" s="2"/>
      <c r="O4363" s="4">
        <f>O4326+O4339+O4357+O4361</f>
        <v>0</v>
      </c>
      <c r="P4363" s="2"/>
      <c r="Q4363" s="4">
        <f>Q4326+Q4339+Q4357+Q4361</f>
        <v>229590</v>
      </c>
      <c r="T4363" s="15"/>
      <c r="U4363" s="2"/>
    </row>
    <row r="4364" spans="1:21" ht="11.85" customHeight="1" x14ac:dyDescent="0.2">
      <c r="D4364" s="2"/>
      <c r="F4364" s="2"/>
      <c r="H4364" s="2"/>
      <c r="J4364" s="2"/>
      <c r="L4364" s="2"/>
      <c r="N4364" s="2"/>
      <c r="P4364" s="2"/>
    </row>
    <row r="4365" spans="1:21" ht="11.85" customHeight="1" x14ac:dyDescent="0.2">
      <c r="D4365" s="2"/>
      <c r="F4365" s="2"/>
      <c r="H4365" s="2"/>
      <c r="J4365" s="2"/>
      <c r="L4365" s="2"/>
      <c r="N4365" s="2"/>
      <c r="P4365" s="2"/>
    </row>
    <row r="4366" spans="1:21" ht="11.85" customHeight="1" x14ac:dyDescent="0.2">
      <c r="D4366" s="2"/>
      <c r="F4366" s="2"/>
      <c r="H4366" s="2"/>
      <c r="J4366" s="2"/>
      <c r="L4366" s="2"/>
      <c r="N4366" s="2"/>
      <c r="P4366" s="2"/>
    </row>
    <row r="4367" spans="1:21" ht="11.85" customHeight="1" x14ac:dyDescent="0.2">
      <c r="D4367" s="2"/>
      <c r="F4367" s="2"/>
      <c r="H4367" s="2"/>
      <c r="J4367" s="2"/>
      <c r="L4367" s="2"/>
      <c r="N4367" s="2"/>
      <c r="P4367" s="2"/>
    </row>
    <row r="4368" spans="1:21" ht="11.85" customHeight="1" x14ac:dyDescent="0.2">
      <c r="D4368" s="2"/>
      <c r="F4368" s="2"/>
      <c r="H4368" s="2"/>
      <c r="J4368" s="2"/>
      <c r="L4368" s="2"/>
      <c r="N4368" s="2"/>
      <c r="P4368" s="2"/>
    </row>
    <row r="4369" spans="1:17" ht="11.85" customHeight="1" x14ac:dyDescent="0.2">
      <c r="D4369" s="2"/>
      <c r="F4369" s="2"/>
      <c r="H4369" s="2"/>
      <c r="J4369" s="2"/>
      <c r="L4369" s="2"/>
      <c r="N4369" s="2"/>
      <c r="P4369" s="2"/>
    </row>
    <row r="4370" spans="1:17" ht="11.85" customHeight="1" x14ac:dyDescent="0.2">
      <c r="D4370" s="2"/>
      <c r="F4370" s="2"/>
      <c r="H4370" s="2"/>
      <c r="J4370" s="2"/>
      <c r="L4370" s="2"/>
      <c r="N4370" s="2"/>
      <c r="P4370" s="2"/>
    </row>
    <row r="4371" spans="1:17" ht="11.85" customHeight="1" x14ac:dyDescent="0.2">
      <c r="D4371" s="2"/>
      <c r="F4371" s="2"/>
      <c r="H4371" s="2"/>
      <c r="J4371" s="2"/>
      <c r="L4371" s="2"/>
      <c r="N4371" s="2"/>
      <c r="P4371" s="2"/>
    </row>
    <row r="4372" spans="1:17" ht="11.85" customHeight="1" x14ac:dyDescent="0.2">
      <c r="D4372" s="2"/>
      <c r="F4372" s="2"/>
      <c r="H4372" s="2"/>
      <c r="J4372" s="2"/>
      <c r="L4372" s="2"/>
      <c r="N4372" s="2"/>
      <c r="P4372" s="2"/>
    </row>
    <row r="4373" spans="1:17" ht="11.85" customHeight="1" x14ac:dyDescent="0.2">
      <c r="D4373" s="2"/>
      <c r="F4373" s="2"/>
      <c r="H4373" s="2"/>
      <c r="J4373" s="2"/>
      <c r="L4373" s="2"/>
      <c r="N4373" s="2"/>
      <c r="P4373" s="2"/>
    </row>
    <row r="4374" spans="1:17" ht="11.85" customHeight="1" x14ac:dyDescent="0.2">
      <c r="A4374" s="1"/>
      <c r="B4374" s="1"/>
      <c r="E4374" s="2" t="str">
        <f>$E$1</f>
        <v>CITY OF BRADY</v>
      </c>
    </row>
    <row r="4375" spans="1:17" ht="11.85" customHeight="1" x14ac:dyDescent="0.2">
      <c r="E4375" s="2" t="str">
        <f>$E$2</f>
        <v>BUDGET REPORT</v>
      </c>
    </row>
    <row r="4376" spans="1:17" ht="11.85" customHeight="1" x14ac:dyDescent="0.2">
      <c r="E4376" s="2" t="str">
        <f>$E$3</f>
        <v>FISCAL YEAR 2017 - 2018</v>
      </c>
    </row>
    <row r="4377" spans="1:17" ht="11.85" customHeight="1" x14ac:dyDescent="0.2">
      <c r="A4377" s="3" t="s">
        <v>1637</v>
      </c>
    </row>
    <row r="4378" spans="1:17" ht="11.85" customHeight="1" x14ac:dyDescent="0.2">
      <c r="A4378" s="3" t="s">
        <v>1737</v>
      </c>
    </row>
    <row r="4379" spans="1:17" ht="11.85" customHeight="1" x14ac:dyDescent="0.2">
      <c r="I4379" s="49" t="str">
        <f>$I$6</f>
        <v>(----- 2016-2017 ------)</v>
      </c>
      <c r="J4379" s="49"/>
      <c r="K4379" s="49"/>
      <c r="L4379" s="8"/>
      <c r="M4379" s="49" t="str">
        <f>$M$6</f>
        <v>2017-2018</v>
      </c>
      <c r="N4379" s="49"/>
      <c r="O4379" s="49"/>
      <c r="P4379" s="49"/>
      <c r="Q4379" s="49"/>
    </row>
    <row r="4380" spans="1:17" ht="11.85" customHeight="1" x14ac:dyDescent="0.2">
      <c r="C4380" s="9" t="str">
        <f>$C$7</f>
        <v>2013-2014</v>
      </c>
      <c r="D4380" s="8"/>
      <c r="E4380" s="9" t="str">
        <f>$E$7</f>
        <v>2014-2015</v>
      </c>
      <c r="F4380" s="8"/>
      <c r="G4380" s="9" t="str">
        <f>$G$7</f>
        <v>2015-2016</v>
      </c>
      <c r="H4380" s="8"/>
      <c r="I4380" s="9" t="s">
        <v>9</v>
      </c>
      <c r="J4380" s="8"/>
      <c r="K4380" s="10" t="str">
        <f>+$K$7</f>
        <v>PROJECTED</v>
      </c>
      <c r="L4380" s="8"/>
      <c r="M4380" s="10" t="str">
        <f>$M$7</f>
        <v>2017-2018</v>
      </c>
      <c r="N4380" s="8"/>
      <c r="O4380" s="10" t="str">
        <f>$O$7</f>
        <v>2017-2018</v>
      </c>
      <c r="P4380" s="8"/>
      <c r="Q4380" s="10" t="str">
        <f>$Q$7</f>
        <v>APPROVED</v>
      </c>
    </row>
    <row r="4381" spans="1:17" ht="11.85" customHeight="1" x14ac:dyDescent="0.2">
      <c r="A4381" s="11" t="s">
        <v>247</v>
      </c>
      <c r="C4381" s="12" t="s">
        <v>12</v>
      </c>
      <c r="D4381" s="8"/>
      <c r="E4381" s="12" t="s">
        <v>12</v>
      </c>
      <c r="F4381" s="8"/>
      <c r="G4381" s="12" t="s">
        <v>12</v>
      </c>
      <c r="H4381" s="8"/>
      <c r="I4381" s="12" t="s">
        <v>13</v>
      </c>
      <c r="J4381" s="8"/>
      <c r="K4381" s="13" t="s">
        <v>13</v>
      </c>
      <c r="L4381" s="8"/>
      <c r="M4381" s="13" t="str">
        <f>$M$8</f>
        <v>BASE</v>
      </c>
      <c r="N4381" s="8"/>
      <c r="O4381" s="13" t="str">
        <f>$O$8</f>
        <v>SUPPLEMENTAL</v>
      </c>
      <c r="P4381" s="8"/>
      <c r="Q4381" s="13" t="str">
        <f>$Q$8</f>
        <v>BUDGET</v>
      </c>
    </row>
    <row r="4382" spans="1:17" ht="11.85" customHeight="1" x14ac:dyDescent="0.2"/>
    <row r="4383" spans="1:17" ht="11.85" customHeight="1" x14ac:dyDescent="0.2">
      <c r="A4383" s="14" t="s">
        <v>260</v>
      </c>
    </row>
    <row r="4384" spans="1:17" ht="11.85" customHeight="1" x14ac:dyDescent="0.2">
      <c r="A4384" s="3" t="s">
        <v>1738</v>
      </c>
      <c r="C4384" s="2">
        <v>0</v>
      </c>
      <c r="D4384" s="2"/>
      <c r="E4384" s="2">
        <v>0</v>
      </c>
      <c r="F4384" s="2"/>
      <c r="G4384" s="2">
        <v>0</v>
      </c>
      <c r="H4384" s="2"/>
      <c r="I4384" s="2">
        <v>0</v>
      </c>
      <c r="J4384" s="2"/>
      <c r="K4384" s="4">
        <v>0</v>
      </c>
      <c r="L4384" s="2"/>
      <c r="M4384" s="4">
        <v>0</v>
      </c>
      <c r="N4384" s="2"/>
      <c r="O4384" s="4">
        <v>0</v>
      </c>
      <c r="P4384" s="2"/>
      <c r="Q4384" s="4">
        <f t="shared" ref="Q4384:Q4425" si="123">M4384+O4384</f>
        <v>0</v>
      </c>
    </row>
    <row r="4385" spans="1:34" ht="11.85" customHeight="1" x14ac:dyDescent="0.2">
      <c r="A4385" s="3" t="s">
        <v>1739</v>
      </c>
      <c r="C4385" s="2">
        <v>0</v>
      </c>
      <c r="D4385" s="2"/>
      <c r="E4385" s="2">
        <v>5345.9</v>
      </c>
      <c r="F4385" s="2"/>
      <c r="G4385" s="2">
        <v>0</v>
      </c>
      <c r="H4385" s="2"/>
      <c r="I4385" s="2">
        <v>0</v>
      </c>
      <c r="J4385" s="2"/>
      <c r="K4385" s="4">
        <v>0</v>
      </c>
      <c r="L4385" s="2"/>
      <c r="M4385" s="4">
        <v>0</v>
      </c>
      <c r="N4385" s="2"/>
      <c r="O4385" s="4">
        <v>0</v>
      </c>
      <c r="P4385" s="2"/>
      <c r="Q4385" s="4">
        <f t="shared" si="123"/>
        <v>0</v>
      </c>
    </row>
    <row r="4386" spans="1:34" ht="11.85" customHeight="1" x14ac:dyDescent="0.2">
      <c r="A4386" s="3" t="s">
        <v>1740</v>
      </c>
      <c r="C4386" s="2">
        <v>0</v>
      </c>
      <c r="D4386" s="2"/>
      <c r="E4386" s="2">
        <v>0</v>
      </c>
      <c r="F4386" s="2"/>
      <c r="G4386" s="2">
        <v>0</v>
      </c>
      <c r="H4386" s="2"/>
      <c r="I4386" s="2">
        <v>0</v>
      </c>
      <c r="J4386" s="2"/>
      <c r="K4386" s="4">
        <v>0</v>
      </c>
      <c r="L4386" s="2"/>
      <c r="M4386" s="4">
        <v>0</v>
      </c>
      <c r="N4386" s="2"/>
      <c r="O4386" s="4">
        <v>0</v>
      </c>
      <c r="P4386" s="2"/>
      <c r="Q4386" s="4">
        <f t="shared" si="123"/>
        <v>0</v>
      </c>
    </row>
    <row r="4387" spans="1:34" ht="11.85" customHeight="1" x14ac:dyDescent="0.2">
      <c r="A4387" s="3" t="s">
        <v>1741</v>
      </c>
      <c r="C4387" s="2">
        <v>0</v>
      </c>
      <c r="D4387" s="2"/>
      <c r="E4387" s="2">
        <v>0</v>
      </c>
      <c r="F4387" s="2"/>
      <c r="G4387" s="2">
        <v>0</v>
      </c>
      <c r="H4387" s="2"/>
      <c r="I4387" s="2">
        <v>0</v>
      </c>
      <c r="J4387" s="2"/>
      <c r="K4387" s="4">
        <v>0</v>
      </c>
      <c r="L4387" s="2"/>
      <c r="M4387" s="4">
        <v>0</v>
      </c>
      <c r="N4387" s="2"/>
      <c r="O4387" s="4">
        <v>0</v>
      </c>
      <c r="P4387" s="2"/>
      <c r="Q4387" s="4">
        <f t="shared" si="123"/>
        <v>0</v>
      </c>
    </row>
    <row r="4388" spans="1:34" ht="11.85" customHeight="1" x14ac:dyDescent="0.2">
      <c r="A4388" s="3" t="s">
        <v>1742</v>
      </c>
      <c r="C4388" s="2">
        <v>0</v>
      </c>
      <c r="D4388" s="2"/>
      <c r="E4388" s="2">
        <v>0</v>
      </c>
      <c r="F4388" s="2"/>
      <c r="G4388" s="2">
        <v>0</v>
      </c>
      <c r="H4388" s="2"/>
      <c r="I4388" s="2">
        <v>0</v>
      </c>
      <c r="J4388" s="2"/>
      <c r="K4388" s="4">
        <v>0</v>
      </c>
      <c r="L4388" s="2"/>
      <c r="M4388" s="4">
        <v>0</v>
      </c>
      <c r="N4388" s="2"/>
      <c r="O4388" s="4">
        <v>0</v>
      </c>
      <c r="P4388" s="2"/>
      <c r="Q4388" s="4">
        <f t="shared" si="123"/>
        <v>0</v>
      </c>
    </row>
    <row r="4389" spans="1:34" ht="11.85" customHeight="1" x14ac:dyDescent="0.2">
      <c r="A4389" s="3" t="s">
        <v>1743</v>
      </c>
      <c r="C4389" s="2">
        <v>0</v>
      </c>
      <c r="D4389" s="2"/>
      <c r="E4389" s="2">
        <v>0</v>
      </c>
      <c r="F4389" s="2"/>
      <c r="G4389" s="2">
        <v>0</v>
      </c>
      <c r="H4389" s="2"/>
      <c r="I4389" s="2">
        <v>0</v>
      </c>
      <c r="J4389" s="2"/>
      <c r="K4389" s="4">
        <v>0</v>
      </c>
      <c r="L4389" s="2"/>
      <c r="M4389" s="4">
        <v>0</v>
      </c>
      <c r="N4389" s="2"/>
      <c r="O4389" s="4">
        <v>0</v>
      </c>
      <c r="P4389" s="2"/>
      <c r="Q4389" s="4">
        <f t="shared" si="123"/>
        <v>0</v>
      </c>
    </row>
    <row r="4390" spans="1:34" ht="11.85" customHeight="1" x14ac:dyDescent="0.2">
      <c r="A4390" s="3" t="s">
        <v>1744</v>
      </c>
      <c r="C4390" s="2">
        <v>0</v>
      </c>
      <c r="D4390" s="2"/>
      <c r="E4390" s="2">
        <v>0</v>
      </c>
      <c r="F4390" s="2"/>
      <c r="G4390" s="2">
        <v>0</v>
      </c>
      <c r="H4390" s="2"/>
      <c r="I4390" s="2">
        <v>0</v>
      </c>
      <c r="J4390" s="2"/>
      <c r="K4390" s="4">
        <v>0</v>
      </c>
      <c r="L4390" s="2"/>
      <c r="M4390" s="4">
        <v>0</v>
      </c>
      <c r="N4390" s="2"/>
      <c r="O4390" s="4">
        <v>0</v>
      </c>
      <c r="P4390" s="2"/>
      <c r="Q4390" s="4">
        <f t="shared" si="123"/>
        <v>0</v>
      </c>
    </row>
    <row r="4391" spans="1:34" ht="11.85" customHeight="1" x14ac:dyDescent="0.2">
      <c r="A4391" s="3" t="s">
        <v>1745</v>
      </c>
      <c r="C4391" s="2">
        <v>0</v>
      </c>
      <c r="D4391" s="2"/>
      <c r="E4391" s="2">
        <v>0</v>
      </c>
      <c r="F4391" s="2"/>
      <c r="G4391" s="2">
        <v>50000</v>
      </c>
      <c r="H4391" s="2"/>
      <c r="I4391" s="2">
        <v>0</v>
      </c>
      <c r="J4391" s="2"/>
      <c r="K4391" s="4">
        <v>0</v>
      </c>
      <c r="L4391" s="2"/>
      <c r="M4391" s="4">
        <v>0</v>
      </c>
      <c r="N4391" s="2"/>
      <c r="O4391" s="4">
        <v>0</v>
      </c>
      <c r="P4391" s="2"/>
      <c r="Q4391" s="4">
        <f t="shared" si="123"/>
        <v>0</v>
      </c>
    </row>
    <row r="4392" spans="1:34" ht="11.85" customHeight="1" x14ac:dyDescent="0.2">
      <c r="A4392" s="3" t="s">
        <v>1746</v>
      </c>
      <c r="C4392" s="2">
        <v>0</v>
      </c>
      <c r="D4392" s="2"/>
      <c r="E4392" s="2">
        <v>0</v>
      </c>
      <c r="F4392" s="2"/>
      <c r="G4392" s="2">
        <v>20020</v>
      </c>
      <c r="H4392" s="2"/>
      <c r="I4392" s="2">
        <v>0</v>
      </c>
      <c r="J4392" s="2"/>
      <c r="K4392" s="4">
        <v>0</v>
      </c>
      <c r="L4392" s="2"/>
      <c r="M4392" s="4">
        <v>0</v>
      </c>
      <c r="N4392" s="2"/>
      <c r="O4392" s="4">
        <v>0</v>
      </c>
      <c r="P4392" s="2"/>
      <c r="Q4392" s="4">
        <f t="shared" si="123"/>
        <v>0</v>
      </c>
    </row>
    <row r="4393" spans="1:34" ht="11.85" customHeight="1" x14ac:dyDescent="0.2">
      <c r="A4393" s="3" t="s">
        <v>1747</v>
      </c>
      <c r="C4393" s="2">
        <v>13441.4</v>
      </c>
      <c r="D4393" s="2"/>
      <c r="E4393" s="2">
        <v>12596.27</v>
      </c>
      <c r="F4393" s="2"/>
      <c r="G4393" s="2">
        <v>5737</v>
      </c>
      <c r="H4393" s="2"/>
      <c r="I4393" s="2">
        <v>0</v>
      </c>
      <c r="J4393" s="2"/>
      <c r="K4393" s="4">
        <v>0</v>
      </c>
      <c r="L4393" s="2"/>
      <c r="M4393" s="4">
        <v>0</v>
      </c>
      <c r="N4393" s="2"/>
      <c r="O4393" s="4">
        <v>0</v>
      </c>
      <c r="P4393" s="2"/>
      <c r="Q4393" s="4">
        <f t="shared" si="123"/>
        <v>0</v>
      </c>
    </row>
    <row r="4394" spans="1:34" ht="11.85" customHeight="1" x14ac:dyDescent="0.2">
      <c r="A4394" s="3" t="s">
        <v>1748</v>
      </c>
      <c r="C4394" s="2">
        <v>0</v>
      </c>
      <c r="D4394" s="2"/>
      <c r="E4394" s="2">
        <v>0</v>
      </c>
      <c r="F4394" s="2"/>
      <c r="G4394" s="2">
        <v>0</v>
      </c>
      <c r="H4394" s="2"/>
      <c r="I4394" s="2">
        <v>158900</v>
      </c>
      <c r="J4394" s="2"/>
      <c r="K4394" s="4">
        <v>0</v>
      </c>
      <c r="L4394" s="2"/>
      <c r="M4394" s="4">
        <v>0</v>
      </c>
      <c r="N4394" s="2"/>
      <c r="O4394" s="4">
        <v>0</v>
      </c>
      <c r="P4394" s="2"/>
      <c r="Q4394" s="4">
        <f t="shared" si="123"/>
        <v>0</v>
      </c>
    </row>
    <row r="4395" spans="1:34" ht="11.85" customHeight="1" x14ac:dyDescent="0.2">
      <c r="A4395" s="3" t="s">
        <v>1749</v>
      </c>
      <c r="C4395" s="2">
        <v>0</v>
      </c>
      <c r="D4395" s="2"/>
      <c r="E4395" s="2">
        <v>0</v>
      </c>
      <c r="F4395" s="2"/>
      <c r="G4395" s="2">
        <v>0</v>
      </c>
      <c r="H4395" s="2"/>
      <c r="I4395" s="2">
        <v>0</v>
      </c>
      <c r="J4395" s="2"/>
      <c r="K4395" s="4">
        <v>0</v>
      </c>
      <c r="L4395" s="2"/>
      <c r="M4395" s="4">
        <v>0</v>
      </c>
      <c r="N4395" s="2"/>
      <c r="O4395" s="4">
        <v>0</v>
      </c>
      <c r="P4395" s="2"/>
      <c r="Q4395" s="4">
        <f t="shared" si="123"/>
        <v>0</v>
      </c>
    </row>
    <row r="4396" spans="1:34" s="6" customFormat="1" ht="11.85" customHeight="1" x14ac:dyDescent="0.2">
      <c r="A4396" s="3" t="s">
        <v>1750</v>
      </c>
      <c r="B4396" s="3"/>
      <c r="C4396" s="2">
        <v>0</v>
      </c>
      <c r="D4396" s="2"/>
      <c r="E4396" s="2">
        <v>0</v>
      </c>
      <c r="F4396" s="2"/>
      <c r="G4396" s="2">
        <v>0</v>
      </c>
      <c r="H4396" s="2"/>
      <c r="I4396" s="2">
        <v>0</v>
      </c>
      <c r="J4396" s="2"/>
      <c r="K4396" s="4">
        <v>0</v>
      </c>
      <c r="L4396" s="2"/>
      <c r="M4396" s="4">
        <v>0</v>
      </c>
      <c r="N4396" s="2"/>
      <c r="O4396" s="4">
        <v>0</v>
      </c>
      <c r="P4396" s="2"/>
      <c r="Q4396" s="4">
        <f t="shared" si="123"/>
        <v>0</v>
      </c>
      <c r="R4396" s="3"/>
      <c r="S4396" s="4"/>
      <c r="T4396" s="7"/>
      <c r="U4396" s="3"/>
      <c r="V4396" s="3"/>
      <c r="W4396" s="3"/>
      <c r="X4396" s="3"/>
      <c r="Y4396" s="3"/>
      <c r="Z4396" s="3"/>
      <c r="AA4396" s="3"/>
      <c r="AB4396" s="3"/>
      <c r="AC4396" s="3"/>
      <c r="AD4396" s="3"/>
      <c r="AE4396" s="3"/>
      <c r="AF4396" s="3"/>
      <c r="AG4396" s="3"/>
      <c r="AH4396" s="5"/>
    </row>
    <row r="4397" spans="1:34" s="6" customFormat="1" ht="11.85" customHeight="1" x14ac:dyDescent="0.2">
      <c r="A4397" s="3" t="s">
        <v>1751</v>
      </c>
      <c r="B4397" s="3"/>
      <c r="C4397" s="2">
        <v>0</v>
      </c>
      <c r="D4397" s="2"/>
      <c r="E4397" s="2">
        <v>0</v>
      </c>
      <c r="F4397" s="2"/>
      <c r="G4397" s="2">
        <v>0</v>
      </c>
      <c r="H4397" s="2"/>
      <c r="I4397" s="2">
        <v>0</v>
      </c>
      <c r="J4397" s="2"/>
      <c r="K4397" s="4">
        <v>0</v>
      </c>
      <c r="L4397" s="2"/>
      <c r="M4397" s="4">
        <v>0</v>
      </c>
      <c r="N4397" s="2"/>
      <c r="O4397" s="4">
        <v>0</v>
      </c>
      <c r="P4397" s="2"/>
      <c r="Q4397" s="4">
        <f t="shared" si="123"/>
        <v>0</v>
      </c>
      <c r="R4397" s="3"/>
      <c r="S4397" s="4"/>
      <c r="T4397" s="7"/>
      <c r="U4397" s="3"/>
      <c r="V4397" s="3"/>
      <c r="W4397" s="3"/>
      <c r="X4397" s="3"/>
      <c r="Y4397" s="3"/>
      <c r="Z4397" s="3"/>
      <c r="AA4397" s="3"/>
      <c r="AB4397" s="3"/>
      <c r="AC4397" s="3"/>
      <c r="AD4397" s="3"/>
      <c r="AE4397" s="3"/>
      <c r="AF4397" s="3"/>
      <c r="AG4397" s="3"/>
      <c r="AH4397" s="5"/>
    </row>
    <row r="4398" spans="1:34" s="6" customFormat="1" ht="11.85" customHeight="1" x14ac:dyDescent="0.2">
      <c r="A4398" s="3" t="s">
        <v>1752</v>
      </c>
      <c r="B4398" s="3"/>
      <c r="C4398" s="2">
        <v>0</v>
      </c>
      <c r="D4398" s="2"/>
      <c r="E4398" s="2">
        <v>23810.65</v>
      </c>
      <c r="F4398" s="2"/>
      <c r="G4398" s="2">
        <v>0</v>
      </c>
      <c r="H4398" s="2"/>
      <c r="I4398" s="2">
        <v>0</v>
      </c>
      <c r="J4398" s="2"/>
      <c r="K4398" s="4">
        <v>0</v>
      </c>
      <c r="L4398" s="2"/>
      <c r="M4398" s="4">
        <v>0</v>
      </c>
      <c r="N4398" s="2"/>
      <c r="O4398" s="4">
        <v>0</v>
      </c>
      <c r="P4398" s="2"/>
      <c r="Q4398" s="4">
        <f t="shared" si="123"/>
        <v>0</v>
      </c>
      <c r="R4398" s="3"/>
      <c r="S4398" s="4"/>
      <c r="T4398" s="7"/>
      <c r="U4398" s="3"/>
      <c r="V4398" s="3"/>
      <c r="W4398" s="3"/>
      <c r="X4398" s="3"/>
      <c r="Y4398" s="3"/>
      <c r="Z4398" s="3"/>
      <c r="AA4398" s="3"/>
      <c r="AB4398" s="3"/>
      <c r="AC4398" s="3"/>
      <c r="AD4398" s="3"/>
      <c r="AE4398" s="3"/>
      <c r="AF4398" s="3"/>
      <c r="AG4398" s="3"/>
      <c r="AH4398" s="5"/>
    </row>
    <row r="4399" spans="1:34" s="6" customFormat="1" ht="11.85" customHeight="1" x14ac:dyDescent="0.2">
      <c r="A4399" s="3" t="s">
        <v>1753</v>
      </c>
      <c r="B4399" s="3"/>
      <c r="C4399" s="2">
        <v>0</v>
      </c>
      <c r="D4399" s="2"/>
      <c r="E4399" s="2">
        <v>4457</v>
      </c>
      <c r="F4399" s="2"/>
      <c r="G4399" s="2">
        <v>23810.65</v>
      </c>
      <c r="H4399" s="2"/>
      <c r="I4399" s="2">
        <v>0</v>
      </c>
      <c r="J4399" s="2"/>
      <c r="K4399" s="4">
        <v>0</v>
      </c>
      <c r="L4399" s="2"/>
      <c r="M4399" s="4">
        <v>0</v>
      </c>
      <c r="N4399" s="2"/>
      <c r="O4399" s="4">
        <v>0</v>
      </c>
      <c r="P4399" s="2"/>
      <c r="Q4399" s="4">
        <f t="shared" si="123"/>
        <v>0</v>
      </c>
      <c r="R4399" s="2"/>
      <c r="S4399" s="4"/>
      <c r="T4399" s="7"/>
      <c r="U4399" s="3"/>
      <c r="V4399" s="3"/>
      <c r="W4399" s="3"/>
      <c r="X4399" s="3"/>
      <c r="Y4399" s="3"/>
      <c r="Z4399" s="3"/>
      <c r="AA4399" s="3"/>
      <c r="AB4399" s="3"/>
      <c r="AC4399" s="3"/>
      <c r="AD4399" s="3"/>
      <c r="AE4399" s="3"/>
      <c r="AF4399" s="3"/>
      <c r="AG4399" s="3"/>
      <c r="AH4399" s="5"/>
    </row>
    <row r="4400" spans="1:34" s="6" customFormat="1" ht="11.85" customHeight="1" x14ac:dyDescent="0.2">
      <c r="A4400" s="3" t="s">
        <v>1754</v>
      </c>
      <c r="B4400" s="3"/>
      <c r="C4400" s="2">
        <v>0</v>
      </c>
      <c r="D4400" s="2"/>
      <c r="E4400" s="2">
        <v>0</v>
      </c>
      <c r="F4400" s="2"/>
      <c r="G4400" s="2">
        <v>0</v>
      </c>
      <c r="H4400" s="2"/>
      <c r="I4400" s="2">
        <v>150000</v>
      </c>
      <c r="J4400" s="2"/>
      <c r="K4400" s="4">
        <v>150000</v>
      </c>
      <c r="L4400" s="2"/>
      <c r="M4400" s="4">
        <v>0</v>
      </c>
      <c r="N4400" s="2"/>
      <c r="O4400" s="4">
        <v>0</v>
      </c>
      <c r="P4400" s="2"/>
      <c r="Q4400" s="4">
        <f t="shared" si="123"/>
        <v>0</v>
      </c>
      <c r="R4400" s="3"/>
      <c r="S4400" s="4"/>
      <c r="T4400" s="7"/>
      <c r="U4400" s="3"/>
      <c r="V4400" s="3"/>
      <c r="W4400" s="3"/>
      <c r="X4400" s="3"/>
      <c r="Y4400" s="3"/>
      <c r="Z4400" s="3"/>
      <c r="AA4400" s="3"/>
      <c r="AB4400" s="3"/>
      <c r="AC4400" s="3"/>
      <c r="AD4400" s="3"/>
      <c r="AE4400" s="3"/>
      <c r="AF4400" s="3"/>
      <c r="AG4400" s="3"/>
      <c r="AH4400" s="5"/>
    </row>
    <row r="4401" spans="1:34" s="6" customFormat="1" ht="11.85" customHeight="1" x14ac:dyDescent="0.2">
      <c r="A4401" s="3" t="s">
        <v>1755</v>
      </c>
      <c r="B4401" s="3"/>
      <c r="C4401" s="2">
        <v>0</v>
      </c>
      <c r="D4401" s="2"/>
      <c r="E4401" s="2">
        <v>0</v>
      </c>
      <c r="F4401" s="2"/>
      <c r="G4401" s="2">
        <v>0</v>
      </c>
      <c r="H4401" s="2"/>
      <c r="I4401" s="2">
        <v>15000</v>
      </c>
      <c r="J4401" s="2"/>
      <c r="K4401" s="4">
        <v>50000</v>
      </c>
      <c r="L4401" s="2"/>
      <c r="M4401" s="4">
        <v>0</v>
      </c>
      <c r="N4401" s="2"/>
      <c r="O4401" s="4">
        <v>0</v>
      </c>
      <c r="P4401" s="2"/>
      <c r="Q4401" s="4">
        <f t="shared" si="123"/>
        <v>0</v>
      </c>
      <c r="R4401" s="3"/>
      <c r="S4401" s="4"/>
      <c r="T4401" s="7"/>
      <c r="U4401" s="3"/>
      <c r="V4401" s="3"/>
      <c r="W4401" s="3"/>
      <c r="X4401" s="3"/>
      <c r="Y4401" s="3"/>
      <c r="Z4401" s="3"/>
      <c r="AA4401" s="3"/>
      <c r="AB4401" s="3"/>
      <c r="AC4401" s="3"/>
      <c r="AD4401" s="3"/>
      <c r="AE4401" s="3"/>
      <c r="AF4401" s="3"/>
      <c r="AG4401" s="3"/>
      <c r="AH4401" s="5"/>
    </row>
    <row r="4402" spans="1:34" s="6" customFormat="1" ht="11.85" customHeight="1" x14ac:dyDescent="0.2">
      <c r="A4402" s="3" t="s">
        <v>1756</v>
      </c>
      <c r="B4402" s="3"/>
      <c r="C4402" s="2">
        <v>0</v>
      </c>
      <c r="D4402" s="2"/>
      <c r="E4402" s="2">
        <v>0</v>
      </c>
      <c r="F4402" s="2"/>
      <c r="G4402" s="2">
        <v>0</v>
      </c>
      <c r="H4402" s="2"/>
      <c r="I4402" s="2">
        <v>0</v>
      </c>
      <c r="J4402" s="2"/>
      <c r="K4402" s="4">
        <v>0</v>
      </c>
      <c r="L4402" s="2"/>
      <c r="M4402" s="4">
        <v>0</v>
      </c>
      <c r="N4402" s="2"/>
      <c r="O4402" s="4">
        <v>0</v>
      </c>
      <c r="P4402" s="2"/>
      <c r="Q4402" s="4">
        <f t="shared" si="123"/>
        <v>0</v>
      </c>
      <c r="R4402" s="3"/>
      <c r="S4402" s="4"/>
      <c r="T4402" s="7"/>
      <c r="U4402" s="3"/>
      <c r="V4402" s="3"/>
      <c r="W4402" s="3"/>
      <c r="X4402" s="3"/>
      <c r="Y4402" s="3"/>
      <c r="Z4402" s="3"/>
      <c r="AA4402" s="3"/>
      <c r="AB4402" s="3"/>
      <c r="AC4402" s="3"/>
      <c r="AD4402" s="3"/>
      <c r="AE4402" s="3"/>
      <c r="AF4402" s="3"/>
      <c r="AG4402" s="3"/>
      <c r="AH4402" s="5"/>
    </row>
    <row r="4403" spans="1:34" s="6" customFormat="1" ht="11.85" customHeight="1" x14ac:dyDescent="0.2">
      <c r="A4403" s="3" t="s">
        <v>1757</v>
      </c>
      <c r="B4403" s="3"/>
      <c r="C4403" s="2">
        <v>0</v>
      </c>
      <c r="D4403" s="2"/>
      <c r="E4403" s="2">
        <v>0</v>
      </c>
      <c r="F4403" s="2"/>
      <c r="G4403" s="2">
        <v>0</v>
      </c>
      <c r="H4403" s="2"/>
      <c r="I4403" s="2">
        <v>0</v>
      </c>
      <c r="J4403" s="2"/>
      <c r="K4403" s="4">
        <v>0</v>
      </c>
      <c r="L4403" s="2"/>
      <c r="M4403" s="4">
        <v>0</v>
      </c>
      <c r="N4403" s="2"/>
      <c r="O4403" s="4">
        <v>0</v>
      </c>
      <c r="P4403" s="2"/>
      <c r="Q4403" s="4">
        <f t="shared" si="123"/>
        <v>0</v>
      </c>
      <c r="R4403" s="3"/>
      <c r="S4403" s="4"/>
      <c r="T4403" s="7"/>
      <c r="U4403" s="3"/>
      <c r="V4403" s="3"/>
      <c r="W4403" s="3"/>
      <c r="X4403" s="3"/>
      <c r="Y4403" s="3"/>
      <c r="Z4403" s="3"/>
      <c r="AA4403" s="3"/>
      <c r="AB4403" s="3"/>
      <c r="AC4403" s="3"/>
      <c r="AD4403" s="3"/>
      <c r="AE4403" s="3"/>
      <c r="AF4403" s="3"/>
      <c r="AG4403" s="3"/>
      <c r="AH4403" s="5"/>
    </row>
    <row r="4404" spans="1:34" s="6" customFormat="1" ht="11.85" customHeight="1" x14ac:dyDescent="0.2">
      <c r="A4404" s="3" t="s">
        <v>1758</v>
      </c>
      <c r="B4404" s="3"/>
      <c r="C4404" s="2">
        <v>0</v>
      </c>
      <c r="D4404" s="2"/>
      <c r="E4404" s="2">
        <v>0</v>
      </c>
      <c r="F4404" s="2"/>
      <c r="G4404" s="2">
        <v>0</v>
      </c>
      <c r="H4404" s="2"/>
      <c r="I4404" s="2">
        <v>200000</v>
      </c>
      <c r="J4404" s="2"/>
      <c r="K4404" s="4">
        <v>0</v>
      </c>
      <c r="L4404" s="2"/>
      <c r="M4404" s="4">
        <v>180000</v>
      </c>
      <c r="N4404" s="2"/>
      <c r="O4404" s="4">
        <v>0</v>
      </c>
      <c r="P4404" s="2"/>
      <c r="Q4404" s="4">
        <f t="shared" si="123"/>
        <v>180000</v>
      </c>
      <c r="R4404" s="3"/>
      <c r="S4404" s="4"/>
      <c r="T4404" s="7"/>
      <c r="U4404" s="3"/>
      <c r="V4404" s="3"/>
      <c r="W4404" s="3"/>
      <c r="X4404" s="3"/>
      <c r="Y4404" s="3"/>
      <c r="Z4404" s="3"/>
      <c r="AA4404" s="3"/>
      <c r="AB4404" s="3"/>
      <c r="AC4404" s="3"/>
      <c r="AD4404" s="3"/>
      <c r="AE4404" s="3"/>
      <c r="AF4404" s="3"/>
      <c r="AG4404" s="3"/>
      <c r="AH4404" s="5"/>
    </row>
    <row r="4405" spans="1:34" s="6" customFormat="1" ht="11.85" customHeight="1" x14ac:dyDescent="0.2">
      <c r="A4405" s="3" t="s">
        <v>1759</v>
      </c>
      <c r="B4405" s="3"/>
      <c r="C4405" s="2">
        <v>0</v>
      </c>
      <c r="D4405" s="2"/>
      <c r="E4405" s="2">
        <v>0</v>
      </c>
      <c r="F4405" s="2"/>
      <c r="G4405" s="2">
        <v>0</v>
      </c>
      <c r="H4405" s="2"/>
      <c r="I4405" s="2">
        <v>20000</v>
      </c>
      <c r="J4405" s="2"/>
      <c r="K4405" s="4">
        <v>0</v>
      </c>
      <c r="L4405" s="2"/>
      <c r="M4405" s="4">
        <v>20000</v>
      </c>
      <c r="N4405" s="2"/>
      <c r="O4405" s="4">
        <v>0</v>
      </c>
      <c r="P4405" s="2"/>
      <c r="Q4405" s="4">
        <f t="shared" si="123"/>
        <v>20000</v>
      </c>
      <c r="R4405" s="3"/>
      <c r="S4405" s="4"/>
      <c r="T4405" s="7"/>
      <c r="U4405" s="3"/>
      <c r="V4405" s="3"/>
      <c r="W4405" s="3"/>
      <c r="X4405" s="3"/>
      <c r="Y4405" s="3"/>
      <c r="Z4405" s="3"/>
      <c r="AA4405" s="3"/>
      <c r="AB4405" s="3"/>
      <c r="AC4405" s="3"/>
      <c r="AD4405" s="3"/>
      <c r="AE4405" s="3"/>
      <c r="AF4405" s="3"/>
      <c r="AG4405" s="3"/>
      <c r="AH4405" s="5"/>
    </row>
    <row r="4406" spans="1:34" s="6" customFormat="1" ht="11.85" customHeight="1" x14ac:dyDescent="0.2">
      <c r="A4406" s="3" t="s">
        <v>1760</v>
      </c>
      <c r="B4406" s="3"/>
      <c r="C4406" s="2">
        <v>0</v>
      </c>
      <c r="D4406" s="2"/>
      <c r="E4406" s="2">
        <v>0</v>
      </c>
      <c r="F4406" s="2"/>
      <c r="G4406" s="2">
        <v>0</v>
      </c>
      <c r="H4406" s="2"/>
      <c r="I4406" s="2">
        <v>0</v>
      </c>
      <c r="J4406" s="2"/>
      <c r="K4406" s="4">
        <v>0</v>
      </c>
      <c r="L4406" s="2"/>
      <c r="M4406" s="4">
        <v>0</v>
      </c>
      <c r="N4406" s="2"/>
      <c r="O4406" s="4">
        <v>0</v>
      </c>
      <c r="P4406" s="2"/>
      <c r="Q4406" s="4">
        <f t="shared" si="123"/>
        <v>0</v>
      </c>
      <c r="R4406" s="3"/>
      <c r="S4406" s="4"/>
      <c r="T4406" s="7"/>
      <c r="U4406" s="3"/>
      <c r="V4406" s="3"/>
      <c r="W4406" s="3"/>
      <c r="X4406" s="3"/>
      <c r="Y4406" s="3"/>
      <c r="Z4406" s="3"/>
      <c r="AA4406" s="3"/>
      <c r="AB4406" s="3"/>
      <c r="AC4406" s="3"/>
      <c r="AD4406" s="3"/>
      <c r="AE4406" s="3"/>
      <c r="AF4406" s="3"/>
      <c r="AG4406" s="3"/>
      <c r="AH4406" s="5"/>
    </row>
    <row r="4407" spans="1:34" s="6" customFormat="1" ht="11.85" customHeight="1" x14ac:dyDescent="0.2">
      <c r="A4407" s="3" t="s">
        <v>1761</v>
      </c>
      <c r="B4407" s="3"/>
      <c r="C4407" s="2">
        <v>0</v>
      </c>
      <c r="D4407" s="2"/>
      <c r="E4407" s="2">
        <v>0</v>
      </c>
      <c r="F4407" s="2"/>
      <c r="G4407" s="2">
        <v>0</v>
      </c>
      <c r="H4407" s="2"/>
      <c r="I4407" s="2">
        <v>0</v>
      </c>
      <c r="J4407" s="2"/>
      <c r="K4407" s="4">
        <v>0</v>
      </c>
      <c r="L4407" s="2"/>
      <c r="M4407" s="4">
        <v>0</v>
      </c>
      <c r="N4407" s="2"/>
      <c r="O4407" s="4">
        <v>0</v>
      </c>
      <c r="P4407" s="2"/>
      <c r="Q4407" s="4">
        <f t="shared" si="123"/>
        <v>0</v>
      </c>
      <c r="R4407" s="3"/>
      <c r="S4407" s="4"/>
      <c r="T4407" s="7"/>
      <c r="U4407" s="3"/>
      <c r="V4407" s="3"/>
      <c r="W4407" s="3"/>
      <c r="X4407" s="3"/>
      <c r="Y4407" s="3"/>
      <c r="Z4407" s="3"/>
      <c r="AA4407" s="3"/>
      <c r="AB4407" s="3"/>
      <c r="AC4407" s="3"/>
      <c r="AD4407" s="3"/>
      <c r="AE4407" s="3"/>
      <c r="AF4407" s="3"/>
      <c r="AG4407" s="3"/>
      <c r="AH4407" s="5"/>
    </row>
    <row r="4408" spans="1:34" s="6" customFormat="1" ht="11.85" customHeight="1" x14ac:dyDescent="0.2">
      <c r="A4408" s="3" t="s">
        <v>1762</v>
      </c>
      <c r="B4408" s="3"/>
      <c r="C4408" s="2">
        <v>0</v>
      </c>
      <c r="D4408" s="2"/>
      <c r="E4408" s="2">
        <v>0</v>
      </c>
      <c r="F4408" s="2"/>
      <c r="G4408" s="2">
        <v>0</v>
      </c>
      <c r="H4408" s="2"/>
      <c r="I4408" s="2">
        <v>0</v>
      </c>
      <c r="J4408" s="2"/>
      <c r="K4408" s="4">
        <v>0</v>
      </c>
      <c r="L4408" s="2"/>
      <c r="M4408" s="4">
        <v>0</v>
      </c>
      <c r="N4408" s="2"/>
      <c r="O4408" s="4">
        <v>0</v>
      </c>
      <c r="P4408" s="2"/>
      <c r="Q4408" s="4">
        <f t="shared" si="123"/>
        <v>0</v>
      </c>
      <c r="R4408" s="3"/>
      <c r="S4408" s="4"/>
      <c r="T4408" s="7"/>
      <c r="U4408" s="3"/>
      <c r="V4408" s="3"/>
      <c r="W4408" s="3"/>
      <c r="X4408" s="3"/>
      <c r="Y4408" s="3"/>
      <c r="Z4408" s="3"/>
      <c r="AA4408" s="3"/>
      <c r="AB4408" s="3"/>
      <c r="AC4408" s="3"/>
      <c r="AD4408" s="3"/>
      <c r="AE4408" s="3"/>
      <c r="AF4408" s="3"/>
      <c r="AG4408" s="3"/>
      <c r="AH4408" s="5"/>
    </row>
    <row r="4409" spans="1:34" s="6" customFormat="1" ht="11.85" customHeight="1" x14ac:dyDescent="0.2">
      <c r="A4409" s="3" t="s">
        <v>1763</v>
      </c>
      <c r="B4409" s="3"/>
      <c r="C4409" s="2">
        <v>10537.5</v>
      </c>
      <c r="D4409" s="2"/>
      <c r="E4409" s="2">
        <v>2212.5</v>
      </c>
      <c r="F4409" s="2"/>
      <c r="G4409" s="2">
        <v>246.5</v>
      </c>
      <c r="H4409" s="2"/>
      <c r="I4409" s="2">
        <v>37500</v>
      </c>
      <c r="J4409" s="2"/>
      <c r="K4409" s="4">
        <v>95500</v>
      </c>
      <c r="L4409" s="2"/>
      <c r="M4409" s="4">
        <v>0</v>
      </c>
      <c r="N4409" s="2"/>
      <c r="O4409" s="4">
        <v>0</v>
      </c>
      <c r="P4409" s="2"/>
      <c r="Q4409" s="4">
        <f t="shared" si="123"/>
        <v>0</v>
      </c>
      <c r="R4409" s="3"/>
      <c r="S4409" s="4"/>
      <c r="T4409" s="7"/>
      <c r="U4409" s="3"/>
      <c r="V4409" s="3"/>
      <c r="W4409" s="3"/>
      <c r="X4409" s="3"/>
      <c r="Y4409" s="3"/>
      <c r="Z4409" s="3"/>
      <c r="AA4409" s="3"/>
      <c r="AB4409" s="3"/>
      <c r="AC4409" s="3"/>
      <c r="AD4409" s="3"/>
      <c r="AE4409" s="3"/>
      <c r="AF4409" s="3"/>
      <c r="AG4409" s="3"/>
      <c r="AH4409" s="5"/>
    </row>
    <row r="4410" spans="1:34" s="6" customFormat="1" ht="11.85" customHeight="1" x14ac:dyDescent="0.2">
      <c r="A4410" s="3" t="s">
        <v>1764</v>
      </c>
      <c r="B4410" s="3"/>
      <c r="C4410" s="2">
        <v>3512.5</v>
      </c>
      <c r="D4410" s="2"/>
      <c r="E4410" s="2">
        <v>737.5</v>
      </c>
      <c r="F4410" s="2"/>
      <c r="G4410" s="2">
        <v>71.5</v>
      </c>
      <c r="H4410" s="2"/>
      <c r="I4410" s="2">
        <v>12500</v>
      </c>
      <c r="J4410" s="2"/>
      <c r="K4410" s="4">
        <v>31850</v>
      </c>
      <c r="L4410" s="2"/>
      <c r="M4410" s="4">
        <v>0</v>
      </c>
      <c r="N4410" s="2"/>
      <c r="O4410" s="4">
        <v>0</v>
      </c>
      <c r="P4410" s="2"/>
      <c r="Q4410" s="4">
        <f t="shared" si="123"/>
        <v>0</v>
      </c>
      <c r="R4410" s="3"/>
      <c r="S4410" s="4"/>
      <c r="T4410" s="7"/>
      <c r="U4410" s="3"/>
      <c r="V4410" s="3"/>
      <c r="W4410" s="3"/>
      <c r="X4410" s="3"/>
      <c r="Y4410" s="3"/>
      <c r="Z4410" s="3"/>
      <c r="AA4410" s="3"/>
      <c r="AB4410" s="3"/>
      <c r="AC4410" s="3"/>
      <c r="AD4410" s="3"/>
      <c r="AE4410" s="3"/>
      <c r="AF4410" s="3"/>
      <c r="AG4410" s="3"/>
      <c r="AH4410" s="5"/>
    </row>
    <row r="4411" spans="1:34" s="6" customFormat="1" ht="11.85" customHeight="1" x14ac:dyDescent="0.2">
      <c r="A4411" s="3" t="s">
        <v>1765</v>
      </c>
      <c r="B4411" s="3"/>
      <c r="C4411" s="2">
        <v>0</v>
      </c>
      <c r="D4411" s="2"/>
      <c r="E4411" s="2">
        <v>0</v>
      </c>
      <c r="F4411" s="2"/>
      <c r="G4411" s="2">
        <v>0</v>
      </c>
      <c r="H4411" s="2"/>
      <c r="I4411" s="2">
        <v>150000</v>
      </c>
      <c r="J4411" s="2"/>
      <c r="K4411" s="4">
        <v>50000</v>
      </c>
      <c r="L4411" s="2"/>
      <c r="M4411" s="4">
        <v>350000</v>
      </c>
      <c r="N4411" s="2"/>
      <c r="O4411" s="4">
        <v>0</v>
      </c>
      <c r="P4411" s="2"/>
      <c r="Q4411" s="4">
        <f t="shared" si="123"/>
        <v>350000</v>
      </c>
      <c r="R4411" s="3"/>
      <c r="S4411" s="4"/>
      <c r="T4411" s="7"/>
      <c r="U4411" s="3"/>
      <c r="V4411" s="3"/>
      <c r="W4411" s="3"/>
      <c r="X4411" s="3"/>
      <c r="Y4411" s="3"/>
      <c r="Z4411" s="3"/>
      <c r="AA4411" s="3"/>
      <c r="AB4411" s="3"/>
      <c r="AC4411" s="3"/>
      <c r="AD4411" s="3"/>
      <c r="AE4411" s="3"/>
      <c r="AF4411" s="3"/>
      <c r="AG4411" s="3"/>
      <c r="AH4411" s="5"/>
    </row>
    <row r="4412" spans="1:34" ht="11.85" customHeight="1" x14ac:dyDescent="0.2">
      <c r="A4412" s="3" t="s">
        <v>1766</v>
      </c>
      <c r="C4412" s="2">
        <v>0</v>
      </c>
      <c r="D4412" s="2"/>
      <c r="E4412" s="2">
        <v>0</v>
      </c>
      <c r="F4412" s="2"/>
      <c r="G4412" s="2">
        <v>0</v>
      </c>
      <c r="H4412" s="2"/>
      <c r="I4412" s="2">
        <v>150000</v>
      </c>
      <c r="J4412" s="2"/>
      <c r="K4412" s="4">
        <v>50000</v>
      </c>
      <c r="L4412" s="2"/>
      <c r="M4412" s="4">
        <v>361000</v>
      </c>
      <c r="N4412" s="2"/>
      <c r="O4412" s="4">
        <v>0</v>
      </c>
      <c r="P4412" s="2"/>
      <c r="Q4412" s="4">
        <f t="shared" si="123"/>
        <v>361000</v>
      </c>
    </row>
    <row r="4413" spans="1:34" ht="11.85" customHeight="1" x14ac:dyDescent="0.2">
      <c r="A4413" s="3" t="s">
        <v>1767</v>
      </c>
      <c r="C4413" s="2">
        <v>0</v>
      </c>
      <c r="D4413" s="2"/>
      <c r="E4413" s="2">
        <v>22728</v>
      </c>
      <c r="F4413" s="2"/>
      <c r="G4413" s="2">
        <v>177272.17</v>
      </c>
      <c r="H4413" s="2"/>
      <c r="I4413" s="2">
        <v>0</v>
      </c>
      <c r="J4413" s="2"/>
      <c r="K4413" s="4">
        <v>0</v>
      </c>
      <c r="L4413" s="2"/>
      <c r="M4413" s="4">
        <v>0</v>
      </c>
      <c r="N4413" s="2"/>
      <c r="O4413" s="4">
        <v>0</v>
      </c>
      <c r="P4413" s="2"/>
      <c r="Q4413" s="4">
        <f t="shared" si="123"/>
        <v>0</v>
      </c>
    </row>
    <row r="4414" spans="1:34" ht="11.85" customHeight="1" x14ac:dyDescent="0.2">
      <c r="A4414" s="3" t="s">
        <v>1768</v>
      </c>
      <c r="C4414" s="2">
        <v>0</v>
      </c>
      <c r="D4414" s="2"/>
      <c r="E4414" s="2">
        <v>5682</v>
      </c>
      <c r="F4414" s="2"/>
      <c r="G4414" s="2">
        <v>88833.83</v>
      </c>
      <c r="H4414" s="2"/>
      <c r="I4414" s="2">
        <v>0</v>
      </c>
      <c r="J4414" s="2"/>
      <c r="K4414" s="4">
        <v>20000</v>
      </c>
      <c r="L4414" s="2"/>
      <c r="M4414" s="4">
        <v>0</v>
      </c>
      <c r="N4414" s="2"/>
      <c r="O4414" s="4">
        <v>0</v>
      </c>
      <c r="P4414" s="2"/>
      <c r="Q4414" s="4">
        <f t="shared" si="123"/>
        <v>0</v>
      </c>
    </row>
    <row r="4415" spans="1:34" ht="11.85" customHeight="1" x14ac:dyDescent="0.2">
      <c r="A4415" s="3" t="s">
        <v>1769</v>
      </c>
      <c r="C4415" s="2">
        <v>0</v>
      </c>
      <c r="D4415" s="2"/>
      <c r="E4415" s="2">
        <v>0</v>
      </c>
      <c r="F4415" s="2"/>
      <c r="G4415" s="2">
        <v>0</v>
      </c>
      <c r="H4415" s="2"/>
      <c r="I4415" s="2">
        <v>75000</v>
      </c>
      <c r="J4415" s="2"/>
      <c r="K4415" s="4">
        <v>75000</v>
      </c>
      <c r="L4415" s="2"/>
      <c r="M4415" s="4">
        <v>0</v>
      </c>
      <c r="N4415" s="2"/>
      <c r="O4415" s="4">
        <v>0</v>
      </c>
      <c r="P4415" s="2"/>
      <c r="Q4415" s="4">
        <f t="shared" si="123"/>
        <v>0</v>
      </c>
    </row>
    <row r="4416" spans="1:34" ht="11.85" customHeight="1" x14ac:dyDescent="0.2">
      <c r="A4416" s="3" t="s">
        <v>1770</v>
      </c>
      <c r="C4416" s="16">
        <v>0</v>
      </c>
      <c r="D4416" s="2"/>
      <c r="E4416" s="16">
        <v>0</v>
      </c>
      <c r="F4416" s="2"/>
      <c r="G4416" s="16">
        <v>0</v>
      </c>
      <c r="H4416" s="2"/>
      <c r="I4416" s="16">
        <v>75000</v>
      </c>
      <c r="J4416" s="2"/>
      <c r="K4416" s="17">
        <v>75000</v>
      </c>
      <c r="L4416" s="2"/>
      <c r="M4416" s="17">
        <v>0</v>
      </c>
      <c r="N4416" s="2"/>
      <c r="O4416" s="17">
        <v>0</v>
      </c>
      <c r="P4416" s="2"/>
      <c r="Q4416" s="17">
        <f t="shared" si="123"/>
        <v>0</v>
      </c>
    </row>
    <row r="4417" spans="1:21" ht="11.85" hidden="1" customHeight="1" x14ac:dyDescent="0.2">
      <c r="A4417" s="3" t="s">
        <v>1771</v>
      </c>
      <c r="C4417" s="2">
        <v>0</v>
      </c>
      <c r="D4417" s="2"/>
      <c r="E4417" s="2">
        <v>0</v>
      </c>
      <c r="F4417" s="2"/>
      <c r="G4417" s="2">
        <v>0</v>
      </c>
      <c r="H4417" s="2"/>
      <c r="I4417" s="2">
        <v>0</v>
      </c>
      <c r="J4417" s="2"/>
      <c r="K4417" s="4">
        <v>0</v>
      </c>
      <c r="L4417" s="2"/>
      <c r="M4417" s="4">
        <v>0</v>
      </c>
      <c r="N4417" s="2"/>
      <c r="O4417" s="4">
        <v>0</v>
      </c>
      <c r="P4417" s="2"/>
      <c r="Q4417" s="4">
        <f t="shared" si="123"/>
        <v>0</v>
      </c>
    </row>
    <row r="4418" spans="1:21" ht="11.85" hidden="1" customHeight="1" x14ac:dyDescent="0.2">
      <c r="A4418" s="3" t="s">
        <v>1772</v>
      </c>
      <c r="C4418" s="2">
        <v>0</v>
      </c>
      <c r="D4418" s="2"/>
      <c r="E4418" s="2">
        <v>0</v>
      </c>
      <c r="F4418" s="2"/>
      <c r="G4418" s="2">
        <v>0</v>
      </c>
      <c r="H4418" s="2"/>
      <c r="I4418" s="2">
        <v>0</v>
      </c>
      <c r="J4418" s="2"/>
      <c r="K4418" s="4">
        <v>0</v>
      </c>
      <c r="L4418" s="2"/>
      <c r="M4418" s="4">
        <v>0</v>
      </c>
      <c r="N4418" s="2"/>
      <c r="O4418" s="4">
        <v>0</v>
      </c>
      <c r="P4418" s="2"/>
      <c r="Q4418" s="4">
        <v>0</v>
      </c>
    </row>
    <row r="4419" spans="1:21" ht="11.85" hidden="1" customHeight="1" x14ac:dyDescent="0.2">
      <c r="A4419" s="3" t="s">
        <v>1773</v>
      </c>
      <c r="C4419" s="2">
        <v>0</v>
      </c>
      <c r="D4419" s="2"/>
      <c r="E4419" s="2">
        <v>0</v>
      </c>
      <c r="F4419" s="2"/>
      <c r="G4419" s="2">
        <v>0</v>
      </c>
      <c r="H4419" s="2"/>
      <c r="I4419" s="2">
        <v>0</v>
      </c>
      <c r="J4419" s="2"/>
      <c r="K4419" s="4">
        <v>0</v>
      </c>
      <c r="L4419" s="2"/>
      <c r="M4419" s="4">
        <v>0</v>
      </c>
      <c r="N4419" s="2"/>
      <c r="O4419" s="4">
        <v>0</v>
      </c>
      <c r="P4419" s="2"/>
      <c r="Q4419" s="4">
        <f t="shared" si="123"/>
        <v>0</v>
      </c>
    </row>
    <row r="4420" spans="1:21" ht="11.85" hidden="1" customHeight="1" x14ac:dyDescent="0.2">
      <c r="A4420" s="3" t="s">
        <v>1774</v>
      </c>
      <c r="C4420" s="2">
        <v>0</v>
      </c>
      <c r="D4420" s="2"/>
      <c r="E4420" s="2">
        <v>0</v>
      </c>
      <c r="F4420" s="2"/>
      <c r="G4420" s="2">
        <v>0</v>
      </c>
      <c r="H4420" s="2"/>
      <c r="I4420" s="2">
        <v>0</v>
      </c>
      <c r="J4420" s="2"/>
      <c r="K4420" s="4">
        <v>0</v>
      </c>
      <c r="L4420" s="2"/>
      <c r="M4420" s="4">
        <v>0</v>
      </c>
      <c r="N4420" s="2"/>
      <c r="O4420" s="4">
        <v>0</v>
      </c>
      <c r="P4420" s="2"/>
      <c r="Q4420" s="4">
        <f t="shared" si="123"/>
        <v>0</v>
      </c>
    </row>
    <row r="4421" spans="1:21" ht="11.85" hidden="1" customHeight="1" x14ac:dyDescent="0.2">
      <c r="A4421" s="3" t="s">
        <v>1775</v>
      </c>
      <c r="C4421" s="2">
        <v>0</v>
      </c>
      <c r="D4421" s="2"/>
      <c r="E4421" s="2">
        <v>0</v>
      </c>
      <c r="F4421" s="2"/>
      <c r="G4421" s="2">
        <v>0</v>
      </c>
      <c r="H4421" s="2"/>
      <c r="I4421" s="2">
        <v>0</v>
      </c>
      <c r="J4421" s="2"/>
      <c r="K4421" s="4">
        <v>0</v>
      </c>
      <c r="L4421" s="2"/>
      <c r="M4421" s="4">
        <v>0</v>
      </c>
      <c r="N4421" s="2"/>
      <c r="O4421" s="4">
        <v>0</v>
      </c>
      <c r="P4421" s="2"/>
      <c r="Q4421" s="4">
        <f t="shared" si="123"/>
        <v>0</v>
      </c>
    </row>
    <row r="4422" spans="1:21" ht="11.85" hidden="1" customHeight="1" x14ac:dyDescent="0.2">
      <c r="A4422" s="3" t="s">
        <v>1776</v>
      </c>
      <c r="C4422" s="20">
        <v>0</v>
      </c>
      <c r="D4422" s="2"/>
      <c r="E4422" s="20">
        <v>0</v>
      </c>
      <c r="F4422" s="2"/>
      <c r="G4422" s="20">
        <v>0</v>
      </c>
      <c r="H4422" s="2"/>
      <c r="I4422" s="20">
        <v>0</v>
      </c>
      <c r="J4422" s="2"/>
      <c r="K4422" s="21">
        <v>0</v>
      </c>
      <c r="L4422" s="2"/>
      <c r="M4422" s="21">
        <v>0</v>
      </c>
      <c r="N4422" s="2"/>
      <c r="O4422" s="21">
        <v>0</v>
      </c>
      <c r="P4422" s="2"/>
      <c r="Q4422" s="21">
        <f t="shared" si="123"/>
        <v>0</v>
      </c>
    </row>
    <row r="4423" spans="1:21" ht="11.85" hidden="1" customHeight="1" x14ac:dyDescent="0.2">
      <c r="A4423" s="3" t="s">
        <v>1777</v>
      </c>
      <c r="C4423" s="20">
        <v>0</v>
      </c>
      <c r="D4423" s="2"/>
      <c r="E4423" s="20">
        <v>0</v>
      </c>
      <c r="F4423" s="2"/>
      <c r="G4423" s="20">
        <v>0</v>
      </c>
      <c r="H4423" s="2"/>
      <c r="I4423" s="20">
        <v>0</v>
      </c>
      <c r="J4423" s="2"/>
      <c r="K4423" s="21">
        <v>0</v>
      </c>
      <c r="L4423" s="2"/>
      <c r="M4423" s="21">
        <v>0</v>
      </c>
      <c r="N4423" s="2"/>
      <c r="O4423" s="21">
        <v>0</v>
      </c>
      <c r="P4423" s="2"/>
      <c r="Q4423" s="21">
        <f t="shared" si="123"/>
        <v>0</v>
      </c>
    </row>
    <row r="4424" spans="1:21" ht="11.85" hidden="1" customHeight="1" x14ac:dyDescent="0.2">
      <c r="A4424" s="3" t="s">
        <v>1778</v>
      </c>
      <c r="C4424" s="20">
        <v>0</v>
      </c>
      <c r="D4424" s="2"/>
      <c r="E4424" s="20">
        <v>0</v>
      </c>
      <c r="F4424" s="2"/>
      <c r="G4424" s="20">
        <v>0</v>
      </c>
      <c r="H4424" s="2"/>
      <c r="I4424" s="20">
        <v>0</v>
      </c>
      <c r="J4424" s="2"/>
      <c r="K4424" s="21">
        <v>0</v>
      </c>
      <c r="L4424" s="2"/>
      <c r="M4424" s="21">
        <v>0</v>
      </c>
      <c r="N4424" s="2"/>
      <c r="O4424" s="21">
        <v>0</v>
      </c>
      <c r="P4424" s="2"/>
      <c r="Q4424" s="21">
        <f t="shared" si="123"/>
        <v>0</v>
      </c>
    </row>
    <row r="4425" spans="1:21" ht="11.85" hidden="1" customHeight="1" x14ac:dyDescent="0.2">
      <c r="A4425" s="3" t="s">
        <v>1779</v>
      </c>
      <c r="C4425" s="16">
        <v>0</v>
      </c>
      <c r="D4425" s="2"/>
      <c r="E4425" s="16">
        <v>0</v>
      </c>
      <c r="F4425" s="2"/>
      <c r="G4425" s="16">
        <v>0</v>
      </c>
      <c r="H4425" s="2"/>
      <c r="I4425" s="16">
        <v>0</v>
      </c>
      <c r="J4425" s="2"/>
      <c r="K4425" s="17">
        <v>0</v>
      </c>
      <c r="L4425" s="2"/>
      <c r="M4425" s="17">
        <v>0</v>
      </c>
      <c r="N4425" s="2"/>
      <c r="O4425" s="17">
        <v>0</v>
      </c>
      <c r="P4425" s="2"/>
      <c r="Q4425" s="17">
        <f t="shared" si="123"/>
        <v>0</v>
      </c>
    </row>
    <row r="4426" spans="1:21" ht="11.85" customHeight="1" x14ac:dyDescent="0.2">
      <c r="A4426" s="3" t="s">
        <v>277</v>
      </c>
      <c r="C4426" s="2">
        <f>SUM(C4384:C4425)</f>
        <v>27491.4</v>
      </c>
      <c r="D4426" s="2"/>
      <c r="E4426" s="2">
        <f>SUM(E4384:E4425)</f>
        <v>77569.820000000007</v>
      </c>
      <c r="F4426" s="2"/>
      <c r="G4426" s="2">
        <f>SUM(G4384:G4425)</f>
        <v>365991.65</v>
      </c>
      <c r="H4426" s="2"/>
      <c r="I4426" s="2">
        <f>SUM(I4384:I4425)</f>
        <v>1043900</v>
      </c>
      <c r="J4426" s="2"/>
      <c r="K4426" s="4">
        <f>SUM(K4384:K4425)</f>
        <v>597350</v>
      </c>
      <c r="L4426" s="2"/>
      <c r="M4426" s="4">
        <f>SUM(M4384:M4425)</f>
        <v>911000</v>
      </c>
      <c r="N4426" s="2"/>
      <c r="O4426" s="4">
        <f>SUM(O4384:O4425)</f>
        <v>0</v>
      </c>
      <c r="P4426" s="2"/>
      <c r="Q4426" s="4">
        <f>SUM(Q4384:Q4425)</f>
        <v>911000</v>
      </c>
      <c r="U4426" s="2"/>
    </row>
    <row r="4427" spans="1:21" ht="11.85" customHeight="1" x14ac:dyDescent="0.2">
      <c r="D4427" s="2"/>
      <c r="F4427" s="2"/>
      <c r="H4427" s="2"/>
      <c r="J4427" s="2"/>
      <c r="L4427" s="2"/>
      <c r="N4427" s="2"/>
      <c r="P4427" s="2"/>
    </row>
    <row r="4428" spans="1:21" ht="11.85" customHeight="1" x14ac:dyDescent="0.2">
      <c r="A4428" s="14" t="s">
        <v>304</v>
      </c>
      <c r="D4428" s="2"/>
      <c r="F4428" s="2"/>
      <c r="H4428" s="2"/>
      <c r="J4428" s="2"/>
      <c r="L4428" s="2"/>
      <c r="N4428" s="2"/>
      <c r="P4428" s="2"/>
    </row>
    <row r="4429" spans="1:21" ht="11.85" customHeight="1" x14ac:dyDescent="0.2">
      <c r="A4429" s="3" t="s">
        <v>1780</v>
      </c>
      <c r="C4429" s="20">
        <v>82745.27</v>
      </c>
      <c r="D4429" s="2"/>
      <c r="E4429" s="20">
        <v>5075.5</v>
      </c>
      <c r="F4429" s="2"/>
      <c r="G4429" s="20">
        <v>0</v>
      </c>
      <c r="H4429" s="2"/>
      <c r="I4429" s="20">
        <v>0</v>
      </c>
      <c r="J4429" s="2"/>
      <c r="K4429" s="21">
        <v>0</v>
      </c>
      <c r="L4429" s="2"/>
      <c r="M4429" s="21">
        <v>0</v>
      </c>
      <c r="N4429" s="2"/>
      <c r="O4429" s="21">
        <v>0</v>
      </c>
      <c r="P4429" s="2"/>
      <c r="Q4429" s="21">
        <f>M4429+O4429</f>
        <v>0</v>
      </c>
      <c r="R4429" s="41"/>
      <c r="S4429" s="36"/>
    </row>
    <row r="4430" spans="1:21" ht="11.85" customHeight="1" x14ac:dyDescent="0.2">
      <c r="A4430" s="3" t="s">
        <v>1781</v>
      </c>
      <c r="C4430" s="16">
        <v>44407</v>
      </c>
      <c r="D4430" s="2"/>
      <c r="E4430" s="16">
        <v>2300</v>
      </c>
      <c r="F4430" s="2"/>
      <c r="G4430" s="16">
        <v>0</v>
      </c>
      <c r="H4430" s="2"/>
      <c r="I4430" s="16">
        <v>0</v>
      </c>
      <c r="J4430" s="2"/>
      <c r="K4430" s="17">
        <v>0</v>
      </c>
      <c r="L4430" s="2"/>
      <c r="M4430" s="17">
        <v>0</v>
      </c>
      <c r="N4430" s="2"/>
      <c r="O4430" s="17">
        <v>0</v>
      </c>
      <c r="P4430" s="2"/>
      <c r="Q4430" s="17">
        <f>M4430+O4430</f>
        <v>0</v>
      </c>
      <c r="R4430" s="41"/>
      <c r="S4430" s="36"/>
    </row>
    <row r="4431" spans="1:21" ht="11.85" customHeight="1" x14ac:dyDescent="0.2">
      <c r="A4431" s="3" t="s">
        <v>306</v>
      </c>
      <c r="C4431" s="20">
        <f>SUM(C4429:C4430)</f>
        <v>127152.27</v>
      </c>
      <c r="D4431" s="2"/>
      <c r="E4431" s="20">
        <f>SUM(E4429:E4430)</f>
        <v>7375.5</v>
      </c>
      <c r="F4431" s="2"/>
      <c r="G4431" s="20">
        <f>SUM(G4429:G4430)</f>
        <v>0</v>
      </c>
      <c r="H4431" s="2"/>
      <c r="I4431" s="20">
        <f>SUM(I4429:I4430)</f>
        <v>0</v>
      </c>
      <c r="J4431" s="2"/>
      <c r="K4431" s="21">
        <f>SUM(K4429:K4430)</f>
        <v>0</v>
      </c>
      <c r="L4431" s="2"/>
      <c r="M4431" s="21">
        <f>SUM(M4429:M4430)</f>
        <v>0</v>
      </c>
      <c r="N4431" s="2"/>
      <c r="O4431" s="21">
        <f>SUM(O4429:O4430)</f>
        <v>0</v>
      </c>
      <c r="P4431" s="2"/>
      <c r="Q4431" s="21">
        <f>SUM(Q4429:Q4430)</f>
        <v>0</v>
      </c>
    </row>
    <row r="4432" spans="1:21" ht="11.85" customHeight="1" x14ac:dyDescent="0.2">
      <c r="C4432" s="20"/>
      <c r="D4432" s="20"/>
      <c r="E4432" s="20"/>
      <c r="F4432" s="20"/>
      <c r="G4432" s="20"/>
      <c r="H4432" s="20"/>
      <c r="I4432" s="20"/>
      <c r="J4432" s="20"/>
      <c r="K4432" s="21"/>
      <c r="L4432" s="20"/>
      <c r="M4432" s="21"/>
      <c r="N4432" s="20"/>
      <c r="O4432" s="21"/>
      <c r="P4432" s="20"/>
      <c r="Q4432" s="21"/>
    </row>
    <row r="4433" spans="1:21" ht="11.85" customHeight="1" x14ac:dyDescent="0.2">
      <c r="A4433" s="3" t="s">
        <v>1782</v>
      </c>
      <c r="C4433" s="2">
        <f>C4426+C4431</f>
        <v>154643.67000000001</v>
      </c>
      <c r="D4433" s="2"/>
      <c r="E4433" s="2">
        <f>E4426+E4431</f>
        <v>84945.32</v>
      </c>
      <c r="F4433" s="2"/>
      <c r="G4433" s="2">
        <f>G4426+G4431</f>
        <v>365991.65</v>
      </c>
      <c r="H4433" s="2"/>
      <c r="I4433" s="2">
        <f>I4426+I4431</f>
        <v>1043900</v>
      </c>
      <c r="J4433" s="2"/>
      <c r="K4433" s="4">
        <f>K4426+K4431</f>
        <v>597350</v>
      </c>
      <c r="L4433" s="2"/>
      <c r="M4433" s="4">
        <f>M4426+M4431</f>
        <v>911000</v>
      </c>
      <c r="N4433" s="2"/>
      <c r="O4433" s="4">
        <f>O4426+O4431</f>
        <v>0</v>
      </c>
      <c r="P4433" s="2"/>
      <c r="Q4433" s="4">
        <f>Q4426+Q4431</f>
        <v>911000</v>
      </c>
      <c r="U4433" s="33"/>
    </row>
    <row r="4434" spans="1:21" ht="11.85" customHeight="1" x14ac:dyDescent="0.2">
      <c r="D4434" s="2"/>
      <c r="F4434" s="2"/>
      <c r="H4434" s="2"/>
      <c r="J4434" s="2"/>
      <c r="L4434" s="2"/>
      <c r="N4434" s="2"/>
      <c r="P4434" s="2"/>
    </row>
    <row r="4435" spans="1:21" ht="11.85" customHeight="1" x14ac:dyDescent="0.2">
      <c r="D4435" s="2"/>
      <c r="F4435" s="2"/>
      <c r="H4435" s="2"/>
      <c r="J4435" s="2"/>
      <c r="L4435" s="2"/>
      <c r="N4435" s="2"/>
      <c r="P4435" s="2"/>
    </row>
    <row r="4436" spans="1:21" ht="11.85" customHeight="1" x14ac:dyDescent="0.2">
      <c r="D4436" s="2"/>
      <c r="F4436" s="2"/>
      <c r="H4436" s="2"/>
      <c r="J4436" s="2"/>
      <c r="L4436" s="2"/>
      <c r="N4436" s="2"/>
      <c r="P4436" s="2"/>
    </row>
    <row r="4437" spans="1:21" ht="11.85" customHeight="1" x14ac:dyDescent="0.2">
      <c r="D4437" s="2"/>
      <c r="F4437" s="2"/>
      <c r="H4437" s="2"/>
      <c r="J4437" s="2"/>
      <c r="L4437" s="2"/>
      <c r="N4437" s="2"/>
      <c r="P4437" s="2"/>
    </row>
    <row r="4438" spans="1:21" ht="11.85" customHeight="1" x14ac:dyDescent="0.2">
      <c r="D4438" s="2"/>
      <c r="F4438" s="2"/>
      <c r="H4438" s="2"/>
      <c r="J4438" s="2"/>
      <c r="L4438" s="2"/>
      <c r="N4438" s="2"/>
      <c r="P4438" s="2"/>
    </row>
    <row r="4439" spans="1:21" ht="11.85" customHeight="1" x14ac:dyDescent="0.2">
      <c r="A4439" s="1"/>
      <c r="B4439" s="1"/>
      <c r="E4439" s="2" t="str">
        <f>$E$1</f>
        <v>CITY OF BRADY</v>
      </c>
    </row>
    <row r="4440" spans="1:21" ht="11.85" customHeight="1" x14ac:dyDescent="0.2">
      <c r="E4440" s="2" t="str">
        <f>$E$2</f>
        <v>BUDGET REPORT</v>
      </c>
    </row>
    <row r="4441" spans="1:21" ht="11.85" customHeight="1" x14ac:dyDescent="0.2">
      <c r="E4441" s="2" t="str">
        <f>$E$3</f>
        <v>FISCAL YEAR 2017 - 2018</v>
      </c>
    </row>
    <row r="4442" spans="1:21" ht="11.85" customHeight="1" x14ac:dyDescent="0.2">
      <c r="A4442" s="3" t="s">
        <v>1637</v>
      </c>
    </row>
    <row r="4443" spans="1:21" ht="11.85" customHeight="1" x14ac:dyDescent="0.2">
      <c r="A4443" s="3" t="s">
        <v>1783</v>
      </c>
    </row>
    <row r="4444" spans="1:21" ht="11.85" customHeight="1" x14ac:dyDescent="0.2">
      <c r="I4444" s="49" t="str">
        <f>$I$6</f>
        <v>(----- 2016-2017 ------)</v>
      </c>
      <c r="J4444" s="49"/>
      <c r="K4444" s="49"/>
      <c r="L4444" s="8"/>
      <c r="M4444" s="49" t="str">
        <f>$M$6</f>
        <v>2017-2018</v>
      </c>
      <c r="N4444" s="49"/>
      <c r="O4444" s="49"/>
      <c r="P4444" s="49"/>
      <c r="Q4444" s="49"/>
    </row>
    <row r="4445" spans="1:21" ht="11.85" customHeight="1" x14ac:dyDescent="0.2">
      <c r="C4445" s="9" t="str">
        <f>$C$7</f>
        <v>2013-2014</v>
      </c>
      <c r="D4445" s="8"/>
      <c r="E4445" s="9" t="str">
        <f>$E$7</f>
        <v>2014-2015</v>
      </c>
      <c r="F4445" s="8"/>
      <c r="G4445" s="9" t="str">
        <f>$G$7</f>
        <v>2015-2016</v>
      </c>
      <c r="H4445" s="8"/>
      <c r="I4445" s="9" t="s">
        <v>9</v>
      </c>
      <c r="J4445" s="8"/>
      <c r="K4445" s="10" t="str">
        <f>+$K$7</f>
        <v>PROJECTED</v>
      </c>
      <c r="L4445" s="8"/>
      <c r="M4445" s="10" t="str">
        <f>$M$7</f>
        <v>2017-2018</v>
      </c>
      <c r="N4445" s="8"/>
      <c r="O4445" s="10" t="str">
        <f>$O$7</f>
        <v>2017-2018</v>
      </c>
      <c r="P4445" s="8"/>
      <c r="Q4445" s="10" t="str">
        <f>$Q$7</f>
        <v>APPROVED</v>
      </c>
    </row>
    <row r="4446" spans="1:21" ht="11.85" customHeight="1" x14ac:dyDescent="0.2">
      <c r="A4446" s="11" t="s">
        <v>247</v>
      </c>
      <c r="C4446" s="12" t="s">
        <v>12</v>
      </c>
      <c r="D4446" s="8"/>
      <c r="E4446" s="12" t="s">
        <v>12</v>
      </c>
      <c r="F4446" s="8"/>
      <c r="G4446" s="12" t="s">
        <v>12</v>
      </c>
      <c r="H4446" s="8"/>
      <c r="I4446" s="12" t="s">
        <v>13</v>
      </c>
      <c r="J4446" s="8"/>
      <c r="K4446" s="13" t="s">
        <v>13</v>
      </c>
      <c r="L4446" s="8"/>
      <c r="M4446" s="13" t="str">
        <f>$M$8</f>
        <v>BASE</v>
      </c>
      <c r="N4446" s="8"/>
      <c r="O4446" s="13" t="str">
        <f>$O$8</f>
        <v>SUPPLEMENTAL</v>
      </c>
      <c r="P4446" s="8"/>
      <c r="Q4446" s="13" t="str">
        <f>$Q$8</f>
        <v>BUDGET</v>
      </c>
    </row>
    <row r="4447" spans="1:21" ht="11.85" customHeight="1" x14ac:dyDescent="0.2"/>
    <row r="4448" spans="1:21" ht="11.85" customHeight="1" x14ac:dyDescent="0.2">
      <c r="A4448" s="14" t="s">
        <v>248</v>
      </c>
    </row>
    <row r="4449" spans="1:34" ht="11.85" customHeight="1" x14ac:dyDescent="0.2">
      <c r="A4449" s="3" t="s">
        <v>1784</v>
      </c>
      <c r="C4449" s="2">
        <v>0</v>
      </c>
      <c r="D4449" s="2"/>
      <c r="E4449" s="2">
        <v>0</v>
      </c>
      <c r="F4449" s="2"/>
      <c r="G4449" s="2">
        <v>7308</v>
      </c>
      <c r="H4449" s="2"/>
      <c r="I4449" s="2">
        <v>18000</v>
      </c>
      <c r="J4449" s="2"/>
      <c r="K4449" s="4">
        <v>18000</v>
      </c>
      <c r="L4449" s="2"/>
      <c r="M4449" s="4">
        <v>17982</v>
      </c>
      <c r="N4449" s="2"/>
      <c r="O4449" s="4">
        <v>0</v>
      </c>
      <c r="P4449" s="2"/>
      <c r="Q4449" s="4">
        <f>M4449+O4449</f>
        <v>17982</v>
      </c>
      <c r="T4449" s="15"/>
    </row>
    <row r="4450" spans="1:34" ht="11.85" customHeight="1" x14ac:dyDescent="0.2">
      <c r="A4450" s="3" t="s">
        <v>1785</v>
      </c>
      <c r="C4450" s="2">
        <v>0</v>
      </c>
      <c r="D4450" s="2"/>
      <c r="E4450" s="2">
        <v>0</v>
      </c>
      <c r="F4450" s="2"/>
      <c r="G4450" s="2">
        <v>0</v>
      </c>
      <c r="H4450" s="2"/>
      <c r="I4450" s="2">
        <v>0</v>
      </c>
      <c r="J4450" s="2"/>
      <c r="K4450" s="4">
        <v>0</v>
      </c>
      <c r="L4450" s="2"/>
      <c r="M4450" s="4">
        <v>0</v>
      </c>
      <c r="N4450" s="2"/>
      <c r="O4450" s="4">
        <v>0</v>
      </c>
      <c r="P4450" s="2"/>
      <c r="Q4450" s="4">
        <f>M4450+O4450</f>
        <v>0</v>
      </c>
      <c r="T4450" s="15"/>
    </row>
    <row r="4451" spans="1:34" ht="11.85" customHeight="1" x14ac:dyDescent="0.2">
      <c r="A4451" s="3" t="s">
        <v>1786</v>
      </c>
      <c r="C4451" s="2">
        <v>0</v>
      </c>
      <c r="D4451" s="2"/>
      <c r="E4451" s="2">
        <v>0</v>
      </c>
      <c r="F4451" s="2"/>
      <c r="G4451" s="2">
        <v>199.91</v>
      </c>
      <c r="H4451" s="2"/>
      <c r="I4451" s="2">
        <v>250</v>
      </c>
      <c r="J4451" s="2"/>
      <c r="K4451" s="4">
        <v>250</v>
      </c>
      <c r="L4451" s="2"/>
      <c r="M4451" s="4">
        <v>189</v>
      </c>
      <c r="N4451" s="2"/>
      <c r="O4451" s="4">
        <v>0</v>
      </c>
      <c r="P4451" s="2"/>
      <c r="Q4451" s="4">
        <f>M4451+O4451</f>
        <v>189</v>
      </c>
      <c r="T4451" s="15"/>
    </row>
    <row r="4452" spans="1:34" ht="11.85" customHeight="1" x14ac:dyDescent="0.2">
      <c r="A4452" s="3" t="s">
        <v>1787</v>
      </c>
      <c r="C4452" s="2">
        <v>0</v>
      </c>
      <c r="D4452" s="2"/>
      <c r="E4452" s="2">
        <v>0</v>
      </c>
      <c r="F4452" s="2"/>
      <c r="G4452" s="2">
        <v>138.85</v>
      </c>
      <c r="H4452" s="2"/>
      <c r="I4452" s="2">
        <v>198</v>
      </c>
      <c r="J4452" s="2"/>
      <c r="K4452" s="4">
        <v>198</v>
      </c>
      <c r="L4452" s="2"/>
      <c r="M4452" s="4">
        <v>162</v>
      </c>
      <c r="N4452" s="2"/>
      <c r="O4452" s="4">
        <v>0</v>
      </c>
      <c r="P4452" s="2"/>
      <c r="Q4452" s="4">
        <f>M4452+O4452</f>
        <v>162</v>
      </c>
      <c r="T4452" s="15"/>
    </row>
    <row r="4453" spans="1:34" ht="11.85" customHeight="1" x14ac:dyDescent="0.2">
      <c r="A4453" s="3" t="s">
        <v>1788</v>
      </c>
      <c r="C4453" s="16">
        <v>0</v>
      </c>
      <c r="D4453" s="2"/>
      <c r="E4453" s="16">
        <v>0</v>
      </c>
      <c r="F4453" s="2"/>
      <c r="G4453" s="16">
        <v>559.08000000000004</v>
      </c>
      <c r="H4453" s="2"/>
      <c r="I4453" s="16">
        <v>1404</v>
      </c>
      <c r="J4453" s="2"/>
      <c r="K4453" s="17">
        <v>1404</v>
      </c>
      <c r="L4453" s="2"/>
      <c r="M4453" s="17">
        <v>1403</v>
      </c>
      <c r="N4453" s="2"/>
      <c r="O4453" s="17">
        <v>0</v>
      </c>
      <c r="P4453" s="2"/>
      <c r="Q4453" s="17">
        <f>M4453+O4453</f>
        <v>1403</v>
      </c>
      <c r="T4453" s="15"/>
    </row>
    <row r="4454" spans="1:34" ht="11.85" customHeight="1" x14ac:dyDescent="0.2">
      <c r="A4454" s="3" t="s">
        <v>259</v>
      </c>
      <c r="C4454" s="2">
        <f>SUM(C4449:C4453)</f>
        <v>0</v>
      </c>
      <c r="D4454" s="2"/>
      <c r="E4454" s="2">
        <f>SUM(E4449:E4453)</f>
        <v>0</v>
      </c>
      <c r="F4454" s="2"/>
      <c r="G4454" s="2">
        <f>SUM(G4449:G4453)</f>
        <v>8205.84</v>
      </c>
      <c r="H4454" s="2"/>
      <c r="I4454" s="2">
        <f>SUM(I4449:I4453)</f>
        <v>19852</v>
      </c>
      <c r="J4454" s="2"/>
      <c r="K4454" s="4">
        <f>SUM(K4449:K4453)</f>
        <v>19852</v>
      </c>
      <c r="L4454" s="2"/>
      <c r="M4454" s="4">
        <f>SUM(M4449:M4453)</f>
        <v>19736</v>
      </c>
      <c r="N4454" s="2"/>
      <c r="O4454" s="4">
        <f>SUM(O4449:O4453)</f>
        <v>0</v>
      </c>
      <c r="P4454" s="2"/>
      <c r="Q4454" s="4">
        <f>SUM(Q4449:Q4453)</f>
        <v>19736</v>
      </c>
      <c r="R4454" s="2"/>
      <c r="U4454" s="2"/>
    </row>
    <row r="4455" spans="1:34" ht="11.85" customHeight="1" x14ac:dyDescent="0.2"/>
    <row r="4456" spans="1:34" ht="11.85" customHeight="1" x14ac:dyDescent="0.2">
      <c r="A4456" s="14" t="s">
        <v>260</v>
      </c>
      <c r="D4456" s="2"/>
      <c r="F4456" s="2"/>
      <c r="H4456" s="2"/>
      <c r="J4456" s="2"/>
      <c r="L4456" s="2"/>
      <c r="N4456" s="2"/>
      <c r="P4456" s="2"/>
    </row>
    <row r="4457" spans="1:34" ht="11.85" customHeight="1" x14ac:dyDescent="0.2">
      <c r="A4457" s="3" t="s">
        <v>1789</v>
      </c>
      <c r="C4457" s="16">
        <v>0</v>
      </c>
      <c r="D4457" s="2"/>
      <c r="E4457" s="16">
        <v>0</v>
      </c>
      <c r="F4457" s="2"/>
      <c r="G4457" s="16">
        <v>0</v>
      </c>
      <c r="H4457" s="2"/>
      <c r="I4457" s="16">
        <v>0</v>
      </c>
      <c r="J4457" s="2"/>
      <c r="K4457" s="17">
        <v>0</v>
      </c>
      <c r="L4457" s="2"/>
      <c r="M4457" s="17">
        <v>0</v>
      </c>
      <c r="N4457" s="2"/>
      <c r="O4457" s="17">
        <v>0</v>
      </c>
      <c r="P4457" s="2"/>
      <c r="Q4457" s="17">
        <f>+M4457+O4457</f>
        <v>0</v>
      </c>
    </row>
    <row r="4458" spans="1:34" ht="11.85" customHeight="1" x14ac:dyDescent="0.2">
      <c r="A4458" s="3" t="s">
        <v>277</v>
      </c>
      <c r="C4458" s="2">
        <f>+C4457</f>
        <v>0</v>
      </c>
      <c r="D4458" s="2"/>
      <c r="E4458" s="2">
        <f>+E4457</f>
        <v>0</v>
      </c>
      <c r="F4458" s="2"/>
      <c r="G4458" s="2">
        <f>+G4457</f>
        <v>0</v>
      </c>
      <c r="H4458" s="2"/>
      <c r="I4458" s="2">
        <f>+I4457</f>
        <v>0</v>
      </c>
      <c r="J4458" s="2"/>
      <c r="K4458" s="4">
        <f>+K4457</f>
        <v>0</v>
      </c>
      <c r="L4458" s="2"/>
      <c r="M4458" s="4">
        <f>+M4457</f>
        <v>0</v>
      </c>
      <c r="N4458" s="2"/>
      <c r="O4458" s="4">
        <f>+O4457</f>
        <v>0</v>
      </c>
      <c r="P4458" s="2"/>
      <c r="Q4458" s="4">
        <f>+Q4457</f>
        <v>0</v>
      </c>
    </row>
    <row r="4459" spans="1:34" ht="11.85" customHeight="1" x14ac:dyDescent="0.2"/>
    <row r="4460" spans="1:34" s="3" customFormat="1" ht="11.85" customHeight="1" x14ac:dyDescent="0.2">
      <c r="A4460" s="14" t="s">
        <v>278</v>
      </c>
      <c r="C4460" s="2"/>
      <c r="D4460" s="2"/>
      <c r="E4460" s="2"/>
      <c r="F4460" s="2"/>
      <c r="G4460" s="2"/>
      <c r="H4460" s="2"/>
      <c r="I4460" s="2"/>
      <c r="J4460" s="2"/>
      <c r="K4460" s="4"/>
      <c r="L4460" s="2"/>
      <c r="M4460" s="4"/>
      <c r="N4460" s="2"/>
      <c r="O4460" s="4"/>
      <c r="P4460" s="2"/>
      <c r="Q4460" s="4"/>
      <c r="S4460" s="4"/>
      <c r="T4460" s="7"/>
      <c r="AH4460" s="5"/>
    </row>
    <row r="4461" spans="1:34" s="3" customFormat="1" ht="11.85" customHeight="1" x14ac:dyDescent="0.2">
      <c r="A4461" s="3" t="s">
        <v>1790</v>
      </c>
      <c r="C4461" s="2">
        <v>0</v>
      </c>
      <c r="D4461" s="2"/>
      <c r="E4461" s="2">
        <v>0</v>
      </c>
      <c r="F4461" s="2"/>
      <c r="G4461" s="2">
        <v>321</v>
      </c>
      <c r="H4461" s="2"/>
      <c r="I4461" s="2">
        <v>0</v>
      </c>
      <c r="J4461" s="2"/>
      <c r="K4461" s="4">
        <v>0</v>
      </c>
      <c r="L4461" s="2"/>
      <c r="M4461" s="4">
        <v>110</v>
      </c>
      <c r="N4461" s="2"/>
      <c r="O4461" s="4">
        <v>0</v>
      </c>
      <c r="P4461" s="2"/>
      <c r="Q4461" s="4">
        <f>+M4461+O4461</f>
        <v>110</v>
      </c>
      <c r="S4461" s="4"/>
      <c r="T4461" s="7"/>
      <c r="AH4461" s="5"/>
    </row>
    <row r="4462" spans="1:34" s="3" customFormat="1" ht="11.85" customHeight="1" x14ac:dyDescent="0.2">
      <c r="A4462" s="3" t="s">
        <v>1791</v>
      </c>
      <c r="C4462" s="16">
        <v>0</v>
      </c>
      <c r="D4462" s="2"/>
      <c r="E4462" s="16">
        <v>0</v>
      </c>
      <c r="F4462" s="2"/>
      <c r="G4462" s="16">
        <v>0</v>
      </c>
      <c r="H4462" s="2"/>
      <c r="I4462" s="16">
        <v>36148</v>
      </c>
      <c r="J4462" s="2"/>
      <c r="K4462" s="17">
        <v>22148</v>
      </c>
      <c r="L4462" s="2"/>
      <c r="M4462" s="17">
        <v>36200</v>
      </c>
      <c r="N4462" s="2"/>
      <c r="O4462" s="17">
        <v>0</v>
      </c>
      <c r="P4462" s="2"/>
      <c r="Q4462" s="17">
        <f>M4462+O4462</f>
        <v>36200</v>
      </c>
      <c r="S4462" s="4"/>
      <c r="T4462" s="15"/>
      <c r="V4462" s="16"/>
      <c r="AH4462" s="5"/>
    </row>
    <row r="4463" spans="1:34" s="3" customFormat="1" ht="11.85" customHeight="1" x14ac:dyDescent="0.2">
      <c r="A4463" s="3" t="s">
        <v>300</v>
      </c>
      <c r="C4463" s="2">
        <f>SUM(C4461:C4462)</f>
        <v>0</v>
      </c>
      <c r="D4463" s="2"/>
      <c r="E4463" s="2">
        <f>SUM(E4461:E4462)</f>
        <v>0</v>
      </c>
      <c r="F4463" s="2"/>
      <c r="G4463" s="2">
        <f>SUM(G4461:G4462)</f>
        <v>321</v>
      </c>
      <c r="H4463" s="2"/>
      <c r="I4463" s="2">
        <f>SUM(I4461:I4462)</f>
        <v>36148</v>
      </c>
      <c r="J4463" s="2"/>
      <c r="K4463" s="4">
        <f>SUM(K4461:K4462)</f>
        <v>22148</v>
      </c>
      <c r="L4463" s="2"/>
      <c r="M4463" s="4">
        <f>SUM(M4461:M4462)</f>
        <v>36310</v>
      </c>
      <c r="N4463" s="2"/>
      <c r="O4463" s="4">
        <f>SUM(O4461:O4462)</f>
        <v>0</v>
      </c>
      <c r="P4463" s="2"/>
      <c r="Q4463" s="4">
        <f>SUM(Q4461:Q4462)</f>
        <v>36310</v>
      </c>
      <c r="S4463" s="4"/>
      <c r="T4463" s="7"/>
      <c r="AH4463" s="5"/>
    </row>
    <row r="4464" spans="1:34" s="3" customFormat="1" ht="11.85" customHeight="1" x14ac:dyDescent="0.2">
      <c r="C4464" s="2"/>
      <c r="D4464" s="2"/>
      <c r="E4464" s="2"/>
      <c r="F4464" s="2"/>
      <c r="G4464" s="2"/>
      <c r="H4464" s="2"/>
      <c r="I4464" s="2"/>
      <c r="J4464" s="2"/>
      <c r="K4464" s="4"/>
      <c r="L4464" s="2"/>
      <c r="M4464" s="4"/>
      <c r="N4464" s="2"/>
      <c r="O4464" s="4"/>
      <c r="P4464" s="2"/>
      <c r="Q4464" s="4"/>
      <c r="S4464" s="4"/>
      <c r="T4464" s="7"/>
      <c r="AH4464" s="5"/>
    </row>
    <row r="4465" spans="1:34" s="3" customFormat="1" ht="11.85" customHeight="1" x14ac:dyDescent="0.2">
      <c r="A4465" s="3" t="s">
        <v>1792</v>
      </c>
      <c r="C4465" s="20">
        <v>0</v>
      </c>
      <c r="D4465" s="2"/>
      <c r="E4465" s="20">
        <v>0</v>
      </c>
      <c r="F4465" s="2"/>
      <c r="G4465" s="20">
        <v>0</v>
      </c>
      <c r="H4465" s="2"/>
      <c r="I4465" s="20">
        <v>0</v>
      </c>
      <c r="J4465" s="2"/>
      <c r="K4465" s="21">
        <v>0</v>
      </c>
      <c r="L4465" s="2"/>
      <c r="M4465" s="21">
        <v>0</v>
      </c>
      <c r="N4465" s="2"/>
      <c r="O4465" s="21">
        <v>0</v>
      </c>
      <c r="P4465" s="2"/>
      <c r="Q4465" s="21">
        <f>M4465+O4465</f>
        <v>0</v>
      </c>
      <c r="S4465" s="4"/>
      <c r="T4465" s="15"/>
      <c r="AH4465" s="5"/>
    </row>
    <row r="4466" spans="1:34" s="3" customFormat="1" ht="11.85" customHeight="1" x14ac:dyDescent="0.2">
      <c r="A4466" s="3" t="s">
        <v>1793</v>
      </c>
      <c r="C4466" s="16">
        <v>0</v>
      </c>
      <c r="D4466" s="2"/>
      <c r="E4466" s="16">
        <v>0</v>
      </c>
      <c r="F4466" s="2"/>
      <c r="G4466" s="16">
        <v>0</v>
      </c>
      <c r="H4466" s="2"/>
      <c r="I4466" s="16">
        <v>0</v>
      </c>
      <c r="J4466" s="2"/>
      <c r="K4466" s="17">
        <v>14000</v>
      </c>
      <c r="L4466" s="2"/>
      <c r="M4466" s="17">
        <v>0</v>
      </c>
      <c r="N4466" s="2"/>
      <c r="O4466" s="17">
        <v>0</v>
      </c>
      <c r="P4466" s="2"/>
      <c r="Q4466" s="17">
        <f>M4466+O4466</f>
        <v>0</v>
      </c>
      <c r="S4466" s="4"/>
      <c r="T4466" s="15"/>
      <c r="AH4466" s="5"/>
    </row>
    <row r="4467" spans="1:34" s="3" customFormat="1" ht="11.85" customHeight="1" x14ac:dyDescent="0.2">
      <c r="A4467" s="3" t="s">
        <v>303</v>
      </c>
      <c r="C4467" s="2">
        <f>SUM(C4465:C4466)</f>
        <v>0</v>
      </c>
      <c r="D4467" s="2"/>
      <c r="E4467" s="2">
        <f>SUM(E4465:E4466)</f>
        <v>0</v>
      </c>
      <c r="F4467" s="2"/>
      <c r="G4467" s="2">
        <f>SUM(G4465:G4466)</f>
        <v>0</v>
      </c>
      <c r="H4467" s="2"/>
      <c r="I4467" s="2">
        <f>SUM(I4465:I4466)</f>
        <v>0</v>
      </c>
      <c r="J4467" s="2"/>
      <c r="K4467" s="4">
        <f>SUM(K4465:K4466)</f>
        <v>14000</v>
      </c>
      <c r="L4467" s="2"/>
      <c r="M4467" s="4">
        <f>SUM(M4465:M4466)</f>
        <v>0</v>
      </c>
      <c r="N4467" s="2"/>
      <c r="O4467" s="4">
        <f>SUM(O4465:O4466)</f>
        <v>0</v>
      </c>
      <c r="P4467" s="2"/>
      <c r="Q4467" s="4">
        <f>SUM(Q4465:Q4466)</f>
        <v>0</v>
      </c>
      <c r="S4467" s="4"/>
      <c r="T4467" s="15"/>
      <c r="AH4467" s="5"/>
    </row>
    <row r="4468" spans="1:34" s="3" customFormat="1" ht="11.85" customHeight="1" x14ac:dyDescent="0.2">
      <c r="C4468" s="2"/>
      <c r="D4468" s="2"/>
      <c r="E4468" s="2"/>
      <c r="F4468" s="2"/>
      <c r="G4468" s="2"/>
      <c r="H4468" s="2"/>
      <c r="I4468" s="2"/>
      <c r="J4468" s="2"/>
      <c r="K4468" s="4"/>
      <c r="L4468" s="2"/>
      <c r="M4468" s="4"/>
      <c r="N4468" s="2"/>
      <c r="O4468" s="4"/>
      <c r="P4468" s="2"/>
      <c r="Q4468" s="4"/>
      <c r="S4468" s="4"/>
      <c r="T4468" s="7"/>
      <c r="AH4468" s="5"/>
    </row>
    <row r="4469" spans="1:34" s="3" customFormat="1" ht="11.85" hidden="1" customHeight="1" x14ac:dyDescent="0.2">
      <c r="A4469" s="14" t="s">
        <v>304</v>
      </c>
      <c r="C4469" s="2"/>
      <c r="D4469" s="2"/>
      <c r="E4469" s="2"/>
      <c r="F4469" s="2"/>
      <c r="G4469" s="2"/>
      <c r="H4469" s="2"/>
      <c r="I4469" s="2"/>
      <c r="J4469" s="2"/>
      <c r="K4469" s="4"/>
      <c r="L4469" s="2"/>
      <c r="M4469" s="4"/>
      <c r="N4469" s="2"/>
      <c r="O4469" s="4"/>
      <c r="P4469" s="2"/>
      <c r="Q4469" s="4"/>
      <c r="S4469" s="4"/>
      <c r="T4469" s="7"/>
      <c r="AH4469" s="5"/>
    </row>
    <row r="4470" spans="1:34" s="3" customFormat="1" ht="11.85" hidden="1" customHeight="1" x14ac:dyDescent="0.2">
      <c r="A4470" s="3" t="s">
        <v>1794</v>
      </c>
      <c r="C4470" s="16">
        <v>0</v>
      </c>
      <c r="D4470" s="2"/>
      <c r="E4470" s="16">
        <v>0</v>
      </c>
      <c r="F4470" s="2"/>
      <c r="G4470" s="16">
        <v>0</v>
      </c>
      <c r="H4470" s="2"/>
      <c r="I4470" s="16">
        <v>0</v>
      </c>
      <c r="J4470" s="2"/>
      <c r="K4470" s="17">
        <v>0</v>
      </c>
      <c r="L4470" s="2"/>
      <c r="M4470" s="17">
        <v>0</v>
      </c>
      <c r="N4470" s="2"/>
      <c r="O4470" s="17">
        <v>0</v>
      </c>
      <c r="P4470" s="2"/>
      <c r="Q4470" s="17">
        <f>M4470+O4470</f>
        <v>0</v>
      </c>
      <c r="S4470" s="4"/>
      <c r="T4470" s="7"/>
      <c r="AH4470" s="5"/>
    </row>
    <row r="4471" spans="1:34" s="3" customFormat="1" ht="11.85" hidden="1" customHeight="1" x14ac:dyDescent="0.2">
      <c r="A4471" s="3" t="s">
        <v>306</v>
      </c>
      <c r="C4471" s="2">
        <f>SUM(C4470:C4470)</f>
        <v>0</v>
      </c>
      <c r="D4471" s="2"/>
      <c r="E4471" s="2">
        <f>SUM(E4470:E4470)</f>
        <v>0</v>
      </c>
      <c r="F4471" s="2"/>
      <c r="G4471" s="2">
        <f>SUM(G4470:G4470)</f>
        <v>0</v>
      </c>
      <c r="H4471" s="2"/>
      <c r="I4471" s="2">
        <f>SUM(I4470:I4470)</f>
        <v>0</v>
      </c>
      <c r="J4471" s="2"/>
      <c r="K4471" s="4">
        <f>SUM(K4470:K4470)</f>
        <v>0</v>
      </c>
      <c r="L4471" s="2"/>
      <c r="M4471" s="4">
        <f>SUM(M4470:M4470)</f>
        <v>0</v>
      </c>
      <c r="N4471" s="2"/>
      <c r="O4471" s="4">
        <f>SUM(O4470:O4470)</f>
        <v>0</v>
      </c>
      <c r="P4471" s="2"/>
      <c r="Q4471" s="4">
        <f>SUM(Q4470:Q4470)</f>
        <v>0</v>
      </c>
      <c r="S4471" s="4"/>
      <c r="T4471" s="7"/>
      <c r="V4471" s="46"/>
      <c r="AH4471" s="5"/>
    </row>
    <row r="4472" spans="1:34" s="3" customFormat="1" ht="11.85" hidden="1" customHeight="1" x14ac:dyDescent="0.2">
      <c r="C4472" s="2"/>
      <c r="D4472" s="2"/>
      <c r="E4472" s="2"/>
      <c r="F4472" s="2"/>
      <c r="G4472" s="2"/>
      <c r="H4472" s="2"/>
      <c r="I4472" s="2"/>
      <c r="J4472" s="2"/>
      <c r="K4472" s="4"/>
      <c r="L4472" s="2"/>
      <c r="M4472" s="4"/>
      <c r="N4472" s="2"/>
      <c r="O4472" s="4"/>
      <c r="P4472" s="2"/>
      <c r="Q4472" s="4"/>
      <c r="S4472" s="4"/>
      <c r="T4472" s="15"/>
      <c r="AH4472" s="5"/>
    </row>
    <row r="4473" spans="1:34" s="3" customFormat="1" ht="11.85" customHeight="1" x14ac:dyDescent="0.2">
      <c r="A4473" s="3" t="s">
        <v>1795</v>
      </c>
      <c r="C4473" s="2">
        <f>+C4463+C4471+C4454+C4467+C4458</f>
        <v>0</v>
      </c>
      <c r="D4473" s="2"/>
      <c r="E4473" s="2">
        <f>+E4463+E4471+E4454+E4467+E4458</f>
        <v>0</v>
      </c>
      <c r="F4473" s="2"/>
      <c r="G4473" s="2">
        <f>+G4463+G4471+G4454+G4467+G4458</f>
        <v>8526.84</v>
      </c>
      <c r="H4473" s="2"/>
      <c r="I4473" s="2">
        <f>+I4463+I4471+I4454+I4467+I4458</f>
        <v>56000</v>
      </c>
      <c r="J4473" s="2"/>
      <c r="K4473" s="4">
        <f>+K4463+K4471+K4454+K4467+K4458</f>
        <v>56000</v>
      </c>
      <c r="L4473" s="2"/>
      <c r="M4473" s="4">
        <f>+M4463+M4471+M4454+M4467+M4458</f>
        <v>56046</v>
      </c>
      <c r="N4473" s="2"/>
      <c r="O4473" s="4">
        <f>+O4463+O4471+O4454+O4467+O4458</f>
        <v>0</v>
      </c>
      <c r="P4473" s="2"/>
      <c r="Q4473" s="4">
        <f>+Q4463+Q4471+Q4454+Q4467+Q4458</f>
        <v>56046</v>
      </c>
      <c r="R4473" s="2"/>
      <c r="S4473" s="4"/>
      <c r="T4473" s="7"/>
      <c r="U4473" s="18"/>
      <c r="AH4473" s="5"/>
    </row>
    <row r="4474" spans="1:34" s="3" customFormat="1" ht="11.85" customHeight="1" x14ac:dyDescent="0.2">
      <c r="C4474" s="2"/>
      <c r="D4474" s="2"/>
      <c r="E4474" s="2"/>
      <c r="F4474" s="2"/>
      <c r="G4474" s="2"/>
      <c r="H4474" s="2"/>
      <c r="I4474" s="2"/>
      <c r="J4474" s="2"/>
      <c r="K4474" s="4"/>
      <c r="L4474" s="2"/>
      <c r="M4474" s="4"/>
      <c r="N4474" s="2"/>
      <c r="O4474" s="4"/>
      <c r="P4474" s="2"/>
      <c r="Q4474" s="4"/>
      <c r="S4474" s="4"/>
      <c r="T4474" s="15"/>
      <c r="AH4474" s="5"/>
    </row>
    <row r="4475" spans="1:34" s="3" customFormat="1" ht="11.85" customHeight="1" x14ac:dyDescent="0.2">
      <c r="C4475" s="2"/>
      <c r="D4475" s="2"/>
      <c r="E4475" s="2"/>
      <c r="F4475" s="2"/>
      <c r="G4475" s="2"/>
      <c r="H4475" s="2"/>
      <c r="I4475" s="2"/>
      <c r="J4475" s="2"/>
      <c r="K4475" s="4"/>
      <c r="L4475" s="2"/>
      <c r="M4475" s="4"/>
      <c r="N4475" s="2"/>
      <c r="O4475" s="4"/>
      <c r="P4475" s="2"/>
      <c r="Q4475" s="4"/>
      <c r="S4475" s="4"/>
      <c r="T4475" s="7"/>
      <c r="AH4475" s="5"/>
    </row>
    <row r="4476" spans="1:34" ht="11.85" customHeight="1" x14ac:dyDescent="0.2">
      <c r="D4476" s="2"/>
      <c r="F4476" s="2"/>
      <c r="H4476" s="2"/>
      <c r="J4476" s="2"/>
      <c r="L4476" s="2"/>
      <c r="N4476" s="2"/>
      <c r="P4476" s="2"/>
    </row>
    <row r="4477" spans="1:34" ht="11.85" customHeight="1" x14ac:dyDescent="0.2">
      <c r="D4477" s="2"/>
      <c r="F4477" s="2"/>
      <c r="H4477" s="2"/>
      <c r="J4477" s="2"/>
      <c r="L4477" s="2"/>
      <c r="N4477" s="2"/>
      <c r="P4477" s="2"/>
    </row>
    <row r="4478" spans="1:34" ht="11.85" customHeight="1" x14ac:dyDescent="0.2">
      <c r="D4478" s="2"/>
      <c r="F4478" s="2"/>
      <c r="H4478" s="2"/>
      <c r="J4478" s="2"/>
      <c r="L4478" s="2"/>
      <c r="N4478" s="2"/>
      <c r="P4478" s="2"/>
    </row>
    <row r="4479" spans="1:34" ht="11.85" customHeight="1" x14ac:dyDescent="0.2">
      <c r="D4479" s="2"/>
      <c r="F4479" s="2"/>
      <c r="H4479" s="2"/>
      <c r="J4479" s="2"/>
      <c r="L4479" s="2"/>
      <c r="N4479" s="2"/>
      <c r="P4479" s="2"/>
    </row>
    <row r="4480" spans="1:34" ht="11.85" customHeight="1" x14ac:dyDescent="0.2">
      <c r="D4480" s="2"/>
      <c r="F4480" s="2"/>
      <c r="H4480" s="2"/>
      <c r="J4480" s="2"/>
      <c r="L4480" s="2"/>
      <c r="N4480" s="2"/>
      <c r="P4480" s="2"/>
    </row>
    <row r="4481" spans="1:21" ht="11.85" customHeight="1" x14ac:dyDescent="0.2">
      <c r="D4481" s="2"/>
      <c r="F4481" s="2"/>
      <c r="H4481" s="2"/>
      <c r="J4481" s="2"/>
      <c r="L4481" s="2"/>
      <c r="N4481" s="2"/>
      <c r="P4481" s="2"/>
    </row>
    <row r="4482" spans="1:21" ht="11.85" customHeight="1" x14ac:dyDescent="0.2">
      <c r="D4482" s="2"/>
      <c r="F4482" s="2"/>
      <c r="H4482" s="2"/>
      <c r="J4482" s="2"/>
      <c r="L4482" s="2"/>
      <c r="N4482" s="2"/>
      <c r="P4482" s="2"/>
    </row>
    <row r="4483" spans="1:21" ht="11.85" customHeight="1" x14ac:dyDescent="0.2">
      <c r="A4483" s="1"/>
      <c r="B4483" s="1"/>
      <c r="E4483" s="2" t="str">
        <f>$E$1</f>
        <v>CITY OF BRADY</v>
      </c>
    </row>
    <row r="4484" spans="1:21" ht="11.85" customHeight="1" x14ac:dyDescent="0.2">
      <c r="E4484" s="2" t="str">
        <f>$E$2</f>
        <v>BUDGET REPORT</v>
      </c>
    </row>
    <row r="4485" spans="1:21" ht="11.85" customHeight="1" x14ac:dyDescent="0.2">
      <c r="E4485" s="2" t="str">
        <f>$E$3</f>
        <v>FISCAL YEAR 2017 - 2018</v>
      </c>
    </row>
    <row r="4486" spans="1:21" ht="11.85" customHeight="1" x14ac:dyDescent="0.2">
      <c r="A4486" s="3" t="s">
        <v>1637</v>
      </c>
    </row>
    <row r="4487" spans="1:21" ht="11.85" customHeight="1" x14ac:dyDescent="0.2"/>
    <row r="4488" spans="1:21" ht="11.85" customHeight="1" x14ac:dyDescent="0.2">
      <c r="I4488" s="49" t="str">
        <f>$I$6</f>
        <v>(----- 2016-2017 ------)</v>
      </c>
      <c r="J4488" s="49"/>
      <c r="K4488" s="49"/>
      <c r="L4488" s="8"/>
      <c r="M4488" s="49" t="str">
        <f>$M$6</f>
        <v>2017-2018</v>
      </c>
      <c r="N4488" s="49"/>
      <c r="O4488" s="49"/>
      <c r="P4488" s="49"/>
      <c r="Q4488" s="49"/>
    </row>
    <row r="4489" spans="1:21" ht="11.85" customHeight="1" x14ac:dyDescent="0.2">
      <c r="C4489" s="9" t="str">
        <f>$C$7</f>
        <v>2013-2014</v>
      </c>
      <c r="D4489" s="8"/>
      <c r="E4489" s="9" t="str">
        <f>$E$7</f>
        <v>2014-2015</v>
      </c>
      <c r="F4489" s="8"/>
      <c r="G4489" s="9" t="str">
        <f>$G$7</f>
        <v>2015-2016</v>
      </c>
      <c r="H4489" s="8"/>
      <c r="I4489" s="9" t="s">
        <v>9</v>
      </c>
      <c r="J4489" s="8"/>
      <c r="K4489" s="10" t="str">
        <f>+$K$7</f>
        <v>PROJECTED</v>
      </c>
      <c r="L4489" s="8"/>
      <c r="M4489" s="10" t="str">
        <f>$M$7</f>
        <v>2017-2018</v>
      </c>
      <c r="N4489" s="8"/>
      <c r="O4489" s="10" t="str">
        <f>$O$7</f>
        <v>2017-2018</v>
      </c>
      <c r="P4489" s="8"/>
      <c r="Q4489" s="10" t="str">
        <f>$Q$7</f>
        <v>APPROVED</v>
      </c>
    </row>
    <row r="4490" spans="1:21" ht="11.85" customHeight="1" x14ac:dyDescent="0.2">
      <c r="A4490" s="11" t="s">
        <v>247</v>
      </c>
      <c r="C4490" s="12" t="s">
        <v>12</v>
      </c>
      <c r="D4490" s="8"/>
      <c r="E4490" s="12" t="s">
        <v>12</v>
      </c>
      <c r="F4490" s="8"/>
      <c r="G4490" s="12" t="s">
        <v>12</v>
      </c>
      <c r="H4490" s="8"/>
      <c r="I4490" s="12" t="s">
        <v>13</v>
      </c>
      <c r="J4490" s="8"/>
      <c r="K4490" s="13" t="s">
        <v>13</v>
      </c>
      <c r="L4490" s="8"/>
      <c r="M4490" s="13" t="str">
        <f>$M$8</f>
        <v>BASE</v>
      </c>
      <c r="N4490" s="8"/>
      <c r="O4490" s="13" t="str">
        <f>$O$8</f>
        <v>SUPPLEMENTAL</v>
      </c>
      <c r="P4490" s="8"/>
      <c r="Q4490" s="13" t="str">
        <f>$Q$8</f>
        <v>BUDGET</v>
      </c>
    </row>
    <row r="4491" spans="1:21" ht="11.85" customHeight="1" x14ac:dyDescent="0.2"/>
    <row r="4492" spans="1:21" ht="11.85" customHeight="1" x14ac:dyDescent="0.2">
      <c r="D4492" s="2"/>
      <c r="F4492" s="2"/>
      <c r="H4492" s="2"/>
      <c r="J4492" s="2"/>
      <c r="L4492" s="2"/>
      <c r="N4492" s="2"/>
      <c r="P4492" s="2"/>
    </row>
    <row r="4493" spans="1:21" ht="11.85" customHeight="1" thickBot="1" x14ac:dyDescent="0.25">
      <c r="A4493" s="3" t="s">
        <v>1065</v>
      </c>
      <c r="C4493" s="23">
        <f>C4266+C4363+C4433+C4473</f>
        <v>943411.25</v>
      </c>
      <c r="D4493" s="2"/>
      <c r="E4493" s="23">
        <f>E4266+E4363+E4433+E4473</f>
        <v>792521.51</v>
      </c>
      <c r="F4493" s="2"/>
      <c r="G4493" s="23">
        <f>G4266+G4363+G4433+G4473</f>
        <v>1082260.6400000001</v>
      </c>
      <c r="H4493" s="2"/>
      <c r="I4493" s="23">
        <f>I4266+I4363+I4433+I4473</f>
        <v>1791209</v>
      </c>
      <c r="J4493" s="2"/>
      <c r="K4493" s="24">
        <f>K4266+K4363+K4433+K4473</f>
        <v>1324659</v>
      </c>
      <c r="L4493" s="2"/>
      <c r="M4493" s="24">
        <f>M4266+M4363+M4433+M4473</f>
        <v>1649636</v>
      </c>
      <c r="N4493" s="2"/>
      <c r="O4493" s="24">
        <f>O4266+O4363+O4433+O4473</f>
        <v>0</v>
      </c>
      <c r="P4493" s="2"/>
      <c r="Q4493" s="24">
        <f>Q4266+Q4363+Q4433+Q4473</f>
        <v>1649636</v>
      </c>
      <c r="R4493" s="2"/>
      <c r="U4493" s="2"/>
    </row>
    <row r="4494" spans="1:21" ht="11.85" customHeight="1" thickTop="1" x14ac:dyDescent="0.2">
      <c r="D4494" s="2"/>
      <c r="F4494" s="2"/>
      <c r="H4494" s="2"/>
      <c r="J4494" s="2"/>
      <c r="L4494" s="2"/>
      <c r="N4494" s="2"/>
      <c r="P4494" s="2"/>
    </row>
    <row r="4495" spans="1:21" ht="11.85" customHeight="1" thickBot="1" x14ac:dyDescent="0.25">
      <c r="A4495" s="3" t="s">
        <v>1796</v>
      </c>
      <c r="C4495" s="23">
        <f>C4200-C4493</f>
        <v>56778.089999999967</v>
      </c>
      <c r="D4495" s="2"/>
      <c r="E4495" s="23">
        <f>E4200-E4493</f>
        <v>162674.62000000011</v>
      </c>
      <c r="F4495" s="2"/>
      <c r="G4495" s="23">
        <f>G4200-G4493</f>
        <v>40446.799999999814</v>
      </c>
      <c r="H4495" s="2"/>
      <c r="I4495" s="23">
        <f>I4200-I4493</f>
        <v>-185500</v>
      </c>
      <c r="J4495" s="2"/>
      <c r="K4495" s="23">
        <f>K4200-K4493</f>
        <v>-213100</v>
      </c>
      <c r="L4495" s="2"/>
      <c r="M4495" s="23">
        <f>M4200-M4493</f>
        <v>-67086</v>
      </c>
      <c r="N4495" s="2"/>
      <c r="O4495" s="23">
        <f>O4200-O4493</f>
        <v>0</v>
      </c>
      <c r="P4495" s="2"/>
      <c r="Q4495" s="23">
        <f>Q4200-Q4493</f>
        <v>-67086</v>
      </c>
    </row>
    <row r="4496" spans="1:21" ht="11.85" customHeight="1" thickTop="1" x14ac:dyDescent="0.2">
      <c r="D4496" s="2"/>
      <c r="F4496" s="2"/>
      <c r="H4496" s="2"/>
      <c r="J4496" s="2"/>
      <c r="L4496" s="2"/>
      <c r="M4496" s="2"/>
      <c r="N4496" s="2"/>
      <c r="O4496" s="2"/>
      <c r="P4496" s="2"/>
      <c r="Q4496" s="2"/>
    </row>
    <row r="4497" spans="1:21" ht="11.85" customHeight="1" x14ac:dyDescent="0.2">
      <c r="D4497" s="2"/>
      <c r="F4497" s="2"/>
      <c r="H4497" s="2"/>
      <c r="J4497" s="2"/>
      <c r="L4497" s="2"/>
      <c r="M4497" s="2"/>
      <c r="N4497" s="2"/>
      <c r="O4497" s="2"/>
      <c r="P4497" s="2"/>
      <c r="Q4497" s="2"/>
    </row>
    <row r="4498" spans="1:21" ht="11.85" customHeight="1" x14ac:dyDescent="0.2">
      <c r="A4498" s="3" t="s">
        <v>1067</v>
      </c>
      <c r="D4498" s="2"/>
      <c r="F4498" s="2"/>
      <c r="H4498" s="2"/>
      <c r="J4498" s="2"/>
      <c r="L4498" s="2"/>
      <c r="M4498" s="2"/>
      <c r="N4498" s="2"/>
      <c r="O4498" s="2"/>
      <c r="P4498" s="2"/>
      <c r="Q4498" s="2"/>
    </row>
    <row r="4499" spans="1:21" ht="11.85" customHeight="1" thickBot="1" x14ac:dyDescent="0.25">
      <c r="A4499" s="3" t="s">
        <v>1797</v>
      </c>
      <c r="C4499" s="23">
        <f>C4123+C4200-C4493</f>
        <v>198789.41999999993</v>
      </c>
      <c r="D4499" s="2"/>
      <c r="E4499" s="23">
        <f>E4123+E4200-E4493</f>
        <v>361464.04000000004</v>
      </c>
      <c r="F4499" s="2"/>
      <c r="G4499" s="23">
        <f>G4123+G4200-G4493</f>
        <v>401910.83999999985</v>
      </c>
      <c r="H4499" s="2"/>
      <c r="I4499" s="23">
        <f>I4123+I4200-I4493</f>
        <v>216410.83999999985</v>
      </c>
      <c r="J4499" s="2"/>
      <c r="K4499" s="24">
        <f>K4123+K4200-K4493</f>
        <v>188810.83999999985</v>
      </c>
      <c r="L4499" s="2"/>
      <c r="M4499" s="23">
        <f>M4123+M4200-M4493</f>
        <v>121724.83999999985</v>
      </c>
      <c r="N4499" s="2"/>
      <c r="O4499" s="2"/>
      <c r="P4499" s="2"/>
      <c r="Q4499" s="23">
        <f>Q4123+Q4200-Q4493</f>
        <v>121724.83999999985</v>
      </c>
      <c r="U4499" s="31"/>
    </row>
    <row r="4500" spans="1:21" ht="11.85" customHeight="1" thickTop="1" x14ac:dyDescent="0.2"/>
    <row r="4501" spans="1:21" ht="11.85" customHeight="1" x14ac:dyDescent="0.2"/>
    <row r="4502" spans="1:21" ht="11.85" customHeight="1" x14ac:dyDescent="0.2"/>
    <row r="4503" spans="1:21" ht="11.85" customHeight="1" x14ac:dyDescent="0.2"/>
    <row r="4504" spans="1:21" ht="11.85" customHeight="1" x14ac:dyDescent="0.2"/>
    <row r="4505" spans="1:21" ht="11.85" customHeight="1" x14ac:dyDescent="0.2"/>
    <row r="4506" spans="1:21" ht="11.85" customHeight="1" x14ac:dyDescent="0.2"/>
    <row r="4507" spans="1:21" ht="11.85" customHeight="1" x14ac:dyDescent="0.2"/>
    <row r="4508" spans="1:21" ht="11.85" customHeight="1" x14ac:dyDescent="0.2"/>
    <row r="4509" spans="1:21" ht="11.85" customHeight="1" x14ac:dyDescent="0.2"/>
    <row r="4510" spans="1:21" ht="11.85" customHeight="1" x14ac:dyDescent="0.2"/>
    <row r="4511" spans="1:21" ht="11.85" customHeight="1" x14ac:dyDescent="0.2"/>
    <row r="4512" spans="1:21" ht="11.85" customHeight="1" x14ac:dyDescent="0.2"/>
    <row r="4513" ht="11.85" customHeight="1" x14ac:dyDescent="0.2"/>
    <row r="4514" ht="11.85" customHeight="1" x14ac:dyDescent="0.2"/>
    <row r="4515" ht="11.85" customHeight="1" x14ac:dyDescent="0.2"/>
    <row r="4516" ht="11.85" customHeight="1" x14ac:dyDescent="0.2"/>
    <row r="4517" ht="11.85" customHeight="1" x14ac:dyDescent="0.2"/>
    <row r="4518" ht="11.85" customHeight="1" x14ac:dyDescent="0.2"/>
    <row r="4519" ht="11.85" customHeight="1" x14ac:dyDescent="0.2"/>
    <row r="4520" ht="11.85" customHeight="1" x14ac:dyDescent="0.2"/>
    <row r="4521" ht="11.85" customHeight="1" x14ac:dyDescent="0.2"/>
    <row r="4522" ht="11.85" customHeight="1" x14ac:dyDescent="0.2"/>
    <row r="4523" ht="11.85" customHeight="1" x14ac:dyDescent="0.2"/>
    <row r="4524" ht="11.85" customHeight="1" x14ac:dyDescent="0.2"/>
    <row r="4525" ht="11.85" customHeight="1" x14ac:dyDescent="0.2"/>
    <row r="4526" ht="11.85" customHeight="1" x14ac:dyDescent="0.2"/>
    <row r="4527" ht="11.85" customHeight="1" x14ac:dyDescent="0.2"/>
    <row r="4528" ht="11.85" customHeight="1" x14ac:dyDescent="0.2"/>
    <row r="4529" ht="11.85" customHeight="1" x14ac:dyDescent="0.2"/>
    <row r="4530" ht="11.85" customHeight="1" x14ac:dyDescent="0.2"/>
    <row r="4531" ht="11.85" customHeight="1" x14ac:dyDescent="0.2"/>
    <row r="4532" ht="11.85" customHeight="1" x14ac:dyDescent="0.2"/>
    <row r="4533" ht="11.85" customHeight="1" x14ac:dyDescent="0.2"/>
    <row r="4534" ht="11.85" customHeight="1" x14ac:dyDescent="0.2"/>
    <row r="4535" ht="11.85" customHeight="1" x14ac:dyDescent="0.2"/>
    <row r="4536" ht="11.85" customHeight="1" x14ac:dyDescent="0.2"/>
    <row r="4537" ht="11.85" customHeight="1" x14ac:dyDescent="0.2"/>
    <row r="4538" ht="11.85" customHeight="1" x14ac:dyDescent="0.2"/>
    <row r="4539" ht="11.85" customHeight="1" x14ac:dyDescent="0.2"/>
    <row r="4540" ht="11.85" customHeight="1" x14ac:dyDescent="0.2"/>
    <row r="4541" ht="11.85" customHeight="1" x14ac:dyDescent="0.2"/>
    <row r="4542" ht="11.85" customHeight="1" x14ac:dyDescent="0.2"/>
    <row r="4543" ht="11.85" customHeight="1" x14ac:dyDescent="0.2"/>
    <row r="4544" ht="11.85" customHeight="1" x14ac:dyDescent="0.2"/>
    <row r="4545" spans="1:17" ht="11.85" customHeight="1" x14ac:dyDescent="0.2"/>
    <row r="4546" spans="1:17" ht="11.25" customHeight="1" x14ac:dyDescent="0.2">
      <c r="A4546" s="1"/>
      <c r="B4546" s="1"/>
      <c r="E4546" s="2" t="str">
        <f>$E$1</f>
        <v>CITY OF BRADY</v>
      </c>
    </row>
    <row r="4547" spans="1:17" ht="11.25" customHeight="1" x14ac:dyDescent="0.2">
      <c r="E4547" s="2" t="str">
        <f>$E$2</f>
        <v>BUDGET REPORT</v>
      </c>
    </row>
    <row r="4548" spans="1:17" ht="11.25" customHeight="1" x14ac:dyDescent="0.2">
      <c r="E4548" s="2" t="str">
        <f>$E$3</f>
        <v>FISCAL YEAR 2017 - 2018</v>
      </c>
    </row>
    <row r="4549" spans="1:17" ht="11.25" customHeight="1" x14ac:dyDescent="0.2">
      <c r="A4549" s="3" t="s">
        <v>1798</v>
      </c>
    </row>
    <row r="4550" spans="1:17" ht="11.25" customHeight="1" x14ac:dyDescent="0.2"/>
    <row r="4551" spans="1:17" ht="11.25" customHeight="1" x14ac:dyDescent="0.2">
      <c r="I4551" s="49" t="str">
        <f>$I$6</f>
        <v>(----- 2016-2017 ------)</v>
      </c>
      <c r="J4551" s="49"/>
      <c r="K4551" s="49"/>
      <c r="L4551" s="8"/>
      <c r="M4551" s="49" t="str">
        <f>$M$6</f>
        <v>2017-2018</v>
      </c>
      <c r="N4551" s="49"/>
      <c r="O4551" s="49"/>
      <c r="P4551" s="49"/>
      <c r="Q4551" s="49"/>
    </row>
    <row r="4552" spans="1:17" ht="11.25" customHeight="1" x14ac:dyDescent="0.2">
      <c r="C4552" s="9" t="str">
        <f>$C$7</f>
        <v>2013-2014</v>
      </c>
      <c r="D4552" s="8"/>
      <c r="E4552" s="9" t="str">
        <f>$E$7</f>
        <v>2014-2015</v>
      </c>
      <c r="F4552" s="8"/>
      <c r="G4552" s="9" t="str">
        <f>$G$7</f>
        <v>2015-2016</v>
      </c>
      <c r="H4552" s="8"/>
      <c r="I4552" s="9" t="s">
        <v>9</v>
      </c>
      <c r="J4552" s="8"/>
      <c r="K4552" s="10" t="str">
        <f>+$K$7</f>
        <v>PROJECTED</v>
      </c>
      <c r="L4552" s="8"/>
      <c r="M4552" s="10" t="str">
        <f>$M$7</f>
        <v>2017-2018</v>
      </c>
      <c r="N4552" s="8"/>
      <c r="O4552" s="10" t="str">
        <f>$O$7</f>
        <v>2017-2018</v>
      </c>
      <c r="P4552" s="8"/>
      <c r="Q4552" s="10" t="str">
        <f>$Q$7</f>
        <v>APPROVED</v>
      </c>
    </row>
    <row r="4553" spans="1:17" ht="11.25" customHeight="1" x14ac:dyDescent="0.2">
      <c r="A4553" s="11"/>
      <c r="C4553" s="12" t="s">
        <v>12</v>
      </c>
      <c r="D4553" s="8"/>
      <c r="E4553" s="12" t="s">
        <v>12</v>
      </c>
      <c r="F4553" s="8"/>
      <c r="G4553" s="12" t="s">
        <v>12</v>
      </c>
      <c r="H4553" s="8"/>
      <c r="I4553" s="12" t="s">
        <v>13</v>
      </c>
      <c r="J4553" s="8"/>
      <c r="K4553" s="13" t="s">
        <v>13</v>
      </c>
      <c r="L4553" s="8"/>
      <c r="M4553" s="13" t="str">
        <f>$M$8</f>
        <v>BASE</v>
      </c>
      <c r="N4553" s="8"/>
      <c r="O4553" s="13" t="str">
        <f>$O$8</f>
        <v>SUPPLEMENTAL</v>
      </c>
      <c r="P4553" s="8"/>
      <c r="Q4553" s="13" t="str">
        <f>$Q$8</f>
        <v>BUDGET</v>
      </c>
    </row>
    <row r="4554" spans="1:17" ht="11.25" customHeight="1" x14ac:dyDescent="0.2"/>
    <row r="4555" spans="1:17" ht="11.25" customHeight="1" x14ac:dyDescent="0.2">
      <c r="A4555" s="3" t="s">
        <v>16</v>
      </c>
      <c r="D4555" s="2"/>
      <c r="F4555" s="2"/>
      <c r="H4555" s="2"/>
      <c r="J4555" s="2"/>
      <c r="L4555" s="2"/>
      <c r="N4555" s="2"/>
      <c r="P4555" s="2"/>
    </row>
    <row r="4556" spans="1:17" ht="11.25" customHeight="1" x14ac:dyDescent="0.2">
      <c r="A4556" s="3" t="s">
        <v>17</v>
      </c>
      <c r="C4556" s="2">
        <v>642877.64</v>
      </c>
      <c r="D4556" s="2"/>
      <c r="E4556" s="2">
        <f>+C4697</f>
        <v>916419.87</v>
      </c>
      <c r="F4556" s="2"/>
      <c r="G4556" s="2">
        <f>+E4697</f>
        <v>1039510.04</v>
      </c>
      <c r="H4556" s="2"/>
      <c r="I4556" s="2">
        <f>+G4697</f>
        <v>456763.24999999988</v>
      </c>
      <c r="J4556" s="2"/>
      <c r="K4556" s="4">
        <f>+I4556</f>
        <v>456763.24999999988</v>
      </c>
      <c r="L4556" s="2"/>
      <c r="M4556" s="4">
        <f>+K4697</f>
        <v>462938.24999999988</v>
      </c>
      <c r="N4556" s="2"/>
      <c r="P4556" s="2"/>
      <c r="Q4556" s="4">
        <f>+M4556</f>
        <v>462938.24999999988</v>
      </c>
    </row>
    <row r="4557" spans="1:17" ht="11.25" customHeight="1" x14ac:dyDescent="0.2">
      <c r="D4557" s="2"/>
      <c r="F4557" s="2"/>
      <c r="H4557" s="2"/>
      <c r="J4557" s="2"/>
      <c r="L4557" s="2"/>
      <c r="N4557" s="2"/>
      <c r="P4557" s="2"/>
    </row>
    <row r="4558" spans="1:17" ht="11.25" customHeight="1" x14ac:dyDescent="0.2">
      <c r="A4558" s="14" t="s">
        <v>18</v>
      </c>
      <c r="D4558" s="2"/>
      <c r="F4558" s="2"/>
      <c r="H4558" s="2"/>
      <c r="J4558" s="2"/>
      <c r="L4558" s="2"/>
      <c r="N4558" s="2"/>
      <c r="P4558" s="2"/>
    </row>
    <row r="4559" spans="1:17" ht="11.25" customHeight="1" x14ac:dyDescent="0.2">
      <c r="D4559" s="2"/>
      <c r="F4559" s="2"/>
      <c r="H4559" s="2"/>
      <c r="J4559" s="2"/>
      <c r="L4559" s="2"/>
      <c r="N4559" s="2"/>
      <c r="P4559" s="2"/>
    </row>
    <row r="4560" spans="1:17" ht="11.25" customHeight="1" x14ac:dyDescent="0.2">
      <c r="A4560" s="14" t="s">
        <v>1638</v>
      </c>
      <c r="D4560" s="2"/>
      <c r="F4560" s="2"/>
      <c r="H4560" s="2"/>
      <c r="J4560" s="2"/>
      <c r="L4560" s="2"/>
      <c r="N4560" s="2"/>
      <c r="P4560" s="2"/>
    </row>
    <row r="4561" spans="1:34" ht="11.25" customHeight="1" x14ac:dyDescent="0.2">
      <c r="A4561" s="3" t="s">
        <v>1799</v>
      </c>
      <c r="C4561" s="2">
        <v>228187.81</v>
      </c>
      <c r="D4561" s="2"/>
      <c r="E4561" s="2">
        <v>266967.15000000002</v>
      </c>
      <c r="F4561" s="2"/>
      <c r="G4561" s="2">
        <v>241317.95</v>
      </c>
      <c r="H4561" s="2"/>
      <c r="I4561" s="2">
        <v>240000</v>
      </c>
      <c r="J4561" s="2"/>
      <c r="K4561" s="4">
        <v>220000</v>
      </c>
      <c r="L4561" s="2"/>
      <c r="M4561" s="4">
        <v>220000</v>
      </c>
      <c r="N4561" s="2"/>
      <c r="O4561" s="4">
        <v>0</v>
      </c>
      <c r="P4561" s="2"/>
      <c r="Q4561" s="4">
        <f t="shared" ref="Q4561:Q4569" si="124">M4561+O4561</f>
        <v>220000</v>
      </c>
    </row>
    <row r="4562" spans="1:34" ht="11.25" customHeight="1" x14ac:dyDescent="0.2">
      <c r="A4562" s="3" t="s">
        <v>1800</v>
      </c>
      <c r="C4562" s="2">
        <v>3748.79</v>
      </c>
      <c r="D4562" s="2"/>
      <c r="E4562" s="2">
        <v>5014.72</v>
      </c>
      <c r="F4562" s="2"/>
      <c r="G4562" s="2">
        <v>3096.03</v>
      </c>
      <c r="H4562" s="2"/>
      <c r="I4562" s="2">
        <v>3000</v>
      </c>
      <c r="J4562" s="2"/>
      <c r="K4562" s="4">
        <v>3000</v>
      </c>
      <c r="L4562" s="2"/>
      <c r="M4562" s="4">
        <v>4000</v>
      </c>
      <c r="N4562" s="2"/>
      <c r="O4562" s="4">
        <v>0</v>
      </c>
      <c r="P4562" s="2"/>
      <c r="Q4562" s="4">
        <f t="shared" si="124"/>
        <v>4000</v>
      </c>
    </row>
    <row r="4563" spans="1:34" ht="11.25" customHeight="1" x14ac:dyDescent="0.2">
      <c r="A4563" s="3" t="s">
        <v>1801</v>
      </c>
      <c r="C4563" s="2">
        <v>64344.959999999999</v>
      </c>
      <c r="D4563" s="2"/>
      <c r="E4563" s="2">
        <v>48215.32</v>
      </c>
      <c r="F4563" s="2"/>
      <c r="G4563" s="2">
        <v>0</v>
      </c>
      <c r="H4563" s="2"/>
      <c r="I4563" s="2">
        <v>0</v>
      </c>
      <c r="J4563" s="2"/>
      <c r="K4563" s="4">
        <v>0</v>
      </c>
      <c r="L4563" s="2"/>
      <c r="M4563" s="4">
        <v>0</v>
      </c>
      <c r="N4563" s="2"/>
      <c r="O4563" s="4">
        <v>0</v>
      </c>
      <c r="P4563" s="2"/>
      <c r="Q4563" s="4">
        <f t="shared" si="124"/>
        <v>0</v>
      </c>
    </row>
    <row r="4564" spans="1:34" ht="11.25" customHeight="1" x14ac:dyDescent="0.2">
      <c r="A4564" s="3" t="s">
        <v>1802</v>
      </c>
      <c r="C4564" s="2">
        <v>6620.92</v>
      </c>
      <c r="D4564" s="2"/>
      <c r="E4564" s="2">
        <v>4965.4799999999996</v>
      </c>
      <c r="F4564" s="2"/>
      <c r="G4564" s="2">
        <v>7724.08</v>
      </c>
      <c r="H4564" s="2"/>
      <c r="I4564" s="2">
        <v>6621</v>
      </c>
      <c r="J4564" s="2"/>
      <c r="K4564" s="4">
        <v>6621</v>
      </c>
      <c r="L4564" s="2"/>
      <c r="M4564" s="4">
        <v>6621</v>
      </c>
      <c r="N4564" s="2"/>
      <c r="O4564" s="4">
        <v>0</v>
      </c>
      <c r="P4564" s="2"/>
      <c r="Q4564" s="4">
        <f t="shared" si="124"/>
        <v>6621</v>
      </c>
    </row>
    <row r="4565" spans="1:34" ht="11.25" customHeight="1" x14ac:dyDescent="0.2">
      <c r="A4565" s="3" t="s">
        <v>1803</v>
      </c>
      <c r="C4565" s="2">
        <v>4846.9399999999996</v>
      </c>
      <c r="D4565" s="2"/>
      <c r="E4565" s="2">
        <v>4846.9399999999996</v>
      </c>
      <c r="F4565" s="2"/>
      <c r="G4565" s="2">
        <v>4846.92</v>
      </c>
      <c r="H4565" s="2"/>
      <c r="I4565" s="2">
        <v>4039</v>
      </c>
      <c r="J4565" s="2"/>
      <c r="K4565" s="4">
        <v>4039</v>
      </c>
      <c r="L4565" s="2"/>
      <c r="M4565" s="4">
        <v>0</v>
      </c>
      <c r="N4565" s="2"/>
      <c r="O4565" s="4">
        <v>0</v>
      </c>
      <c r="P4565" s="2"/>
      <c r="Q4565" s="4">
        <f t="shared" si="124"/>
        <v>0</v>
      </c>
    </row>
    <row r="4566" spans="1:34" ht="11.25" customHeight="1" x14ac:dyDescent="0.2">
      <c r="A4566" s="3" t="s">
        <v>1804</v>
      </c>
      <c r="C4566" s="2">
        <v>30000</v>
      </c>
      <c r="D4566" s="2"/>
      <c r="E4566" s="2">
        <v>5000</v>
      </c>
      <c r="F4566" s="2"/>
      <c r="G4566" s="2">
        <v>0</v>
      </c>
      <c r="H4566" s="2"/>
      <c r="I4566" s="2">
        <v>0</v>
      </c>
      <c r="J4566" s="2"/>
      <c r="K4566" s="4">
        <v>0</v>
      </c>
      <c r="L4566" s="2"/>
      <c r="M4566" s="4">
        <v>0</v>
      </c>
      <c r="N4566" s="2"/>
      <c r="O4566" s="4">
        <v>0</v>
      </c>
      <c r="P4566" s="2"/>
      <c r="Q4566" s="4">
        <f t="shared" si="124"/>
        <v>0</v>
      </c>
    </row>
    <row r="4567" spans="1:34" ht="11.25" customHeight="1" x14ac:dyDescent="0.2">
      <c r="A4567" s="3" t="s">
        <v>1805</v>
      </c>
      <c r="C4567" s="2">
        <v>18480</v>
      </c>
      <c r="D4567" s="2"/>
      <c r="E4567" s="2">
        <v>18480</v>
      </c>
      <c r="F4567" s="2"/>
      <c r="G4567" s="2">
        <v>18480</v>
      </c>
      <c r="H4567" s="2"/>
      <c r="I4567" s="2">
        <v>1540</v>
      </c>
      <c r="J4567" s="2"/>
      <c r="K4567" s="4">
        <v>1540</v>
      </c>
      <c r="L4567" s="2"/>
      <c r="M4567" s="4">
        <v>0</v>
      </c>
      <c r="N4567" s="2"/>
      <c r="O4567" s="4">
        <v>0</v>
      </c>
      <c r="P4567" s="2"/>
      <c r="Q4567" s="4">
        <f t="shared" si="124"/>
        <v>0</v>
      </c>
    </row>
    <row r="4568" spans="1:34" ht="11.25" customHeight="1" x14ac:dyDescent="0.2">
      <c r="A4568" s="3" t="s">
        <v>1806</v>
      </c>
      <c r="C4568" s="2">
        <v>7720.68</v>
      </c>
      <c r="D4568" s="2"/>
      <c r="E4568" s="2">
        <v>8364.07</v>
      </c>
      <c r="F4568" s="2"/>
      <c r="G4568" s="2">
        <v>7720.68</v>
      </c>
      <c r="H4568" s="2"/>
      <c r="I4568" s="2">
        <v>7721</v>
      </c>
      <c r="J4568" s="2"/>
      <c r="K4568" s="4">
        <v>7721</v>
      </c>
      <c r="L4568" s="2"/>
      <c r="M4568" s="4">
        <v>7721</v>
      </c>
      <c r="N4568" s="2"/>
      <c r="O4568" s="4">
        <v>0</v>
      </c>
      <c r="P4568" s="2"/>
      <c r="Q4568" s="4">
        <f>M4568+O4568</f>
        <v>7721</v>
      </c>
    </row>
    <row r="4569" spans="1:34" ht="11.25" customHeight="1" x14ac:dyDescent="0.2">
      <c r="A4569" s="3" t="s">
        <v>1807</v>
      </c>
      <c r="C4569" s="2">
        <v>0</v>
      </c>
      <c r="D4569" s="2"/>
      <c r="E4569" s="2">
        <v>0</v>
      </c>
      <c r="F4569" s="2"/>
      <c r="G4569" s="2">
        <v>207.22</v>
      </c>
      <c r="H4569" s="2"/>
      <c r="I4569" s="2">
        <v>0</v>
      </c>
      <c r="J4569" s="2"/>
      <c r="K4569" s="4">
        <v>0</v>
      </c>
      <c r="L4569" s="2"/>
      <c r="M4569" s="4">
        <v>0</v>
      </c>
      <c r="N4569" s="2"/>
      <c r="O4569" s="4">
        <v>0</v>
      </c>
      <c r="P4569" s="2"/>
      <c r="Q4569" s="4">
        <f t="shared" si="124"/>
        <v>0</v>
      </c>
    </row>
    <row r="4570" spans="1:34" ht="11.25" customHeight="1" x14ac:dyDescent="0.2">
      <c r="A4570" s="3" t="s">
        <v>1808</v>
      </c>
      <c r="C4570" s="20">
        <v>0</v>
      </c>
      <c r="D4570" s="2"/>
      <c r="E4570" s="20">
        <v>0</v>
      </c>
      <c r="F4570" s="2"/>
      <c r="G4570" s="20">
        <v>0</v>
      </c>
      <c r="H4570" s="2"/>
      <c r="I4570" s="20">
        <v>0</v>
      </c>
      <c r="J4570" s="2"/>
      <c r="K4570" s="21">
        <v>0</v>
      </c>
      <c r="L4570" s="2"/>
      <c r="M4570" s="21">
        <v>0</v>
      </c>
      <c r="N4570" s="2"/>
      <c r="O4570" s="21">
        <v>0</v>
      </c>
      <c r="P4570" s="2"/>
      <c r="Q4570" s="21">
        <v>0</v>
      </c>
    </row>
    <row r="4571" spans="1:34" ht="11.25" customHeight="1" x14ac:dyDescent="0.2">
      <c r="A4571" s="3" t="s">
        <v>1809</v>
      </c>
      <c r="C4571" s="16">
        <v>0</v>
      </c>
      <c r="D4571" s="2"/>
      <c r="E4571" s="16">
        <v>3970</v>
      </c>
      <c r="F4571" s="2"/>
      <c r="G4571" s="16">
        <v>0</v>
      </c>
      <c r="H4571" s="2"/>
      <c r="I4571" s="16">
        <v>0</v>
      </c>
      <c r="J4571" s="2"/>
      <c r="K4571" s="17">
        <v>0</v>
      </c>
      <c r="L4571" s="2"/>
      <c r="M4571" s="17">
        <v>0</v>
      </c>
      <c r="N4571" s="2"/>
      <c r="O4571" s="17">
        <v>0</v>
      </c>
      <c r="P4571" s="2"/>
      <c r="Q4571" s="17">
        <v>0</v>
      </c>
    </row>
    <row r="4572" spans="1:34" s="7" customFormat="1" ht="11.25" customHeight="1" x14ac:dyDescent="0.2">
      <c r="A4572" s="3" t="s">
        <v>1072</v>
      </c>
      <c r="B4572" s="3"/>
      <c r="C4572" s="2">
        <f>SUM(C4561:C4571)</f>
        <v>363950.1</v>
      </c>
      <c r="D4572" s="2"/>
      <c r="E4572" s="2">
        <f>SUM(E4561:E4571)</f>
        <v>365823.68</v>
      </c>
      <c r="F4572" s="2"/>
      <c r="G4572" s="2">
        <f>SUM(G4561:G4571)</f>
        <v>283392.87999999995</v>
      </c>
      <c r="H4572" s="2"/>
      <c r="I4572" s="2">
        <f>SUM(I4561:I4571)</f>
        <v>262921</v>
      </c>
      <c r="J4572" s="2"/>
      <c r="K4572" s="4">
        <f>SUM(K4561:K4571)</f>
        <v>242921</v>
      </c>
      <c r="L4572" s="2"/>
      <c r="M4572" s="4">
        <f>SUM(M4561:M4571)</f>
        <v>238342</v>
      </c>
      <c r="N4572" s="2"/>
      <c r="O4572" s="4">
        <f>SUM(O4561:O4571)</f>
        <v>0</v>
      </c>
      <c r="P4572" s="2"/>
      <c r="Q4572" s="4">
        <f>SUM(Q4561:Q4571)</f>
        <v>238342</v>
      </c>
      <c r="R4572" s="3"/>
      <c r="S4572" s="4"/>
      <c r="U4572" s="3"/>
      <c r="V4572" s="3"/>
      <c r="W4572" s="3"/>
      <c r="X4572" s="3"/>
      <c r="Y4572" s="3"/>
      <c r="Z4572" s="3"/>
      <c r="AA4572" s="3"/>
      <c r="AB4572" s="3"/>
      <c r="AC4572" s="3"/>
      <c r="AD4572" s="3"/>
      <c r="AE4572" s="3"/>
      <c r="AF4572" s="3"/>
      <c r="AG4572" s="3"/>
      <c r="AH4572" s="5"/>
    </row>
    <row r="4573" spans="1:34" s="7" customFormat="1" ht="11.25" customHeight="1" x14ac:dyDescent="0.2">
      <c r="A4573" s="3"/>
      <c r="B4573" s="3"/>
      <c r="C4573" s="2"/>
      <c r="D4573" s="2"/>
      <c r="E4573" s="2"/>
      <c r="F4573" s="2"/>
      <c r="G4573" s="2"/>
      <c r="H4573" s="2"/>
      <c r="I4573" s="2"/>
      <c r="J4573" s="2"/>
      <c r="K4573" s="4"/>
      <c r="L4573" s="2"/>
      <c r="M4573" s="4"/>
      <c r="N4573" s="2"/>
      <c r="O4573" s="4"/>
      <c r="P4573" s="2"/>
      <c r="Q4573" s="4"/>
      <c r="R4573" s="3"/>
      <c r="S4573" s="4"/>
      <c r="U4573" s="3"/>
      <c r="V4573" s="3"/>
      <c r="W4573" s="3"/>
      <c r="X4573" s="3"/>
      <c r="Y4573" s="3"/>
      <c r="Z4573" s="3"/>
      <c r="AA4573" s="3"/>
      <c r="AB4573" s="3"/>
      <c r="AC4573" s="3"/>
      <c r="AD4573" s="3"/>
      <c r="AE4573" s="3"/>
      <c r="AF4573" s="3"/>
      <c r="AG4573" s="3"/>
      <c r="AH4573" s="5"/>
    </row>
    <row r="4574" spans="1:34" s="7" customFormat="1" ht="11.25" customHeight="1" thickBot="1" x14ac:dyDescent="0.25">
      <c r="A4574" s="3" t="s">
        <v>244</v>
      </c>
      <c r="B4574" s="3"/>
      <c r="C4574" s="23">
        <f>C4572</f>
        <v>363950.1</v>
      </c>
      <c r="D4574" s="2"/>
      <c r="E4574" s="23">
        <f>E4572</f>
        <v>365823.68</v>
      </c>
      <c r="F4574" s="2"/>
      <c r="G4574" s="23">
        <f>G4572</f>
        <v>283392.87999999995</v>
      </c>
      <c r="H4574" s="2"/>
      <c r="I4574" s="23">
        <f>I4572</f>
        <v>262921</v>
      </c>
      <c r="J4574" s="2"/>
      <c r="K4574" s="24">
        <f>K4572</f>
        <v>242921</v>
      </c>
      <c r="L4574" s="2"/>
      <c r="M4574" s="24">
        <f>M4572</f>
        <v>238342</v>
      </c>
      <c r="N4574" s="2"/>
      <c r="O4574" s="24">
        <f>O4572</f>
        <v>0</v>
      </c>
      <c r="P4574" s="2"/>
      <c r="Q4574" s="24">
        <f>Q4572</f>
        <v>238342</v>
      </c>
      <c r="R4574" s="3"/>
      <c r="S4574" s="4"/>
      <c r="U4574" s="3"/>
      <c r="V4574" s="3"/>
      <c r="W4574" s="3"/>
      <c r="X4574" s="3"/>
      <c r="Y4574" s="3"/>
      <c r="Z4574" s="3"/>
      <c r="AA4574" s="3"/>
      <c r="AB4574" s="3"/>
      <c r="AC4574" s="3"/>
      <c r="AD4574" s="3"/>
      <c r="AE4574" s="3"/>
      <c r="AF4574" s="3"/>
      <c r="AG4574" s="3"/>
      <c r="AH4574" s="5"/>
    </row>
    <row r="4575" spans="1:34" s="7" customFormat="1" ht="11.25" customHeight="1" thickTop="1" x14ac:dyDescent="0.2">
      <c r="A4575" s="3"/>
      <c r="B4575" s="3"/>
      <c r="C4575" s="2"/>
      <c r="D4575" s="2"/>
      <c r="E4575" s="2"/>
      <c r="F4575" s="2"/>
      <c r="G4575" s="2"/>
      <c r="H4575" s="2"/>
      <c r="I4575" s="2"/>
      <c r="J4575" s="2"/>
      <c r="K4575" s="4"/>
      <c r="L4575" s="2"/>
      <c r="M4575" s="4"/>
      <c r="N4575" s="2"/>
      <c r="O4575" s="4"/>
      <c r="P4575" s="2"/>
      <c r="Q4575" s="4"/>
      <c r="R4575" s="3"/>
      <c r="S4575" s="4"/>
      <c r="U4575" s="3"/>
      <c r="V4575" s="3"/>
      <c r="W4575" s="3"/>
      <c r="X4575" s="3"/>
      <c r="Y4575" s="3"/>
      <c r="Z4575" s="3"/>
      <c r="AA4575" s="3"/>
      <c r="AB4575" s="3"/>
      <c r="AC4575" s="3"/>
      <c r="AD4575" s="3"/>
      <c r="AE4575" s="3"/>
      <c r="AF4575" s="3"/>
      <c r="AG4575" s="3"/>
      <c r="AH4575" s="5"/>
    </row>
    <row r="4576" spans="1:34" s="7" customFormat="1" ht="11.25" customHeight="1" x14ac:dyDescent="0.2">
      <c r="A4576" s="3"/>
      <c r="B4576" s="3"/>
      <c r="C4576" s="2"/>
      <c r="D4576" s="2"/>
      <c r="E4576" s="2"/>
      <c r="F4576" s="2"/>
      <c r="G4576" s="2"/>
      <c r="H4576" s="2"/>
      <c r="I4576" s="2"/>
      <c r="J4576" s="2"/>
      <c r="K4576" s="4"/>
      <c r="L4576" s="2"/>
      <c r="M4576" s="4"/>
      <c r="N4576" s="2"/>
      <c r="O4576" s="4"/>
      <c r="P4576" s="2"/>
      <c r="Q4576" s="4"/>
      <c r="R4576" s="3"/>
      <c r="S4576" s="4"/>
      <c r="U4576" s="3"/>
      <c r="V4576" s="3"/>
      <c r="W4576" s="3"/>
      <c r="X4576" s="3"/>
      <c r="Y4576" s="3"/>
      <c r="Z4576" s="3"/>
      <c r="AA4576" s="3"/>
      <c r="AB4576" s="3"/>
      <c r="AC4576" s="3"/>
      <c r="AD4576" s="3"/>
      <c r="AE4576" s="3"/>
      <c r="AF4576" s="3"/>
      <c r="AG4576" s="3"/>
      <c r="AH4576" s="5"/>
    </row>
    <row r="4577" spans="1:34" s="7" customFormat="1" ht="11.25" customHeight="1" x14ac:dyDescent="0.2">
      <c r="A4577" s="3" t="s">
        <v>245</v>
      </c>
      <c r="B4577" s="3"/>
      <c r="C4577" s="2">
        <f>C4556+C4574</f>
        <v>1006827.74</v>
      </c>
      <c r="D4577" s="2"/>
      <c r="E4577" s="2">
        <f>E4556+E4574</f>
        <v>1282243.55</v>
      </c>
      <c r="F4577" s="2"/>
      <c r="G4577" s="2">
        <f>G4556+G4574</f>
        <v>1322902.92</v>
      </c>
      <c r="H4577" s="2"/>
      <c r="I4577" s="2">
        <f>I4556+I4574</f>
        <v>719684.24999999988</v>
      </c>
      <c r="J4577" s="2"/>
      <c r="K4577" s="4">
        <f>K4556+K4574</f>
        <v>699684.24999999988</v>
      </c>
      <c r="L4577" s="2"/>
      <c r="M4577" s="4">
        <f>M4556+M4574</f>
        <v>701280.24999999988</v>
      </c>
      <c r="N4577" s="2"/>
      <c r="O4577" s="4"/>
      <c r="P4577" s="2"/>
      <c r="Q4577" s="4">
        <f>Q4556+Q4574</f>
        <v>701280.24999999988</v>
      </c>
      <c r="R4577" s="3"/>
      <c r="S4577" s="4"/>
      <c r="U4577" s="3"/>
      <c r="V4577" s="3"/>
      <c r="W4577" s="3"/>
      <c r="X4577" s="3"/>
      <c r="Y4577" s="3"/>
      <c r="Z4577" s="3"/>
      <c r="AA4577" s="3"/>
      <c r="AB4577" s="3"/>
      <c r="AC4577" s="3"/>
      <c r="AD4577" s="3"/>
      <c r="AE4577" s="3"/>
      <c r="AF4577" s="3"/>
      <c r="AG4577" s="3"/>
      <c r="AH4577" s="5"/>
    </row>
    <row r="4578" spans="1:34" s="7" customFormat="1" ht="11.25" customHeight="1" x14ac:dyDescent="0.2">
      <c r="A4578" s="3"/>
      <c r="B4578" s="3"/>
      <c r="C4578" s="2"/>
      <c r="D4578" s="3"/>
      <c r="E4578" s="2"/>
      <c r="F4578" s="3"/>
      <c r="G4578" s="2"/>
      <c r="H4578" s="3"/>
      <c r="I4578" s="2"/>
      <c r="J4578" s="3"/>
      <c r="K4578" s="4"/>
      <c r="L4578" s="3"/>
      <c r="M4578" s="4"/>
      <c r="N4578" s="3"/>
      <c r="O4578" s="4"/>
      <c r="P4578" s="3"/>
      <c r="Q4578" s="4"/>
      <c r="R4578" s="3"/>
      <c r="S4578" s="4"/>
      <c r="U4578" s="3"/>
      <c r="V4578" s="3"/>
      <c r="W4578" s="3"/>
      <c r="X4578" s="3"/>
      <c r="Y4578" s="3"/>
      <c r="Z4578" s="3"/>
      <c r="AA4578" s="3"/>
      <c r="AB4578" s="3"/>
      <c r="AC4578" s="3"/>
      <c r="AD4578" s="3"/>
      <c r="AE4578" s="3"/>
      <c r="AF4578" s="3"/>
      <c r="AG4578" s="3"/>
      <c r="AH4578" s="5"/>
    </row>
    <row r="4579" spans="1:34" s="7" customFormat="1" ht="11.25" customHeight="1" x14ac:dyDescent="0.2">
      <c r="A4579" s="3"/>
      <c r="B4579" s="3"/>
      <c r="C4579" s="2"/>
      <c r="D4579" s="3"/>
      <c r="E4579" s="2"/>
      <c r="F4579" s="3"/>
      <c r="G4579" s="2"/>
      <c r="H4579" s="3"/>
      <c r="I4579" s="2"/>
      <c r="J4579" s="3"/>
      <c r="K4579" s="4"/>
      <c r="L4579" s="3"/>
      <c r="M4579" s="4"/>
      <c r="N4579" s="3"/>
      <c r="O4579" s="4"/>
      <c r="P4579" s="3"/>
      <c r="Q4579" s="4"/>
      <c r="R4579" s="3"/>
      <c r="S4579" s="4"/>
      <c r="U4579" s="3"/>
      <c r="V4579" s="3"/>
      <c r="W4579" s="3"/>
      <c r="X4579" s="3"/>
      <c r="Y4579" s="3"/>
      <c r="Z4579" s="3"/>
      <c r="AA4579" s="3"/>
      <c r="AB4579" s="3"/>
      <c r="AC4579" s="3"/>
      <c r="AD4579" s="3"/>
      <c r="AE4579" s="3"/>
      <c r="AF4579" s="3"/>
      <c r="AG4579" s="3"/>
      <c r="AH4579" s="5"/>
    </row>
    <row r="4580" spans="1:34" s="7" customFormat="1" ht="11.25" customHeight="1" x14ac:dyDescent="0.2">
      <c r="A4580" s="3"/>
      <c r="B4580" s="3"/>
      <c r="C4580" s="2"/>
      <c r="D4580" s="3"/>
      <c r="E4580" s="2"/>
      <c r="F4580" s="3"/>
      <c r="G4580" s="2"/>
      <c r="H4580" s="3"/>
      <c r="I4580" s="2"/>
      <c r="J4580" s="3"/>
      <c r="K4580" s="4"/>
      <c r="L4580" s="3"/>
      <c r="M4580" s="4"/>
      <c r="N4580" s="3"/>
      <c r="O4580" s="4"/>
      <c r="P4580" s="3"/>
      <c r="Q4580" s="4"/>
      <c r="R4580" s="3"/>
      <c r="S4580" s="4"/>
      <c r="U4580" s="3"/>
      <c r="V4580" s="3"/>
      <c r="W4580" s="3"/>
      <c r="X4580" s="3"/>
      <c r="Y4580" s="3"/>
      <c r="Z4580" s="3"/>
      <c r="AA4580" s="3"/>
      <c r="AB4580" s="3"/>
      <c r="AC4580" s="3"/>
      <c r="AD4580" s="3"/>
      <c r="AE4580" s="3"/>
      <c r="AF4580" s="3"/>
      <c r="AG4580" s="3"/>
      <c r="AH4580" s="5"/>
    </row>
    <row r="4581" spans="1:34" s="7" customFormat="1" ht="11.25" customHeight="1" x14ac:dyDescent="0.2">
      <c r="A4581" s="3"/>
      <c r="B4581" s="3"/>
      <c r="C4581" s="2"/>
      <c r="D4581" s="3"/>
      <c r="E4581" s="2"/>
      <c r="F4581" s="3"/>
      <c r="G4581" s="2"/>
      <c r="H4581" s="3"/>
      <c r="I4581" s="2"/>
      <c r="J4581" s="3"/>
      <c r="K4581" s="4"/>
      <c r="L4581" s="3"/>
      <c r="M4581" s="4"/>
      <c r="N4581" s="3"/>
      <c r="O4581" s="4"/>
      <c r="P4581" s="3"/>
      <c r="Q4581" s="4"/>
      <c r="R4581" s="3"/>
      <c r="S4581" s="4"/>
      <c r="U4581" s="3"/>
      <c r="V4581" s="3"/>
      <c r="W4581" s="3"/>
      <c r="X4581" s="3"/>
      <c r="Y4581" s="3"/>
      <c r="Z4581" s="3"/>
      <c r="AA4581" s="3"/>
      <c r="AB4581" s="3"/>
      <c r="AC4581" s="3"/>
      <c r="AD4581" s="3"/>
      <c r="AE4581" s="3"/>
      <c r="AF4581" s="3"/>
      <c r="AG4581" s="3"/>
      <c r="AH4581" s="5"/>
    </row>
    <row r="4582" spans="1:34" s="7" customFormat="1" ht="11.25" customHeight="1" x14ac:dyDescent="0.2">
      <c r="A4582" s="3"/>
      <c r="B4582" s="3"/>
      <c r="C4582" s="2"/>
      <c r="D4582" s="3"/>
      <c r="E4582" s="2"/>
      <c r="F4582" s="3"/>
      <c r="G4582" s="2"/>
      <c r="H4582" s="3"/>
      <c r="I4582" s="2"/>
      <c r="J4582" s="3"/>
      <c r="K4582" s="4"/>
      <c r="L4582" s="3"/>
      <c r="M4582" s="4"/>
      <c r="N4582" s="3"/>
      <c r="O4582" s="4"/>
      <c r="P4582" s="3"/>
      <c r="Q4582" s="4"/>
      <c r="R4582" s="3"/>
      <c r="S4582" s="4"/>
      <c r="U4582" s="3"/>
      <c r="V4582" s="3"/>
      <c r="W4582" s="3"/>
      <c r="X4582" s="3"/>
      <c r="Y4582" s="3"/>
      <c r="Z4582" s="3"/>
      <c r="AA4582" s="3"/>
      <c r="AB4582" s="3"/>
      <c r="AC4582" s="3"/>
      <c r="AD4582" s="3"/>
      <c r="AE4582" s="3"/>
      <c r="AF4582" s="3"/>
      <c r="AG4582" s="3"/>
      <c r="AH4582" s="5"/>
    </row>
    <row r="4583" spans="1:34" s="7" customFormat="1" ht="11.25" customHeight="1" x14ac:dyDescent="0.2">
      <c r="A4583" s="3"/>
      <c r="B4583" s="3"/>
      <c r="C4583" s="2"/>
      <c r="D4583" s="3"/>
      <c r="E4583" s="2"/>
      <c r="F4583" s="3"/>
      <c r="G4583" s="2"/>
      <c r="H4583" s="3"/>
      <c r="I4583" s="2"/>
      <c r="J4583" s="3"/>
      <c r="K4583" s="4"/>
      <c r="L4583" s="3"/>
      <c r="M4583" s="4"/>
      <c r="N4583" s="3"/>
      <c r="O4583" s="4"/>
      <c r="P4583" s="3"/>
      <c r="Q4583" s="4"/>
      <c r="R4583" s="3"/>
      <c r="S4583" s="4"/>
      <c r="U4583" s="3"/>
      <c r="V4583" s="3"/>
      <c r="W4583" s="3"/>
      <c r="X4583" s="3"/>
      <c r="Y4583" s="3"/>
      <c r="Z4583" s="3"/>
      <c r="AA4583" s="3"/>
      <c r="AB4583" s="3"/>
      <c r="AC4583" s="3"/>
      <c r="AD4583" s="3"/>
      <c r="AE4583" s="3"/>
      <c r="AF4583" s="3"/>
      <c r="AG4583" s="3"/>
      <c r="AH4583" s="5"/>
    </row>
    <row r="4584" spans="1:34" s="7" customFormat="1" ht="11.25" customHeight="1" x14ac:dyDescent="0.2">
      <c r="A4584" s="3"/>
      <c r="B4584" s="3"/>
      <c r="C4584" s="2"/>
      <c r="D4584" s="3"/>
      <c r="E4584" s="2"/>
      <c r="F4584" s="3"/>
      <c r="G4584" s="2"/>
      <c r="H4584" s="3"/>
      <c r="I4584" s="2"/>
      <c r="J4584" s="3"/>
      <c r="K4584" s="4"/>
      <c r="L4584" s="3"/>
      <c r="M4584" s="4"/>
      <c r="N4584" s="3"/>
      <c r="O4584" s="4"/>
      <c r="P4584" s="3"/>
      <c r="Q4584" s="4"/>
      <c r="R4584" s="3"/>
      <c r="S4584" s="4"/>
      <c r="U4584" s="3"/>
      <c r="V4584" s="3"/>
      <c r="W4584" s="3"/>
      <c r="X4584" s="3"/>
      <c r="Y4584" s="3"/>
      <c r="Z4584" s="3"/>
      <c r="AA4584" s="3"/>
      <c r="AB4584" s="3"/>
      <c r="AC4584" s="3"/>
      <c r="AD4584" s="3"/>
      <c r="AE4584" s="3"/>
      <c r="AF4584" s="3"/>
      <c r="AG4584" s="3"/>
      <c r="AH4584" s="5"/>
    </row>
    <row r="4585" spans="1:34" s="7" customFormat="1" ht="11.25" customHeight="1" x14ac:dyDescent="0.2">
      <c r="A4585" s="3"/>
      <c r="B4585" s="3"/>
      <c r="C4585" s="2"/>
      <c r="D4585" s="3"/>
      <c r="E4585" s="2"/>
      <c r="F4585" s="3"/>
      <c r="G4585" s="2"/>
      <c r="H4585" s="3"/>
      <c r="I4585" s="2"/>
      <c r="J4585" s="3"/>
      <c r="K4585" s="4"/>
      <c r="L4585" s="3"/>
      <c r="M4585" s="4"/>
      <c r="N4585" s="3"/>
      <c r="O4585" s="4"/>
      <c r="P4585" s="3"/>
      <c r="Q4585" s="4"/>
      <c r="R4585" s="3"/>
      <c r="S4585" s="4"/>
      <c r="U4585" s="3"/>
      <c r="V4585" s="3"/>
      <c r="W4585" s="3"/>
      <c r="X4585" s="3"/>
      <c r="Y4585" s="3"/>
      <c r="Z4585" s="3"/>
      <c r="AA4585" s="3"/>
      <c r="AB4585" s="3"/>
      <c r="AC4585" s="3"/>
      <c r="AD4585" s="3"/>
      <c r="AE4585" s="3"/>
      <c r="AF4585" s="3"/>
      <c r="AG4585" s="3"/>
      <c r="AH4585" s="5"/>
    </row>
    <row r="4586" spans="1:34" s="7" customFormat="1" ht="11.25" customHeight="1" x14ac:dyDescent="0.2">
      <c r="A4586" s="3"/>
      <c r="B4586" s="3"/>
      <c r="C4586" s="2"/>
      <c r="D4586" s="3"/>
      <c r="E4586" s="2"/>
      <c r="F4586" s="3"/>
      <c r="G4586" s="2"/>
      <c r="H4586" s="3"/>
      <c r="I4586" s="2"/>
      <c r="J4586" s="3"/>
      <c r="K4586" s="4"/>
      <c r="L4586" s="3"/>
      <c r="M4586" s="4"/>
      <c r="N4586" s="3"/>
      <c r="O4586" s="4"/>
      <c r="P4586" s="3"/>
      <c r="Q4586" s="4"/>
      <c r="R4586" s="3"/>
      <c r="S4586" s="4"/>
      <c r="U4586" s="3"/>
      <c r="V4586" s="3"/>
      <c r="W4586" s="3"/>
      <c r="X4586" s="3"/>
      <c r="Y4586" s="3"/>
      <c r="Z4586" s="3"/>
      <c r="AA4586" s="3"/>
      <c r="AB4586" s="3"/>
      <c r="AC4586" s="3"/>
      <c r="AD4586" s="3"/>
      <c r="AE4586" s="3"/>
      <c r="AF4586" s="3"/>
      <c r="AG4586" s="3"/>
      <c r="AH4586" s="5"/>
    </row>
    <row r="4587" spans="1:34" s="7" customFormat="1" ht="11.25" customHeight="1" x14ac:dyDescent="0.2">
      <c r="A4587" s="3"/>
      <c r="B4587" s="3"/>
      <c r="C4587" s="2"/>
      <c r="D4587" s="3"/>
      <c r="E4587" s="2"/>
      <c r="F4587" s="3"/>
      <c r="G4587" s="2"/>
      <c r="H4587" s="3"/>
      <c r="I4587" s="2"/>
      <c r="J4587" s="3"/>
      <c r="K4587" s="4"/>
      <c r="L4587" s="3"/>
      <c r="M4587" s="4"/>
      <c r="N4587" s="3"/>
      <c r="O4587" s="4"/>
      <c r="P4587" s="3"/>
      <c r="Q4587" s="4"/>
      <c r="R4587" s="3"/>
      <c r="S4587" s="4"/>
      <c r="U4587" s="3"/>
      <c r="V4587" s="3"/>
      <c r="W4587" s="3"/>
      <c r="X4587" s="3"/>
      <c r="Y4587" s="3"/>
      <c r="Z4587" s="3"/>
      <c r="AA4587" s="3"/>
      <c r="AB4587" s="3"/>
      <c r="AC4587" s="3"/>
      <c r="AD4587" s="3"/>
      <c r="AE4587" s="3"/>
      <c r="AF4587" s="3"/>
      <c r="AG4587" s="3"/>
      <c r="AH4587" s="5"/>
    </row>
    <row r="4588" spans="1:34" ht="11.25" customHeight="1" x14ac:dyDescent="0.2"/>
    <row r="4589" spans="1:34" ht="11.25" customHeight="1" x14ac:dyDescent="0.2"/>
    <row r="4590" spans="1:34" ht="11.25" customHeight="1" x14ac:dyDescent="0.2"/>
    <row r="4591" spans="1:34" ht="11.25" customHeight="1" x14ac:dyDescent="0.2"/>
    <row r="4592" spans="1:34" ht="11.25" customHeight="1" x14ac:dyDescent="0.2"/>
    <row r="4593" ht="11.25" customHeight="1" x14ac:dyDescent="0.2"/>
    <row r="4594" ht="11.25" customHeight="1" x14ac:dyDescent="0.2"/>
    <row r="4595" ht="11.25" customHeight="1" x14ac:dyDescent="0.2"/>
    <row r="4596" ht="11.25" customHeight="1" x14ac:dyDescent="0.2"/>
    <row r="4597" ht="11.25" customHeight="1" x14ac:dyDescent="0.2"/>
    <row r="4598" ht="11.25" customHeight="1" x14ac:dyDescent="0.2"/>
    <row r="4599" ht="11.25" customHeight="1" x14ac:dyDescent="0.2"/>
    <row r="4600" ht="11.25" customHeight="1" x14ac:dyDescent="0.2"/>
    <row r="4601" ht="11.25" customHeight="1" x14ac:dyDescent="0.2"/>
    <row r="4602" ht="11.25" customHeight="1" x14ac:dyDescent="0.2"/>
    <row r="4603" ht="11.25" customHeight="1" x14ac:dyDescent="0.2"/>
    <row r="4604" ht="11.25" customHeight="1" x14ac:dyDescent="0.2"/>
    <row r="4605" ht="11.25" customHeight="1" x14ac:dyDescent="0.2"/>
    <row r="4606" ht="11.25" customHeight="1" x14ac:dyDescent="0.2"/>
    <row r="4607" ht="11.25" customHeight="1" x14ac:dyDescent="0.2"/>
    <row r="4608" ht="11.25" customHeight="1" x14ac:dyDescent="0.2"/>
    <row r="4609" spans="1:17" ht="11.25" customHeight="1" x14ac:dyDescent="0.2"/>
    <row r="4610" spans="1:17" ht="11.25" customHeight="1" x14ac:dyDescent="0.2"/>
    <row r="4611" spans="1:17" ht="11.25" customHeight="1" x14ac:dyDescent="0.2"/>
    <row r="4612" spans="1:17" ht="11.25" customHeight="1" x14ac:dyDescent="0.2">
      <c r="A4612" s="1"/>
      <c r="B4612" s="1"/>
      <c r="E4612" s="2" t="str">
        <f>$E$1</f>
        <v>CITY OF BRADY</v>
      </c>
    </row>
    <row r="4613" spans="1:17" ht="11.25" customHeight="1" x14ac:dyDescent="0.2">
      <c r="E4613" s="2" t="str">
        <f>$E$2</f>
        <v>BUDGET REPORT</v>
      </c>
    </row>
    <row r="4614" spans="1:17" ht="11.25" customHeight="1" x14ac:dyDescent="0.2">
      <c r="E4614" s="2" t="str">
        <f>$E$3</f>
        <v>FISCAL YEAR 2017 - 2018</v>
      </c>
    </row>
    <row r="4615" spans="1:17" ht="11.25" customHeight="1" x14ac:dyDescent="0.2">
      <c r="A4615" s="3" t="s">
        <v>1798</v>
      </c>
    </row>
    <row r="4616" spans="1:17" ht="11.25" customHeight="1" x14ac:dyDescent="0.2">
      <c r="A4616" s="3" t="s">
        <v>1810</v>
      </c>
    </row>
    <row r="4617" spans="1:17" ht="11.25" customHeight="1" x14ac:dyDescent="0.2">
      <c r="I4617" s="49" t="str">
        <f>$I$6</f>
        <v>(----- 2016-2017 ------)</v>
      </c>
      <c r="J4617" s="49"/>
      <c r="K4617" s="49"/>
      <c r="L4617" s="8"/>
      <c r="M4617" s="49" t="str">
        <f>$M$6</f>
        <v>2017-2018</v>
      </c>
      <c r="N4617" s="49"/>
      <c r="O4617" s="49"/>
      <c r="P4617" s="49"/>
      <c r="Q4617" s="49"/>
    </row>
    <row r="4618" spans="1:17" ht="11.25" customHeight="1" x14ac:dyDescent="0.2">
      <c r="C4618" s="9" t="str">
        <f>$C$7</f>
        <v>2013-2014</v>
      </c>
      <c r="D4618" s="8"/>
      <c r="E4618" s="9" t="str">
        <f>$E$7</f>
        <v>2014-2015</v>
      </c>
      <c r="F4618" s="8"/>
      <c r="G4618" s="9" t="str">
        <f>$G$7</f>
        <v>2015-2016</v>
      </c>
      <c r="H4618" s="8"/>
      <c r="I4618" s="9" t="s">
        <v>9</v>
      </c>
      <c r="J4618" s="8"/>
      <c r="K4618" s="10" t="str">
        <f>+$K$7</f>
        <v>PROJECTED</v>
      </c>
      <c r="L4618" s="8"/>
      <c r="M4618" s="10" t="str">
        <f>$M$7</f>
        <v>2017-2018</v>
      </c>
      <c r="N4618" s="8"/>
      <c r="O4618" s="10" t="str">
        <f>$O$7</f>
        <v>2017-2018</v>
      </c>
      <c r="P4618" s="8"/>
      <c r="Q4618" s="10" t="str">
        <f>$Q$7</f>
        <v>APPROVED</v>
      </c>
    </row>
    <row r="4619" spans="1:17" ht="11.25" customHeight="1" x14ac:dyDescent="0.2">
      <c r="A4619" s="11" t="s">
        <v>247</v>
      </c>
      <c r="C4619" s="12" t="s">
        <v>12</v>
      </c>
      <c r="D4619" s="8"/>
      <c r="E4619" s="12" t="s">
        <v>12</v>
      </c>
      <c r="F4619" s="8"/>
      <c r="G4619" s="12" t="s">
        <v>12</v>
      </c>
      <c r="H4619" s="8"/>
      <c r="I4619" s="12" t="s">
        <v>13</v>
      </c>
      <c r="J4619" s="8"/>
      <c r="K4619" s="13" t="s">
        <v>13</v>
      </c>
      <c r="L4619" s="8"/>
      <c r="M4619" s="13" t="str">
        <f>$M$8</f>
        <v>BASE</v>
      </c>
      <c r="N4619" s="8"/>
      <c r="O4619" s="13" t="str">
        <f>$O$8</f>
        <v>SUPPLEMENTAL</v>
      </c>
      <c r="P4619" s="8"/>
      <c r="Q4619" s="13" t="str">
        <f>$Q$8</f>
        <v>BUDGET</v>
      </c>
    </row>
    <row r="4620" spans="1:17" ht="11.25" customHeight="1" x14ac:dyDescent="0.2"/>
    <row r="4621" spans="1:17" ht="11.25" customHeight="1" x14ac:dyDescent="0.2">
      <c r="A4621" s="14" t="s">
        <v>260</v>
      </c>
      <c r="D4621" s="2"/>
      <c r="F4621" s="2"/>
      <c r="H4621" s="2"/>
      <c r="J4621" s="2"/>
      <c r="L4621" s="2"/>
      <c r="N4621" s="2"/>
      <c r="P4621" s="2"/>
    </row>
    <row r="4622" spans="1:17" ht="11.25" customHeight="1" x14ac:dyDescent="0.2">
      <c r="A4622" s="3" t="s">
        <v>1811</v>
      </c>
      <c r="C4622" s="2">
        <v>1231.5</v>
      </c>
      <c r="D4622" s="2"/>
      <c r="E4622" s="2">
        <v>268</v>
      </c>
      <c r="F4622" s="2"/>
      <c r="G4622" s="2">
        <v>0</v>
      </c>
      <c r="H4622" s="2"/>
      <c r="I4622" s="2">
        <v>0</v>
      </c>
      <c r="J4622" s="2"/>
      <c r="K4622" s="4">
        <v>0</v>
      </c>
      <c r="L4622" s="2"/>
      <c r="M4622" s="4">
        <v>0</v>
      </c>
      <c r="N4622" s="2"/>
      <c r="O4622" s="4">
        <v>0</v>
      </c>
      <c r="P4622" s="2"/>
      <c r="Q4622" s="4">
        <f t="shared" ref="Q4622:Q4637" si="125">M4622+O4622</f>
        <v>0</v>
      </c>
    </row>
    <row r="4623" spans="1:17" ht="11.25" customHeight="1" x14ac:dyDescent="0.2">
      <c r="A4623" s="3" t="s">
        <v>1812</v>
      </c>
      <c r="C4623" s="2">
        <v>1606.5</v>
      </c>
      <c r="D4623" s="2"/>
      <c r="E4623" s="2">
        <v>732</v>
      </c>
      <c r="F4623" s="2"/>
      <c r="G4623" s="2">
        <v>2821</v>
      </c>
      <c r="H4623" s="2"/>
      <c r="I4623" s="2">
        <v>0</v>
      </c>
      <c r="J4623" s="2"/>
      <c r="K4623" s="4">
        <v>0</v>
      </c>
      <c r="L4623" s="2"/>
      <c r="M4623" s="4">
        <v>0</v>
      </c>
      <c r="N4623" s="2"/>
      <c r="O4623" s="4">
        <v>0</v>
      </c>
      <c r="P4623" s="2"/>
      <c r="Q4623" s="4">
        <f t="shared" si="125"/>
        <v>0</v>
      </c>
    </row>
    <row r="4624" spans="1:17" ht="11.25" customHeight="1" x14ac:dyDescent="0.2">
      <c r="A4624" s="3" t="s">
        <v>1813</v>
      </c>
      <c r="C4624" s="2">
        <v>0</v>
      </c>
      <c r="D4624" s="2"/>
      <c r="E4624" s="2">
        <v>0</v>
      </c>
      <c r="F4624" s="2"/>
      <c r="G4624" s="2">
        <v>4000</v>
      </c>
      <c r="H4624" s="2"/>
      <c r="I4624" s="2">
        <v>0</v>
      </c>
      <c r="J4624" s="2"/>
      <c r="K4624" s="4">
        <v>0</v>
      </c>
      <c r="L4624" s="2"/>
      <c r="M4624" s="4">
        <v>0</v>
      </c>
      <c r="N4624" s="2"/>
      <c r="O4624" s="4">
        <v>0</v>
      </c>
      <c r="P4624" s="2"/>
      <c r="Q4624" s="4">
        <f>M4624+O4624</f>
        <v>0</v>
      </c>
    </row>
    <row r="4625" spans="1:34" ht="11.25" customHeight="1" x14ac:dyDescent="0.2">
      <c r="A4625" s="3" t="s">
        <v>1814</v>
      </c>
      <c r="C4625" s="2">
        <v>0</v>
      </c>
      <c r="D4625" s="2"/>
      <c r="E4625" s="2">
        <v>0</v>
      </c>
      <c r="F4625" s="2"/>
      <c r="G4625" s="2">
        <v>10009.89</v>
      </c>
      <c r="H4625" s="2"/>
      <c r="I4625" s="2">
        <v>0</v>
      </c>
      <c r="J4625" s="2"/>
      <c r="K4625" s="4">
        <v>0</v>
      </c>
      <c r="L4625" s="2"/>
      <c r="M4625" s="4">
        <v>0</v>
      </c>
      <c r="N4625" s="2"/>
      <c r="O4625" s="4">
        <v>0</v>
      </c>
      <c r="P4625" s="2"/>
      <c r="Q4625" s="4">
        <f>M4625+O4625</f>
        <v>0</v>
      </c>
    </row>
    <row r="4626" spans="1:34" ht="11.25" customHeight="1" x14ac:dyDescent="0.2">
      <c r="A4626" s="3" t="s">
        <v>1815</v>
      </c>
      <c r="C4626" s="2">
        <v>0</v>
      </c>
      <c r="D4626" s="2"/>
      <c r="E4626" s="2">
        <v>0</v>
      </c>
      <c r="F4626" s="2"/>
      <c r="G4626" s="2">
        <v>0</v>
      </c>
      <c r="H4626" s="2"/>
      <c r="I4626" s="2">
        <v>24000</v>
      </c>
      <c r="J4626" s="2"/>
      <c r="K4626" s="4">
        <v>21000</v>
      </c>
      <c r="L4626" s="2"/>
      <c r="M4626" s="4">
        <v>3000</v>
      </c>
      <c r="N4626" s="2"/>
      <c r="O4626" s="4">
        <v>0</v>
      </c>
      <c r="P4626" s="2"/>
      <c r="Q4626" s="4">
        <f>M4626+O4626</f>
        <v>3000</v>
      </c>
    </row>
    <row r="4627" spans="1:34" ht="11.25" customHeight="1" x14ac:dyDescent="0.2">
      <c r="A4627" s="3" t="s">
        <v>1816</v>
      </c>
      <c r="C4627" s="2">
        <v>0</v>
      </c>
      <c r="D4627" s="2"/>
      <c r="E4627" s="2">
        <v>0</v>
      </c>
      <c r="F4627" s="2"/>
      <c r="G4627" s="2">
        <v>0</v>
      </c>
      <c r="H4627" s="2"/>
      <c r="I4627" s="2">
        <v>0</v>
      </c>
      <c r="J4627" s="2"/>
      <c r="K4627" s="4">
        <v>0</v>
      </c>
      <c r="L4627" s="2"/>
      <c r="M4627" s="4">
        <v>22000</v>
      </c>
      <c r="N4627" s="2"/>
      <c r="O4627" s="4">
        <v>0</v>
      </c>
      <c r="P4627" s="2"/>
      <c r="Q4627" s="4">
        <f>M4627+O4627</f>
        <v>22000</v>
      </c>
    </row>
    <row r="4628" spans="1:34" ht="11.25" customHeight="1" x14ac:dyDescent="0.2">
      <c r="A4628" s="3" t="s">
        <v>1817</v>
      </c>
      <c r="C4628" s="2">
        <v>5330.69</v>
      </c>
      <c r="D4628" s="2"/>
      <c r="E4628" s="2">
        <v>11116.24</v>
      </c>
      <c r="F4628" s="2"/>
      <c r="G4628" s="2">
        <v>1670.9</v>
      </c>
      <c r="H4628" s="2"/>
      <c r="I4628" s="2">
        <v>1000</v>
      </c>
      <c r="J4628" s="2"/>
      <c r="K4628" s="4">
        <v>7000</v>
      </c>
      <c r="L4628" s="2"/>
      <c r="M4628" s="4">
        <v>1000</v>
      </c>
      <c r="N4628" s="2"/>
      <c r="O4628" s="4">
        <v>0</v>
      </c>
      <c r="P4628" s="2"/>
      <c r="Q4628" s="4">
        <f>M4628+O4628</f>
        <v>1000</v>
      </c>
    </row>
    <row r="4629" spans="1:34" ht="11.25" customHeight="1" x14ac:dyDescent="0.2">
      <c r="A4629" s="3" t="s">
        <v>1818</v>
      </c>
      <c r="C4629" s="2">
        <v>11000</v>
      </c>
      <c r="D4629" s="2"/>
      <c r="E4629" s="2">
        <v>0</v>
      </c>
      <c r="F4629" s="2"/>
      <c r="G4629" s="2">
        <v>0</v>
      </c>
      <c r="H4629" s="2"/>
      <c r="I4629" s="2">
        <v>0</v>
      </c>
      <c r="J4629" s="2"/>
      <c r="K4629" s="4">
        <v>0</v>
      </c>
      <c r="L4629" s="2"/>
      <c r="M4629" s="4">
        <v>0</v>
      </c>
      <c r="N4629" s="2"/>
      <c r="O4629" s="4">
        <v>0</v>
      </c>
      <c r="P4629" s="2"/>
      <c r="Q4629" s="4">
        <f t="shared" si="125"/>
        <v>0</v>
      </c>
    </row>
    <row r="4630" spans="1:34" ht="11.25" customHeight="1" x14ac:dyDescent="0.2">
      <c r="A4630" s="3" t="s">
        <v>1819</v>
      </c>
      <c r="C4630" s="2">
        <v>30000</v>
      </c>
      <c r="D4630" s="2"/>
      <c r="E4630" s="2">
        <v>36000</v>
      </c>
      <c r="F4630" s="2"/>
      <c r="G4630" s="2">
        <v>36300</v>
      </c>
      <c r="H4630" s="2"/>
      <c r="I4630" s="2">
        <v>88715</v>
      </c>
      <c r="J4630" s="2"/>
      <c r="K4630" s="4">
        <v>88715</v>
      </c>
      <c r="L4630" s="2"/>
      <c r="M4630" s="4">
        <v>90000</v>
      </c>
      <c r="N4630" s="2"/>
      <c r="O4630" s="4">
        <v>0</v>
      </c>
      <c r="P4630" s="2"/>
      <c r="Q4630" s="4">
        <f t="shared" si="125"/>
        <v>90000</v>
      </c>
    </row>
    <row r="4631" spans="1:34" ht="11.25" hidden="1" customHeight="1" x14ac:dyDescent="0.2">
      <c r="A4631" s="3" t="s">
        <v>1820</v>
      </c>
      <c r="C4631" s="2">
        <v>0</v>
      </c>
      <c r="D4631" s="2"/>
      <c r="E4631" s="2">
        <v>0</v>
      </c>
      <c r="F4631" s="2"/>
      <c r="G4631" s="2">
        <v>0</v>
      </c>
      <c r="H4631" s="2"/>
      <c r="I4631" s="2">
        <v>0</v>
      </c>
      <c r="J4631" s="2"/>
      <c r="K4631" s="4">
        <v>0</v>
      </c>
      <c r="L4631" s="2"/>
      <c r="M4631" s="4">
        <v>0</v>
      </c>
      <c r="N4631" s="2"/>
      <c r="O4631" s="4">
        <v>0</v>
      </c>
      <c r="P4631" s="2"/>
      <c r="Q4631" s="4">
        <v>0</v>
      </c>
    </row>
    <row r="4632" spans="1:34" ht="11.25" customHeight="1" x14ac:dyDescent="0.2">
      <c r="A4632" s="3" t="s">
        <v>1821</v>
      </c>
      <c r="C4632" s="2">
        <v>30000</v>
      </c>
      <c r="D4632" s="2"/>
      <c r="E4632" s="2">
        <v>30000</v>
      </c>
      <c r="F4632" s="2"/>
      <c r="G4632" s="2">
        <v>30000</v>
      </c>
      <c r="H4632" s="2"/>
      <c r="I4632" s="2">
        <v>30000</v>
      </c>
      <c r="J4632" s="2"/>
      <c r="K4632" s="4">
        <v>30000</v>
      </c>
      <c r="L4632" s="2"/>
      <c r="M4632" s="4">
        <v>30000</v>
      </c>
      <c r="N4632" s="2"/>
      <c r="O4632" s="4">
        <v>0</v>
      </c>
      <c r="P4632" s="2"/>
      <c r="Q4632" s="4">
        <f t="shared" si="125"/>
        <v>30000</v>
      </c>
    </row>
    <row r="4633" spans="1:34" ht="11.25" customHeight="1" x14ac:dyDescent="0.2">
      <c r="A4633" s="3" t="s">
        <v>1822</v>
      </c>
      <c r="C4633" s="2">
        <v>0</v>
      </c>
      <c r="D4633" s="2"/>
      <c r="E4633" s="2">
        <v>150900</v>
      </c>
      <c r="F4633" s="2"/>
      <c r="G4633" s="2">
        <v>725650</v>
      </c>
      <c r="H4633" s="2"/>
      <c r="I4633" s="2">
        <v>60700</v>
      </c>
      <c r="J4633" s="2"/>
      <c r="K4633" s="4">
        <v>55000</v>
      </c>
      <c r="L4633" s="2"/>
      <c r="M4633" s="4">
        <v>55000</v>
      </c>
      <c r="N4633" s="2"/>
      <c r="O4633" s="4">
        <v>0</v>
      </c>
      <c r="P4633" s="2"/>
      <c r="Q4633" s="4">
        <f t="shared" si="125"/>
        <v>55000</v>
      </c>
    </row>
    <row r="4634" spans="1:34" ht="11.25" customHeight="1" x14ac:dyDescent="0.2">
      <c r="A4634" s="3" t="s">
        <v>1823</v>
      </c>
      <c r="C4634" s="20">
        <v>4500</v>
      </c>
      <c r="D4634" s="2"/>
      <c r="E4634" s="20">
        <v>0</v>
      </c>
      <c r="F4634" s="2"/>
      <c r="G4634" s="20">
        <v>0</v>
      </c>
      <c r="H4634" s="2"/>
      <c r="I4634" s="20">
        <v>0</v>
      </c>
      <c r="J4634" s="2"/>
      <c r="K4634" s="21">
        <v>0</v>
      </c>
      <c r="L4634" s="2"/>
      <c r="M4634" s="21">
        <v>0</v>
      </c>
      <c r="N4634" s="2"/>
      <c r="O4634" s="21">
        <v>0</v>
      </c>
      <c r="P4634" s="2"/>
      <c r="Q4634" s="4">
        <f t="shared" si="125"/>
        <v>0</v>
      </c>
    </row>
    <row r="4635" spans="1:34" ht="11.25" customHeight="1" x14ac:dyDescent="0.2">
      <c r="A4635" s="3" t="s">
        <v>1824</v>
      </c>
      <c r="C4635" s="20">
        <v>0</v>
      </c>
      <c r="D4635" s="2"/>
      <c r="E4635" s="20">
        <v>0</v>
      </c>
      <c r="F4635" s="2"/>
      <c r="G4635" s="20">
        <v>48146.7</v>
      </c>
      <c r="H4635" s="2"/>
      <c r="I4635" s="20">
        <v>7500</v>
      </c>
      <c r="J4635" s="2"/>
      <c r="K4635" s="21">
        <v>24931</v>
      </c>
      <c r="L4635" s="2"/>
      <c r="M4635" s="21">
        <v>0</v>
      </c>
      <c r="N4635" s="2"/>
      <c r="O4635" s="21">
        <v>0</v>
      </c>
      <c r="P4635" s="2"/>
      <c r="Q4635" s="4">
        <f t="shared" si="125"/>
        <v>0</v>
      </c>
    </row>
    <row r="4636" spans="1:34" s="7" customFormat="1" ht="11.25" customHeight="1" x14ac:dyDescent="0.2">
      <c r="A4636" s="3" t="s">
        <v>1825</v>
      </c>
      <c r="B4636" s="3"/>
      <c r="C4636" s="16">
        <v>250</v>
      </c>
      <c r="D4636" s="2"/>
      <c r="E4636" s="16">
        <v>250</v>
      </c>
      <c r="F4636" s="2"/>
      <c r="G4636" s="16">
        <v>250</v>
      </c>
      <c r="H4636" s="2"/>
      <c r="I4636" s="16">
        <v>250</v>
      </c>
      <c r="J4636" s="2"/>
      <c r="K4636" s="17">
        <v>250</v>
      </c>
      <c r="L4636" s="2"/>
      <c r="M4636" s="17">
        <v>250</v>
      </c>
      <c r="N4636" s="2"/>
      <c r="O4636" s="17">
        <v>0</v>
      </c>
      <c r="P4636" s="2"/>
      <c r="Q4636" s="17">
        <f t="shared" si="125"/>
        <v>250</v>
      </c>
      <c r="R4636" s="3"/>
      <c r="S4636" s="4"/>
      <c r="U4636" s="3"/>
      <c r="V4636" s="3"/>
      <c r="W4636" s="3"/>
      <c r="X4636" s="3"/>
      <c r="Y4636" s="3"/>
      <c r="Z4636" s="3"/>
      <c r="AA4636" s="3"/>
      <c r="AB4636" s="3"/>
      <c r="AC4636" s="3"/>
      <c r="AD4636" s="3"/>
      <c r="AE4636" s="3"/>
      <c r="AF4636" s="3"/>
      <c r="AG4636" s="3"/>
      <c r="AH4636" s="5"/>
    </row>
    <row r="4637" spans="1:34" s="7" customFormat="1" ht="11.25" customHeight="1" x14ac:dyDescent="0.2">
      <c r="A4637" s="3" t="s">
        <v>277</v>
      </c>
      <c r="B4637" s="3"/>
      <c r="C4637" s="2">
        <f>SUM(C4622:C4636)</f>
        <v>83918.69</v>
      </c>
      <c r="D4637" s="2"/>
      <c r="E4637" s="2">
        <f>SUM(E4622:E4636)</f>
        <v>229266.24</v>
      </c>
      <c r="F4637" s="2"/>
      <c r="G4637" s="2">
        <f>SUM(G4622:G4636)</f>
        <v>858848.49</v>
      </c>
      <c r="H4637" s="2"/>
      <c r="I4637" s="2">
        <f>SUM(I4622:I4636)</f>
        <v>212165</v>
      </c>
      <c r="J4637" s="2"/>
      <c r="K4637" s="4">
        <f>SUM(K4622:K4636)</f>
        <v>226896</v>
      </c>
      <c r="L4637" s="2"/>
      <c r="M4637" s="4">
        <f>SUM(M4622:M4636)</f>
        <v>201250</v>
      </c>
      <c r="N4637" s="2"/>
      <c r="O4637" s="4">
        <f>SUM(O4622:O4636)</f>
        <v>0</v>
      </c>
      <c r="P4637" s="2"/>
      <c r="Q4637" s="4">
        <f t="shared" si="125"/>
        <v>201250</v>
      </c>
      <c r="R4637" s="3"/>
      <c r="S4637" s="4"/>
      <c r="U4637" s="3"/>
      <c r="V4637" s="3"/>
      <c r="W4637" s="3"/>
      <c r="X4637" s="3"/>
      <c r="Y4637" s="3"/>
      <c r="Z4637" s="3"/>
      <c r="AA4637" s="3"/>
      <c r="AB4637" s="3"/>
      <c r="AC4637" s="3"/>
      <c r="AD4637" s="3"/>
      <c r="AE4637" s="3"/>
      <c r="AF4637" s="3"/>
      <c r="AG4637" s="3"/>
      <c r="AH4637" s="5"/>
    </row>
    <row r="4638" spans="1:34" s="7" customFormat="1" ht="11.25" customHeight="1" x14ac:dyDescent="0.2">
      <c r="A4638" s="3"/>
      <c r="B4638" s="3"/>
      <c r="C4638" s="2"/>
      <c r="D4638" s="2"/>
      <c r="E4638" s="2"/>
      <c r="F4638" s="2"/>
      <c r="G4638" s="2"/>
      <c r="H4638" s="2"/>
      <c r="I4638" s="2"/>
      <c r="J4638" s="2"/>
      <c r="K4638" s="4"/>
      <c r="L4638" s="2"/>
      <c r="M4638" s="4"/>
      <c r="N4638" s="2"/>
      <c r="O4638" s="4"/>
      <c r="P4638" s="2"/>
      <c r="Q4638" s="4"/>
      <c r="R4638" s="3"/>
      <c r="S4638" s="4"/>
      <c r="U4638" s="3"/>
      <c r="V4638" s="3"/>
      <c r="W4638" s="3"/>
      <c r="X4638" s="3"/>
      <c r="Y4638" s="3"/>
      <c r="Z4638" s="3"/>
      <c r="AA4638" s="3"/>
      <c r="AB4638" s="3"/>
      <c r="AC4638" s="3"/>
      <c r="AD4638" s="3"/>
      <c r="AE4638" s="3"/>
      <c r="AF4638" s="3"/>
      <c r="AG4638" s="3"/>
      <c r="AH4638" s="5"/>
    </row>
    <row r="4639" spans="1:34" s="7" customFormat="1" ht="11.25" customHeight="1" x14ac:dyDescent="0.2">
      <c r="A4639" s="14" t="s">
        <v>278</v>
      </c>
      <c r="B4639" s="3"/>
      <c r="C4639" s="2"/>
      <c r="D4639" s="2"/>
      <c r="E4639" s="2"/>
      <c r="F4639" s="2"/>
      <c r="G4639" s="2"/>
      <c r="H4639" s="2"/>
      <c r="I4639" s="2"/>
      <c r="J4639" s="2"/>
      <c r="K4639" s="4"/>
      <c r="L4639" s="2"/>
      <c r="M4639" s="4"/>
      <c r="N4639" s="2"/>
      <c r="O4639" s="4"/>
      <c r="P4639" s="2"/>
      <c r="Q4639" s="4"/>
      <c r="R4639" s="3"/>
      <c r="S4639" s="4"/>
      <c r="U4639" s="3"/>
      <c r="V4639" s="3"/>
      <c r="W4639" s="3"/>
      <c r="X4639" s="3"/>
      <c r="Y4639" s="3"/>
      <c r="Z4639" s="3"/>
      <c r="AA4639" s="3"/>
      <c r="AB4639" s="3"/>
      <c r="AC4639" s="3"/>
      <c r="AD4639" s="3"/>
      <c r="AE4639" s="3"/>
      <c r="AF4639" s="3"/>
      <c r="AG4639" s="3"/>
      <c r="AH4639" s="5"/>
    </row>
    <row r="4640" spans="1:34" s="7" customFormat="1" ht="11.25" customHeight="1" x14ac:dyDescent="0.2">
      <c r="A4640" s="3" t="s">
        <v>1826</v>
      </c>
      <c r="B4640" s="3"/>
      <c r="C4640" s="2">
        <v>4626.28</v>
      </c>
      <c r="D4640" s="2"/>
      <c r="E4640" s="2">
        <v>4493.46</v>
      </c>
      <c r="F4640" s="2"/>
      <c r="G4640" s="2">
        <v>3170.07</v>
      </c>
      <c r="H4640" s="2"/>
      <c r="I4640" s="2">
        <v>8000</v>
      </c>
      <c r="J4640" s="2"/>
      <c r="K4640" s="4">
        <v>7000</v>
      </c>
      <c r="L4640" s="2"/>
      <c r="M4640" s="4">
        <v>8000</v>
      </c>
      <c r="N4640" s="2"/>
      <c r="O4640" s="4">
        <v>6000</v>
      </c>
      <c r="P4640" s="2"/>
      <c r="Q4640" s="4">
        <f t="shared" ref="Q4640:Q4647" si="126">M4640+O4640</f>
        <v>14000</v>
      </c>
      <c r="R4640" s="3"/>
      <c r="S4640" s="4"/>
      <c r="U4640" s="3"/>
      <c r="V4640" s="3"/>
      <c r="W4640" s="3"/>
      <c r="X4640" s="3"/>
      <c r="Y4640" s="3"/>
      <c r="Z4640" s="3"/>
      <c r="AA4640" s="3"/>
      <c r="AB4640" s="3"/>
      <c r="AC4640" s="3"/>
      <c r="AD4640" s="3"/>
      <c r="AE4640" s="3"/>
      <c r="AF4640" s="3"/>
      <c r="AG4640" s="3"/>
      <c r="AH4640" s="5"/>
    </row>
    <row r="4641" spans="1:34" s="7" customFormat="1" ht="11.25" customHeight="1" x14ac:dyDescent="0.2">
      <c r="A4641" s="3" t="s">
        <v>1827</v>
      </c>
      <c r="B4641" s="3"/>
      <c r="C4641" s="2">
        <v>0</v>
      </c>
      <c r="D4641" s="2"/>
      <c r="E4641" s="2">
        <v>850</v>
      </c>
      <c r="F4641" s="2"/>
      <c r="G4641" s="2">
        <v>550</v>
      </c>
      <c r="H4641" s="2"/>
      <c r="I4641" s="2">
        <v>1000</v>
      </c>
      <c r="J4641" s="2"/>
      <c r="K4641" s="4">
        <v>1000</v>
      </c>
      <c r="L4641" s="2"/>
      <c r="M4641" s="4">
        <v>1000</v>
      </c>
      <c r="N4641" s="2"/>
      <c r="O4641" s="4">
        <v>0</v>
      </c>
      <c r="P4641" s="2"/>
      <c r="Q4641" s="4">
        <f t="shared" si="126"/>
        <v>1000</v>
      </c>
      <c r="R4641" s="3"/>
      <c r="S4641" s="4"/>
      <c r="U4641" s="3"/>
      <c r="V4641" s="3"/>
      <c r="W4641" s="3"/>
      <c r="X4641" s="3"/>
      <c r="Y4641" s="3"/>
      <c r="Z4641" s="3"/>
      <c r="AA4641" s="3"/>
      <c r="AB4641" s="3"/>
      <c r="AC4641" s="3"/>
      <c r="AD4641" s="3"/>
      <c r="AE4641" s="3"/>
      <c r="AF4641" s="3"/>
      <c r="AG4641" s="3"/>
      <c r="AH4641" s="5"/>
    </row>
    <row r="4642" spans="1:34" s="7" customFormat="1" ht="11.25" customHeight="1" x14ac:dyDescent="0.2">
      <c r="A4642" s="3" t="s">
        <v>1828</v>
      </c>
      <c r="B4642" s="3"/>
      <c r="C4642" s="2">
        <v>0</v>
      </c>
      <c r="D4642" s="2"/>
      <c r="E4642" s="2">
        <v>100</v>
      </c>
      <c r="F4642" s="2"/>
      <c r="G4642" s="2">
        <v>100</v>
      </c>
      <c r="H4642" s="2"/>
      <c r="I4642" s="2">
        <v>100</v>
      </c>
      <c r="J4642" s="2"/>
      <c r="K4642" s="4">
        <v>100</v>
      </c>
      <c r="L4642" s="2"/>
      <c r="M4642" s="4">
        <v>100</v>
      </c>
      <c r="N4642" s="2"/>
      <c r="O4642" s="4">
        <v>0</v>
      </c>
      <c r="P4642" s="2"/>
      <c r="Q4642" s="4">
        <f t="shared" si="126"/>
        <v>100</v>
      </c>
      <c r="R4642" s="3"/>
      <c r="S4642" s="4"/>
      <c r="U4642" s="3"/>
      <c r="V4642" s="3"/>
      <c r="W4642" s="3"/>
      <c r="X4642" s="3"/>
      <c r="Y4642" s="3"/>
      <c r="Z4642" s="3"/>
      <c r="AA4642" s="3"/>
      <c r="AB4642" s="3"/>
      <c r="AC4642" s="3"/>
      <c r="AD4642" s="3"/>
      <c r="AE4642" s="3"/>
      <c r="AF4642" s="3"/>
      <c r="AG4642" s="3"/>
      <c r="AH4642" s="5"/>
    </row>
    <row r="4643" spans="1:34" s="7" customFormat="1" ht="11.25" customHeight="1" x14ac:dyDescent="0.2">
      <c r="A4643" s="3" t="s">
        <v>1829</v>
      </c>
      <c r="B4643" s="3"/>
      <c r="C4643" s="2">
        <v>77</v>
      </c>
      <c r="D4643" s="2"/>
      <c r="E4643" s="2">
        <v>0</v>
      </c>
      <c r="F4643" s="2"/>
      <c r="G4643" s="2">
        <v>0</v>
      </c>
      <c r="H4643" s="2"/>
      <c r="I4643" s="2">
        <v>0</v>
      </c>
      <c r="J4643" s="2"/>
      <c r="K4643" s="4">
        <v>200</v>
      </c>
      <c r="L4643" s="2"/>
      <c r="M4643" s="4">
        <v>250</v>
      </c>
      <c r="N4643" s="2"/>
      <c r="O4643" s="4">
        <v>0</v>
      </c>
      <c r="P4643" s="2"/>
      <c r="Q4643" s="4">
        <f t="shared" si="126"/>
        <v>250</v>
      </c>
      <c r="R4643" s="3"/>
      <c r="S4643" s="4"/>
      <c r="U4643" s="3"/>
      <c r="V4643" s="3"/>
      <c r="W4643" s="3"/>
      <c r="X4643" s="3"/>
      <c r="Y4643" s="3"/>
      <c r="Z4643" s="3"/>
      <c r="AA4643" s="3"/>
      <c r="AB4643" s="3"/>
      <c r="AC4643" s="3"/>
      <c r="AD4643" s="3"/>
      <c r="AE4643" s="3"/>
      <c r="AF4643" s="3"/>
      <c r="AG4643" s="3"/>
      <c r="AH4643" s="5"/>
    </row>
    <row r="4644" spans="1:34" s="7" customFormat="1" ht="11.25" customHeight="1" x14ac:dyDescent="0.2">
      <c r="A4644" s="3" t="s">
        <v>1830</v>
      </c>
      <c r="B4644" s="3"/>
      <c r="C4644" s="2">
        <v>0</v>
      </c>
      <c r="D4644" s="2"/>
      <c r="E4644" s="2">
        <v>0</v>
      </c>
      <c r="F4644" s="2"/>
      <c r="G4644" s="2">
        <v>0</v>
      </c>
      <c r="H4644" s="2"/>
      <c r="I4644" s="2">
        <v>0</v>
      </c>
      <c r="J4644" s="2"/>
      <c r="K4644" s="4">
        <v>300</v>
      </c>
      <c r="L4644" s="2"/>
      <c r="M4644" s="4">
        <v>250</v>
      </c>
      <c r="N4644" s="2"/>
      <c r="O4644" s="4">
        <v>0</v>
      </c>
      <c r="P4644" s="2"/>
      <c r="Q4644" s="4">
        <f t="shared" si="126"/>
        <v>250</v>
      </c>
      <c r="R4644" s="3"/>
      <c r="S4644" s="4"/>
      <c r="U4644" s="3"/>
      <c r="V4644" s="3"/>
      <c r="W4644" s="3"/>
      <c r="X4644" s="3"/>
      <c r="Y4644" s="3"/>
      <c r="Z4644" s="3"/>
      <c r="AA4644" s="3"/>
      <c r="AB4644" s="3"/>
      <c r="AC4644" s="3"/>
      <c r="AD4644" s="3"/>
      <c r="AE4644" s="3"/>
      <c r="AF4644" s="3"/>
      <c r="AG4644" s="3"/>
      <c r="AH4644" s="5"/>
    </row>
    <row r="4645" spans="1:34" s="7" customFormat="1" ht="11.25" customHeight="1" x14ac:dyDescent="0.2">
      <c r="A4645" s="3" t="s">
        <v>1831</v>
      </c>
      <c r="B4645" s="3"/>
      <c r="C4645" s="2">
        <v>32.11</v>
      </c>
      <c r="D4645" s="2"/>
      <c r="E4645" s="2">
        <v>418.08</v>
      </c>
      <c r="F4645" s="2"/>
      <c r="G4645" s="2">
        <v>105.38</v>
      </c>
      <c r="H4645" s="2"/>
      <c r="I4645" s="2">
        <v>250</v>
      </c>
      <c r="J4645" s="2"/>
      <c r="K4645" s="4">
        <v>250</v>
      </c>
      <c r="L4645" s="2"/>
      <c r="M4645" s="4">
        <v>300</v>
      </c>
      <c r="N4645" s="2"/>
      <c r="O4645" s="4">
        <v>0</v>
      </c>
      <c r="P4645" s="2"/>
      <c r="Q4645" s="4">
        <f>M4645+O4645</f>
        <v>300</v>
      </c>
      <c r="R4645" s="3"/>
      <c r="S4645" s="4"/>
      <c r="U4645" s="3"/>
      <c r="V4645" s="3"/>
      <c r="W4645" s="3"/>
      <c r="X4645" s="3"/>
      <c r="Y4645" s="3"/>
      <c r="Z4645" s="3"/>
      <c r="AA4645" s="3"/>
      <c r="AB4645" s="3"/>
      <c r="AC4645" s="3"/>
      <c r="AD4645" s="3"/>
      <c r="AE4645" s="3"/>
      <c r="AF4645" s="3"/>
      <c r="AG4645" s="3"/>
      <c r="AH4645" s="5"/>
    </row>
    <row r="4646" spans="1:34" s="7" customFormat="1" ht="11.25" customHeight="1" x14ac:dyDescent="0.2">
      <c r="A4646" s="3" t="s">
        <v>1832</v>
      </c>
      <c r="B4646" s="3"/>
      <c r="C4646" s="2">
        <v>69</v>
      </c>
      <c r="D4646" s="2"/>
      <c r="E4646" s="2">
        <v>544</v>
      </c>
      <c r="F4646" s="2"/>
      <c r="G4646" s="2">
        <v>0</v>
      </c>
      <c r="H4646" s="2"/>
      <c r="I4646" s="2">
        <v>3000</v>
      </c>
      <c r="J4646" s="2"/>
      <c r="K4646" s="4">
        <v>1000</v>
      </c>
      <c r="L4646" s="2"/>
      <c r="M4646" s="4">
        <v>1000</v>
      </c>
      <c r="N4646" s="2"/>
      <c r="O4646" s="4">
        <v>0</v>
      </c>
      <c r="P4646" s="2"/>
      <c r="Q4646" s="4">
        <f t="shared" si="126"/>
        <v>1000</v>
      </c>
      <c r="R4646" s="3"/>
      <c r="S4646" s="4"/>
      <c r="U4646" s="3"/>
      <c r="V4646" s="3"/>
      <c r="W4646" s="3"/>
      <c r="X4646" s="3"/>
      <c r="Y4646" s="3"/>
      <c r="Z4646" s="3"/>
      <c r="AA4646" s="3"/>
      <c r="AB4646" s="3"/>
      <c r="AC4646" s="3"/>
      <c r="AD4646" s="3"/>
      <c r="AE4646" s="3"/>
      <c r="AF4646" s="3"/>
      <c r="AG4646" s="3"/>
      <c r="AH4646" s="5"/>
    </row>
    <row r="4647" spans="1:34" s="7" customFormat="1" ht="11.25" customHeight="1" x14ac:dyDescent="0.2">
      <c r="A4647" s="3" t="s">
        <v>1833</v>
      </c>
      <c r="B4647" s="3"/>
      <c r="C4647" s="2">
        <v>1605</v>
      </c>
      <c r="D4647" s="2"/>
      <c r="E4647" s="2">
        <v>3091.73</v>
      </c>
      <c r="F4647" s="2"/>
      <c r="G4647" s="2">
        <v>3365.73</v>
      </c>
      <c r="H4647" s="2"/>
      <c r="I4647" s="2">
        <v>3500</v>
      </c>
      <c r="J4647" s="2"/>
      <c r="K4647" s="4">
        <v>0</v>
      </c>
      <c r="L4647" s="2"/>
      <c r="M4647" s="4">
        <v>0</v>
      </c>
      <c r="N4647" s="2"/>
      <c r="O4647" s="4">
        <v>0</v>
      </c>
      <c r="P4647" s="2"/>
      <c r="Q4647" s="4">
        <f t="shared" si="126"/>
        <v>0</v>
      </c>
      <c r="R4647" s="3"/>
      <c r="S4647" s="4"/>
      <c r="U4647" s="3"/>
      <c r="V4647" s="3"/>
      <c r="W4647" s="3"/>
      <c r="X4647" s="3"/>
      <c r="Y4647" s="3"/>
      <c r="Z4647" s="3"/>
      <c r="AA4647" s="3"/>
      <c r="AB4647" s="3"/>
      <c r="AC4647" s="3"/>
      <c r="AD4647" s="3"/>
      <c r="AE4647" s="3"/>
      <c r="AF4647" s="3"/>
      <c r="AG4647" s="3"/>
      <c r="AH4647" s="5"/>
    </row>
    <row r="4648" spans="1:34" s="7" customFormat="1" ht="11.25" customHeight="1" x14ac:dyDescent="0.2">
      <c r="A4648" s="3" t="s">
        <v>1834</v>
      </c>
      <c r="B4648" s="3"/>
      <c r="C4648" s="16">
        <v>79.790000000000006</v>
      </c>
      <c r="D4648" s="2"/>
      <c r="E4648" s="16">
        <v>0</v>
      </c>
      <c r="F4648" s="2"/>
      <c r="G4648" s="16">
        <v>0</v>
      </c>
      <c r="H4648" s="2"/>
      <c r="I4648" s="16">
        <v>0</v>
      </c>
      <c r="J4648" s="2"/>
      <c r="K4648" s="17">
        <v>0</v>
      </c>
      <c r="L4648" s="2"/>
      <c r="M4648" s="17">
        <v>0</v>
      </c>
      <c r="N4648" s="2"/>
      <c r="O4648" s="17">
        <v>0</v>
      </c>
      <c r="P4648" s="2"/>
      <c r="Q4648" s="17">
        <f>M4648+O4648</f>
        <v>0</v>
      </c>
      <c r="R4648" s="3"/>
      <c r="S4648" s="4"/>
      <c r="U4648" s="3"/>
      <c r="V4648" s="3"/>
      <c r="W4648" s="3"/>
      <c r="X4648" s="3"/>
      <c r="Y4648" s="3"/>
      <c r="Z4648" s="3"/>
      <c r="AA4648" s="3"/>
      <c r="AB4648" s="3"/>
      <c r="AC4648" s="3"/>
      <c r="AD4648" s="3"/>
      <c r="AE4648" s="3"/>
      <c r="AF4648" s="3"/>
      <c r="AG4648" s="3"/>
      <c r="AH4648" s="5"/>
    </row>
    <row r="4649" spans="1:34" s="7" customFormat="1" ht="11.25" customHeight="1" x14ac:dyDescent="0.2">
      <c r="A4649" s="3" t="s">
        <v>300</v>
      </c>
      <c r="B4649" s="3"/>
      <c r="C4649" s="2">
        <f>SUM(C4640:C4648)</f>
        <v>6489.1799999999994</v>
      </c>
      <c r="D4649" s="2"/>
      <c r="E4649" s="2">
        <f>SUM(E4640:E4648)</f>
        <v>9497.27</v>
      </c>
      <c r="F4649" s="2"/>
      <c r="G4649" s="2">
        <f>SUM(G4640:G4648)</f>
        <v>7291.18</v>
      </c>
      <c r="H4649" s="2"/>
      <c r="I4649" s="2">
        <f>SUM(I4640:I4648)</f>
        <v>15850</v>
      </c>
      <c r="J4649" s="2"/>
      <c r="K4649" s="4">
        <f>SUM(K4640:K4648)</f>
        <v>9850</v>
      </c>
      <c r="L4649" s="2"/>
      <c r="M4649" s="4">
        <f>SUM(M4640:M4648)</f>
        <v>10900</v>
      </c>
      <c r="N4649" s="2"/>
      <c r="O4649" s="4">
        <f>SUM(O4640:O4648)</f>
        <v>6000</v>
      </c>
      <c r="P4649" s="2"/>
      <c r="Q4649" s="4">
        <f>SUM(Q4640:Q4648)</f>
        <v>16900</v>
      </c>
      <c r="R4649" s="3"/>
      <c r="S4649" s="4"/>
      <c r="U4649" s="3"/>
      <c r="V4649" s="3"/>
      <c r="W4649" s="3"/>
      <c r="X4649" s="3"/>
      <c r="Y4649" s="3"/>
      <c r="Z4649" s="3"/>
      <c r="AA4649" s="3"/>
      <c r="AB4649" s="3"/>
      <c r="AC4649" s="3"/>
      <c r="AD4649" s="3"/>
      <c r="AE4649" s="3"/>
      <c r="AF4649" s="3"/>
      <c r="AG4649" s="3"/>
      <c r="AH4649" s="5"/>
    </row>
    <row r="4650" spans="1:34" s="7" customFormat="1" ht="11.25" customHeight="1" x14ac:dyDescent="0.2">
      <c r="A4650" s="3"/>
      <c r="B4650" s="3"/>
      <c r="C4650" s="2"/>
      <c r="D4650" s="2"/>
      <c r="E4650" s="2"/>
      <c r="F4650" s="2"/>
      <c r="G4650" s="2"/>
      <c r="H4650" s="2"/>
      <c r="I4650" s="2"/>
      <c r="J4650" s="2"/>
      <c r="K4650" s="4"/>
      <c r="L4650" s="2"/>
      <c r="M4650" s="4"/>
      <c r="N4650" s="2"/>
      <c r="O4650" s="4"/>
      <c r="P4650" s="2"/>
      <c r="Q4650" s="4"/>
      <c r="R4650" s="3"/>
      <c r="S4650" s="4"/>
      <c r="U4650" s="3"/>
      <c r="V4650" s="3"/>
      <c r="W4650" s="3"/>
      <c r="X4650" s="3"/>
      <c r="Y4650" s="3"/>
      <c r="Z4650" s="3"/>
      <c r="AA4650" s="3"/>
      <c r="AB4650" s="3"/>
      <c r="AC4650" s="3"/>
      <c r="AD4650" s="3"/>
      <c r="AE4650" s="3"/>
      <c r="AF4650" s="3"/>
      <c r="AG4650" s="3"/>
      <c r="AH4650" s="5"/>
    </row>
    <row r="4651" spans="1:34" s="7" customFormat="1" ht="11.25" customHeight="1" x14ac:dyDescent="0.2">
      <c r="A4651" s="3" t="s">
        <v>1835</v>
      </c>
      <c r="B4651" s="3"/>
      <c r="C4651" s="16">
        <v>0</v>
      </c>
      <c r="D4651" s="2"/>
      <c r="E4651" s="16">
        <v>3970</v>
      </c>
      <c r="F4651" s="2"/>
      <c r="G4651" s="16">
        <v>0</v>
      </c>
      <c r="H4651" s="2"/>
      <c r="I4651" s="16">
        <v>0</v>
      </c>
      <c r="J4651" s="2"/>
      <c r="K4651" s="17">
        <v>0</v>
      </c>
      <c r="L4651" s="2"/>
      <c r="M4651" s="17">
        <v>0</v>
      </c>
      <c r="N4651" s="2"/>
      <c r="O4651" s="17">
        <v>0</v>
      </c>
      <c r="P4651" s="2"/>
      <c r="Q4651" s="17">
        <f>+M4651+O4651</f>
        <v>0</v>
      </c>
      <c r="R4651" s="3"/>
      <c r="S4651" s="4"/>
      <c r="U4651" s="3"/>
      <c r="V4651" s="3"/>
      <c r="W4651" s="3"/>
      <c r="X4651" s="3"/>
      <c r="Y4651" s="3"/>
      <c r="Z4651" s="3"/>
      <c r="AA4651" s="3"/>
      <c r="AB4651" s="3"/>
      <c r="AC4651" s="3"/>
      <c r="AD4651" s="3"/>
      <c r="AE4651" s="3"/>
      <c r="AF4651" s="3"/>
      <c r="AG4651" s="3"/>
      <c r="AH4651" s="5"/>
    </row>
    <row r="4652" spans="1:34" ht="11.25" customHeight="1" x14ac:dyDescent="0.2">
      <c r="A4652" s="3" t="s">
        <v>1836</v>
      </c>
      <c r="C4652" s="2">
        <f>+C4651</f>
        <v>0</v>
      </c>
      <c r="D4652" s="2"/>
      <c r="E4652" s="2">
        <f>+E4651</f>
        <v>3970</v>
      </c>
      <c r="F4652" s="2"/>
      <c r="G4652" s="2">
        <f>+G4651</f>
        <v>0</v>
      </c>
      <c r="H4652" s="2"/>
      <c r="I4652" s="2">
        <f>+I4651</f>
        <v>0</v>
      </c>
      <c r="J4652" s="2"/>
      <c r="K4652" s="4">
        <f>+K4651</f>
        <v>0</v>
      </c>
      <c r="L4652" s="2"/>
      <c r="M4652" s="4">
        <f>+M4651</f>
        <v>0</v>
      </c>
      <c r="N4652" s="2"/>
      <c r="O4652" s="4">
        <f>+O4651</f>
        <v>0</v>
      </c>
      <c r="P4652" s="2"/>
      <c r="Q4652" s="4">
        <f>+Q4651</f>
        <v>0</v>
      </c>
    </row>
    <row r="4653" spans="1:34" ht="11.25" customHeight="1" x14ac:dyDescent="0.2">
      <c r="D4653" s="2"/>
      <c r="F4653" s="2"/>
      <c r="H4653" s="2"/>
      <c r="J4653" s="2"/>
      <c r="L4653" s="2"/>
      <c r="N4653" s="2"/>
      <c r="P4653" s="2"/>
    </row>
    <row r="4654" spans="1:34" ht="11.25" customHeight="1" x14ac:dyDescent="0.2">
      <c r="D4654" s="2"/>
      <c r="F4654" s="2"/>
      <c r="H4654" s="2"/>
      <c r="J4654" s="2"/>
      <c r="L4654" s="2"/>
      <c r="N4654" s="2"/>
      <c r="P4654" s="2"/>
    </row>
    <row r="4655" spans="1:34" ht="11.25" customHeight="1" x14ac:dyDescent="0.2">
      <c r="A4655" s="3" t="s">
        <v>1837</v>
      </c>
      <c r="C4655" s="2">
        <f>C4637+C4649+C4652</f>
        <v>90407.87</v>
      </c>
      <c r="D4655" s="2"/>
      <c r="E4655" s="2">
        <f>E4637+E4649+E4652</f>
        <v>242733.50999999998</v>
      </c>
      <c r="F4655" s="2"/>
      <c r="G4655" s="2">
        <f>G4637+G4649+G4652</f>
        <v>866139.67</v>
      </c>
      <c r="H4655" s="2"/>
      <c r="I4655" s="2">
        <f>I4637+I4649+I4652</f>
        <v>228015</v>
      </c>
      <c r="J4655" s="2"/>
      <c r="K4655" s="4">
        <f>K4637+K4649+K4652</f>
        <v>236746</v>
      </c>
      <c r="L4655" s="2"/>
      <c r="M4655" s="4">
        <f>M4637+M4649+M4652</f>
        <v>212150</v>
      </c>
      <c r="N4655" s="4"/>
      <c r="O4655" s="4">
        <f>O4637+O4649+O4652</f>
        <v>6000</v>
      </c>
      <c r="P4655" s="4"/>
      <c r="Q4655" s="4">
        <f>Q4637+Q4649+Q4652</f>
        <v>218150</v>
      </c>
    </row>
    <row r="4656" spans="1:34" ht="11.25" customHeight="1" x14ac:dyDescent="0.2"/>
    <row r="4657" spans="3:34" ht="11.25" customHeight="1" x14ac:dyDescent="0.2"/>
    <row r="4658" spans="3:34" ht="11.25" customHeight="1" x14ac:dyDescent="0.2"/>
    <row r="4659" spans="3:34" ht="11.25" customHeight="1" x14ac:dyDescent="0.2"/>
    <row r="4660" spans="3:34" ht="11.25" customHeight="1" x14ac:dyDescent="0.2"/>
    <row r="4661" spans="3:34" ht="11.25" customHeight="1" x14ac:dyDescent="0.2"/>
    <row r="4662" spans="3:34" ht="11.25" customHeight="1" x14ac:dyDescent="0.2"/>
    <row r="4663" spans="3:34" ht="11.25" customHeight="1" x14ac:dyDescent="0.2"/>
    <row r="4664" spans="3:34" ht="11.25" customHeight="1" x14ac:dyDescent="0.2"/>
    <row r="4665" spans="3:34" ht="11.25" customHeight="1" x14ac:dyDescent="0.2"/>
    <row r="4666" spans="3:34" ht="11.25" customHeight="1" x14ac:dyDescent="0.2"/>
    <row r="4667" spans="3:34" ht="11.25" customHeight="1" x14ac:dyDescent="0.2"/>
    <row r="4668" spans="3:34" s="3" customFormat="1" ht="11.25" customHeight="1" x14ac:dyDescent="0.2">
      <c r="C4668" s="2"/>
      <c r="E4668" s="2"/>
      <c r="G4668" s="2"/>
      <c r="I4668" s="2"/>
      <c r="K4668" s="4"/>
      <c r="M4668" s="4"/>
      <c r="O4668" s="4"/>
      <c r="Q4668" s="4"/>
      <c r="S4668" s="4"/>
      <c r="T4668" s="7"/>
      <c r="AH4668" s="5"/>
    </row>
    <row r="4669" spans="3:34" s="3" customFormat="1" ht="11.25" customHeight="1" x14ac:dyDescent="0.2">
      <c r="C4669" s="2"/>
      <c r="E4669" s="2"/>
      <c r="G4669" s="2"/>
      <c r="I4669" s="2"/>
      <c r="K4669" s="4"/>
      <c r="M4669" s="4"/>
      <c r="O4669" s="4"/>
      <c r="Q4669" s="4"/>
      <c r="S4669" s="4"/>
      <c r="T4669" s="7"/>
      <c r="AH4669" s="5"/>
    </row>
    <row r="4670" spans="3:34" s="3" customFormat="1" ht="11.25" customHeight="1" x14ac:dyDescent="0.2">
      <c r="C4670" s="2"/>
      <c r="E4670" s="2"/>
      <c r="G4670" s="2"/>
      <c r="I4670" s="2"/>
      <c r="K4670" s="4"/>
      <c r="M4670" s="4"/>
      <c r="O4670" s="4"/>
      <c r="Q4670" s="4"/>
      <c r="S4670" s="4"/>
      <c r="T4670" s="7"/>
      <c r="AH4670" s="5"/>
    </row>
    <row r="4671" spans="3:34" s="3" customFormat="1" ht="11.25" customHeight="1" x14ac:dyDescent="0.2">
      <c r="C4671" s="2"/>
      <c r="E4671" s="2"/>
      <c r="G4671" s="2"/>
      <c r="I4671" s="2"/>
      <c r="K4671" s="4"/>
      <c r="M4671" s="4"/>
      <c r="O4671" s="4"/>
      <c r="Q4671" s="4"/>
      <c r="S4671" s="4"/>
      <c r="T4671" s="7"/>
      <c r="AH4671" s="5"/>
    </row>
    <row r="4672" spans="3:34" s="3" customFormat="1" ht="11.25" customHeight="1" x14ac:dyDescent="0.2">
      <c r="C4672" s="2"/>
      <c r="E4672" s="2"/>
      <c r="G4672" s="2"/>
      <c r="I4672" s="2"/>
      <c r="K4672" s="4"/>
      <c r="M4672" s="4"/>
      <c r="O4672" s="4"/>
      <c r="Q4672" s="4"/>
      <c r="S4672" s="4"/>
      <c r="T4672" s="7"/>
      <c r="AH4672" s="5"/>
    </row>
    <row r="4673" spans="1:34" s="3" customFormat="1" ht="11.25" customHeight="1" x14ac:dyDescent="0.2">
      <c r="C4673" s="2"/>
      <c r="E4673" s="2"/>
      <c r="G4673" s="2"/>
      <c r="I4673" s="2"/>
      <c r="K4673" s="4"/>
      <c r="M4673" s="4"/>
      <c r="O4673" s="4"/>
      <c r="Q4673" s="4"/>
      <c r="S4673" s="4"/>
      <c r="T4673" s="7"/>
      <c r="AH4673" s="5"/>
    </row>
    <row r="4674" spans="1:34" s="3" customFormat="1" ht="11.25" customHeight="1" x14ac:dyDescent="0.2">
      <c r="C4674" s="2"/>
      <c r="E4674" s="2"/>
      <c r="G4674" s="2"/>
      <c r="I4674" s="2"/>
      <c r="K4674" s="4"/>
      <c r="M4674" s="4"/>
      <c r="O4674" s="4"/>
      <c r="Q4674" s="4"/>
      <c r="S4674" s="4"/>
      <c r="T4674" s="7"/>
      <c r="AH4674" s="5"/>
    </row>
    <row r="4675" spans="1:34" s="3" customFormat="1" ht="11.25" customHeight="1" x14ac:dyDescent="0.2">
      <c r="C4675" s="2"/>
      <c r="E4675" s="2"/>
      <c r="G4675" s="2"/>
      <c r="I4675" s="2"/>
      <c r="K4675" s="4"/>
      <c r="M4675" s="4"/>
      <c r="O4675" s="4"/>
      <c r="Q4675" s="4"/>
      <c r="S4675" s="4"/>
      <c r="T4675" s="7"/>
      <c r="AH4675" s="5"/>
    </row>
    <row r="4676" spans="1:34" s="3" customFormat="1" ht="11.25" customHeight="1" x14ac:dyDescent="0.2">
      <c r="C4676" s="2"/>
      <c r="E4676" s="2"/>
      <c r="G4676" s="2"/>
      <c r="I4676" s="2"/>
      <c r="K4676" s="4"/>
      <c r="M4676" s="4"/>
      <c r="O4676" s="4"/>
      <c r="Q4676" s="4"/>
      <c r="S4676" s="4"/>
      <c r="T4676" s="7"/>
      <c r="AH4676" s="5"/>
    </row>
    <row r="4677" spans="1:34" s="3" customFormat="1" ht="11.25" customHeight="1" x14ac:dyDescent="0.2">
      <c r="C4677" s="2"/>
      <c r="E4677" s="2"/>
      <c r="G4677" s="2"/>
      <c r="I4677" s="2"/>
      <c r="K4677" s="4"/>
      <c r="M4677" s="4"/>
      <c r="O4677" s="4"/>
      <c r="Q4677" s="4"/>
      <c r="S4677" s="4"/>
      <c r="T4677" s="7"/>
      <c r="AH4677" s="5"/>
    </row>
    <row r="4678" spans="1:34" s="3" customFormat="1" ht="11.25" customHeight="1" x14ac:dyDescent="0.2">
      <c r="C4678" s="2"/>
      <c r="E4678" s="2"/>
      <c r="G4678" s="2"/>
      <c r="I4678" s="2"/>
      <c r="K4678" s="4"/>
      <c r="M4678" s="4"/>
      <c r="O4678" s="4"/>
      <c r="Q4678" s="4"/>
      <c r="S4678" s="4"/>
      <c r="T4678" s="7"/>
      <c r="AH4678" s="5"/>
    </row>
    <row r="4679" spans="1:34" s="3" customFormat="1" ht="11.25" customHeight="1" x14ac:dyDescent="0.2">
      <c r="C4679" s="2"/>
      <c r="E4679" s="2"/>
      <c r="G4679" s="2"/>
      <c r="I4679" s="2"/>
      <c r="K4679" s="4"/>
      <c r="M4679" s="4"/>
      <c r="O4679" s="4"/>
      <c r="Q4679" s="4"/>
      <c r="S4679" s="4"/>
      <c r="T4679" s="7"/>
      <c r="AH4679" s="5"/>
    </row>
    <row r="4680" spans="1:34" s="3" customFormat="1" ht="11.25" customHeight="1" x14ac:dyDescent="0.2">
      <c r="C4680" s="2"/>
      <c r="E4680" s="2"/>
      <c r="G4680" s="2"/>
      <c r="I4680" s="2"/>
      <c r="K4680" s="4"/>
      <c r="M4680" s="4"/>
      <c r="O4680" s="4"/>
      <c r="Q4680" s="4"/>
      <c r="S4680" s="4"/>
      <c r="T4680" s="7"/>
      <c r="AH4680" s="5"/>
    </row>
    <row r="4681" spans="1:34" s="3" customFormat="1" ht="11.25" customHeight="1" x14ac:dyDescent="0.2">
      <c r="A4681" s="1"/>
      <c r="B4681" s="1"/>
      <c r="C4681" s="2"/>
      <c r="E4681" s="2" t="str">
        <f>$E$1</f>
        <v>CITY OF BRADY</v>
      </c>
      <c r="G4681" s="2"/>
      <c r="I4681" s="2"/>
      <c r="K4681" s="4"/>
      <c r="M4681" s="4"/>
      <c r="O4681" s="4"/>
      <c r="Q4681" s="4"/>
      <c r="S4681" s="4"/>
      <c r="T4681" s="7"/>
      <c r="AH4681" s="5"/>
    </row>
    <row r="4682" spans="1:34" s="3" customFormat="1" ht="11.25" customHeight="1" x14ac:dyDescent="0.2">
      <c r="C4682" s="2"/>
      <c r="E4682" s="2" t="str">
        <f>$E$2</f>
        <v>BUDGET REPORT</v>
      </c>
      <c r="G4682" s="2"/>
      <c r="I4682" s="2"/>
      <c r="K4682" s="4"/>
      <c r="M4682" s="4"/>
      <c r="O4682" s="4"/>
      <c r="Q4682" s="4"/>
      <c r="S4682" s="4"/>
      <c r="T4682" s="7"/>
      <c r="AH4682" s="5"/>
    </row>
    <row r="4683" spans="1:34" s="3" customFormat="1" ht="11.25" customHeight="1" x14ac:dyDescent="0.2">
      <c r="C4683" s="2"/>
      <c r="E4683" s="2" t="str">
        <f>$E$3</f>
        <v>FISCAL YEAR 2017 - 2018</v>
      </c>
      <c r="G4683" s="2"/>
      <c r="I4683" s="2"/>
      <c r="K4683" s="4"/>
      <c r="M4683" s="4"/>
      <c r="O4683" s="4"/>
      <c r="Q4683" s="4"/>
      <c r="S4683" s="4"/>
      <c r="T4683" s="7"/>
      <c r="AH4683" s="5"/>
    </row>
    <row r="4684" spans="1:34" ht="11.25" customHeight="1" x14ac:dyDescent="0.2">
      <c r="A4684" s="3" t="s">
        <v>1798</v>
      </c>
    </row>
    <row r="4685" spans="1:34" ht="11.25" customHeight="1" x14ac:dyDescent="0.2"/>
    <row r="4686" spans="1:34" ht="11.25" customHeight="1" x14ac:dyDescent="0.2">
      <c r="I4686" s="49" t="str">
        <f>$I$6</f>
        <v>(----- 2016-2017 ------)</v>
      </c>
      <c r="J4686" s="49"/>
      <c r="K4686" s="49"/>
      <c r="L4686" s="8"/>
      <c r="M4686" s="49" t="str">
        <f>$M$6</f>
        <v>2017-2018</v>
      </c>
      <c r="N4686" s="49"/>
      <c r="O4686" s="49"/>
      <c r="P4686" s="49"/>
      <c r="Q4686" s="49"/>
    </row>
    <row r="4687" spans="1:34" ht="11.25" customHeight="1" x14ac:dyDescent="0.2">
      <c r="C4687" s="9" t="str">
        <f>$C$7</f>
        <v>2013-2014</v>
      </c>
      <c r="D4687" s="8"/>
      <c r="E4687" s="9" t="str">
        <f>$E$7</f>
        <v>2014-2015</v>
      </c>
      <c r="F4687" s="8"/>
      <c r="G4687" s="9" t="str">
        <f>$G$7</f>
        <v>2015-2016</v>
      </c>
      <c r="H4687" s="8"/>
      <c r="I4687" s="9" t="s">
        <v>9</v>
      </c>
      <c r="J4687" s="8"/>
      <c r="K4687" s="10" t="str">
        <f>+$K$7</f>
        <v>PROJECTED</v>
      </c>
      <c r="L4687" s="8"/>
      <c r="M4687" s="10" t="str">
        <f>$M$7</f>
        <v>2017-2018</v>
      </c>
      <c r="N4687" s="8"/>
      <c r="O4687" s="10" t="str">
        <f>$O$7</f>
        <v>2017-2018</v>
      </c>
      <c r="P4687" s="8"/>
      <c r="Q4687" s="10" t="str">
        <f>$Q$7</f>
        <v>APPROVED</v>
      </c>
    </row>
    <row r="4688" spans="1:34" ht="11.25" customHeight="1" x14ac:dyDescent="0.2">
      <c r="A4688" s="11" t="s">
        <v>247</v>
      </c>
      <c r="C4688" s="12" t="s">
        <v>12</v>
      </c>
      <c r="D4688" s="8"/>
      <c r="E4688" s="12" t="s">
        <v>12</v>
      </c>
      <c r="F4688" s="8"/>
      <c r="G4688" s="12" t="s">
        <v>12</v>
      </c>
      <c r="H4688" s="8"/>
      <c r="I4688" s="12" t="s">
        <v>13</v>
      </c>
      <c r="J4688" s="8"/>
      <c r="K4688" s="13" t="s">
        <v>13</v>
      </c>
      <c r="L4688" s="8"/>
      <c r="M4688" s="13" t="str">
        <f>$M$8</f>
        <v>BASE</v>
      </c>
      <c r="N4688" s="8"/>
      <c r="O4688" s="13" t="str">
        <f>$O$8</f>
        <v>SUPPLEMENTAL</v>
      </c>
      <c r="P4688" s="8"/>
      <c r="Q4688" s="13" t="str">
        <f>$Q$8</f>
        <v>BUDGET</v>
      </c>
    </row>
    <row r="4689" spans="1:33" s="40" customFormat="1" ht="10.15" customHeight="1" x14ac:dyDescent="0.25">
      <c r="A4689" s="37"/>
      <c r="B4689" s="37"/>
      <c r="C4689" s="38"/>
      <c r="D4689" s="37"/>
      <c r="E4689" s="38"/>
      <c r="F4689" s="37"/>
      <c r="G4689" s="38"/>
      <c r="H4689" s="37"/>
      <c r="I4689" s="38"/>
      <c r="J4689" s="37"/>
      <c r="K4689" s="39"/>
      <c r="L4689" s="37"/>
      <c r="M4689" s="39"/>
      <c r="N4689" s="37"/>
      <c r="O4689" s="39"/>
      <c r="P4689" s="37"/>
      <c r="Q4689" s="39"/>
      <c r="R4689" s="37"/>
      <c r="S4689" s="39"/>
      <c r="T4689" s="7"/>
      <c r="U4689" s="37"/>
      <c r="V4689" s="37"/>
      <c r="W4689" s="37"/>
      <c r="X4689" s="37"/>
      <c r="Y4689" s="37"/>
      <c r="Z4689" s="37"/>
      <c r="AA4689" s="37"/>
      <c r="AB4689" s="37"/>
      <c r="AC4689" s="37"/>
      <c r="AD4689" s="37"/>
      <c r="AE4689" s="37"/>
      <c r="AF4689" s="37"/>
      <c r="AG4689" s="37"/>
    </row>
    <row r="4690" spans="1:33" s="40" customFormat="1" ht="11.25" customHeight="1" x14ac:dyDescent="0.25">
      <c r="A4690" s="37"/>
      <c r="B4690" s="37"/>
      <c r="C4690" s="38"/>
      <c r="D4690" s="38"/>
      <c r="E4690" s="38"/>
      <c r="F4690" s="38"/>
      <c r="G4690" s="38"/>
      <c r="H4690" s="38"/>
      <c r="I4690" s="38"/>
      <c r="J4690" s="38"/>
      <c r="K4690" s="39"/>
      <c r="L4690" s="38"/>
      <c r="M4690" s="39"/>
      <c r="N4690" s="38"/>
      <c r="O4690" s="39"/>
      <c r="P4690" s="38"/>
      <c r="Q4690" s="39"/>
      <c r="R4690" s="37"/>
      <c r="S4690" s="39"/>
      <c r="T4690" s="7"/>
      <c r="U4690" s="37"/>
      <c r="V4690" s="37"/>
      <c r="W4690" s="37"/>
      <c r="X4690" s="37"/>
      <c r="Y4690" s="37"/>
      <c r="Z4690" s="37"/>
      <c r="AA4690" s="37"/>
      <c r="AB4690" s="37"/>
      <c r="AC4690" s="37"/>
      <c r="AD4690" s="37"/>
      <c r="AE4690" s="37"/>
      <c r="AF4690" s="37"/>
      <c r="AG4690" s="37"/>
    </row>
    <row r="4691" spans="1:33" s="40" customFormat="1" ht="11.25" customHeight="1" thickBot="1" x14ac:dyDescent="0.3">
      <c r="A4691" s="3" t="s">
        <v>1065</v>
      </c>
      <c r="B4691" s="3"/>
      <c r="C4691" s="23">
        <f>C4655</f>
        <v>90407.87</v>
      </c>
      <c r="D4691" s="2"/>
      <c r="E4691" s="23">
        <f>E4655</f>
        <v>242733.50999999998</v>
      </c>
      <c r="F4691" s="2"/>
      <c r="G4691" s="23">
        <f>G4655</f>
        <v>866139.67</v>
      </c>
      <c r="H4691" s="2"/>
      <c r="I4691" s="23">
        <f>I4655</f>
        <v>228015</v>
      </c>
      <c r="J4691" s="2"/>
      <c r="K4691" s="24">
        <f>K4655</f>
        <v>236746</v>
      </c>
      <c r="L4691" s="2"/>
      <c r="M4691" s="24">
        <f>M4655</f>
        <v>212150</v>
      </c>
      <c r="N4691" s="2"/>
      <c r="O4691" s="24">
        <f>O4655</f>
        <v>6000</v>
      </c>
      <c r="P4691" s="2"/>
      <c r="Q4691" s="24">
        <f>Q4655</f>
        <v>218150</v>
      </c>
      <c r="R4691" s="3"/>
      <c r="S4691" s="39"/>
      <c r="T4691" s="7"/>
      <c r="U4691" s="37"/>
      <c r="V4691" s="37"/>
      <c r="W4691" s="37"/>
      <c r="X4691" s="37"/>
      <c r="Y4691" s="37"/>
      <c r="Z4691" s="37"/>
      <c r="AA4691" s="37"/>
      <c r="AB4691" s="37"/>
      <c r="AC4691" s="37"/>
      <c r="AD4691" s="37"/>
      <c r="AE4691" s="37"/>
      <c r="AF4691" s="37"/>
      <c r="AG4691" s="37"/>
    </row>
    <row r="4692" spans="1:33" s="40" customFormat="1" ht="11.25" customHeight="1" thickTop="1" x14ac:dyDescent="0.25">
      <c r="A4692" s="3"/>
      <c r="B4692" s="3"/>
      <c r="C4692" s="2"/>
      <c r="D4692" s="2"/>
      <c r="E4692" s="2"/>
      <c r="F4692" s="2"/>
      <c r="G4692" s="2"/>
      <c r="H4692" s="2"/>
      <c r="I4692" s="2"/>
      <c r="J4692" s="2"/>
      <c r="K4692" s="4"/>
      <c r="L4692" s="2"/>
      <c r="M4692" s="4"/>
      <c r="N4692" s="2"/>
      <c r="O4692" s="4"/>
      <c r="P4692" s="2"/>
      <c r="Q4692" s="4"/>
      <c r="R4692" s="3"/>
      <c r="S4692" s="39"/>
      <c r="T4692" s="7"/>
      <c r="U4692" s="37"/>
      <c r="V4692" s="37"/>
      <c r="W4692" s="37"/>
      <c r="X4692" s="37"/>
      <c r="Y4692" s="37"/>
      <c r="Z4692" s="37"/>
      <c r="AA4692" s="37"/>
      <c r="AB4692" s="37"/>
      <c r="AC4692" s="37"/>
      <c r="AD4692" s="37"/>
      <c r="AE4692" s="37"/>
      <c r="AF4692" s="37"/>
      <c r="AG4692" s="37"/>
    </row>
    <row r="4693" spans="1:33" s="40" customFormat="1" ht="11.25" customHeight="1" thickBot="1" x14ac:dyDescent="0.3">
      <c r="A4693" s="3" t="s">
        <v>1066</v>
      </c>
      <c r="B4693" s="3"/>
      <c r="C4693" s="23">
        <f>C4574-C4691</f>
        <v>273542.23</v>
      </c>
      <c r="D4693" s="2"/>
      <c r="E4693" s="23">
        <f>E4574-E4691</f>
        <v>123090.17000000001</v>
      </c>
      <c r="F4693" s="2"/>
      <c r="G4693" s="23">
        <f>G4574-G4691</f>
        <v>-582746.79</v>
      </c>
      <c r="H4693" s="2"/>
      <c r="I4693" s="23">
        <f>I4574-I4691</f>
        <v>34906</v>
      </c>
      <c r="J4693" s="2"/>
      <c r="K4693" s="24">
        <f>K4574-K4691</f>
        <v>6175</v>
      </c>
      <c r="L4693" s="2"/>
      <c r="M4693" s="24">
        <f>M4574-M4691</f>
        <v>26192</v>
      </c>
      <c r="N4693" s="2"/>
      <c r="O4693" s="23">
        <f>O4574-O4691</f>
        <v>-6000</v>
      </c>
      <c r="P4693" s="2"/>
      <c r="Q4693" s="24">
        <f>Q4574-Q4691</f>
        <v>20192</v>
      </c>
      <c r="R4693" s="3"/>
      <c r="S4693" s="39"/>
      <c r="T4693" s="7"/>
      <c r="U4693" s="37"/>
      <c r="V4693" s="37"/>
      <c r="W4693" s="37"/>
      <c r="X4693" s="37"/>
      <c r="Y4693" s="37"/>
      <c r="Z4693" s="37"/>
      <c r="AA4693" s="37"/>
      <c r="AB4693" s="37"/>
      <c r="AC4693" s="37"/>
      <c r="AD4693" s="37"/>
      <c r="AE4693" s="37"/>
      <c r="AF4693" s="37"/>
      <c r="AG4693" s="37"/>
    </row>
    <row r="4694" spans="1:33" s="40" customFormat="1" ht="11.25" customHeight="1" thickTop="1" x14ac:dyDescent="0.25">
      <c r="A4694" s="3"/>
      <c r="B4694" s="3"/>
      <c r="C4694" s="2"/>
      <c r="D4694" s="2"/>
      <c r="E4694" s="2"/>
      <c r="F4694" s="2"/>
      <c r="G4694" s="2"/>
      <c r="H4694" s="2"/>
      <c r="I4694" s="2"/>
      <c r="J4694" s="2"/>
      <c r="K4694" s="4"/>
      <c r="L4694" s="2"/>
      <c r="M4694" s="4"/>
      <c r="N4694" s="2"/>
      <c r="O4694" s="4"/>
      <c r="P4694" s="2"/>
      <c r="Q4694" s="4"/>
      <c r="R4694" s="3"/>
      <c r="S4694" s="39"/>
      <c r="T4694" s="7"/>
      <c r="U4694" s="37"/>
      <c r="V4694" s="37"/>
      <c r="W4694" s="37"/>
      <c r="X4694" s="37"/>
      <c r="Y4694" s="37"/>
      <c r="Z4694" s="37"/>
      <c r="AA4694" s="37"/>
      <c r="AB4694" s="37"/>
      <c r="AC4694" s="37"/>
      <c r="AD4694" s="37"/>
      <c r="AE4694" s="37"/>
      <c r="AF4694" s="37"/>
      <c r="AG4694" s="37"/>
    </row>
    <row r="4695" spans="1:33" s="40" customFormat="1" ht="11.25" customHeight="1" x14ac:dyDescent="0.25">
      <c r="A4695" s="3"/>
      <c r="B4695" s="3"/>
      <c r="C4695" s="2"/>
      <c r="D4695" s="2"/>
      <c r="E4695" s="2"/>
      <c r="F4695" s="2"/>
      <c r="G4695" s="2"/>
      <c r="H4695" s="2"/>
      <c r="I4695" s="2"/>
      <c r="J4695" s="2"/>
      <c r="K4695" s="4"/>
      <c r="L4695" s="2"/>
      <c r="M4695" s="4"/>
      <c r="N4695" s="2"/>
      <c r="O4695" s="4"/>
      <c r="P4695" s="2"/>
      <c r="Q4695" s="4"/>
      <c r="R4695" s="3"/>
      <c r="S4695" s="39"/>
      <c r="T4695" s="7"/>
      <c r="U4695" s="37"/>
      <c r="V4695" s="37"/>
      <c r="W4695" s="37"/>
      <c r="X4695" s="37"/>
      <c r="Y4695" s="37"/>
      <c r="Z4695" s="37"/>
      <c r="AA4695" s="37"/>
      <c r="AB4695" s="37"/>
      <c r="AC4695" s="37"/>
      <c r="AD4695" s="37"/>
      <c r="AE4695" s="37"/>
      <c r="AF4695" s="37"/>
      <c r="AG4695" s="37"/>
    </row>
    <row r="4696" spans="1:33" s="40" customFormat="1" ht="11.25" customHeight="1" x14ac:dyDescent="0.25">
      <c r="A4696" s="3" t="s">
        <v>1067</v>
      </c>
      <c r="B4696" s="3"/>
      <c r="C4696" s="2"/>
      <c r="D4696" s="2"/>
      <c r="E4696" s="2"/>
      <c r="F4696" s="2"/>
      <c r="G4696" s="2"/>
      <c r="H4696" s="2"/>
      <c r="I4696" s="2"/>
      <c r="J4696" s="2"/>
      <c r="K4696" s="4"/>
      <c r="L4696" s="2"/>
      <c r="M4696" s="4"/>
      <c r="N4696" s="2"/>
      <c r="O4696" s="4"/>
      <c r="P4696" s="2"/>
      <c r="Q4696" s="4"/>
      <c r="R4696" s="3"/>
      <c r="S4696" s="39"/>
      <c r="T4696" s="7"/>
      <c r="U4696" s="37"/>
      <c r="V4696" s="37"/>
      <c r="W4696" s="37"/>
      <c r="X4696" s="37"/>
      <c r="Y4696" s="37"/>
      <c r="Z4696" s="37"/>
      <c r="AA4696" s="37"/>
      <c r="AB4696" s="37"/>
      <c r="AC4696" s="37"/>
      <c r="AD4696" s="37"/>
      <c r="AE4696" s="37"/>
      <c r="AF4696" s="37"/>
      <c r="AG4696" s="37"/>
    </row>
    <row r="4697" spans="1:33" s="40" customFormat="1" ht="11.25" customHeight="1" thickBot="1" x14ac:dyDescent="0.3">
      <c r="A4697" s="3" t="s">
        <v>17</v>
      </c>
      <c r="B4697" s="3"/>
      <c r="C4697" s="23">
        <f>C4556+C4574-C4655</f>
        <v>916419.87</v>
      </c>
      <c r="D4697" s="2"/>
      <c r="E4697" s="23">
        <f>E4556+E4574-E4655</f>
        <v>1039510.04</v>
      </c>
      <c r="F4697" s="2"/>
      <c r="G4697" s="23">
        <f>G4556+G4574-G4655</f>
        <v>456763.24999999988</v>
      </c>
      <c r="H4697" s="2"/>
      <c r="I4697" s="23">
        <f>I4556+I4574-I4655</f>
        <v>491669.24999999988</v>
      </c>
      <c r="J4697" s="2"/>
      <c r="K4697" s="24">
        <f>K4556+K4574-K4655</f>
        <v>462938.24999999988</v>
      </c>
      <c r="L4697" s="2"/>
      <c r="M4697" s="24">
        <f>M4556+M4574-M4655</f>
        <v>489130.24999999988</v>
      </c>
      <c r="N4697" s="2"/>
      <c r="O4697" s="4"/>
      <c r="P4697" s="2"/>
      <c r="Q4697" s="24">
        <f>Q4556+Q4574-Q4655</f>
        <v>483130.24999999988</v>
      </c>
      <c r="R4697" s="3"/>
      <c r="S4697" s="39"/>
      <c r="T4697" s="7"/>
      <c r="U4697" s="37"/>
      <c r="V4697" s="37"/>
      <c r="W4697" s="37"/>
      <c r="X4697" s="37"/>
      <c r="Y4697" s="37"/>
      <c r="Z4697" s="37"/>
      <c r="AA4697" s="37"/>
      <c r="AB4697" s="37"/>
      <c r="AC4697" s="37"/>
      <c r="AD4697" s="37"/>
      <c r="AE4697" s="37"/>
      <c r="AF4697" s="37"/>
      <c r="AG4697" s="37"/>
    </row>
    <row r="4698" spans="1:33" s="40" customFormat="1" ht="11.25" customHeight="1" thickTop="1" x14ac:dyDescent="0.25">
      <c r="A4698" s="3"/>
      <c r="B4698" s="3"/>
      <c r="C4698" s="2"/>
      <c r="D4698" s="2"/>
      <c r="E4698" s="2"/>
      <c r="F4698" s="2"/>
      <c r="G4698" s="2"/>
      <c r="H4698" s="2"/>
      <c r="I4698" s="2"/>
      <c r="J4698" s="2"/>
      <c r="K4698" s="4"/>
      <c r="L4698" s="2"/>
      <c r="M4698" s="4"/>
      <c r="N4698" s="2"/>
      <c r="O4698" s="4"/>
      <c r="P4698" s="2"/>
      <c r="Q4698" s="4"/>
      <c r="R4698" s="3"/>
      <c r="S4698" s="39"/>
      <c r="T4698" s="7"/>
      <c r="U4698" s="37"/>
      <c r="V4698" s="37"/>
      <c r="W4698" s="37"/>
      <c r="X4698" s="37"/>
      <c r="Y4698" s="37"/>
      <c r="Z4698" s="37"/>
      <c r="AA4698" s="37"/>
      <c r="AB4698" s="37"/>
      <c r="AC4698" s="37"/>
      <c r="AD4698" s="37"/>
      <c r="AE4698" s="37"/>
      <c r="AF4698" s="37"/>
      <c r="AG4698" s="37"/>
    </row>
    <row r="4699" spans="1:33" s="40" customFormat="1" ht="11.25" customHeight="1" x14ac:dyDescent="0.25">
      <c r="A4699" s="37"/>
      <c r="B4699" s="37"/>
      <c r="C4699" s="38"/>
      <c r="D4699" s="37"/>
      <c r="E4699" s="38"/>
      <c r="F4699" s="37"/>
      <c r="G4699" s="38"/>
      <c r="H4699" s="37"/>
      <c r="I4699" s="38"/>
      <c r="J4699" s="37"/>
      <c r="K4699" s="39"/>
      <c r="L4699" s="37"/>
      <c r="M4699" s="39"/>
      <c r="N4699" s="37"/>
      <c r="O4699" s="39"/>
      <c r="P4699" s="37"/>
      <c r="Q4699" s="39"/>
      <c r="R4699" s="37"/>
      <c r="S4699" s="39"/>
      <c r="T4699" s="7"/>
      <c r="U4699" s="37"/>
      <c r="V4699" s="37"/>
      <c r="W4699" s="37"/>
      <c r="X4699" s="37"/>
      <c r="Y4699" s="37"/>
      <c r="Z4699" s="37"/>
      <c r="AA4699" s="37"/>
      <c r="AB4699" s="37"/>
      <c r="AC4699" s="37"/>
      <c r="AD4699" s="37"/>
      <c r="AE4699" s="37"/>
      <c r="AF4699" s="37"/>
      <c r="AG4699" s="37"/>
    </row>
    <row r="4700" spans="1:33" ht="11.25" customHeight="1" x14ac:dyDescent="0.2"/>
    <row r="4701" spans="1:33" ht="11.25" customHeight="1" x14ac:dyDescent="0.2"/>
    <row r="4702" spans="1:33" ht="11.25" customHeight="1" x14ac:dyDescent="0.2"/>
    <row r="4703" spans="1:33" ht="11.25" customHeight="1" x14ac:dyDescent="0.2"/>
    <row r="4704" spans="1:33" ht="11.25" customHeight="1" x14ac:dyDescent="0.2"/>
    <row r="4705" ht="11.25" customHeight="1" x14ac:dyDescent="0.2"/>
    <row r="4706" ht="11.25" customHeight="1" x14ac:dyDescent="0.2"/>
    <row r="4707" ht="11.25" customHeight="1" x14ac:dyDescent="0.2"/>
    <row r="4708" ht="11.25" customHeight="1" x14ac:dyDescent="0.2"/>
    <row r="4709" ht="11.25" customHeight="1" x14ac:dyDescent="0.2"/>
    <row r="4710" ht="11.25" customHeight="1" x14ac:dyDescent="0.2"/>
    <row r="4711" ht="11.85" customHeight="1" x14ac:dyDescent="0.2"/>
    <row r="4712" ht="11.85" customHeight="1" x14ac:dyDescent="0.2"/>
    <row r="4713" ht="11.85" customHeight="1" x14ac:dyDescent="0.2"/>
    <row r="4714" ht="11.85" customHeight="1" x14ac:dyDescent="0.2"/>
    <row r="4715" ht="11.85" customHeight="1" x14ac:dyDescent="0.2"/>
    <row r="4716" ht="11.85" customHeight="1" x14ac:dyDescent="0.2"/>
    <row r="4717" ht="11.85" customHeight="1" x14ac:dyDescent="0.2"/>
    <row r="4718" ht="11.85" customHeight="1" x14ac:dyDescent="0.2"/>
    <row r="4719" ht="11.85" customHeight="1" x14ac:dyDescent="0.2"/>
    <row r="4720" ht="11.85" customHeight="1" x14ac:dyDescent="0.2"/>
    <row r="4721" ht="11.85" customHeight="1" x14ac:dyDescent="0.2"/>
    <row r="4722" ht="11.85" customHeight="1" x14ac:dyDescent="0.2"/>
    <row r="4723" ht="11.85" customHeight="1" x14ac:dyDescent="0.2"/>
    <row r="4724" ht="11.85" customHeight="1" x14ac:dyDescent="0.2"/>
    <row r="4725" ht="11.85" customHeight="1" x14ac:dyDescent="0.2"/>
    <row r="4726" ht="11.85" customHeight="1" x14ac:dyDescent="0.2"/>
    <row r="4781" ht="11.85" customHeight="1" x14ac:dyDescent="0.2"/>
    <row r="4782" ht="11.85" customHeight="1" x14ac:dyDescent="0.2"/>
    <row r="4783" ht="11.85" customHeight="1" x14ac:dyDescent="0.2"/>
    <row r="4784" ht="11.85" customHeight="1" x14ac:dyDescent="0.2"/>
    <row r="4785" ht="11.85" customHeight="1" x14ac:dyDescent="0.2"/>
    <row r="4786" ht="11.85" customHeight="1" x14ac:dyDescent="0.2"/>
    <row r="4787" ht="11.85" customHeight="1" x14ac:dyDescent="0.2"/>
    <row r="4788" ht="11.85" customHeight="1" x14ac:dyDescent="0.2"/>
    <row r="4789" ht="11.85" customHeight="1" x14ac:dyDescent="0.2"/>
    <row r="4790" ht="11.85" customHeight="1" x14ac:dyDescent="0.2"/>
    <row r="4791" ht="11.85" customHeight="1" x14ac:dyDescent="0.2"/>
    <row r="4792" ht="11.85" customHeight="1" x14ac:dyDescent="0.2"/>
    <row r="4793" ht="11.85" customHeight="1" x14ac:dyDescent="0.2"/>
    <row r="4794" ht="11.85" customHeight="1" x14ac:dyDescent="0.2"/>
    <row r="4795" ht="11.85" customHeight="1" x14ac:dyDescent="0.2"/>
    <row r="4796" ht="11.85" customHeight="1" x14ac:dyDescent="0.2"/>
    <row r="4797" ht="11.85" customHeight="1" x14ac:dyDescent="0.2"/>
    <row r="4798" ht="11.85" customHeight="1" x14ac:dyDescent="0.2"/>
    <row r="4799" ht="11.85" customHeight="1" x14ac:dyDescent="0.2"/>
    <row r="4800" ht="11.85" customHeight="1" x14ac:dyDescent="0.2"/>
    <row r="4801" ht="11.85" customHeight="1" x14ac:dyDescent="0.2"/>
    <row r="4802" ht="11.85" customHeight="1" x14ac:dyDescent="0.2"/>
    <row r="4803" ht="11.85" customHeight="1" x14ac:dyDescent="0.2"/>
    <row r="4804" ht="11.85" customHeight="1" x14ac:dyDescent="0.2"/>
    <row r="4805" ht="11.85" customHeight="1" x14ac:dyDescent="0.2"/>
    <row r="4806" ht="11.85" customHeight="1" x14ac:dyDescent="0.2"/>
    <row r="4807" ht="11.85" customHeight="1" x14ac:dyDescent="0.2"/>
    <row r="4808" ht="11.85" customHeight="1" x14ac:dyDescent="0.2"/>
    <row r="4809" ht="11.85" customHeight="1" x14ac:dyDescent="0.2"/>
    <row r="4810" ht="11.85" customHeight="1" x14ac:dyDescent="0.2"/>
    <row r="4811" ht="11.85" customHeight="1" x14ac:dyDescent="0.2"/>
    <row r="4812" ht="11.85" customHeight="1" x14ac:dyDescent="0.2"/>
    <row r="4813" ht="11.85" customHeight="1" x14ac:dyDescent="0.2"/>
    <row r="4814" ht="11.85" customHeight="1" x14ac:dyDescent="0.2"/>
    <row r="4815" ht="11.85" customHeight="1" x14ac:dyDescent="0.2"/>
    <row r="4816" ht="11.85" customHeight="1" x14ac:dyDescent="0.2"/>
    <row r="4817" ht="11.85" customHeight="1" x14ac:dyDescent="0.2"/>
    <row r="4818" ht="11.85" customHeight="1" x14ac:dyDescent="0.2"/>
    <row r="4819" ht="11.85" customHeight="1" x14ac:dyDescent="0.2"/>
    <row r="4820" ht="11.85" customHeight="1" x14ac:dyDescent="0.2"/>
    <row r="4821" ht="11.85" customHeight="1" x14ac:dyDescent="0.2"/>
    <row r="4822" ht="11.85" customHeight="1" x14ac:dyDescent="0.2"/>
    <row r="4823" ht="11.85" customHeight="1" x14ac:dyDescent="0.2"/>
    <row r="4824" ht="11.85" customHeight="1" x14ac:dyDescent="0.2"/>
    <row r="4825" ht="11.85" customHeight="1" x14ac:dyDescent="0.2"/>
    <row r="4826" ht="11.85" customHeight="1" x14ac:dyDescent="0.2"/>
    <row r="4827" ht="11.85" customHeight="1" x14ac:dyDescent="0.2"/>
    <row r="4828" ht="11.85" customHeight="1" x14ac:dyDescent="0.2"/>
    <row r="4829" ht="11.85" customHeight="1" x14ac:dyDescent="0.2"/>
    <row r="4830" ht="11.85" customHeight="1" x14ac:dyDescent="0.2"/>
    <row r="4831" ht="11.85" customHeight="1" x14ac:dyDescent="0.2"/>
    <row r="4832" ht="11.85" customHeight="1" x14ac:dyDescent="0.2"/>
    <row r="4833" ht="11.85" customHeight="1" x14ac:dyDescent="0.2"/>
    <row r="4834" ht="11.85" customHeight="1" x14ac:dyDescent="0.2"/>
    <row r="4835" ht="11.85" customHeight="1" x14ac:dyDescent="0.2"/>
    <row r="4836" ht="11.85" customHeight="1" x14ac:dyDescent="0.2"/>
    <row r="4837" ht="11.85" customHeight="1" x14ac:dyDescent="0.2"/>
    <row r="4838" ht="11.85" customHeight="1" x14ac:dyDescent="0.2"/>
    <row r="4839" ht="11.85" customHeight="1" x14ac:dyDescent="0.2"/>
    <row r="4840" ht="11.85" customHeight="1" x14ac:dyDescent="0.2"/>
    <row r="4841" ht="11.85" customHeight="1" x14ac:dyDescent="0.2"/>
    <row r="4842" ht="11.85" customHeight="1" x14ac:dyDescent="0.2"/>
    <row r="4843" ht="11.85" customHeight="1" x14ac:dyDescent="0.2"/>
    <row r="4844" ht="11.85" customHeight="1" x14ac:dyDescent="0.2"/>
    <row r="4845" ht="11.85" customHeight="1" x14ac:dyDescent="0.2"/>
    <row r="4846" ht="11.85" customHeight="1" x14ac:dyDescent="0.2"/>
    <row r="4847" ht="11.85" customHeight="1" x14ac:dyDescent="0.2"/>
    <row r="4848" ht="11.85" customHeight="1" x14ac:dyDescent="0.2"/>
    <row r="4849" ht="11.85" customHeight="1" x14ac:dyDescent="0.2"/>
    <row r="4850" ht="11.85" customHeight="1" x14ac:dyDescent="0.2"/>
    <row r="4851" ht="11.85" customHeight="1" x14ac:dyDescent="0.2"/>
    <row r="4852" ht="11.85" customHeight="1" x14ac:dyDescent="0.2"/>
    <row r="4853" ht="11.85" customHeight="1" x14ac:dyDescent="0.2"/>
    <row r="4854" ht="11.85" customHeight="1" x14ac:dyDescent="0.2"/>
    <row r="4855" ht="11.85" customHeight="1" x14ac:dyDescent="0.2"/>
    <row r="4856" ht="11.85" customHeight="1" x14ac:dyDescent="0.2"/>
    <row r="4857" ht="11.85" customHeight="1" x14ac:dyDescent="0.2"/>
    <row r="4858" ht="11.85" customHeight="1" x14ac:dyDescent="0.2"/>
  </sheetData>
  <mergeCells count="148">
    <mergeCell ref="I4617:K4617"/>
    <mergeCell ref="M4617:Q4617"/>
    <mergeCell ref="I4686:K4686"/>
    <mergeCell ref="M4686:Q4686"/>
    <mergeCell ref="I4444:K4444"/>
    <mergeCell ref="M4444:Q4444"/>
    <mergeCell ref="I4488:K4488"/>
    <mergeCell ref="M4488:Q4488"/>
    <mergeCell ref="I4551:K4551"/>
    <mergeCell ref="M4551:Q4551"/>
    <mergeCell ref="I4251:K4251"/>
    <mergeCell ref="M4251:Q4251"/>
    <mergeCell ref="I4314:K4314"/>
    <mergeCell ref="M4314:Q4314"/>
    <mergeCell ref="I4379:K4379"/>
    <mergeCell ref="M4379:Q4379"/>
    <mergeCell ref="I4055:K4055"/>
    <mergeCell ref="M4055:Q4055"/>
    <mergeCell ref="I4118:K4118"/>
    <mergeCell ref="M4118:Q4118"/>
    <mergeCell ref="I4186:K4186"/>
    <mergeCell ref="M4186:Q4186"/>
    <mergeCell ref="I3860:K3860"/>
    <mergeCell ref="M3860:Q3860"/>
    <mergeCell ref="I3926:K3926"/>
    <mergeCell ref="M3926:Q3926"/>
    <mergeCell ref="I3990:K3990"/>
    <mergeCell ref="M3990:Q3990"/>
    <mergeCell ref="I3668:K3668"/>
    <mergeCell ref="M3668:Q3668"/>
    <mergeCell ref="I3732:K3732"/>
    <mergeCell ref="M3732:Q3732"/>
    <mergeCell ref="I3795:K3795"/>
    <mergeCell ref="M3795:Q3795"/>
    <mergeCell ref="I3476:K3476"/>
    <mergeCell ref="M3476:Q3476"/>
    <mergeCell ref="I3541:K3541"/>
    <mergeCell ref="M3541:Q3541"/>
    <mergeCell ref="I3604:K3604"/>
    <mergeCell ref="M3604:Q3604"/>
    <mergeCell ref="I3286:K3286"/>
    <mergeCell ref="M3286:Q3286"/>
    <mergeCell ref="I3350:K3350"/>
    <mergeCell ref="M3350:Q3350"/>
    <mergeCell ref="I3413:K3413"/>
    <mergeCell ref="M3413:Q3413"/>
    <mergeCell ref="I3097:K3097"/>
    <mergeCell ref="M3097:Q3097"/>
    <mergeCell ref="I3160:K3160"/>
    <mergeCell ref="M3160:Q3160"/>
    <mergeCell ref="I3223:K3223"/>
    <mergeCell ref="M3223:Q3223"/>
    <mergeCell ref="I2901:K2901"/>
    <mergeCell ref="M2901:Q2901"/>
    <mergeCell ref="I2966:K2966"/>
    <mergeCell ref="M2966:Q2966"/>
    <mergeCell ref="I3031:K3031"/>
    <mergeCell ref="M3031:Q3031"/>
    <mergeCell ref="I2704:K2704"/>
    <mergeCell ref="M2704:Q2704"/>
    <mergeCell ref="I2767:K2767"/>
    <mergeCell ref="M2767:Q2767"/>
    <mergeCell ref="I2830:K2830"/>
    <mergeCell ref="M2830:Q2830"/>
    <mergeCell ref="I2513:K2513"/>
    <mergeCell ref="M2513:Q2513"/>
    <mergeCell ref="I2576:K2576"/>
    <mergeCell ref="M2576:Q2576"/>
    <mergeCell ref="I2640:K2640"/>
    <mergeCell ref="M2640:Q2640"/>
    <mergeCell ref="I2311:K2311"/>
    <mergeCell ref="M2311:Q2311"/>
    <mergeCell ref="I2384:K2384"/>
    <mergeCell ref="M2384:Q2384"/>
    <mergeCell ref="I2447:K2447"/>
    <mergeCell ref="M2447:Q2447"/>
    <mergeCell ref="I2124:K2124"/>
    <mergeCell ref="M2124:Q2124"/>
    <mergeCell ref="I2186:K2186"/>
    <mergeCell ref="M2186:Q2186"/>
    <mergeCell ref="I2248:K2248"/>
    <mergeCell ref="M2248:Q2248"/>
    <mergeCell ref="I1935:K1935"/>
    <mergeCell ref="M1935:Q1935"/>
    <mergeCell ref="I1998:K1998"/>
    <mergeCell ref="M1998:Q1998"/>
    <mergeCell ref="I2061:K2061"/>
    <mergeCell ref="M2061:Q2061"/>
    <mergeCell ref="I1745:K1745"/>
    <mergeCell ref="M1745:Q1745"/>
    <mergeCell ref="I1808:K1808"/>
    <mergeCell ref="M1808:Q1808"/>
    <mergeCell ref="I1871:K1871"/>
    <mergeCell ref="M1871:Q1871"/>
    <mergeCell ref="I1553:K1553"/>
    <mergeCell ref="M1553:Q1553"/>
    <mergeCell ref="I1617:K1617"/>
    <mergeCell ref="M1617:Q1617"/>
    <mergeCell ref="I1680:K1680"/>
    <mergeCell ref="M1680:Q1680"/>
    <mergeCell ref="I1360:K1360"/>
    <mergeCell ref="M1360:Q1360"/>
    <mergeCell ref="I1427:K1427"/>
    <mergeCell ref="M1427:Q1427"/>
    <mergeCell ref="I1490:K1490"/>
    <mergeCell ref="M1490:Q1490"/>
    <mergeCell ref="I1168:K1168"/>
    <mergeCell ref="M1168:Q1168"/>
    <mergeCell ref="I1232:K1232"/>
    <mergeCell ref="M1232:Q1232"/>
    <mergeCell ref="I1297:K1297"/>
    <mergeCell ref="M1297:Q1297"/>
    <mergeCell ref="I978:K978"/>
    <mergeCell ref="M978:Q978"/>
    <mergeCell ref="I1041:K1041"/>
    <mergeCell ref="M1041:Q1041"/>
    <mergeCell ref="I1105:K1105"/>
    <mergeCell ref="M1105:Q1105"/>
    <mergeCell ref="I851:K851"/>
    <mergeCell ref="M851:Q851"/>
    <mergeCell ref="I913:K913"/>
    <mergeCell ref="M913:Q913"/>
    <mergeCell ref="I603:K603"/>
    <mergeCell ref="M603:Q603"/>
    <mergeCell ref="I666:K666"/>
    <mergeCell ref="M666:Q666"/>
    <mergeCell ref="I728:K728"/>
    <mergeCell ref="M728:Q728"/>
    <mergeCell ref="I540:K540"/>
    <mergeCell ref="M540:Q540"/>
    <mergeCell ref="I198:K198"/>
    <mergeCell ref="M198:Q198"/>
    <mergeCell ref="I268:K268"/>
    <mergeCell ref="M268:Q268"/>
    <mergeCell ref="I351:K351"/>
    <mergeCell ref="M351:Q351"/>
    <mergeCell ref="I788:K788"/>
    <mergeCell ref="M788:Q788"/>
    <mergeCell ref="I6:K6"/>
    <mergeCell ref="M6:Q6"/>
    <mergeCell ref="I72:K72"/>
    <mergeCell ref="M72:Q72"/>
    <mergeCell ref="I137:K137"/>
    <mergeCell ref="M137:Q137"/>
    <mergeCell ref="I414:K414"/>
    <mergeCell ref="M414:Q414"/>
    <mergeCell ref="I477:K477"/>
    <mergeCell ref="M477:Q477"/>
  </mergeCells>
  <printOptions horizontalCentered="1"/>
  <pageMargins left="0.25" right="0.1" top="0.5" bottom="0.5" header="0.5" footer="0.15"/>
  <pageSetup fitToHeight="0" orientation="portrait" r:id="rId1"/>
  <headerFooter alignWithMargins="0"/>
  <rowBreaks count="73" manualBreakCount="73">
    <brk id="66" max="16" man="1"/>
    <brk id="131" max="16" man="1"/>
    <brk id="192" max="16383" man="1"/>
    <brk id="262" max="16383" man="1"/>
    <brk id="345" max="16383" man="1"/>
    <brk id="408" max="16383" man="1"/>
    <brk id="471" max="16383" man="1"/>
    <brk id="534" max="16383" man="1"/>
    <brk id="597" max="16383" man="1"/>
    <brk id="659" max="16383" man="1"/>
    <brk id="722" max="16383" man="1"/>
    <brk id="782" max="16383" man="1"/>
    <brk id="845" max="16383" man="1"/>
    <brk id="907" max="16383" man="1"/>
    <brk id="972" max="16383" man="1"/>
    <brk id="1035" max="16383" man="1"/>
    <brk id="1099" max="16383" man="1"/>
    <brk id="1162" max="16383" man="1"/>
    <brk id="1226" max="16383" man="1"/>
    <brk id="1291" max="16383" man="1"/>
    <brk id="1354" max="16383" man="1"/>
    <brk id="1421" max="16383" man="1"/>
    <brk id="1484" max="16383" man="1"/>
    <brk id="1547" max="16383" man="1"/>
    <brk id="1611" max="16383" man="1"/>
    <brk id="1674" max="16383" man="1"/>
    <brk id="1739" max="16383" man="1"/>
    <brk id="1802" max="16383" man="1"/>
    <brk id="1865" max="16383" man="1"/>
    <brk id="1929" max="16383" man="1"/>
    <brk id="1992" max="16383" man="1"/>
    <brk id="2055" max="16383" man="1"/>
    <brk id="2118" max="16383" man="1"/>
    <brk id="2180" max="16383" man="1"/>
    <brk id="2242" max="16383" man="1"/>
    <brk id="2305" max="16383" man="1"/>
    <brk id="2378" max="16383" man="1"/>
    <brk id="2441" max="16383" man="1"/>
    <brk id="2507" max="16383" man="1"/>
    <brk id="2570" max="16383" man="1"/>
    <brk id="2634" max="16383" man="1"/>
    <brk id="2698" max="16383" man="1"/>
    <brk id="2761" max="16383" man="1"/>
    <brk id="2824" max="16383" man="1"/>
    <brk id="2895" max="16383" man="1"/>
    <brk id="2960" max="16383" man="1"/>
    <brk id="3025" max="16383" man="1"/>
    <brk id="3091" max="16383" man="1"/>
    <brk id="3154" max="16383" man="1"/>
    <brk id="3217" max="16383" man="1"/>
    <brk id="3280" max="16383" man="1"/>
    <brk id="3344" max="16383" man="1"/>
    <brk id="3407" max="16383" man="1"/>
    <brk id="3470" max="16383" man="1"/>
    <brk id="3535" max="16383" man="1"/>
    <brk id="3598" max="16383" man="1"/>
    <brk id="3662" max="16383" man="1"/>
    <brk id="3726" max="16383" man="1"/>
    <brk id="3789" max="16383" man="1"/>
    <brk id="3854" max="16383" man="1"/>
    <brk id="3920" max="16383" man="1"/>
    <brk id="3984" max="16383" man="1"/>
    <brk id="4049" max="16383" man="1"/>
    <brk id="4112" max="16383" man="1"/>
    <brk id="4180" max="16383" man="1"/>
    <brk id="4245" max="16383" man="1"/>
    <brk id="4308" max="16383" man="1"/>
    <brk id="4373" max="16383" man="1"/>
    <brk id="4438" max="16383" man="1"/>
    <brk id="4482" max="16383" man="1"/>
    <brk id="4545" max="16383" man="1"/>
    <brk id="4611" max="16383" man="1"/>
    <brk id="468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ABW 17-18</vt:lpstr>
      <vt:lpstr>'ABW 17-18'!Print_Area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Jackson Hodges</cp:lastModifiedBy>
  <dcterms:created xsi:type="dcterms:W3CDTF">2018-01-22T22:53:44Z</dcterms:created>
  <dcterms:modified xsi:type="dcterms:W3CDTF">2018-01-23T22:16:27Z</dcterms:modified>
</cp:coreProperties>
</file>