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scal Year 22 Budget - WEBSITE\"/>
    </mc:Choice>
  </mc:AlternateContent>
  <xr:revisionPtr revIDLastSave="0" documentId="13_ncr:1_{F589E963-251F-429E-B76B-5C13611F2B1E}" xr6:coauthVersionLast="47" xr6:coauthVersionMax="47" xr10:uidLastSave="{00000000-0000-0000-0000-000000000000}"/>
  <bookViews>
    <workbookView xWindow="-120" yWindow="-120" windowWidth="29040" windowHeight="15840" xr2:uid="{CAEF20FF-D5C8-4142-A328-3E0865FF2857}"/>
  </bookViews>
  <sheets>
    <sheet name="Approved Budget  FY21-22 " sheetId="1" r:id="rId1"/>
  </sheets>
  <definedNames>
    <definedName name="_xlnm.Print_Area" localSheetId="0">'Approved Budget  FY21-22 '!$A$24:$Q$5919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E12" i="1"/>
  <c r="G12" i="1"/>
  <c r="I12" i="1"/>
  <c r="K12" i="1"/>
  <c r="K11" i="1"/>
  <c r="I11" i="1"/>
  <c r="G11" i="1"/>
  <c r="E11" i="1"/>
  <c r="C11" i="1"/>
  <c r="Q12" i="1"/>
  <c r="Q11" i="1"/>
  <c r="Q6060" i="1"/>
  <c r="O6060" i="1"/>
  <c r="M6060" i="1"/>
  <c r="Q6059" i="1"/>
  <c r="O6059" i="1"/>
  <c r="M6059" i="1"/>
  <c r="K6059" i="1"/>
  <c r="G6059" i="1"/>
  <c r="E6059" i="1"/>
  <c r="C6059" i="1"/>
  <c r="M6058" i="1"/>
  <c r="I6058" i="1"/>
  <c r="E6055" i="1"/>
  <c r="E6054" i="1"/>
  <c r="E6053" i="1"/>
  <c r="O6024" i="1"/>
  <c r="M6024" i="1"/>
  <c r="Q6024" i="1" s="1"/>
  <c r="K6024" i="1"/>
  <c r="I6024" i="1"/>
  <c r="G6024" i="1"/>
  <c r="E6024" i="1"/>
  <c r="C6024" i="1"/>
  <c r="Q6023" i="1"/>
  <c r="O6020" i="1"/>
  <c r="M6020" i="1"/>
  <c r="K6020" i="1"/>
  <c r="I6020" i="1"/>
  <c r="G6020" i="1"/>
  <c r="E6020" i="1"/>
  <c r="C6020" i="1"/>
  <c r="Q6019" i="1"/>
  <c r="Q6020" i="1" s="1"/>
  <c r="O6017" i="1"/>
  <c r="M6017" i="1"/>
  <c r="K6017" i="1"/>
  <c r="I6017" i="1"/>
  <c r="G6017" i="1"/>
  <c r="E6017" i="1"/>
  <c r="C6017" i="1"/>
  <c r="Q6016" i="1"/>
  <c r="Q6015" i="1"/>
  <c r="Q6014" i="1"/>
  <c r="Q6013" i="1"/>
  <c r="Q6012" i="1"/>
  <c r="Q6011" i="1"/>
  <c r="Q6010" i="1"/>
  <c r="Q6009" i="1"/>
  <c r="Q6008" i="1"/>
  <c r="O6005" i="1"/>
  <c r="M6005" i="1"/>
  <c r="Q6005" i="1" s="1"/>
  <c r="K6005" i="1"/>
  <c r="I6005" i="1"/>
  <c r="I6027" i="1" s="1"/>
  <c r="I6063" i="1" s="1"/>
  <c r="G6005" i="1"/>
  <c r="E6005" i="1"/>
  <c r="C6005" i="1"/>
  <c r="Q6004" i="1"/>
  <c r="Q6003" i="1"/>
  <c r="Q6002" i="1"/>
  <c r="Q6001" i="1"/>
  <c r="Q5999" i="1"/>
  <c r="Q5998" i="1"/>
  <c r="Q5997" i="1"/>
  <c r="Q5996" i="1"/>
  <c r="Q5993" i="1"/>
  <c r="O5993" i="1"/>
  <c r="M5993" i="1"/>
  <c r="Q5992" i="1"/>
  <c r="O5992" i="1"/>
  <c r="M5992" i="1"/>
  <c r="K5992" i="1"/>
  <c r="G5992" i="1"/>
  <c r="E5992" i="1"/>
  <c r="C5992" i="1"/>
  <c r="M5991" i="1"/>
  <c r="I5991" i="1"/>
  <c r="E5988" i="1"/>
  <c r="E5987" i="1"/>
  <c r="E5986" i="1"/>
  <c r="O5946" i="1"/>
  <c r="O5948" i="1" s="1"/>
  <c r="M5946" i="1"/>
  <c r="M5948" i="1" s="1"/>
  <c r="K5946" i="1"/>
  <c r="K5948" i="1" s="1"/>
  <c r="I5946" i="1"/>
  <c r="I5948" i="1" s="1"/>
  <c r="I6065" i="1" s="1"/>
  <c r="G5946" i="1"/>
  <c r="G5948" i="1" s="1"/>
  <c r="E5946" i="1"/>
  <c r="E5948" i="1" s="1"/>
  <c r="C5946" i="1"/>
  <c r="C5948" i="1" s="1"/>
  <c r="Q5943" i="1"/>
  <c r="Q5942" i="1"/>
  <c r="Q5941" i="1"/>
  <c r="Q5940" i="1"/>
  <c r="Q5939" i="1"/>
  <c r="Q5938" i="1"/>
  <c r="Q5937" i="1"/>
  <c r="Q5936" i="1"/>
  <c r="Q5935" i="1"/>
  <c r="Q5927" i="1"/>
  <c r="O5927" i="1"/>
  <c r="M5927" i="1"/>
  <c r="Q5926" i="1"/>
  <c r="O5926" i="1"/>
  <c r="M5926" i="1"/>
  <c r="K5926" i="1"/>
  <c r="G5926" i="1"/>
  <c r="E5926" i="1"/>
  <c r="C5926" i="1"/>
  <c r="M5925" i="1"/>
  <c r="I5925" i="1"/>
  <c r="E5922" i="1"/>
  <c r="E5921" i="1"/>
  <c r="E5920" i="1"/>
  <c r="Q5886" i="1"/>
  <c r="O5886" i="1"/>
  <c r="M5886" i="1"/>
  <c r="Q5885" i="1"/>
  <c r="O5885" i="1"/>
  <c r="M5885" i="1"/>
  <c r="K5885" i="1"/>
  <c r="G5885" i="1"/>
  <c r="E5885" i="1"/>
  <c r="C5885" i="1"/>
  <c r="M5884" i="1"/>
  <c r="I5884" i="1"/>
  <c r="E5881" i="1"/>
  <c r="E5880" i="1"/>
  <c r="E5879" i="1"/>
  <c r="O5850" i="1"/>
  <c r="Q5850" i="1" s="1"/>
  <c r="M5850" i="1"/>
  <c r="K5850" i="1"/>
  <c r="I5850" i="1"/>
  <c r="G5850" i="1"/>
  <c r="E5850" i="1"/>
  <c r="C5850" i="1"/>
  <c r="Q5849" i="1"/>
  <c r="O5846" i="1"/>
  <c r="M5846" i="1"/>
  <c r="K5846" i="1"/>
  <c r="I5846" i="1"/>
  <c r="G5846" i="1"/>
  <c r="E5846" i="1"/>
  <c r="C5846" i="1"/>
  <c r="Q5845" i="1"/>
  <c r="Q5846" i="1" s="1"/>
  <c r="O5843" i="1"/>
  <c r="M5843" i="1"/>
  <c r="K5843" i="1"/>
  <c r="I5843" i="1"/>
  <c r="G5843" i="1"/>
  <c r="E5843" i="1"/>
  <c r="C5843" i="1"/>
  <c r="Q5842" i="1"/>
  <c r="Q5841" i="1"/>
  <c r="Q5840" i="1"/>
  <c r="Q5839" i="1"/>
  <c r="Q5838" i="1"/>
  <c r="Q5837" i="1"/>
  <c r="Q5836" i="1"/>
  <c r="Q5835" i="1"/>
  <c r="Q5834" i="1"/>
  <c r="O5831" i="1"/>
  <c r="M5831" i="1"/>
  <c r="K5831" i="1"/>
  <c r="I5831" i="1"/>
  <c r="I5853" i="1" s="1"/>
  <c r="I5889" i="1" s="1"/>
  <c r="G5831" i="1"/>
  <c r="E5831" i="1"/>
  <c r="C5831" i="1"/>
  <c r="Q5830" i="1"/>
  <c r="Q5829" i="1"/>
  <c r="Q5828" i="1"/>
  <c r="Q5827" i="1"/>
  <c r="Q5826" i="1"/>
  <c r="Q5824" i="1"/>
  <c r="Q5823" i="1"/>
  <c r="Q5822" i="1"/>
  <c r="Q5821" i="1"/>
  <c r="Q5820" i="1"/>
  <c r="Q5819" i="1"/>
  <c r="Q5818" i="1"/>
  <c r="Q5817" i="1"/>
  <c r="Q5816" i="1"/>
  <c r="Q5815" i="1"/>
  <c r="Q5812" i="1"/>
  <c r="O5812" i="1"/>
  <c r="M5812" i="1"/>
  <c r="Q5811" i="1"/>
  <c r="O5811" i="1"/>
  <c r="M5811" i="1"/>
  <c r="K5811" i="1"/>
  <c r="G5811" i="1"/>
  <c r="E5811" i="1"/>
  <c r="C5811" i="1"/>
  <c r="M5810" i="1"/>
  <c r="I5810" i="1"/>
  <c r="E5807" i="1"/>
  <c r="E5806" i="1"/>
  <c r="E5805" i="1"/>
  <c r="M5767" i="1"/>
  <c r="O5765" i="1"/>
  <c r="O5767" i="1" s="1"/>
  <c r="M5765" i="1"/>
  <c r="K5765" i="1"/>
  <c r="K5767" i="1" s="1"/>
  <c r="I5765" i="1"/>
  <c r="I5767" i="1" s="1"/>
  <c r="G5765" i="1"/>
  <c r="G5767" i="1" s="1"/>
  <c r="E5765" i="1"/>
  <c r="E5767" i="1" s="1"/>
  <c r="C5765" i="1"/>
  <c r="C5767" i="1" s="1"/>
  <c r="Q5762" i="1"/>
  <c r="Q5761" i="1"/>
  <c r="Q5760" i="1"/>
  <c r="Q5759" i="1"/>
  <c r="Q5758" i="1"/>
  <c r="Q5757" i="1"/>
  <c r="Q5756" i="1"/>
  <c r="Q5755" i="1"/>
  <c r="Q5754" i="1"/>
  <c r="Q5746" i="1"/>
  <c r="O5746" i="1"/>
  <c r="M5746" i="1"/>
  <c r="Q5745" i="1"/>
  <c r="O5745" i="1"/>
  <c r="M5745" i="1"/>
  <c r="K5745" i="1"/>
  <c r="G5745" i="1"/>
  <c r="E5745" i="1"/>
  <c r="C5745" i="1"/>
  <c r="M5744" i="1"/>
  <c r="I5744" i="1"/>
  <c r="E5741" i="1"/>
  <c r="E5740" i="1"/>
  <c r="E5739" i="1"/>
  <c r="Q5680" i="1"/>
  <c r="O5680" i="1"/>
  <c r="M5680" i="1"/>
  <c r="Q5679" i="1"/>
  <c r="O5679" i="1"/>
  <c r="M5679" i="1"/>
  <c r="K5679" i="1"/>
  <c r="G5679" i="1"/>
  <c r="E5679" i="1"/>
  <c r="C5679" i="1"/>
  <c r="M5678" i="1"/>
  <c r="I5678" i="1"/>
  <c r="E5675" i="1"/>
  <c r="E5674" i="1"/>
  <c r="E5673" i="1"/>
  <c r="O5665" i="1"/>
  <c r="M5665" i="1"/>
  <c r="K5665" i="1"/>
  <c r="I5665" i="1"/>
  <c r="G5665" i="1"/>
  <c r="E5665" i="1"/>
  <c r="C5665" i="1"/>
  <c r="Q5664" i="1"/>
  <c r="Q5665" i="1" s="1"/>
  <c r="O5661" i="1"/>
  <c r="M5661" i="1"/>
  <c r="K5661" i="1"/>
  <c r="I5661" i="1"/>
  <c r="G5661" i="1"/>
  <c r="E5661" i="1"/>
  <c r="C5661" i="1"/>
  <c r="Q5660" i="1"/>
  <c r="Q5659" i="1"/>
  <c r="Q5661" i="1" s="1"/>
  <c r="O5657" i="1"/>
  <c r="M5657" i="1"/>
  <c r="K5657" i="1"/>
  <c r="I5657" i="1"/>
  <c r="G5657" i="1"/>
  <c r="G5667" i="1" s="1"/>
  <c r="G5683" i="1" s="1"/>
  <c r="E5657" i="1"/>
  <c r="C5657" i="1"/>
  <c r="Q5656" i="1"/>
  <c r="Q5655" i="1"/>
  <c r="Q5654" i="1"/>
  <c r="Q5653" i="1"/>
  <c r="O5650" i="1"/>
  <c r="M5650" i="1"/>
  <c r="K5650" i="1"/>
  <c r="I5650" i="1"/>
  <c r="G5650" i="1"/>
  <c r="E5650" i="1"/>
  <c r="C5650" i="1"/>
  <c r="Q5649" i="1"/>
  <c r="Q5650" i="1" s="1"/>
  <c r="O5646" i="1"/>
  <c r="M5646" i="1"/>
  <c r="K5646" i="1"/>
  <c r="I5646" i="1"/>
  <c r="G5646" i="1"/>
  <c r="E5646" i="1"/>
  <c r="C5646" i="1"/>
  <c r="Q5645" i="1"/>
  <c r="Q5644" i="1"/>
  <c r="Q5643" i="1"/>
  <c r="Q5642" i="1"/>
  <c r="Q5641" i="1"/>
  <c r="Q5638" i="1"/>
  <c r="O5638" i="1"/>
  <c r="M5638" i="1"/>
  <c r="Q5637" i="1"/>
  <c r="O5637" i="1"/>
  <c r="M5637" i="1"/>
  <c r="K5637" i="1"/>
  <c r="G5637" i="1"/>
  <c r="E5637" i="1"/>
  <c r="C5637" i="1"/>
  <c r="M5636" i="1"/>
  <c r="I5636" i="1"/>
  <c r="E5633" i="1"/>
  <c r="E5632" i="1"/>
  <c r="E5631" i="1"/>
  <c r="O5608" i="1"/>
  <c r="M5608" i="1"/>
  <c r="K5608" i="1"/>
  <c r="I5608" i="1"/>
  <c r="G5608" i="1"/>
  <c r="E5608" i="1"/>
  <c r="C5608" i="1"/>
  <c r="Q5607" i="1"/>
  <c r="Q5608" i="1" s="1"/>
  <c r="O5604" i="1"/>
  <c r="M5604" i="1"/>
  <c r="K5604" i="1"/>
  <c r="I5604" i="1"/>
  <c r="I5610" i="1" s="1"/>
  <c r="G5604" i="1"/>
  <c r="E5604" i="1"/>
  <c r="C5604" i="1"/>
  <c r="Q5603" i="1"/>
  <c r="Q5604" i="1" s="1"/>
  <c r="O5600" i="1"/>
  <c r="M5600" i="1"/>
  <c r="K5600" i="1"/>
  <c r="K5610" i="1" s="1"/>
  <c r="I5600" i="1"/>
  <c r="G5600" i="1"/>
  <c r="E5600" i="1"/>
  <c r="C5600" i="1"/>
  <c r="Q5599" i="1"/>
  <c r="Q5598" i="1"/>
  <c r="Q5597" i="1"/>
  <c r="Q5596" i="1"/>
  <c r="Q5588" i="1"/>
  <c r="O5588" i="1"/>
  <c r="M5588" i="1"/>
  <c r="Q5587" i="1"/>
  <c r="O5587" i="1"/>
  <c r="M5587" i="1"/>
  <c r="K5587" i="1"/>
  <c r="G5587" i="1"/>
  <c r="E5587" i="1"/>
  <c r="C5587" i="1"/>
  <c r="M5586" i="1"/>
  <c r="I5586" i="1"/>
  <c r="E5583" i="1"/>
  <c r="E5582" i="1"/>
  <c r="E5581" i="1"/>
  <c r="Q5522" i="1"/>
  <c r="O5522" i="1"/>
  <c r="M5522" i="1"/>
  <c r="Q5521" i="1"/>
  <c r="O5521" i="1"/>
  <c r="M5521" i="1"/>
  <c r="K5521" i="1"/>
  <c r="G5521" i="1"/>
  <c r="E5521" i="1"/>
  <c r="C5521" i="1"/>
  <c r="M5520" i="1"/>
  <c r="I5520" i="1"/>
  <c r="E5517" i="1"/>
  <c r="E5516" i="1"/>
  <c r="E5515" i="1"/>
  <c r="O5507" i="1"/>
  <c r="M5507" i="1"/>
  <c r="K5507" i="1"/>
  <c r="I5507" i="1"/>
  <c r="G5507" i="1"/>
  <c r="E5507" i="1"/>
  <c r="C5507" i="1"/>
  <c r="Q5506" i="1"/>
  <c r="Q5507" i="1" s="1"/>
  <c r="O5502" i="1"/>
  <c r="O5509" i="1" s="1"/>
  <c r="O5525" i="1" s="1"/>
  <c r="M5502" i="1"/>
  <c r="M5509" i="1" s="1"/>
  <c r="M5525" i="1" s="1"/>
  <c r="K5502" i="1"/>
  <c r="K5509" i="1" s="1"/>
  <c r="K5525" i="1" s="1"/>
  <c r="I5502" i="1"/>
  <c r="I5509" i="1" s="1"/>
  <c r="I5525" i="1" s="1"/>
  <c r="G5502" i="1"/>
  <c r="G5509" i="1" s="1"/>
  <c r="G5525" i="1" s="1"/>
  <c r="E5502" i="1"/>
  <c r="E5509" i="1" s="1"/>
  <c r="E5525" i="1" s="1"/>
  <c r="C5502" i="1"/>
  <c r="C5509" i="1" s="1"/>
  <c r="C5525" i="1" s="1"/>
  <c r="Q5501" i="1"/>
  <c r="Q5500" i="1"/>
  <c r="Q5497" i="1"/>
  <c r="O5497" i="1"/>
  <c r="M5497" i="1"/>
  <c r="Q5496" i="1"/>
  <c r="O5496" i="1"/>
  <c r="M5496" i="1"/>
  <c r="K5496" i="1"/>
  <c r="G5496" i="1"/>
  <c r="E5496" i="1"/>
  <c r="C5496" i="1"/>
  <c r="M5495" i="1"/>
  <c r="I5495" i="1"/>
  <c r="E5492" i="1"/>
  <c r="E5491" i="1"/>
  <c r="E5490" i="1"/>
  <c r="O5467" i="1"/>
  <c r="M5467" i="1"/>
  <c r="K5467" i="1"/>
  <c r="I5467" i="1"/>
  <c r="G5467" i="1"/>
  <c r="E5467" i="1"/>
  <c r="C5467" i="1"/>
  <c r="Q5466" i="1"/>
  <c r="Q5467" i="1" s="1"/>
  <c r="O5463" i="1"/>
  <c r="M5463" i="1"/>
  <c r="M5469" i="1" s="1"/>
  <c r="M5527" i="1" s="1"/>
  <c r="K5463" i="1"/>
  <c r="I5463" i="1"/>
  <c r="I5469" i="1" s="1"/>
  <c r="I5527" i="1" s="1"/>
  <c r="G5463" i="1"/>
  <c r="E5463" i="1"/>
  <c r="C5463" i="1"/>
  <c r="Q5462" i="1"/>
  <c r="Q5463" i="1" s="1"/>
  <c r="Q5469" i="1" s="1"/>
  <c r="Q5454" i="1"/>
  <c r="O5454" i="1"/>
  <c r="M5454" i="1"/>
  <c r="Q5453" i="1"/>
  <c r="O5453" i="1"/>
  <c r="M5453" i="1"/>
  <c r="K5453" i="1"/>
  <c r="G5453" i="1"/>
  <c r="E5453" i="1"/>
  <c r="C5453" i="1"/>
  <c r="M5452" i="1"/>
  <c r="I5452" i="1"/>
  <c r="E5449" i="1"/>
  <c r="E5448" i="1"/>
  <c r="E5447" i="1"/>
  <c r="Q5417" i="1"/>
  <c r="O5417" i="1"/>
  <c r="M5417" i="1"/>
  <c r="Q5416" i="1"/>
  <c r="O5416" i="1"/>
  <c r="M5416" i="1"/>
  <c r="K5416" i="1"/>
  <c r="G5416" i="1"/>
  <c r="E5416" i="1"/>
  <c r="C5416" i="1"/>
  <c r="M5415" i="1"/>
  <c r="I5415" i="1"/>
  <c r="E5412" i="1"/>
  <c r="E5411" i="1"/>
  <c r="E5410" i="1"/>
  <c r="Q5402" i="1"/>
  <c r="O5402" i="1"/>
  <c r="M5402" i="1"/>
  <c r="K5402" i="1"/>
  <c r="I5402" i="1"/>
  <c r="G5402" i="1"/>
  <c r="E5402" i="1"/>
  <c r="C5402" i="1"/>
  <c r="Q5401" i="1"/>
  <c r="O5398" i="1"/>
  <c r="M5398" i="1"/>
  <c r="K5398" i="1"/>
  <c r="I5398" i="1"/>
  <c r="G5398" i="1"/>
  <c r="E5398" i="1"/>
  <c r="C5398" i="1"/>
  <c r="Q5397" i="1"/>
  <c r="Q5396" i="1"/>
  <c r="O5394" i="1"/>
  <c r="M5394" i="1"/>
  <c r="M5404" i="1" s="1"/>
  <c r="K5394" i="1"/>
  <c r="I5394" i="1"/>
  <c r="G5394" i="1"/>
  <c r="E5394" i="1"/>
  <c r="C5394" i="1"/>
  <c r="Q5393" i="1"/>
  <c r="Q5392" i="1"/>
  <c r="Q5391" i="1"/>
  <c r="Q5390" i="1"/>
  <c r="O5387" i="1"/>
  <c r="M5387" i="1"/>
  <c r="K5387" i="1"/>
  <c r="I5387" i="1"/>
  <c r="G5387" i="1"/>
  <c r="E5387" i="1"/>
  <c r="C5387" i="1"/>
  <c r="Q5386" i="1"/>
  <c r="Q5387" i="1" s="1"/>
  <c r="O5383" i="1"/>
  <c r="M5383" i="1"/>
  <c r="K5383" i="1"/>
  <c r="I5383" i="1"/>
  <c r="G5383" i="1"/>
  <c r="E5383" i="1"/>
  <c r="C5383" i="1"/>
  <c r="Q5382" i="1"/>
  <c r="Q5381" i="1"/>
  <c r="Q5380" i="1"/>
  <c r="Q5379" i="1"/>
  <c r="Q5378" i="1"/>
  <c r="Q5377" i="1"/>
  <c r="Q5376" i="1"/>
  <c r="Q5373" i="1"/>
  <c r="O5373" i="1"/>
  <c r="M5373" i="1"/>
  <c r="Q5372" i="1"/>
  <c r="O5372" i="1"/>
  <c r="M5372" i="1"/>
  <c r="K5372" i="1"/>
  <c r="G5372" i="1"/>
  <c r="E5372" i="1"/>
  <c r="C5372" i="1"/>
  <c r="M5371" i="1"/>
  <c r="I5371" i="1"/>
  <c r="E5368" i="1"/>
  <c r="E5367" i="1"/>
  <c r="E5366" i="1"/>
  <c r="O5343" i="1"/>
  <c r="M5343" i="1"/>
  <c r="K5343" i="1"/>
  <c r="I5343" i="1"/>
  <c r="G5343" i="1"/>
  <c r="E5343" i="1"/>
  <c r="E5345" i="1" s="1"/>
  <c r="C5343" i="1"/>
  <c r="Q5342" i="1"/>
  <c r="Q5343" i="1" s="1"/>
  <c r="O5339" i="1"/>
  <c r="M5339" i="1"/>
  <c r="K5339" i="1"/>
  <c r="I5339" i="1"/>
  <c r="G5339" i="1"/>
  <c r="E5339" i="1"/>
  <c r="C5339" i="1"/>
  <c r="Q5338" i="1"/>
  <c r="Q5339" i="1" s="1"/>
  <c r="O5335" i="1"/>
  <c r="M5335" i="1"/>
  <c r="M5345" i="1" s="1"/>
  <c r="K5335" i="1"/>
  <c r="K5345" i="1" s="1"/>
  <c r="I5335" i="1"/>
  <c r="G5335" i="1"/>
  <c r="E5335" i="1"/>
  <c r="C5335" i="1"/>
  <c r="Q5334" i="1"/>
  <c r="Q5333" i="1"/>
  <c r="Q5332" i="1"/>
  <c r="Q5331" i="1"/>
  <c r="Q5323" i="1"/>
  <c r="O5323" i="1"/>
  <c r="M5323" i="1"/>
  <c r="Q5322" i="1"/>
  <c r="O5322" i="1"/>
  <c r="M5322" i="1"/>
  <c r="K5322" i="1"/>
  <c r="G5322" i="1"/>
  <c r="E5322" i="1"/>
  <c r="C5322" i="1"/>
  <c r="M5321" i="1"/>
  <c r="I5321" i="1"/>
  <c r="E5318" i="1"/>
  <c r="E5317" i="1"/>
  <c r="E5316" i="1"/>
  <c r="Q5266" i="1"/>
  <c r="O5266" i="1"/>
  <c r="M5266" i="1"/>
  <c r="Q5265" i="1"/>
  <c r="O5265" i="1"/>
  <c r="M5265" i="1"/>
  <c r="K5265" i="1"/>
  <c r="G5265" i="1"/>
  <c r="E5265" i="1"/>
  <c r="C5265" i="1"/>
  <c r="M5264" i="1"/>
  <c r="I5264" i="1"/>
  <c r="E5261" i="1"/>
  <c r="E5260" i="1"/>
  <c r="E5259" i="1"/>
  <c r="O5247" i="1"/>
  <c r="M5247" i="1"/>
  <c r="K5247" i="1"/>
  <c r="I5247" i="1"/>
  <c r="G5247" i="1"/>
  <c r="E5247" i="1"/>
  <c r="C5247" i="1"/>
  <c r="Q5246" i="1"/>
  <c r="Q5247" i="1" s="1"/>
  <c r="Q5243" i="1"/>
  <c r="O5243" i="1"/>
  <c r="M5243" i="1"/>
  <c r="K5243" i="1"/>
  <c r="I5243" i="1"/>
  <c r="G5243" i="1"/>
  <c r="E5243" i="1"/>
  <c r="C5243" i="1"/>
  <c r="Q5242" i="1"/>
  <c r="Q5241" i="1"/>
  <c r="O5239" i="1"/>
  <c r="M5239" i="1"/>
  <c r="K5239" i="1"/>
  <c r="I5239" i="1"/>
  <c r="G5239" i="1"/>
  <c r="E5239" i="1"/>
  <c r="C5239" i="1"/>
  <c r="Q5238" i="1"/>
  <c r="Q5237" i="1"/>
  <c r="Q5236" i="1"/>
  <c r="Q5239" i="1" s="1"/>
  <c r="O5233" i="1"/>
  <c r="M5233" i="1"/>
  <c r="K5233" i="1"/>
  <c r="I5233" i="1"/>
  <c r="G5233" i="1"/>
  <c r="E5233" i="1"/>
  <c r="C5233" i="1"/>
  <c r="Q5232" i="1"/>
  <c r="Q5233" i="1" s="1"/>
  <c r="O5229" i="1"/>
  <c r="M5229" i="1"/>
  <c r="K5229" i="1"/>
  <c r="I5229" i="1"/>
  <c r="G5229" i="1"/>
  <c r="E5229" i="1"/>
  <c r="C5229" i="1"/>
  <c r="Q5228" i="1"/>
  <c r="Q5227" i="1"/>
  <c r="Q5226" i="1"/>
  <c r="Q5225" i="1"/>
  <c r="Q5224" i="1"/>
  <c r="Q5221" i="1"/>
  <c r="O5221" i="1"/>
  <c r="M5221" i="1"/>
  <c r="Q5220" i="1"/>
  <c r="O5220" i="1"/>
  <c r="M5220" i="1"/>
  <c r="K5220" i="1"/>
  <c r="G5220" i="1"/>
  <c r="E5220" i="1"/>
  <c r="C5220" i="1"/>
  <c r="M5219" i="1"/>
  <c r="I5219" i="1"/>
  <c r="E5216" i="1"/>
  <c r="E5215" i="1"/>
  <c r="E5214" i="1"/>
  <c r="G5208" i="1"/>
  <c r="O5206" i="1"/>
  <c r="M5206" i="1"/>
  <c r="K5206" i="1"/>
  <c r="I5206" i="1"/>
  <c r="G5206" i="1"/>
  <c r="E5206" i="1"/>
  <c r="C5206" i="1"/>
  <c r="Q5205" i="1"/>
  <c r="Q5204" i="1"/>
  <c r="O5201" i="1"/>
  <c r="O5208" i="1" s="1"/>
  <c r="M5201" i="1"/>
  <c r="K5201" i="1"/>
  <c r="I5201" i="1"/>
  <c r="G5201" i="1"/>
  <c r="E5201" i="1"/>
  <c r="E5208" i="1" s="1"/>
  <c r="C5201" i="1"/>
  <c r="C5208" i="1" s="1"/>
  <c r="Q5200" i="1"/>
  <c r="Q5199" i="1"/>
  <c r="Q5198" i="1"/>
  <c r="Q5197" i="1"/>
  <c r="Q5196" i="1"/>
  <c r="Q5195" i="1"/>
  <c r="Q5194" i="1"/>
  <c r="Q5192" i="1"/>
  <c r="Q5191" i="1"/>
  <c r="Q5190" i="1"/>
  <c r="Q5189" i="1"/>
  <c r="Q5188" i="1"/>
  <c r="Q5187" i="1"/>
  <c r="Q5186" i="1"/>
  <c r="Q5185" i="1"/>
  <c r="Q5184" i="1"/>
  <c r="Q5183" i="1"/>
  <c r="Q5182" i="1"/>
  <c r="Q5181" i="1"/>
  <c r="Q5180" i="1"/>
  <c r="Q5179" i="1"/>
  <c r="Q5178" i="1"/>
  <c r="Q5177" i="1"/>
  <c r="Q5176" i="1"/>
  <c r="Q5175" i="1"/>
  <c r="Q5174" i="1"/>
  <c r="Q5173" i="1"/>
  <c r="Q5172" i="1"/>
  <c r="Q5171" i="1"/>
  <c r="Q5170" i="1"/>
  <c r="Q5169" i="1"/>
  <c r="Q5168" i="1"/>
  <c r="Q5167" i="1"/>
  <c r="Q5166" i="1"/>
  <c r="Q5165" i="1"/>
  <c r="Q5164" i="1"/>
  <c r="Q5163" i="1"/>
  <c r="Q5162" i="1"/>
  <c r="Q5161" i="1"/>
  <c r="Q5160" i="1"/>
  <c r="Q5159" i="1"/>
  <c r="Q5158" i="1"/>
  <c r="Q5155" i="1"/>
  <c r="O5155" i="1"/>
  <c r="M5155" i="1"/>
  <c r="Q5154" i="1"/>
  <c r="O5154" i="1"/>
  <c r="M5154" i="1"/>
  <c r="K5154" i="1"/>
  <c r="G5154" i="1"/>
  <c r="E5154" i="1"/>
  <c r="C5154" i="1"/>
  <c r="M5153" i="1"/>
  <c r="I5153" i="1"/>
  <c r="E5150" i="1"/>
  <c r="E5149" i="1"/>
  <c r="E5148" i="1"/>
  <c r="O5137" i="1"/>
  <c r="Q5135" i="1"/>
  <c r="O5135" i="1"/>
  <c r="M5135" i="1"/>
  <c r="K5135" i="1"/>
  <c r="I5135" i="1"/>
  <c r="G5135" i="1"/>
  <c r="E5135" i="1"/>
  <c r="C5135" i="1"/>
  <c r="Q5134" i="1"/>
  <c r="Q5133" i="1"/>
  <c r="O5131" i="1"/>
  <c r="M5131" i="1"/>
  <c r="K5131" i="1"/>
  <c r="I5131" i="1"/>
  <c r="G5131" i="1"/>
  <c r="E5131" i="1"/>
  <c r="C5131" i="1"/>
  <c r="Q5130" i="1"/>
  <c r="Q5129" i="1"/>
  <c r="Q5128" i="1"/>
  <c r="Q5127" i="1"/>
  <c r="Q5126" i="1"/>
  <c r="Q5125" i="1"/>
  <c r="Q5124" i="1"/>
  <c r="Q5123" i="1"/>
  <c r="Q5122" i="1"/>
  <c r="Q5121" i="1"/>
  <c r="Q5120" i="1"/>
  <c r="Q5119" i="1"/>
  <c r="Q5118" i="1"/>
  <c r="Q5117" i="1"/>
  <c r="Q5116" i="1"/>
  <c r="O5113" i="1"/>
  <c r="M5113" i="1"/>
  <c r="K5113" i="1"/>
  <c r="I5113" i="1"/>
  <c r="G5113" i="1"/>
  <c r="E5113" i="1"/>
  <c r="C5113" i="1"/>
  <c r="Q5112" i="1"/>
  <c r="Q5111" i="1"/>
  <c r="Q5110" i="1"/>
  <c r="Q5109" i="1"/>
  <c r="Q5108" i="1"/>
  <c r="Q5107" i="1"/>
  <c r="Q5106" i="1"/>
  <c r="Q5105" i="1"/>
  <c r="Q5104" i="1"/>
  <c r="Q5103" i="1"/>
  <c r="O5100" i="1"/>
  <c r="M5100" i="1"/>
  <c r="K5100" i="1"/>
  <c r="I5100" i="1"/>
  <c r="I5137" i="1" s="1"/>
  <c r="G5100" i="1"/>
  <c r="E5100" i="1"/>
  <c r="C5100" i="1"/>
  <c r="Q5099" i="1"/>
  <c r="Q5098" i="1"/>
  <c r="Q5097" i="1"/>
  <c r="Q5096" i="1"/>
  <c r="Q5095" i="1"/>
  <c r="Q5094" i="1"/>
  <c r="Q5093" i="1"/>
  <c r="Q5090" i="1"/>
  <c r="O5090" i="1"/>
  <c r="M5090" i="1"/>
  <c r="Q5089" i="1"/>
  <c r="O5089" i="1"/>
  <c r="M5089" i="1"/>
  <c r="K5089" i="1"/>
  <c r="G5089" i="1"/>
  <c r="E5089" i="1"/>
  <c r="C5089" i="1"/>
  <c r="M5088" i="1"/>
  <c r="I5088" i="1"/>
  <c r="E5085" i="1"/>
  <c r="E5084" i="1"/>
  <c r="E5083" i="1"/>
  <c r="Q5046" i="1"/>
  <c r="O5046" i="1"/>
  <c r="M5046" i="1"/>
  <c r="K5046" i="1"/>
  <c r="I5046" i="1"/>
  <c r="G5046" i="1"/>
  <c r="E5046" i="1"/>
  <c r="C5046" i="1"/>
  <c r="Q5045" i="1"/>
  <c r="O5042" i="1"/>
  <c r="M5042" i="1"/>
  <c r="M5048" i="1" s="1"/>
  <c r="K5042" i="1"/>
  <c r="K5048" i="1" s="1"/>
  <c r="I5042" i="1"/>
  <c r="G5042" i="1"/>
  <c r="G5048" i="1" s="1"/>
  <c r="E5042" i="1"/>
  <c r="C5042" i="1"/>
  <c r="Q5041" i="1"/>
  <c r="Q5040" i="1"/>
  <c r="Q5039" i="1"/>
  <c r="Q5038" i="1"/>
  <c r="Q5037" i="1"/>
  <c r="Q5036" i="1"/>
  <c r="Q5035" i="1"/>
  <c r="Q5034" i="1"/>
  <c r="Q5031" i="1"/>
  <c r="O5031" i="1"/>
  <c r="M5031" i="1"/>
  <c r="Q5030" i="1"/>
  <c r="O5030" i="1"/>
  <c r="M5030" i="1"/>
  <c r="K5030" i="1"/>
  <c r="G5030" i="1"/>
  <c r="E5030" i="1"/>
  <c r="C5030" i="1"/>
  <c r="M5029" i="1"/>
  <c r="I5029" i="1"/>
  <c r="E5026" i="1"/>
  <c r="E5025" i="1"/>
  <c r="E5024" i="1"/>
  <c r="O4978" i="1"/>
  <c r="M4978" i="1"/>
  <c r="K4978" i="1"/>
  <c r="I4978" i="1"/>
  <c r="G4978" i="1"/>
  <c r="E4978" i="1"/>
  <c r="C4978" i="1"/>
  <c r="Q4977" i="1"/>
  <c r="Q4976" i="1"/>
  <c r="Q4975" i="1"/>
  <c r="Q4974" i="1"/>
  <c r="Q4973" i="1"/>
  <c r="Q4972" i="1"/>
  <c r="Q4971" i="1"/>
  <c r="Q4970" i="1"/>
  <c r="Q4969" i="1"/>
  <c r="Q4966" i="1"/>
  <c r="O4966" i="1"/>
  <c r="M4966" i="1"/>
  <c r="Q4965" i="1"/>
  <c r="O4965" i="1"/>
  <c r="M4965" i="1"/>
  <c r="K4965" i="1"/>
  <c r="G4965" i="1"/>
  <c r="E4965" i="1"/>
  <c r="C4965" i="1"/>
  <c r="M4964" i="1"/>
  <c r="I4964" i="1"/>
  <c r="E4961" i="1"/>
  <c r="E4960" i="1"/>
  <c r="E4959" i="1"/>
  <c r="I4954" i="1"/>
  <c r="O4952" i="1"/>
  <c r="M4952" i="1"/>
  <c r="K4952" i="1"/>
  <c r="I4952" i="1"/>
  <c r="G4952" i="1"/>
  <c r="E4952" i="1"/>
  <c r="C4952" i="1"/>
  <c r="Q4951" i="1"/>
  <c r="Q4950" i="1"/>
  <c r="Q4949" i="1"/>
  <c r="Q4948" i="1"/>
  <c r="Q4947" i="1"/>
  <c r="Q4946" i="1"/>
  <c r="Q4945" i="1"/>
  <c r="Q4944" i="1"/>
  <c r="Q4943" i="1"/>
  <c r="O4939" i="1"/>
  <c r="M4939" i="1"/>
  <c r="K4939" i="1"/>
  <c r="K4954" i="1" s="1"/>
  <c r="I4939" i="1"/>
  <c r="G4939" i="1"/>
  <c r="E4939" i="1"/>
  <c r="E4954" i="1" s="1"/>
  <c r="C4939" i="1"/>
  <c r="Q4938" i="1"/>
  <c r="Q4937" i="1"/>
  <c r="Q4936" i="1"/>
  <c r="Q4935" i="1"/>
  <c r="Q4933" i="1"/>
  <c r="Q4932" i="1"/>
  <c r="Q4931" i="1"/>
  <c r="Q4930" i="1"/>
  <c r="Q4929" i="1"/>
  <c r="Q4928" i="1"/>
  <c r="Q4927" i="1"/>
  <c r="Q4926" i="1"/>
  <c r="Q4925" i="1"/>
  <c r="Q4924" i="1"/>
  <c r="Q4923" i="1"/>
  <c r="Q4922" i="1"/>
  <c r="Q4921" i="1"/>
  <c r="Q4920" i="1"/>
  <c r="Q4919" i="1"/>
  <c r="Q4918" i="1"/>
  <c r="Q4917" i="1"/>
  <c r="Q4916" i="1"/>
  <c r="Q4915" i="1"/>
  <c r="Q4914" i="1"/>
  <c r="Q4913" i="1"/>
  <c r="Q4912" i="1"/>
  <c r="Q4911" i="1"/>
  <c r="Q4910" i="1"/>
  <c r="Q4909" i="1"/>
  <c r="Q4908" i="1"/>
  <c r="Q4907" i="1"/>
  <c r="Q4906" i="1"/>
  <c r="Q4904" i="1"/>
  <c r="Q4903" i="1"/>
  <c r="Q4902" i="1"/>
  <c r="Q4901" i="1"/>
  <c r="Q4900" i="1"/>
  <c r="Q4899" i="1"/>
  <c r="Q4898" i="1"/>
  <c r="Q4897" i="1"/>
  <c r="Q4895" i="1"/>
  <c r="Q4894" i="1"/>
  <c r="Q4893" i="1"/>
  <c r="Q4892" i="1"/>
  <c r="Q4891" i="1"/>
  <c r="Q4883" i="1"/>
  <c r="O4883" i="1"/>
  <c r="M4883" i="1"/>
  <c r="Q4882" i="1"/>
  <c r="O4882" i="1"/>
  <c r="M4882" i="1"/>
  <c r="K4882" i="1"/>
  <c r="G4882" i="1"/>
  <c r="E4882" i="1"/>
  <c r="C4882" i="1"/>
  <c r="M4881" i="1"/>
  <c r="I4881" i="1"/>
  <c r="E4878" i="1"/>
  <c r="E4877" i="1"/>
  <c r="E4876" i="1"/>
  <c r="Q4845" i="1"/>
  <c r="O4845" i="1"/>
  <c r="M4845" i="1"/>
  <c r="Q4844" i="1"/>
  <c r="O4844" i="1"/>
  <c r="M4844" i="1"/>
  <c r="K4844" i="1"/>
  <c r="G4844" i="1"/>
  <c r="E4844" i="1"/>
  <c r="C4844" i="1"/>
  <c r="M4843" i="1"/>
  <c r="I4843" i="1"/>
  <c r="E4840" i="1"/>
  <c r="E4839" i="1"/>
  <c r="E4838" i="1"/>
  <c r="O4830" i="1"/>
  <c r="M4830" i="1"/>
  <c r="K4830" i="1"/>
  <c r="I4830" i="1"/>
  <c r="G4830" i="1"/>
  <c r="E4830" i="1"/>
  <c r="C4830" i="1"/>
  <c r="Q4829" i="1"/>
  <c r="Q4828" i="1"/>
  <c r="O4825" i="1"/>
  <c r="M4825" i="1"/>
  <c r="K4825" i="1"/>
  <c r="I4825" i="1"/>
  <c r="G4825" i="1"/>
  <c r="E4825" i="1"/>
  <c r="C4825" i="1"/>
  <c r="Q4824" i="1"/>
  <c r="Q4823" i="1"/>
  <c r="O4821" i="1"/>
  <c r="M4821" i="1"/>
  <c r="K4821" i="1"/>
  <c r="K4832" i="1" s="1"/>
  <c r="K4848" i="1" s="1"/>
  <c r="I4821" i="1"/>
  <c r="G4821" i="1"/>
  <c r="E4821" i="1"/>
  <c r="C4821" i="1"/>
  <c r="Q4820" i="1"/>
  <c r="Q4819" i="1"/>
  <c r="Q4818" i="1"/>
  <c r="Q4817" i="1"/>
  <c r="Q4816" i="1"/>
  <c r="Q4815" i="1"/>
  <c r="Q4814" i="1"/>
  <c r="Q4813" i="1"/>
  <c r="Q4812" i="1"/>
  <c r="Q4811" i="1"/>
  <c r="Q4810" i="1"/>
  <c r="Q4809" i="1"/>
  <c r="O4806" i="1"/>
  <c r="M4806" i="1"/>
  <c r="K4806" i="1"/>
  <c r="I4806" i="1"/>
  <c r="G4806" i="1"/>
  <c r="E4806" i="1"/>
  <c r="C4806" i="1"/>
  <c r="Q4805" i="1"/>
  <c r="Q4806" i="1" s="1"/>
  <c r="O4802" i="1"/>
  <c r="M4802" i="1"/>
  <c r="K4802" i="1"/>
  <c r="I4802" i="1"/>
  <c r="G4802" i="1"/>
  <c r="E4802" i="1"/>
  <c r="C4802" i="1"/>
  <c r="C4832" i="1" s="1"/>
  <c r="C4848" i="1" s="1"/>
  <c r="Q4801" i="1"/>
  <c r="Q4800" i="1"/>
  <c r="Q4799" i="1"/>
  <c r="Q4798" i="1"/>
  <c r="Q4797" i="1"/>
  <c r="Q4796" i="1"/>
  <c r="Q4795" i="1"/>
  <c r="Q4794" i="1"/>
  <c r="Q4791" i="1"/>
  <c r="O4791" i="1"/>
  <c r="M4791" i="1"/>
  <c r="Q4790" i="1"/>
  <c r="O4790" i="1"/>
  <c r="M4790" i="1"/>
  <c r="K4790" i="1"/>
  <c r="G4790" i="1"/>
  <c r="E4790" i="1"/>
  <c r="C4790" i="1"/>
  <c r="M4789" i="1"/>
  <c r="I4789" i="1"/>
  <c r="E4786" i="1"/>
  <c r="E4785" i="1"/>
  <c r="E4784" i="1"/>
  <c r="O4761" i="1"/>
  <c r="M4761" i="1"/>
  <c r="K4761" i="1"/>
  <c r="I4761" i="1"/>
  <c r="G4761" i="1"/>
  <c r="E4761" i="1"/>
  <c r="C4761" i="1"/>
  <c r="Q4760" i="1"/>
  <c r="Q4759" i="1"/>
  <c r="Q4756" i="1"/>
  <c r="O4756" i="1"/>
  <c r="M4756" i="1"/>
  <c r="K4756" i="1"/>
  <c r="I4756" i="1"/>
  <c r="G4756" i="1"/>
  <c r="E4756" i="1"/>
  <c r="C4756" i="1"/>
  <c r="Q4755" i="1"/>
  <c r="O4752" i="1"/>
  <c r="O4763" i="1" s="1"/>
  <c r="M4752" i="1"/>
  <c r="K4752" i="1"/>
  <c r="I4752" i="1"/>
  <c r="I4763" i="1" s="1"/>
  <c r="G4752" i="1"/>
  <c r="E4752" i="1"/>
  <c r="C4752" i="1"/>
  <c r="C4763" i="1" s="1"/>
  <c r="C4766" i="1" s="1"/>
  <c r="Q4751" i="1"/>
  <c r="Q4752" i="1" s="1"/>
  <c r="Q4743" i="1"/>
  <c r="O4743" i="1"/>
  <c r="M4743" i="1"/>
  <c r="Q4742" i="1"/>
  <c r="O4742" i="1"/>
  <c r="M4742" i="1"/>
  <c r="K4742" i="1"/>
  <c r="G4742" i="1"/>
  <c r="E4742" i="1"/>
  <c r="C4742" i="1"/>
  <c r="M4741" i="1"/>
  <c r="I4741" i="1"/>
  <c r="E4738" i="1"/>
  <c r="E4737" i="1"/>
  <c r="E4736" i="1"/>
  <c r="Q4708" i="1"/>
  <c r="O4708" i="1"/>
  <c r="M4708" i="1"/>
  <c r="Q4707" i="1"/>
  <c r="O4707" i="1"/>
  <c r="M4707" i="1"/>
  <c r="K4707" i="1"/>
  <c r="G4707" i="1"/>
  <c r="E4707" i="1"/>
  <c r="C4707" i="1"/>
  <c r="M4706" i="1"/>
  <c r="I4706" i="1"/>
  <c r="E4703" i="1"/>
  <c r="E4702" i="1"/>
  <c r="E4701" i="1"/>
  <c r="O4680" i="1"/>
  <c r="M4680" i="1"/>
  <c r="K4680" i="1"/>
  <c r="I4680" i="1"/>
  <c r="G4680" i="1"/>
  <c r="E4680" i="1"/>
  <c r="C4680" i="1"/>
  <c r="Q4679" i="1"/>
  <c r="Q4678" i="1"/>
  <c r="Q4677" i="1"/>
  <c r="Q4680" i="1" s="1"/>
  <c r="O4674" i="1"/>
  <c r="M4674" i="1"/>
  <c r="K4674" i="1"/>
  <c r="I4674" i="1"/>
  <c r="G4674" i="1"/>
  <c r="E4674" i="1"/>
  <c r="C4674" i="1"/>
  <c r="Q4673" i="1"/>
  <c r="Q4672" i="1"/>
  <c r="Q4674" i="1" s="1"/>
  <c r="O4670" i="1"/>
  <c r="M4670" i="1"/>
  <c r="M4682" i="1" s="1"/>
  <c r="K4670" i="1"/>
  <c r="I4670" i="1"/>
  <c r="G4670" i="1"/>
  <c r="E4670" i="1"/>
  <c r="C4670" i="1"/>
  <c r="Q4669" i="1"/>
  <c r="Q4668" i="1"/>
  <c r="Q4667" i="1"/>
  <c r="Q4666" i="1"/>
  <c r="Q4665" i="1"/>
  <c r="Q4664" i="1"/>
  <c r="Q4663" i="1"/>
  <c r="Q4662" i="1"/>
  <c r="Q4661" i="1"/>
  <c r="Q4660" i="1"/>
  <c r="Q4659" i="1"/>
  <c r="O4656" i="1"/>
  <c r="M4656" i="1"/>
  <c r="K4656" i="1"/>
  <c r="I4656" i="1"/>
  <c r="G4656" i="1"/>
  <c r="E4656" i="1"/>
  <c r="C4656" i="1"/>
  <c r="Q4655" i="1"/>
  <c r="Q4656" i="1" s="1"/>
  <c r="O4652" i="1"/>
  <c r="M4652" i="1"/>
  <c r="K4652" i="1"/>
  <c r="I4652" i="1"/>
  <c r="G4652" i="1"/>
  <c r="E4652" i="1"/>
  <c r="C4652" i="1"/>
  <c r="Q4651" i="1"/>
  <c r="Q4650" i="1"/>
  <c r="Q4649" i="1"/>
  <c r="Q4648" i="1"/>
  <c r="Q4647" i="1"/>
  <c r="Q4646" i="1"/>
  <c r="Q4645" i="1"/>
  <c r="Q4642" i="1"/>
  <c r="O4642" i="1"/>
  <c r="M4642" i="1"/>
  <c r="Q4641" i="1"/>
  <c r="O4641" i="1"/>
  <c r="M4641" i="1"/>
  <c r="K4641" i="1"/>
  <c r="G4641" i="1"/>
  <c r="E4641" i="1"/>
  <c r="C4641" i="1"/>
  <c r="M4640" i="1"/>
  <c r="I4640" i="1"/>
  <c r="E4637" i="1"/>
  <c r="E4636" i="1"/>
  <c r="E4635" i="1"/>
  <c r="O4592" i="1"/>
  <c r="M4592" i="1"/>
  <c r="K4592" i="1"/>
  <c r="I4592" i="1"/>
  <c r="G4592" i="1"/>
  <c r="E4592" i="1"/>
  <c r="C4592" i="1"/>
  <c r="Q4591" i="1"/>
  <c r="Q4590" i="1"/>
  <c r="Q4589" i="1"/>
  <c r="Q4587" i="1"/>
  <c r="Q4586" i="1"/>
  <c r="Q4592" i="1" s="1"/>
  <c r="O4583" i="1"/>
  <c r="M4583" i="1"/>
  <c r="K4583" i="1"/>
  <c r="I4583" i="1"/>
  <c r="G4583" i="1"/>
  <c r="E4583" i="1"/>
  <c r="C4583" i="1"/>
  <c r="Q4582" i="1"/>
  <c r="Q4581" i="1"/>
  <c r="Q4578" i="1"/>
  <c r="O4578" i="1"/>
  <c r="M4578" i="1"/>
  <c r="Q4577" i="1"/>
  <c r="O4577" i="1"/>
  <c r="M4577" i="1"/>
  <c r="K4577" i="1"/>
  <c r="G4577" i="1"/>
  <c r="E4577" i="1"/>
  <c r="C4577" i="1"/>
  <c r="M4576" i="1"/>
  <c r="I4576" i="1"/>
  <c r="E4573" i="1"/>
  <c r="E4572" i="1"/>
  <c r="E4571" i="1"/>
  <c r="O4565" i="1"/>
  <c r="M4565" i="1"/>
  <c r="M4594" i="1" s="1"/>
  <c r="M4710" i="1" s="1"/>
  <c r="K4565" i="1"/>
  <c r="I4565" i="1"/>
  <c r="G4565" i="1"/>
  <c r="E4565" i="1"/>
  <c r="C4565" i="1"/>
  <c r="Q4564" i="1"/>
  <c r="Q4565" i="1" s="1"/>
  <c r="Q4563" i="1"/>
  <c r="O4561" i="1"/>
  <c r="M4561" i="1"/>
  <c r="K4561" i="1"/>
  <c r="I4561" i="1"/>
  <c r="G4561" i="1"/>
  <c r="E4561" i="1"/>
  <c r="C4561" i="1"/>
  <c r="Q4560" i="1"/>
  <c r="Q4559" i="1"/>
  <c r="Q4558" i="1"/>
  <c r="Q4557" i="1"/>
  <c r="Q4556" i="1"/>
  <c r="Q4555" i="1"/>
  <c r="Q4554" i="1"/>
  <c r="Q4553" i="1"/>
  <c r="Q4552" i="1"/>
  <c r="Q4551" i="1"/>
  <c r="Q4550" i="1"/>
  <c r="Q4549" i="1"/>
  <c r="Q4548" i="1"/>
  <c r="Q4547" i="1"/>
  <c r="Q4546" i="1"/>
  <c r="Q4545" i="1"/>
  <c r="Q4544" i="1"/>
  <c r="Q4543" i="1"/>
  <c r="Q4542" i="1"/>
  <c r="Q4541" i="1"/>
  <c r="Q4540" i="1"/>
  <c r="O4537" i="1"/>
  <c r="M4537" i="1"/>
  <c r="K4537" i="1"/>
  <c r="I4537" i="1"/>
  <c r="G4537" i="1"/>
  <c r="E4537" i="1"/>
  <c r="C4537" i="1"/>
  <c r="Q4536" i="1"/>
  <c r="Q4535" i="1"/>
  <c r="Q4534" i="1"/>
  <c r="Q4533" i="1"/>
  <c r="Q4532" i="1"/>
  <c r="Q4531" i="1"/>
  <c r="Q4530" i="1"/>
  <c r="Q4529" i="1"/>
  <c r="Q4528" i="1"/>
  <c r="Q4527" i="1"/>
  <c r="Q4526" i="1"/>
  <c r="Q4525" i="1"/>
  <c r="Q4524" i="1"/>
  <c r="O4521" i="1"/>
  <c r="M4521" i="1"/>
  <c r="K4521" i="1"/>
  <c r="I4521" i="1"/>
  <c r="I4594" i="1" s="1"/>
  <c r="G4521" i="1"/>
  <c r="E4521" i="1"/>
  <c r="C4521" i="1"/>
  <c r="Q4520" i="1"/>
  <c r="Q4519" i="1"/>
  <c r="Q4518" i="1"/>
  <c r="Q4517" i="1"/>
  <c r="Q4516" i="1"/>
  <c r="Q4515" i="1"/>
  <c r="Q4514" i="1"/>
  <c r="Q4513" i="1"/>
  <c r="Q4510" i="1"/>
  <c r="O4510" i="1"/>
  <c r="M4510" i="1"/>
  <c r="Q4509" i="1"/>
  <c r="O4509" i="1"/>
  <c r="M4509" i="1"/>
  <c r="K4509" i="1"/>
  <c r="G4509" i="1"/>
  <c r="E4509" i="1"/>
  <c r="C4509" i="1"/>
  <c r="M4508" i="1"/>
  <c r="I4508" i="1"/>
  <c r="E4505" i="1"/>
  <c r="E4504" i="1"/>
  <c r="E4503" i="1"/>
  <c r="C4478" i="1"/>
  <c r="O4476" i="1"/>
  <c r="M4476" i="1"/>
  <c r="K4476" i="1"/>
  <c r="I4476" i="1"/>
  <c r="G4476" i="1"/>
  <c r="E4476" i="1"/>
  <c r="C4476" i="1"/>
  <c r="Q4475" i="1"/>
  <c r="Q4474" i="1"/>
  <c r="Q4473" i="1"/>
  <c r="O4470" i="1"/>
  <c r="M4470" i="1"/>
  <c r="K4470" i="1"/>
  <c r="I4470" i="1"/>
  <c r="G4470" i="1"/>
  <c r="E4470" i="1"/>
  <c r="C4470" i="1"/>
  <c r="Q4469" i="1"/>
  <c r="Q4468" i="1"/>
  <c r="Q4467" i="1"/>
  <c r="Q4466" i="1"/>
  <c r="Q4465" i="1"/>
  <c r="Q4464" i="1"/>
  <c r="Q4463" i="1"/>
  <c r="O4460" i="1"/>
  <c r="O4478" i="1" s="1"/>
  <c r="M4460" i="1"/>
  <c r="M4478" i="1" s="1"/>
  <c r="K4460" i="1"/>
  <c r="K4478" i="1" s="1"/>
  <c r="I4460" i="1"/>
  <c r="G4460" i="1"/>
  <c r="E4460" i="1"/>
  <c r="E4478" i="1" s="1"/>
  <c r="C4460" i="1"/>
  <c r="Q4459" i="1"/>
  <c r="Q4458" i="1"/>
  <c r="Q4457" i="1"/>
  <c r="Q4456" i="1"/>
  <c r="Q4455" i="1"/>
  <c r="Q4454" i="1"/>
  <c r="Q4453" i="1"/>
  <c r="Q4460" i="1" s="1"/>
  <c r="Q4445" i="1"/>
  <c r="O4445" i="1"/>
  <c r="M4445" i="1"/>
  <c r="Q4444" i="1"/>
  <c r="O4444" i="1"/>
  <c r="M4444" i="1"/>
  <c r="K4444" i="1"/>
  <c r="G4444" i="1"/>
  <c r="E4444" i="1"/>
  <c r="C4444" i="1"/>
  <c r="M4443" i="1"/>
  <c r="I4443" i="1"/>
  <c r="E4440" i="1"/>
  <c r="E4439" i="1"/>
  <c r="E4438" i="1"/>
  <c r="Q4382" i="1"/>
  <c r="O4382" i="1"/>
  <c r="M4382" i="1"/>
  <c r="Q4381" i="1"/>
  <c r="O4381" i="1"/>
  <c r="M4381" i="1"/>
  <c r="K4381" i="1"/>
  <c r="G4381" i="1"/>
  <c r="E4381" i="1"/>
  <c r="C4381" i="1"/>
  <c r="M4380" i="1"/>
  <c r="I4380" i="1"/>
  <c r="E4377" i="1"/>
  <c r="E4376" i="1"/>
  <c r="E4375" i="1"/>
  <c r="O4357" i="1"/>
  <c r="M4357" i="1"/>
  <c r="K4357" i="1"/>
  <c r="I4357" i="1"/>
  <c r="G4357" i="1"/>
  <c r="E4357" i="1"/>
  <c r="C4357" i="1"/>
  <c r="Q4356" i="1"/>
  <c r="Q4355" i="1"/>
  <c r="Q4354" i="1"/>
  <c r="O4351" i="1"/>
  <c r="M4351" i="1"/>
  <c r="K4351" i="1"/>
  <c r="I4351" i="1"/>
  <c r="G4351" i="1"/>
  <c r="E4351" i="1"/>
  <c r="C4351" i="1"/>
  <c r="Q4350" i="1"/>
  <c r="Q4351" i="1" s="1"/>
  <c r="O4347" i="1"/>
  <c r="M4347" i="1"/>
  <c r="K4347" i="1"/>
  <c r="I4347" i="1"/>
  <c r="G4347" i="1"/>
  <c r="E4347" i="1"/>
  <c r="C4347" i="1"/>
  <c r="Q4346" i="1"/>
  <c r="Q4345" i="1"/>
  <c r="Q4347" i="1" s="1"/>
  <c r="O4343" i="1"/>
  <c r="M4343" i="1"/>
  <c r="K4343" i="1"/>
  <c r="I4343" i="1"/>
  <c r="G4343" i="1"/>
  <c r="E4343" i="1"/>
  <c r="C4343" i="1"/>
  <c r="Q4342" i="1"/>
  <c r="Q4341" i="1"/>
  <c r="Q4340" i="1"/>
  <c r="Q4339" i="1"/>
  <c r="Q4338" i="1"/>
  <c r="Q4337" i="1"/>
  <c r="Q4336" i="1"/>
  <c r="Q4335" i="1"/>
  <c r="Q4334" i="1"/>
  <c r="Q4333" i="1"/>
  <c r="Q4332" i="1"/>
  <c r="O4329" i="1"/>
  <c r="M4329" i="1"/>
  <c r="M4359" i="1" s="1"/>
  <c r="K4329" i="1"/>
  <c r="I4329" i="1"/>
  <c r="G4329" i="1"/>
  <c r="E4329" i="1"/>
  <c r="C4329" i="1"/>
  <c r="Q4328" i="1"/>
  <c r="Q4327" i="1"/>
  <c r="Q4326" i="1"/>
  <c r="Q4325" i="1"/>
  <c r="Q4324" i="1"/>
  <c r="Q4323" i="1"/>
  <c r="Q4322" i="1"/>
  <c r="Q4321" i="1"/>
  <c r="Q4320" i="1"/>
  <c r="Q4319" i="1"/>
  <c r="Q4316" i="1"/>
  <c r="O4316" i="1"/>
  <c r="M4316" i="1"/>
  <c r="Q4315" i="1"/>
  <c r="O4315" i="1"/>
  <c r="M4315" i="1"/>
  <c r="K4315" i="1"/>
  <c r="G4315" i="1"/>
  <c r="E4315" i="1"/>
  <c r="C4315" i="1"/>
  <c r="M4314" i="1"/>
  <c r="I4314" i="1"/>
  <c r="E4311" i="1"/>
  <c r="E4310" i="1"/>
  <c r="E4309" i="1"/>
  <c r="O4290" i="1"/>
  <c r="M4290" i="1"/>
  <c r="K4290" i="1"/>
  <c r="I4290" i="1"/>
  <c r="G4290" i="1"/>
  <c r="E4290" i="1"/>
  <c r="C4290" i="1"/>
  <c r="Q4289" i="1"/>
  <c r="Q4288" i="1"/>
  <c r="Q4287" i="1"/>
  <c r="Q4286" i="1"/>
  <c r="Q4285" i="1"/>
  <c r="Q4284" i="1"/>
  <c r="Q4283" i="1"/>
  <c r="Q4282" i="1"/>
  <c r="Q4281" i="1"/>
  <c r="Q4280" i="1"/>
  <c r="Q4279" i="1"/>
  <c r="Q4278" i="1"/>
  <c r="Q4277" i="1"/>
  <c r="Q4276" i="1"/>
  <c r="Q4275" i="1"/>
  <c r="O4272" i="1"/>
  <c r="M4272" i="1"/>
  <c r="K4272" i="1"/>
  <c r="I4272" i="1"/>
  <c r="I4292" i="1" s="1"/>
  <c r="G4272" i="1"/>
  <c r="E4272" i="1"/>
  <c r="C4272" i="1"/>
  <c r="C4292" i="1" s="1"/>
  <c r="Q4271" i="1"/>
  <c r="Q4270" i="1"/>
  <c r="Q4269" i="1"/>
  <c r="Q4268" i="1"/>
  <c r="Q4267" i="1"/>
  <c r="Q4266" i="1"/>
  <c r="Q4265" i="1"/>
  <c r="O4262" i="1"/>
  <c r="M4262" i="1"/>
  <c r="K4262" i="1"/>
  <c r="I4262" i="1"/>
  <c r="G4262" i="1"/>
  <c r="G4292" i="1" s="1"/>
  <c r="E4262" i="1"/>
  <c r="C4262" i="1"/>
  <c r="Q4261" i="1"/>
  <c r="Q4260" i="1"/>
  <c r="Q4259" i="1"/>
  <c r="Q4258" i="1"/>
  <c r="Q4257" i="1"/>
  <c r="Q4256" i="1"/>
  <c r="Q4255" i="1"/>
  <c r="Q4252" i="1"/>
  <c r="O4252" i="1"/>
  <c r="M4252" i="1"/>
  <c r="Q4251" i="1"/>
  <c r="O4251" i="1"/>
  <c r="M4251" i="1"/>
  <c r="K4251" i="1"/>
  <c r="G4251" i="1"/>
  <c r="E4251" i="1"/>
  <c r="C4251" i="1"/>
  <c r="M4250" i="1"/>
  <c r="I4250" i="1"/>
  <c r="E4247" i="1"/>
  <c r="E4246" i="1"/>
  <c r="E4245" i="1"/>
  <c r="O4232" i="1"/>
  <c r="M4232" i="1"/>
  <c r="K4232" i="1"/>
  <c r="I4232" i="1"/>
  <c r="G4232" i="1"/>
  <c r="E4232" i="1"/>
  <c r="C4232" i="1"/>
  <c r="Q4231" i="1"/>
  <c r="Q4230" i="1"/>
  <c r="O4228" i="1"/>
  <c r="M4228" i="1"/>
  <c r="I4228" i="1"/>
  <c r="G4228" i="1"/>
  <c r="E4228" i="1"/>
  <c r="C4228" i="1"/>
  <c r="Q4227" i="1"/>
  <c r="Q4226" i="1"/>
  <c r="Q4225" i="1"/>
  <c r="Q4224" i="1"/>
  <c r="Q4223" i="1"/>
  <c r="Q4222" i="1"/>
  <c r="Q4221" i="1"/>
  <c r="Q4220" i="1"/>
  <c r="Q4219" i="1"/>
  <c r="Q4218" i="1"/>
  <c r="Q4217" i="1"/>
  <c r="Q4216" i="1"/>
  <c r="Q4215" i="1"/>
  <c r="Q4214" i="1"/>
  <c r="K4214" i="1"/>
  <c r="K4228" i="1" s="1"/>
  <c r="Q4213" i="1"/>
  <c r="O4210" i="1"/>
  <c r="M4210" i="1"/>
  <c r="K4210" i="1"/>
  <c r="I4210" i="1"/>
  <c r="G4210" i="1"/>
  <c r="G4235" i="1" s="1"/>
  <c r="E4210" i="1"/>
  <c r="C4210" i="1"/>
  <c r="Q4209" i="1"/>
  <c r="Q4208" i="1"/>
  <c r="Q4207" i="1"/>
  <c r="Q4206" i="1"/>
  <c r="Q4205" i="1"/>
  <c r="Q4204" i="1"/>
  <c r="Q4203" i="1"/>
  <c r="Q4202" i="1"/>
  <c r="O4199" i="1"/>
  <c r="O4235" i="1" s="1"/>
  <c r="M4199" i="1"/>
  <c r="K4199" i="1"/>
  <c r="I4199" i="1"/>
  <c r="G4199" i="1"/>
  <c r="E4199" i="1"/>
  <c r="C4199" i="1"/>
  <c r="Q4198" i="1"/>
  <c r="Q4197" i="1"/>
  <c r="Q4196" i="1"/>
  <c r="Q4195" i="1"/>
  <c r="Q4194" i="1"/>
  <c r="Q4193" i="1"/>
  <c r="Q4192" i="1"/>
  <c r="Q4191" i="1"/>
  <c r="Q4188" i="1"/>
  <c r="O4188" i="1"/>
  <c r="M4188" i="1"/>
  <c r="Q4187" i="1"/>
  <c r="O4187" i="1"/>
  <c r="M4187" i="1"/>
  <c r="K4187" i="1"/>
  <c r="G4187" i="1"/>
  <c r="E4187" i="1"/>
  <c r="C4187" i="1"/>
  <c r="M4186" i="1"/>
  <c r="I4186" i="1"/>
  <c r="E4183" i="1"/>
  <c r="E4182" i="1"/>
  <c r="E4181" i="1"/>
  <c r="I4163" i="1"/>
  <c r="C4163" i="1"/>
  <c r="O4161" i="1"/>
  <c r="M4161" i="1"/>
  <c r="K4161" i="1"/>
  <c r="I4161" i="1"/>
  <c r="G4161" i="1"/>
  <c r="E4161" i="1"/>
  <c r="C4161" i="1"/>
  <c r="Q4160" i="1"/>
  <c r="Q4159" i="1"/>
  <c r="Q4158" i="1"/>
  <c r="Q4157" i="1"/>
  <c r="Q4156" i="1"/>
  <c r="Q4155" i="1"/>
  <c r="Q4154" i="1"/>
  <c r="Q4153" i="1"/>
  <c r="O4150" i="1"/>
  <c r="M4150" i="1"/>
  <c r="K4150" i="1"/>
  <c r="I4150" i="1"/>
  <c r="G4150" i="1"/>
  <c r="E4150" i="1"/>
  <c r="C4150" i="1"/>
  <c r="Q4149" i="1"/>
  <c r="Q4148" i="1"/>
  <c r="Q4147" i="1"/>
  <c r="Q4146" i="1"/>
  <c r="Q4145" i="1"/>
  <c r="Q4144" i="1"/>
  <c r="Q4143" i="1"/>
  <c r="Q4142" i="1"/>
  <c r="Q4141" i="1"/>
  <c r="Q4140" i="1"/>
  <c r="Q4139" i="1"/>
  <c r="Q4138" i="1"/>
  <c r="Q4137" i="1"/>
  <c r="Q4136" i="1"/>
  <c r="Q4135" i="1"/>
  <c r="Q4134" i="1"/>
  <c r="Q4133" i="1"/>
  <c r="O4130" i="1"/>
  <c r="O4163" i="1" s="1"/>
  <c r="M4130" i="1"/>
  <c r="M4163" i="1" s="1"/>
  <c r="K4130" i="1"/>
  <c r="K4163" i="1" s="1"/>
  <c r="I4130" i="1"/>
  <c r="G4130" i="1"/>
  <c r="E4130" i="1"/>
  <c r="C4130" i="1"/>
  <c r="Q4129" i="1"/>
  <c r="Q4130" i="1" s="1"/>
  <c r="Q4121" i="1"/>
  <c r="O4121" i="1"/>
  <c r="M4121" i="1"/>
  <c r="Q4120" i="1"/>
  <c r="O4120" i="1"/>
  <c r="M4120" i="1"/>
  <c r="K4120" i="1"/>
  <c r="G4120" i="1"/>
  <c r="E4120" i="1"/>
  <c r="C4120" i="1"/>
  <c r="M4119" i="1"/>
  <c r="I4119" i="1"/>
  <c r="E4116" i="1"/>
  <c r="E4115" i="1"/>
  <c r="E4114" i="1"/>
  <c r="Q4058" i="1"/>
  <c r="O4058" i="1"/>
  <c r="M4058" i="1"/>
  <c r="Q4057" i="1"/>
  <c r="O4057" i="1"/>
  <c r="M4057" i="1"/>
  <c r="K4057" i="1"/>
  <c r="G4057" i="1"/>
  <c r="E4057" i="1"/>
  <c r="C4057" i="1"/>
  <c r="M4056" i="1"/>
  <c r="I4056" i="1"/>
  <c r="E4053" i="1"/>
  <c r="E4052" i="1"/>
  <c r="E4051" i="1"/>
  <c r="O4010" i="1"/>
  <c r="M4010" i="1"/>
  <c r="K4010" i="1"/>
  <c r="I4010" i="1"/>
  <c r="G4010" i="1"/>
  <c r="E4010" i="1"/>
  <c r="C4010" i="1"/>
  <c r="Q4009" i="1"/>
  <c r="Q4008" i="1"/>
  <c r="Q4007" i="1"/>
  <c r="Q4006" i="1"/>
  <c r="Q4004" i="1"/>
  <c r="Q4003" i="1"/>
  <c r="Q4010" i="1" s="1"/>
  <c r="O4000" i="1"/>
  <c r="M4000" i="1"/>
  <c r="K4000" i="1"/>
  <c r="I4000" i="1"/>
  <c r="G4000" i="1"/>
  <c r="E4000" i="1"/>
  <c r="C4000" i="1"/>
  <c r="Q3999" i="1"/>
  <c r="Q3998" i="1"/>
  <c r="Q4000" i="1" s="1"/>
  <c r="Q3995" i="1"/>
  <c r="O3995" i="1"/>
  <c r="M3995" i="1"/>
  <c r="Q3994" i="1"/>
  <c r="O3994" i="1"/>
  <c r="M3994" i="1"/>
  <c r="K3994" i="1"/>
  <c r="G3994" i="1"/>
  <c r="E3994" i="1"/>
  <c r="C3994" i="1"/>
  <c r="M3993" i="1"/>
  <c r="I3993" i="1"/>
  <c r="E3990" i="1"/>
  <c r="E3989" i="1"/>
  <c r="E3988" i="1"/>
  <c r="O3987" i="1"/>
  <c r="M3987" i="1"/>
  <c r="K3987" i="1"/>
  <c r="I3987" i="1"/>
  <c r="G3987" i="1"/>
  <c r="E3987" i="1"/>
  <c r="C3987" i="1"/>
  <c r="Q3986" i="1"/>
  <c r="Q3987" i="1" s="1"/>
  <c r="Q3985" i="1"/>
  <c r="Q3984" i="1"/>
  <c r="O3982" i="1"/>
  <c r="M3982" i="1"/>
  <c r="K3982" i="1"/>
  <c r="I3982" i="1"/>
  <c r="G3982" i="1"/>
  <c r="E3982" i="1"/>
  <c r="C3982" i="1"/>
  <c r="Q3981" i="1"/>
  <c r="Q3980" i="1"/>
  <c r="Q3979" i="1"/>
  <c r="Q3978" i="1"/>
  <c r="Q3977" i="1"/>
  <c r="Q3976" i="1"/>
  <c r="Q3975" i="1"/>
  <c r="Q3974" i="1"/>
  <c r="Q3973" i="1"/>
  <c r="Q3972" i="1"/>
  <c r="Q3971" i="1"/>
  <c r="Q3970" i="1"/>
  <c r="Q3969" i="1"/>
  <c r="Q3968" i="1"/>
  <c r="Q3967" i="1"/>
  <c r="Q3966" i="1"/>
  <c r="Q3965" i="1"/>
  <c r="Q3964" i="1"/>
  <c r="Q3963" i="1"/>
  <c r="Q3962" i="1"/>
  <c r="Q3961" i="1"/>
  <c r="O3958" i="1"/>
  <c r="M3958" i="1"/>
  <c r="K3958" i="1"/>
  <c r="I3958" i="1"/>
  <c r="G3958" i="1"/>
  <c r="E3958" i="1"/>
  <c r="C3958" i="1"/>
  <c r="Q3957" i="1"/>
  <c r="Q3956" i="1"/>
  <c r="Q3955" i="1"/>
  <c r="Q3954" i="1"/>
  <c r="Q3953" i="1"/>
  <c r="Q3952" i="1"/>
  <c r="Q3951" i="1"/>
  <c r="Q3950" i="1"/>
  <c r="Q3949" i="1"/>
  <c r="Q3948" i="1"/>
  <c r="Q3947" i="1"/>
  <c r="Q3946" i="1"/>
  <c r="Q3945" i="1"/>
  <c r="Q3944" i="1"/>
  <c r="Q3943" i="1"/>
  <c r="O3940" i="1"/>
  <c r="M3940" i="1"/>
  <c r="M4012" i="1" s="1"/>
  <c r="M4060" i="1" s="1"/>
  <c r="K3940" i="1"/>
  <c r="I3940" i="1"/>
  <c r="G3940" i="1"/>
  <c r="E3940" i="1"/>
  <c r="C3940" i="1"/>
  <c r="Q3939" i="1"/>
  <c r="Q3938" i="1"/>
  <c r="Q3937" i="1"/>
  <c r="Q3936" i="1"/>
  <c r="Q3935" i="1"/>
  <c r="Q3934" i="1"/>
  <c r="Q3933" i="1"/>
  <c r="Q3932" i="1"/>
  <c r="Q3931" i="1"/>
  <c r="Q3928" i="1"/>
  <c r="O3928" i="1"/>
  <c r="M3928" i="1"/>
  <c r="Q3927" i="1"/>
  <c r="O3927" i="1"/>
  <c r="M3927" i="1"/>
  <c r="K3927" i="1"/>
  <c r="G3927" i="1"/>
  <c r="E3927" i="1"/>
  <c r="C3927" i="1"/>
  <c r="M3926" i="1"/>
  <c r="I3926" i="1"/>
  <c r="E3923" i="1"/>
  <c r="E3922" i="1"/>
  <c r="E3921" i="1"/>
  <c r="Q3896" i="1"/>
  <c r="O3896" i="1"/>
  <c r="M3896" i="1"/>
  <c r="K3896" i="1"/>
  <c r="I3896" i="1"/>
  <c r="G3896" i="1"/>
  <c r="E3896" i="1"/>
  <c r="C3896" i="1"/>
  <c r="Q3895" i="1"/>
  <c r="Q3894" i="1"/>
  <c r="O3891" i="1"/>
  <c r="O3898" i="1" s="1"/>
  <c r="M3891" i="1"/>
  <c r="K3891" i="1"/>
  <c r="I3891" i="1"/>
  <c r="G3891" i="1"/>
  <c r="E3891" i="1"/>
  <c r="C3891" i="1"/>
  <c r="Q3890" i="1"/>
  <c r="Q3889" i="1"/>
  <c r="Q3888" i="1"/>
  <c r="Q3887" i="1"/>
  <c r="Q3886" i="1"/>
  <c r="Q3885" i="1"/>
  <c r="Q3884" i="1"/>
  <c r="Q3883" i="1"/>
  <c r="O3880" i="1"/>
  <c r="M3880" i="1"/>
  <c r="M3898" i="1" s="1"/>
  <c r="K3880" i="1"/>
  <c r="I3880" i="1"/>
  <c r="I3898" i="1" s="1"/>
  <c r="G3880" i="1"/>
  <c r="G3898" i="1" s="1"/>
  <c r="E3880" i="1"/>
  <c r="C3880" i="1"/>
  <c r="Q3879" i="1"/>
  <c r="Q3878" i="1"/>
  <c r="Q3877" i="1"/>
  <c r="Q3876" i="1"/>
  <c r="Q3875" i="1"/>
  <c r="Q3874" i="1"/>
  <c r="Q3873" i="1"/>
  <c r="Q3865" i="1"/>
  <c r="O3865" i="1"/>
  <c r="M3865" i="1"/>
  <c r="Q3864" i="1"/>
  <c r="O3864" i="1"/>
  <c r="M3864" i="1"/>
  <c r="K3864" i="1"/>
  <c r="G3864" i="1"/>
  <c r="E3864" i="1"/>
  <c r="C3864" i="1"/>
  <c r="M3863" i="1"/>
  <c r="I3863" i="1"/>
  <c r="E3860" i="1"/>
  <c r="E3859" i="1"/>
  <c r="E3858" i="1"/>
  <c r="Q3827" i="1"/>
  <c r="O3827" i="1"/>
  <c r="M3827" i="1"/>
  <c r="Q3826" i="1"/>
  <c r="O3826" i="1"/>
  <c r="M3826" i="1"/>
  <c r="K3826" i="1"/>
  <c r="G3826" i="1"/>
  <c r="E3826" i="1"/>
  <c r="C3826" i="1"/>
  <c r="M3825" i="1"/>
  <c r="I3825" i="1"/>
  <c r="E3822" i="1"/>
  <c r="E3821" i="1"/>
  <c r="E3820" i="1"/>
  <c r="C3813" i="1"/>
  <c r="C3830" i="1" s="1"/>
  <c r="O3811" i="1"/>
  <c r="M3811" i="1"/>
  <c r="K3811" i="1"/>
  <c r="I3811" i="1"/>
  <c r="G3811" i="1"/>
  <c r="E3811" i="1"/>
  <c r="C3811" i="1"/>
  <c r="Q3810" i="1"/>
  <c r="Q3811" i="1" s="1"/>
  <c r="O3806" i="1"/>
  <c r="O3813" i="1" s="1"/>
  <c r="O3830" i="1" s="1"/>
  <c r="M3806" i="1"/>
  <c r="M3813" i="1" s="1"/>
  <c r="M3830" i="1" s="1"/>
  <c r="K3806" i="1"/>
  <c r="K3813" i="1" s="1"/>
  <c r="K3830" i="1" s="1"/>
  <c r="I3806" i="1"/>
  <c r="I3813" i="1" s="1"/>
  <c r="I3830" i="1" s="1"/>
  <c r="G3806" i="1"/>
  <c r="G3813" i="1" s="1"/>
  <c r="G3830" i="1" s="1"/>
  <c r="E3806" i="1"/>
  <c r="E3813" i="1" s="1"/>
  <c r="E3830" i="1" s="1"/>
  <c r="C3806" i="1"/>
  <c r="Q3805" i="1"/>
  <c r="Q3804" i="1"/>
  <c r="Q3803" i="1"/>
  <c r="Q3802" i="1"/>
  <c r="Q3801" i="1"/>
  <c r="Q3800" i="1"/>
  <c r="Q3799" i="1"/>
  <c r="Q3796" i="1"/>
  <c r="O3796" i="1"/>
  <c r="M3796" i="1"/>
  <c r="Q3795" i="1"/>
  <c r="O3795" i="1"/>
  <c r="M3795" i="1"/>
  <c r="K3795" i="1"/>
  <c r="G3795" i="1"/>
  <c r="E3795" i="1"/>
  <c r="C3795" i="1"/>
  <c r="M3794" i="1"/>
  <c r="I3794" i="1"/>
  <c r="E3791" i="1"/>
  <c r="E3790" i="1"/>
  <c r="E3789" i="1"/>
  <c r="O3765" i="1"/>
  <c r="O3768" i="1" s="1"/>
  <c r="O3832" i="1" s="1"/>
  <c r="M3765" i="1"/>
  <c r="K3765" i="1"/>
  <c r="I3765" i="1"/>
  <c r="I3768" i="1" s="1"/>
  <c r="I3832" i="1" s="1"/>
  <c r="G3765" i="1"/>
  <c r="E3765" i="1"/>
  <c r="C3765" i="1"/>
  <c r="Q3764" i="1"/>
  <c r="Q3765" i="1" s="1"/>
  <c r="O3761" i="1"/>
  <c r="M3761" i="1"/>
  <c r="M3768" i="1" s="1"/>
  <c r="M3832" i="1" s="1"/>
  <c r="K3761" i="1"/>
  <c r="I3761" i="1"/>
  <c r="G3761" i="1"/>
  <c r="G3768" i="1" s="1"/>
  <c r="E3761" i="1"/>
  <c r="E3768" i="1" s="1"/>
  <c r="C3761" i="1"/>
  <c r="Q3760" i="1"/>
  <c r="Q3759" i="1"/>
  <c r="Q3758" i="1"/>
  <c r="Q3757" i="1"/>
  <c r="Q3749" i="1"/>
  <c r="O3749" i="1"/>
  <c r="M3749" i="1"/>
  <c r="Q3748" i="1"/>
  <c r="O3748" i="1"/>
  <c r="M3748" i="1"/>
  <c r="K3748" i="1"/>
  <c r="G3748" i="1"/>
  <c r="E3748" i="1"/>
  <c r="C3748" i="1"/>
  <c r="M3747" i="1"/>
  <c r="I3747" i="1"/>
  <c r="E3744" i="1"/>
  <c r="E3743" i="1"/>
  <c r="E3742" i="1"/>
  <c r="Q3712" i="1"/>
  <c r="O3712" i="1"/>
  <c r="M3712" i="1"/>
  <c r="Q3711" i="1"/>
  <c r="O3711" i="1"/>
  <c r="M3711" i="1"/>
  <c r="K3711" i="1"/>
  <c r="G3711" i="1"/>
  <c r="E3711" i="1"/>
  <c r="C3711" i="1"/>
  <c r="M3710" i="1"/>
  <c r="I3710" i="1"/>
  <c r="E3707" i="1"/>
  <c r="E3706" i="1"/>
  <c r="E3705" i="1"/>
  <c r="O3696" i="1"/>
  <c r="M3696" i="1"/>
  <c r="K3696" i="1"/>
  <c r="I3696" i="1"/>
  <c r="G3696" i="1"/>
  <c r="E3696" i="1"/>
  <c r="C3696" i="1"/>
  <c r="Q3695" i="1"/>
  <c r="Q3696" i="1" s="1"/>
  <c r="O3691" i="1"/>
  <c r="O3698" i="1" s="1"/>
  <c r="O3715" i="1" s="1"/>
  <c r="M3691" i="1"/>
  <c r="M3698" i="1" s="1"/>
  <c r="M3715" i="1" s="1"/>
  <c r="I3691" i="1"/>
  <c r="I3698" i="1" s="1"/>
  <c r="I3715" i="1" s="1"/>
  <c r="G3691" i="1"/>
  <c r="G3698" i="1" s="1"/>
  <c r="G3715" i="1" s="1"/>
  <c r="E3691" i="1"/>
  <c r="E3698" i="1" s="1"/>
  <c r="E3715" i="1" s="1"/>
  <c r="C3691" i="1"/>
  <c r="C3698" i="1" s="1"/>
  <c r="C3715" i="1" s="1"/>
  <c r="Q3690" i="1"/>
  <c r="Q3689" i="1"/>
  <c r="Q3688" i="1"/>
  <c r="Q3687" i="1"/>
  <c r="Q3686" i="1"/>
  <c r="K3686" i="1"/>
  <c r="K3691" i="1" s="1"/>
  <c r="K3698" i="1" s="1"/>
  <c r="K3715" i="1" s="1"/>
  <c r="Q3685" i="1"/>
  <c r="Q3684" i="1"/>
  <c r="Q3680" i="1"/>
  <c r="O3680" i="1"/>
  <c r="M3680" i="1"/>
  <c r="Q3679" i="1"/>
  <c r="O3679" i="1"/>
  <c r="M3679" i="1"/>
  <c r="K3679" i="1"/>
  <c r="G3679" i="1"/>
  <c r="E3679" i="1"/>
  <c r="C3679" i="1"/>
  <c r="M3678" i="1"/>
  <c r="I3678" i="1"/>
  <c r="E3675" i="1"/>
  <c r="E3674" i="1"/>
  <c r="E3673" i="1"/>
  <c r="O3650" i="1"/>
  <c r="M3650" i="1"/>
  <c r="K3650" i="1"/>
  <c r="I3650" i="1"/>
  <c r="G3650" i="1"/>
  <c r="E3650" i="1"/>
  <c r="C3650" i="1"/>
  <c r="Q3649" i="1"/>
  <c r="Q3650" i="1" s="1"/>
  <c r="O3646" i="1"/>
  <c r="M3646" i="1"/>
  <c r="M3652" i="1" s="1"/>
  <c r="M3717" i="1" s="1"/>
  <c r="K3646" i="1"/>
  <c r="K3652" i="1" s="1"/>
  <c r="I3646" i="1"/>
  <c r="G3646" i="1"/>
  <c r="G3652" i="1" s="1"/>
  <c r="G3717" i="1" s="1"/>
  <c r="E3646" i="1"/>
  <c r="C3646" i="1"/>
  <c r="Q3645" i="1"/>
  <c r="Q3644" i="1"/>
  <c r="Q3643" i="1"/>
  <c r="Q3642" i="1"/>
  <c r="Q3634" i="1"/>
  <c r="O3634" i="1"/>
  <c r="M3634" i="1"/>
  <c r="Q3633" i="1"/>
  <c r="O3633" i="1"/>
  <c r="M3633" i="1"/>
  <c r="K3633" i="1"/>
  <c r="G3633" i="1"/>
  <c r="E3633" i="1"/>
  <c r="C3633" i="1"/>
  <c r="M3632" i="1"/>
  <c r="I3632" i="1"/>
  <c r="E3629" i="1"/>
  <c r="E3628" i="1"/>
  <c r="E3627" i="1"/>
  <c r="Q3593" i="1"/>
  <c r="O3593" i="1"/>
  <c r="M3593" i="1"/>
  <c r="Q3592" i="1"/>
  <c r="O3592" i="1"/>
  <c r="M3592" i="1"/>
  <c r="K3592" i="1"/>
  <c r="G3592" i="1"/>
  <c r="E3592" i="1"/>
  <c r="C3592" i="1"/>
  <c r="M3591" i="1"/>
  <c r="I3591" i="1"/>
  <c r="E3588" i="1"/>
  <c r="E3587" i="1"/>
  <c r="E3586" i="1"/>
  <c r="Q3541" i="1"/>
  <c r="O3541" i="1"/>
  <c r="M3541" i="1"/>
  <c r="K3541" i="1"/>
  <c r="I3541" i="1"/>
  <c r="G3541" i="1"/>
  <c r="E3541" i="1"/>
  <c r="C3541" i="1"/>
  <c r="Q3540" i="1"/>
  <c r="O3537" i="1"/>
  <c r="O3543" i="1" s="1"/>
  <c r="M3537" i="1"/>
  <c r="K3537" i="1"/>
  <c r="I3537" i="1"/>
  <c r="G3537" i="1"/>
  <c r="G3543" i="1" s="1"/>
  <c r="E3537" i="1"/>
  <c r="C3537" i="1"/>
  <c r="C3543" i="1" s="1"/>
  <c r="Q3536" i="1"/>
  <c r="Q3532" i="1"/>
  <c r="Q3531" i="1"/>
  <c r="Q3530" i="1"/>
  <c r="Q3529" i="1"/>
  <c r="Q3528" i="1"/>
  <c r="Q3527" i="1"/>
  <c r="Q3524" i="1"/>
  <c r="O3524" i="1"/>
  <c r="M3524" i="1"/>
  <c r="Q3523" i="1"/>
  <c r="O3523" i="1"/>
  <c r="M3523" i="1"/>
  <c r="K3523" i="1"/>
  <c r="G3523" i="1"/>
  <c r="E3523" i="1"/>
  <c r="C3523" i="1"/>
  <c r="M3522" i="1"/>
  <c r="I3522" i="1"/>
  <c r="E3519" i="1"/>
  <c r="E3518" i="1"/>
  <c r="E3517" i="1"/>
  <c r="O3480" i="1"/>
  <c r="M3480" i="1"/>
  <c r="K3480" i="1"/>
  <c r="I3480" i="1"/>
  <c r="G3480" i="1"/>
  <c r="E3480" i="1"/>
  <c r="C3480" i="1"/>
  <c r="Q3479" i="1"/>
  <c r="Q3478" i="1"/>
  <c r="Q3477" i="1"/>
  <c r="Q3476" i="1"/>
  <c r="Q3475" i="1"/>
  <c r="Q3474" i="1"/>
  <c r="Q3473" i="1"/>
  <c r="Q3472" i="1"/>
  <c r="Q3471" i="1"/>
  <c r="Q3480" i="1" s="1"/>
  <c r="O3468" i="1"/>
  <c r="M3468" i="1"/>
  <c r="K3468" i="1"/>
  <c r="I3468" i="1"/>
  <c r="G3468" i="1"/>
  <c r="E3468" i="1"/>
  <c r="C3468" i="1"/>
  <c r="Q3467" i="1"/>
  <c r="Q3466" i="1"/>
  <c r="Q3465" i="1"/>
  <c r="O3462" i="1"/>
  <c r="M3462" i="1"/>
  <c r="K3462" i="1"/>
  <c r="I3462" i="1"/>
  <c r="G3462" i="1"/>
  <c r="E3462" i="1"/>
  <c r="C3462" i="1"/>
  <c r="Q3461" i="1"/>
  <c r="Q3460" i="1"/>
  <c r="Q3459" i="1"/>
  <c r="Q3457" i="1"/>
  <c r="O3457" i="1"/>
  <c r="M3457" i="1"/>
  <c r="Q3456" i="1"/>
  <c r="O3456" i="1"/>
  <c r="M3456" i="1"/>
  <c r="K3456" i="1"/>
  <c r="G3456" i="1"/>
  <c r="E3456" i="1"/>
  <c r="C3456" i="1"/>
  <c r="M3455" i="1"/>
  <c r="I3455" i="1"/>
  <c r="E3452" i="1"/>
  <c r="E3451" i="1"/>
  <c r="E3450" i="1"/>
  <c r="O3448" i="1"/>
  <c r="M3448" i="1"/>
  <c r="I3448" i="1"/>
  <c r="G3448" i="1"/>
  <c r="E3448" i="1"/>
  <c r="C3448" i="1"/>
  <c r="Q3447" i="1"/>
  <c r="Q3446" i="1"/>
  <c r="Q3445" i="1"/>
  <c r="Q3444" i="1"/>
  <c r="Q3443" i="1"/>
  <c r="Q3442" i="1"/>
  <c r="Q3441" i="1"/>
  <c r="Q3440" i="1"/>
  <c r="Q3439" i="1"/>
  <c r="Q3438" i="1"/>
  <c r="K3438" i="1"/>
  <c r="K3448" i="1" s="1"/>
  <c r="Q3437" i="1"/>
  <c r="Q3436" i="1"/>
  <c r="Q3435" i="1"/>
  <c r="Q3434" i="1"/>
  <c r="Q3433" i="1"/>
  <c r="Q3432" i="1"/>
  <c r="Q3431" i="1"/>
  <c r="Q3430" i="1"/>
  <c r="Q3429" i="1"/>
  <c r="Q3428" i="1"/>
  <c r="Q3427" i="1"/>
  <c r="Q3426" i="1"/>
  <c r="Q3425" i="1"/>
  <c r="O3422" i="1"/>
  <c r="M3422" i="1"/>
  <c r="I3422" i="1"/>
  <c r="G3422" i="1"/>
  <c r="E3422" i="1"/>
  <c r="C3422" i="1"/>
  <c r="Q3421" i="1"/>
  <c r="Q3420" i="1"/>
  <c r="Q3419" i="1"/>
  <c r="Q3418" i="1"/>
  <c r="Q3417" i="1"/>
  <c r="Q3416" i="1"/>
  <c r="Q3415" i="1"/>
  <c r="Q3414" i="1"/>
  <c r="Q3413" i="1"/>
  <c r="Q3412" i="1"/>
  <c r="Q3411" i="1"/>
  <c r="Q3410" i="1"/>
  <c r="Q3409" i="1"/>
  <c r="Q3408" i="1"/>
  <c r="Q3407" i="1"/>
  <c r="K3407" i="1"/>
  <c r="K3422" i="1" s="1"/>
  <c r="K3482" i="1" s="1"/>
  <c r="Q3406" i="1"/>
  <c r="Q3405" i="1"/>
  <c r="M3402" i="1"/>
  <c r="M3482" i="1" s="1"/>
  <c r="K3402" i="1"/>
  <c r="I3402" i="1"/>
  <c r="I3482" i="1" s="1"/>
  <c r="G3402" i="1"/>
  <c r="G3482" i="1" s="1"/>
  <c r="E3402" i="1"/>
  <c r="C3402" i="1"/>
  <c r="Q3401" i="1"/>
  <c r="Q3400" i="1"/>
  <c r="Q3399" i="1"/>
  <c r="Q3398" i="1"/>
  <c r="Q3397" i="1"/>
  <c r="Q3396" i="1"/>
  <c r="Q3395" i="1"/>
  <c r="Q3394" i="1"/>
  <c r="Q3393" i="1"/>
  <c r="Q3392" i="1"/>
  <c r="O3392" i="1"/>
  <c r="O3402" i="1" s="1"/>
  <c r="Q3389" i="1"/>
  <c r="O3389" i="1"/>
  <c r="M3389" i="1"/>
  <c r="Q3388" i="1"/>
  <c r="O3388" i="1"/>
  <c r="M3388" i="1"/>
  <c r="K3388" i="1"/>
  <c r="G3388" i="1"/>
  <c r="E3388" i="1"/>
  <c r="C3388" i="1"/>
  <c r="M3387" i="1"/>
  <c r="I3387" i="1"/>
  <c r="E3384" i="1"/>
  <c r="E3383" i="1"/>
  <c r="E3382" i="1"/>
  <c r="E3354" i="1"/>
  <c r="O3352" i="1"/>
  <c r="M3352" i="1"/>
  <c r="K3352" i="1"/>
  <c r="I3352" i="1"/>
  <c r="G3352" i="1"/>
  <c r="E3352" i="1"/>
  <c r="C3352" i="1"/>
  <c r="Q3351" i="1"/>
  <c r="Q3350" i="1"/>
  <c r="Q3349" i="1"/>
  <c r="Q3348" i="1"/>
  <c r="Q3347" i="1"/>
  <c r="Q3346" i="1"/>
  <c r="Q3345" i="1"/>
  <c r="Q3344" i="1"/>
  <c r="O3341" i="1"/>
  <c r="O3354" i="1" s="1"/>
  <c r="M3341" i="1"/>
  <c r="K3341" i="1"/>
  <c r="I3341" i="1"/>
  <c r="G3341" i="1"/>
  <c r="E3341" i="1"/>
  <c r="C3341" i="1"/>
  <c r="Q3340" i="1"/>
  <c r="Q3339" i="1"/>
  <c r="O3336" i="1"/>
  <c r="M3336" i="1"/>
  <c r="M3354" i="1" s="1"/>
  <c r="K3336" i="1"/>
  <c r="I3336" i="1"/>
  <c r="I3354" i="1" s="1"/>
  <c r="G3336" i="1"/>
  <c r="E3336" i="1"/>
  <c r="C3336" i="1"/>
  <c r="Q3335" i="1"/>
  <c r="Q3334" i="1"/>
  <c r="Q3333" i="1"/>
  <c r="Q3332" i="1"/>
  <c r="Q3331" i="1"/>
  <c r="Q3330" i="1"/>
  <c r="Q3329" i="1"/>
  <c r="Q3328" i="1"/>
  <c r="Q3327" i="1"/>
  <c r="Q3324" i="1"/>
  <c r="O3324" i="1"/>
  <c r="M3324" i="1"/>
  <c r="Q3323" i="1"/>
  <c r="O3323" i="1"/>
  <c r="M3323" i="1"/>
  <c r="K3323" i="1"/>
  <c r="G3323" i="1"/>
  <c r="E3323" i="1"/>
  <c r="C3323" i="1"/>
  <c r="M3322" i="1"/>
  <c r="I3322" i="1"/>
  <c r="E3319" i="1"/>
  <c r="E3318" i="1"/>
  <c r="E3317" i="1"/>
  <c r="C3273" i="1"/>
  <c r="O3271" i="1"/>
  <c r="M3271" i="1"/>
  <c r="K3271" i="1"/>
  <c r="I3271" i="1"/>
  <c r="G3271" i="1"/>
  <c r="E3271" i="1"/>
  <c r="C3271" i="1"/>
  <c r="Q3270" i="1"/>
  <c r="Q3271" i="1" s="1"/>
  <c r="O3267" i="1"/>
  <c r="O3273" i="1" s="1"/>
  <c r="M3267" i="1"/>
  <c r="K3267" i="1"/>
  <c r="I3267" i="1"/>
  <c r="I3273" i="1" s="1"/>
  <c r="G3267" i="1"/>
  <c r="E3267" i="1"/>
  <c r="E3273" i="1" s="1"/>
  <c r="C3267" i="1"/>
  <c r="Q3266" i="1"/>
  <c r="Q3265" i="1"/>
  <c r="Q3264" i="1"/>
  <c r="Q3267" i="1" s="1"/>
  <c r="Q3263" i="1"/>
  <c r="Q3260" i="1"/>
  <c r="O3260" i="1"/>
  <c r="M3260" i="1"/>
  <c r="Q3259" i="1"/>
  <c r="O3259" i="1"/>
  <c r="M3259" i="1"/>
  <c r="K3259" i="1"/>
  <c r="G3259" i="1"/>
  <c r="E3259" i="1"/>
  <c r="C3259" i="1"/>
  <c r="M3258" i="1"/>
  <c r="I3258" i="1"/>
  <c r="E3255" i="1"/>
  <c r="E3254" i="1"/>
  <c r="E3253" i="1"/>
  <c r="O3209" i="1"/>
  <c r="M3209" i="1"/>
  <c r="K3209" i="1"/>
  <c r="I3209" i="1"/>
  <c r="G3209" i="1"/>
  <c r="E3209" i="1"/>
  <c r="C3209" i="1"/>
  <c r="Q3208" i="1"/>
  <c r="Q3207" i="1"/>
  <c r="Q3206" i="1"/>
  <c r="Q3205" i="1"/>
  <c r="Q3204" i="1"/>
  <c r="Q3203" i="1"/>
  <c r="O3200" i="1"/>
  <c r="M3200" i="1"/>
  <c r="K3200" i="1"/>
  <c r="I3200" i="1"/>
  <c r="G3200" i="1"/>
  <c r="E3200" i="1"/>
  <c r="C3200" i="1"/>
  <c r="Q3199" i="1"/>
  <c r="Q3200" i="1" s="1"/>
  <c r="Q3196" i="1"/>
  <c r="O3196" i="1"/>
  <c r="M3196" i="1"/>
  <c r="Q3195" i="1"/>
  <c r="O3195" i="1"/>
  <c r="M3195" i="1"/>
  <c r="K3195" i="1"/>
  <c r="G3195" i="1"/>
  <c r="E3195" i="1"/>
  <c r="C3195" i="1"/>
  <c r="M3194" i="1"/>
  <c r="I3194" i="1"/>
  <c r="E3191" i="1"/>
  <c r="E3190" i="1"/>
  <c r="E3189" i="1"/>
  <c r="O3187" i="1"/>
  <c r="M3187" i="1"/>
  <c r="K3187" i="1"/>
  <c r="I3187" i="1"/>
  <c r="G3187" i="1"/>
  <c r="E3187" i="1"/>
  <c r="C3187" i="1"/>
  <c r="Q3186" i="1"/>
  <c r="Q3185" i="1"/>
  <c r="Q3187" i="1" s="1"/>
  <c r="O3183" i="1"/>
  <c r="M3183" i="1"/>
  <c r="K3183" i="1"/>
  <c r="I3183" i="1"/>
  <c r="G3183" i="1"/>
  <c r="E3183" i="1"/>
  <c r="C3183" i="1"/>
  <c r="Q3182" i="1"/>
  <c r="Q3181" i="1"/>
  <c r="Q3180" i="1"/>
  <c r="Q3179" i="1"/>
  <c r="Q3178" i="1"/>
  <c r="Q3177" i="1"/>
  <c r="Q3176" i="1"/>
  <c r="Q3175" i="1"/>
  <c r="Q3174" i="1"/>
  <c r="Q3173" i="1"/>
  <c r="Q3172" i="1"/>
  <c r="Q3171" i="1"/>
  <c r="Q3170" i="1"/>
  <c r="Q3169" i="1"/>
  <c r="Q3168" i="1"/>
  <c r="Q3167" i="1"/>
  <c r="Q3166" i="1"/>
  <c r="Q3165" i="1"/>
  <c r="Q3164" i="1"/>
  <c r="Q3163" i="1"/>
  <c r="O3160" i="1"/>
  <c r="M3160" i="1"/>
  <c r="K3160" i="1"/>
  <c r="I3160" i="1"/>
  <c r="G3160" i="1"/>
  <c r="E3160" i="1"/>
  <c r="C3160" i="1"/>
  <c r="Q3159" i="1"/>
  <c r="Q3158" i="1"/>
  <c r="Q3157" i="1"/>
  <c r="Q3156" i="1"/>
  <c r="Q3155" i="1"/>
  <c r="Q3154" i="1"/>
  <c r="Q3153" i="1"/>
  <c r="Q3152" i="1"/>
  <c r="Q3151" i="1"/>
  <c r="Q3150" i="1"/>
  <c r="Q3149" i="1"/>
  <c r="Q3148" i="1"/>
  <c r="Q3147" i="1"/>
  <c r="Q3146" i="1"/>
  <c r="Q3145" i="1"/>
  <c r="O3142" i="1"/>
  <c r="M3142" i="1"/>
  <c r="K3142" i="1"/>
  <c r="I3142" i="1"/>
  <c r="G3142" i="1"/>
  <c r="G3211" i="1" s="1"/>
  <c r="E3142" i="1"/>
  <c r="C3142" i="1"/>
  <c r="Q3141" i="1"/>
  <c r="Q3140" i="1"/>
  <c r="Q3139" i="1"/>
  <c r="Q3138" i="1"/>
  <c r="Q3137" i="1"/>
  <c r="Q3136" i="1"/>
  <c r="Q3135" i="1"/>
  <c r="Q3134" i="1"/>
  <c r="Q3133" i="1"/>
  <c r="Q3130" i="1"/>
  <c r="O3130" i="1"/>
  <c r="M3130" i="1"/>
  <c r="Q3129" i="1"/>
  <c r="O3129" i="1"/>
  <c r="M3129" i="1"/>
  <c r="K3129" i="1"/>
  <c r="G3129" i="1"/>
  <c r="E3129" i="1"/>
  <c r="C3129" i="1"/>
  <c r="M3128" i="1"/>
  <c r="I3128" i="1"/>
  <c r="E3125" i="1"/>
  <c r="E3124" i="1"/>
  <c r="E3123" i="1"/>
  <c r="O3075" i="1"/>
  <c r="M3075" i="1"/>
  <c r="K3075" i="1"/>
  <c r="I3075" i="1"/>
  <c r="G3075" i="1"/>
  <c r="E3075" i="1"/>
  <c r="C3075" i="1"/>
  <c r="Q3073" i="1"/>
  <c r="Q3072" i="1"/>
  <c r="Q3070" i="1"/>
  <c r="Q3069" i="1"/>
  <c r="Q3068" i="1"/>
  <c r="Q3065" i="1"/>
  <c r="O3065" i="1"/>
  <c r="M3065" i="1"/>
  <c r="Q3064" i="1"/>
  <c r="O3064" i="1"/>
  <c r="M3064" i="1"/>
  <c r="K3064" i="1"/>
  <c r="G3064" i="1"/>
  <c r="E3064" i="1"/>
  <c r="C3064" i="1"/>
  <c r="M3063" i="1"/>
  <c r="I3063" i="1"/>
  <c r="E3060" i="1"/>
  <c r="E3059" i="1"/>
  <c r="E3058" i="1"/>
  <c r="O3055" i="1"/>
  <c r="M3055" i="1"/>
  <c r="K3055" i="1"/>
  <c r="I3055" i="1"/>
  <c r="G3055" i="1"/>
  <c r="E3055" i="1"/>
  <c r="C3055" i="1"/>
  <c r="Q3054" i="1"/>
  <c r="Q3053" i="1"/>
  <c r="Q3052" i="1"/>
  <c r="Q3051" i="1"/>
  <c r="Q3050" i="1"/>
  <c r="Q3055" i="1" s="1"/>
  <c r="Q3049" i="1"/>
  <c r="O3046" i="1"/>
  <c r="M3046" i="1"/>
  <c r="K3046" i="1"/>
  <c r="I3046" i="1"/>
  <c r="G3046" i="1"/>
  <c r="E3046" i="1"/>
  <c r="C3046" i="1"/>
  <c r="Q3045" i="1"/>
  <c r="Q3044" i="1"/>
  <c r="Q3043" i="1"/>
  <c r="Q3042" i="1"/>
  <c r="Q3041" i="1"/>
  <c r="Q3040" i="1"/>
  <c r="Q3039" i="1"/>
  <c r="Q3038" i="1"/>
  <c r="Q3037" i="1"/>
  <c r="O3034" i="1"/>
  <c r="M3034" i="1"/>
  <c r="K3034" i="1"/>
  <c r="I3034" i="1"/>
  <c r="G3034" i="1"/>
  <c r="E3034" i="1"/>
  <c r="C3034" i="1"/>
  <c r="Q3033" i="1"/>
  <c r="Q3032" i="1"/>
  <c r="Q3031" i="1"/>
  <c r="Q3030" i="1"/>
  <c r="Q3029" i="1"/>
  <c r="Q3028" i="1"/>
  <c r="O3025" i="1"/>
  <c r="M3025" i="1"/>
  <c r="K3025" i="1"/>
  <c r="K3077" i="1" s="1"/>
  <c r="I3025" i="1"/>
  <c r="G3025" i="1"/>
  <c r="E3025" i="1"/>
  <c r="E3077" i="1" s="1"/>
  <c r="C3025" i="1"/>
  <c r="Q3024" i="1"/>
  <c r="Q3023" i="1"/>
  <c r="Q3025" i="1" s="1"/>
  <c r="O3020" i="1"/>
  <c r="M3020" i="1"/>
  <c r="K3020" i="1"/>
  <c r="I3020" i="1"/>
  <c r="G3020" i="1"/>
  <c r="E3020" i="1"/>
  <c r="C3020" i="1"/>
  <c r="Q3019" i="1"/>
  <c r="Q3018" i="1"/>
  <c r="Q3017" i="1"/>
  <c r="Q3016" i="1"/>
  <c r="O3013" i="1"/>
  <c r="M3013" i="1"/>
  <c r="K3013" i="1"/>
  <c r="I3013" i="1"/>
  <c r="G3013" i="1"/>
  <c r="E3013" i="1"/>
  <c r="C3013" i="1"/>
  <c r="Q3012" i="1"/>
  <c r="Q3011" i="1"/>
  <c r="Q3010" i="1"/>
  <c r="Q3009" i="1"/>
  <c r="Q3001" i="1"/>
  <c r="O3001" i="1"/>
  <c r="M3001" i="1"/>
  <c r="Q3000" i="1"/>
  <c r="O3000" i="1"/>
  <c r="M3000" i="1"/>
  <c r="K3000" i="1"/>
  <c r="G3000" i="1"/>
  <c r="E3000" i="1"/>
  <c r="C3000" i="1"/>
  <c r="M2999" i="1"/>
  <c r="I2999" i="1"/>
  <c r="E2996" i="1"/>
  <c r="E2995" i="1"/>
  <c r="E2994" i="1"/>
  <c r="Q2938" i="1"/>
  <c r="O2938" i="1"/>
  <c r="M2938" i="1"/>
  <c r="Q2937" i="1"/>
  <c r="O2937" i="1"/>
  <c r="M2937" i="1"/>
  <c r="K2937" i="1"/>
  <c r="G2937" i="1"/>
  <c r="E2937" i="1"/>
  <c r="C2937" i="1"/>
  <c r="M2936" i="1"/>
  <c r="I2936" i="1"/>
  <c r="E2933" i="1"/>
  <c r="E2932" i="1"/>
  <c r="E2931" i="1"/>
  <c r="C2886" i="1"/>
  <c r="O2884" i="1"/>
  <c r="O2886" i="1" s="1"/>
  <c r="M2884" i="1"/>
  <c r="K2884" i="1"/>
  <c r="I2884" i="1"/>
  <c r="G2884" i="1"/>
  <c r="E2884" i="1"/>
  <c r="C2884" i="1"/>
  <c r="Q2883" i="1"/>
  <c r="Q2884" i="1" s="1"/>
  <c r="Q2880" i="1"/>
  <c r="Q2886" i="1" s="1"/>
  <c r="O2880" i="1"/>
  <c r="M2880" i="1"/>
  <c r="K2880" i="1"/>
  <c r="I2880" i="1"/>
  <c r="I2886" i="1" s="1"/>
  <c r="G2880" i="1"/>
  <c r="G2886" i="1" s="1"/>
  <c r="E2880" i="1"/>
  <c r="E2886" i="1" s="1"/>
  <c r="C2880" i="1"/>
  <c r="Q2879" i="1"/>
  <c r="Q2878" i="1"/>
  <c r="Q2875" i="1"/>
  <c r="O2875" i="1"/>
  <c r="M2875" i="1"/>
  <c r="Q2874" i="1"/>
  <c r="O2874" i="1"/>
  <c r="M2874" i="1"/>
  <c r="K2874" i="1"/>
  <c r="G2874" i="1"/>
  <c r="E2874" i="1"/>
  <c r="C2874" i="1"/>
  <c r="M2873" i="1"/>
  <c r="I2873" i="1"/>
  <c r="E2870" i="1"/>
  <c r="E2869" i="1"/>
  <c r="E2868" i="1"/>
  <c r="O2824" i="1"/>
  <c r="M2824" i="1"/>
  <c r="K2824" i="1"/>
  <c r="I2824" i="1"/>
  <c r="G2824" i="1"/>
  <c r="E2824" i="1"/>
  <c r="C2824" i="1"/>
  <c r="Q2823" i="1"/>
  <c r="Q2822" i="1"/>
  <c r="Q2821" i="1"/>
  <c r="Q2820" i="1"/>
  <c r="Q2819" i="1"/>
  <c r="Q2818" i="1"/>
  <c r="Q2817" i="1"/>
  <c r="Q2824" i="1" s="1"/>
  <c r="O2814" i="1"/>
  <c r="M2814" i="1"/>
  <c r="K2814" i="1"/>
  <c r="I2814" i="1"/>
  <c r="G2814" i="1"/>
  <c r="E2814" i="1"/>
  <c r="C2814" i="1"/>
  <c r="Q2813" i="1"/>
  <c r="Q2814" i="1" s="1"/>
  <c r="Q2810" i="1"/>
  <c r="O2810" i="1"/>
  <c r="M2810" i="1"/>
  <c r="Q2809" i="1"/>
  <c r="O2809" i="1"/>
  <c r="M2809" i="1"/>
  <c r="K2809" i="1"/>
  <c r="G2809" i="1"/>
  <c r="E2809" i="1"/>
  <c r="C2809" i="1"/>
  <c r="M2808" i="1"/>
  <c r="I2808" i="1"/>
  <c r="E2805" i="1"/>
  <c r="E2804" i="1"/>
  <c r="E2803" i="1"/>
  <c r="O2801" i="1"/>
  <c r="M2801" i="1"/>
  <c r="K2801" i="1"/>
  <c r="I2801" i="1"/>
  <c r="G2801" i="1"/>
  <c r="E2801" i="1"/>
  <c r="C2801" i="1"/>
  <c r="Q2799" i="1"/>
  <c r="Q2801" i="1" s="1"/>
  <c r="O2797" i="1"/>
  <c r="M2797" i="1"/>
  <c r="K2797" i="1"/>
  <c r="I2797" i="1"/>
  <c r="G2797" i="1"/>
  <c r="E2797" i="1"/>
  <c r="C2797" i="1"/>
  <c r="Q2796" i="1"/>
  <c r="Q2795" i="1"/>
  <c r="Q2794" i="1"/>
  <c r="Q2793" i="1"/>
  <c r="Q2792" i="1"/>
  <c r="Q2791" i="1"/>
  <c r="Q2790" i="1"/>
  <c r="Q2789" i="1"/>
  <c r="Q2788" i="1"/>
  <c r="Q2787" i="1"/>
  <c r="Q2786" i="1"/>
  <c r="Q2785" i="1"/>
  <c r="Q2784" i="1"/>
  <c r="Q2783" i="1"/>
  <c r="Q2782" i="1"/>
  <c r="Q2781" i="1"/>
  <c r="Q2780" i="1"/>
  <c r="Q2779" i="1"/>
  <c r="Q2778" i="1"/>
  <c r="Q2777" i="1"/>
  <c r="O2774" i="1"/>
  <c r="M2774" i="1"/>
  <c r="K2774" i="1"/>
  <c r="I2774" i="1"/>
  <c r="G2774" i="1"/>
  <c r="E2774" i="1"/>
  <c r="C2774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O2758" i="1"/>
  <c r="M2758" i="1"/>
  <c r="K2758" i="1"/>
  <c r="I2758" i="1"/>
  <c r="G2758" i="1"/>
  <c r="E2758" i="1"/>
  <c r="C2758" i="1"/>
  <c r="Q2757" i="1"/>
  <c r="Q2756" i="1"/>
  <c r="Q2755" i="1"/>
  <c r="Q2754" i="1"/>
  <c r="Q2753" i="1"/>
  <c r="Q2752" i="1"/>
  <c r="Q2751" i="1"/>
  <c r="Q2750" i="1"/>
  <c r="Q2749" i="1"/>
  <c r="Q2746" i="1"/>
  <c r="O2746" i="1"/>
  <c r="M2746" i="1"/>
  <c r="Q2745" i="1"/>
  <c r="O2745" i="1"/>
  <c r="M2745" i="1"/>
  <c r="K2745" i="1"/>
  <c r="G2745" i="1"/>
  <c r="E2745" i="1"/>
  <c r="C2745" i="1"/>
  <c r="M2744" i="1"/>
  <c r="I2744" i="1"/>
  <c r="E2741" i="1"/>
  <c r="E2740" i="1"/>
  <c r="E2739" i="1"/>
  <c r="O2697" i="1"/>
  <c r="M2697" i="1"/>
  <c r="K2697" i="1"/>
  <c r="I2697" i="1"/>
  <c r="G2697" i="1"/>
  <c r="E2697" i="1"/>
  <c r="C2697" i="1"/>
  <c r="Q2696" i="1"/>
  <c r="Q2695" i="1"/>
  <c r="Q2694" i="1"/>
  <c r="Q2693" i="1"/>
  <c r="Q2692" i="1"/>
  <c r="Q2691" i="1"/>
  <c r="O2688" i="1"/>
  <c r="M2688" i="1"/>
  <c r="K2688" i="1"/>
  <c r="I2688" i="1"/>
  <c r="G2688" i="1"/>
  <c r="E2688" i="1"/>
  <c r="C2688" i="1"/>
  <c r="Q2687" i="1"/>
  <c r="Q2686" i="1"/>
  <c r="Q2688" i="1" s="1"/>
  <c r="Q2683" i="1"/>
  <c r="O2683" i="1"/>
  <c r="M2683" i="1"/>
  <c r="Q2682" i="1"/>
  <c r="O2682" i="1"/>
  <c r="M2682" i="1"/>
  <c r="K2682" i="1"/>
  <c r="G2682" i="1"/>
  <c r="E2682" i="1"/>
  <c r="C2682" i="1"/>
  <c r="M2681" i="1"/>
  <c r="I2681" i="1"/>
  <c r="E2678" i="1"/>
  <c r="E2677" i="1"/>
  <c r="E2676" i="1"/>
  <c r="O2675" i="1"/>
  <c r="M2675" i="1"/>
  <c r="K2675" i="1"/>
  <c r="I2675" i="1"/>
  <c r="G2675" i="1"/>
  <c r="E2675" i="1"/>
  <c r="C2675" i="1"/>
  <c r="Q2674" i="1"/>
  <c r="Q2673" i="1"/>
  <c r="Q2672" i="1"/>
  <c r="O2670" i="1"/>
  <c r="M2670" i="1"/>
  <c r="K2670" i="1"/>
  <c r="I2670" i="1"/>
  <c r="G2670" i="1"/>
  <c r="E2670" i="1"/>
  <c r="C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O2646" i="1"/>
  <c r="O2699" i="1" s="1"/>
  <c r="M2646" i="1"/>
  <c r="I2646" i="1"/>
  <c r="G2646" i="1"/>
  <c r="E2646" i="1"/>
  <c r="C2646" i="1"/>
  <c r="Q2645" i="1"/>
  <c r="Q2644" i="1"/>
  <c r="Q2643" i="1"/>
  <c r="Q2642" i="1"/>
  <c r="K2642" i="1"/>
  <c r="K2646" i="1" s="1"/>
  <c r="Q2641" i="1"/>
  <c r="Q2640" i="1"/>
  <c r="Q2639" i="1"/>
  <c r="Q2638" i="1"/>
  <c r="K2638" i="1"/>
  <c r="Q2637" i="1"/>
  <c r="Q2636" i="1"/>
  <c r="Q2635" i="1"/>
  <c r="Q2634" i="1"/>
  <c r="Q2633" i="1"/>
  <c r="Q2632" i="1"/>
  <c r="Q2631" i="1"/>
  <c r="O2628" i="1"/>
  <c r="M2628" i="1"/>
  <c r="K2628" i="1"/>
  <c r="I2628" i="1"/>
  <c r="G2628" i="1"/>
  <c r="E2628" i="1"/>
  <c r="C2628" i="1"/>
  <c r="C2699" i="1" s="1"/>
  <c r="Q2627" i="1"/>
  <c r="Q2626" i="1"/>
  <c r="Q2625" i="1"/>
  <c r="Q2624" i="1"/>
  <c r="Q2623" i="1"/>
  <c r="Q2622" i="1"/>
  <c r="Q2621" i="1"/>
  <c r="Q2620" i="1"/>
  <c r="Q2619" i="1"/>
  <c r="Q2618" i="1"/>
  <c r="Q2615" i="1"/>
  <c r="O2615" i="1"/>
  <c r="M2615" i="1"/>
  <c r="Q2614" i="1"/>
  <c r="O2614" i="1"/>
  <c r="M2614" i="1"/>
  <c r="K2614" i="1"/>
  <c r="G2614" i="1"/>
  <c r="E2614" i="1"/>
  <c r="C2614" i="1"/>
  <c r="M2613" i="1"/>
  <c r="I2613" i="1"/>
  <c r="E2610" i="1"/>
  <c r="E2609" i="1"/>
  <c r="E2608" i="1"/>
  <c r="M2564" i="1"/>
  <c r="O2562" i="1"/>
  <c r="M2562" i="1"/>
  <c r="K2562" i="1"/>
  <c r="I2562" i="1"/>
  <c r="G2562" i="1"/>
  <c r="E2562" i="1"/>
  <c r="C2562" i="1"/>
  <c r="Q2561" i="1"/>
  <c r="Q2562" i="1" s="1"/>
  <c r="O2558" i="1"/>
  <c r="O2564" i="1" s="1"/>
  <c r="M2558" i="1"/>
  <c r="K2558" i="1"/>
  <c r="I2558" i="1"/>
  <c r="G2558" i="1"/>
  <c r="G2564" i="1" s="1"/>
  <c r="E2558" i="1"/>
  <c r="E2564" i="1" s="1"/>
  <c r="C2558" i="1"/>
  <c r="C2564" i="1" s="1"/>
  <c r="Q2557" i="1"/>
  <c r="Q2556" i="1"/>
  <c r="Q2555" i="1"/>
  <c r="Q2558" i="1" s="1"/>
  <c r="Q2564" i="1" s="1"/>
  <c r="Q2552" i="1"/>
  <c r="O2552" i="1"/>
  <c r="M2552" i="1"/>
  <c r="Q2551" i="1"/>
  <c r="O2551" i="1"/>
  <c r="M2551" i="1"/>
  <c r="K2551" i="1"/>
  <c r="G2551" i="1"/>
  <c r="E2551" i="1"/>
  <c r="C2551" i="1"/>
  <c r="M2550" i="1"/>
  <c r="I2550" i="1"/>
  <c r="E2547" i="1"/>
  <c r="E2546" i="1"/>
  <c r="E2545" i="1"/>
  <c r="O2540" i="1"/>
  <c r="M2540" i="1"/>
  <c r="K2540" i="1"/>
  <c r="I2540" i="1"/>
  <c r="G2540" i="1"/>
  <c r="E2540" i="1"/>
  <c r="C2540" i="1"/>
  <c r="C2542" i="1" s="1"/>
  <c r="Q2539" i="1"/>
  <c r="Q2537" i="1"/>
  <c r="Q2536" i="1"/>
  <c r="Q2534" i="1"/>
  <c r="Q2533" i="1"/>
  <c r="Q2532" i="1"/>
  <c r="O2529" i="1"/>
  <c r="M2529" i="1"/>
  <c r="M2542" i="1" s="1"/>
  <c r="K2529" i="1"/>
  <c r="I2529" i="1"/>
  <c r="G2529" i="1"/>
  <c r="E2529" i="1"/>
  <c r="C2529" i="1"/>
  <c r="Q2528" i="1"/>
  <c r="Q2529" i="1" s="1"/>
  <c r="Q2527" i="1"/>
  <c r="O2524" i="1"/>
  <c r="M2524" i="1"/>
  <c r="K2524" i="1"/>
  <c r="I2524" i="1"/>
  <c r="G2524" i="1"/>
  <c r="E2524" i="1"/>
  <c r="C2524" i="1"/>
  <c r="Q2523" i="1"/>
  <c r="Q2522" i="1"/>
  <c r="Q2521" i="1"/>
  <c r="Q2520" i="1"/>
  <c r="O2517" i="1"/>
  <c r="M2517" i="1"/>
  <c r="K2517" i="1"/>
  <c r="I2517" i="1"/>
  <c r="G2517" i="1"/>
  <c r="E2517" i="1"/>
  <c r="C2517" i="1"/>
  <c r="Q2516" i="1"/>
  <c r="Q2515" i="1"/>
  <c r="Q2514" i="1"/>
  <c r="Q2513" i="1"/>
  <c r="O2510" i="1"/>
  <c r="M2510" i="1"/>
  <c r="K2510" i="1"/>
  <c r="I2510" i="1"/>
  <c r="G2510" i="1"/>
  <c r="E2510" i="1"/>
  <c r="C2510" i="1"/>
  <c r="Q2509" i="1"/>
  <c r="Q2508" i="1"/>
  <c r="Q2507" i="1"/>
  <c r="Q2506" i="1"/>
  <c r="Q2505" i="1"/>
  <c r="Q2504" i="1"/>
  <c r="Q2503" i="1"/>
  <c r="O2498" i="1"/>
  <c r="M2498" i="1"/>
  <c r="K2498" i="1"/>
  <c r="I2498" i="1"/>
  <c r="G2498" i="1"/>
  <c r="E2498" i="1"/>
  <c r="C2498" i="1"/>
  <c r="Q2497" i="1"/>
  <c r="Q2496" i="1"/>
  <c r="Q2495" i="1"/>
  <c r="Q2494" i="1"/>
  <c r="Q2493" i="1"/>
  <c r="Q2492" i="1"/>
  <c r="Q2491" i="1"/>
  <c r="Q2483" i="1"/>
  <c r="O2483" i="1"/>
  <c r="M2483" i="1"/>
  <c r="Q2482" i="1"/>
  <c r="O2482" i="1"/>
  <c r="M2482" i="1"/>
  <c r="K2482" i="1"/>
  <c r="G2482" i="1"/>
  <c r="E2482" i="1"/>
  <c r="C2482" i="1"/>
  <c r="M2481" i="1"/>
  <c r="I2481" i="1"/>
  <c r="E2478" i="1"/>
  <c r="E2477" i="1"/>
  <c r="E2476" i="1"/>
  <c r="Q2423" i="1"/>
  <c r="O2423" i="1"/>
  <c r="M2423" i="1"/>
  <c r="Q2422" i="1"/>
  <c r="O2422" i="1"/>
  <c r="M2422" i="1"/>
  <c r="K2422" i="1"/>
  <c r="G2422" i="1"/>
  <c r="E2422" i="1"/>
  <c r="C2422" i="1"/>
  <c r="M2421" i="1"/>
  <c r="I2421" i="1"/>
  <c r="E2418" i="1"/>
  <c r="E2417" i="1"/>
  <c r="E2416" i="1"/>
  <c r="K2409" i="1"/>
  <c r="K2426" i="1" s="1"/>
  <c r="O2407" i="1"/>
  <c r="M2407" i="1"/>
  <c r="K2407" i="1"/>
  <c r="I2407" i="1"/>
  <c r="G2407" i="1"/>
  <c r="E2407" i="1"/>
  <c r="C2407" i="1"/>
  <c r="Q2406" i="1"/>
  <c r="Q2407" i="1" s="1"/>
  <c r="O2402" i="1"/>
  <c r="O2409" i="1" s="1"/>
  <c r="O2426" i="1" s="1"/>
  <c r="M2402" i="1"/>
  <c r="M2409" i="1" s="1"/>
  <c r="M2426" i="1" s="1"/>
  <c r="K2402" i="1"/>
  <c r="I2402" i="1"/>
  <c r="I2409" i="1" s="1"/>
  <c r="I2426" i="1" s="1"/>
  <c r="G2402" i="1"/>
  <c r="G2409" i="1" s="1"/>
  <c r="G2426" i="1" s="1"/>
  <c r="E2402" i="1"/>
  <c r="E2409" i="1" s="1"/>
  <c r="E2426" i="1" s="1"/>
  <c r="C2402" i="1"/>
  <c r="C2409" i="1" s="1"/>
  <c r="C2426" i="1" s="1"/>
  <c r="Q2401" i="1"/>
  <c r="Q2400" i="1"/>
  <c r="Q2399" i="1"/>
  <c r="Q2398" i="1"/>
  <c r="Q2397" i="1"/>
  <c r="Q2396" i="1"/>
  <c r="Q2395" i="1"/>
  <c r="Q2392" i="1"/>
  <c r="O2392" i="1"/>
  <c r="M2392" i="1"/>
  <c r="Q2391" i="1"/>
  <c r="O2391" i="1"/>
  <c r="M2391" i="1"/>
  <c r="K2391" i="1"/>
  <c r="G2391" i="1"/>
  <c r="E2391" i="1"/>
  <c r="C2391" i="1"/>
  <c r="M2390" i="1"/>
  <c r="I2390" i="1"/>
  <c r="E2387" i="1"/>
  <c r="E2386" i="1"/>
  <c r="E2385" i="1"/>
  <c r="O2361" i="1"/>
  <c r="M2361" i="1"/>
  <c r="K2361" i="1"/>
  <c r="I2361" i="1"/>
  <c r="G2361" i="1"/>
  <c r="E2361" i="1"/>
  <c r="C2361" i="1"/>
  <c r="Q2360" i="1"/>
  <c r="Q2361" i="1" s="1"/>
  <c r="O2357" i="1"/>
  <c r="M2357" i="1"/>
  <c r="M2364" i="1" s="1"/>
  <c r="K2357" i="1"/>
  <c r="K2364" i="1" s="1"/>
  <c r="K2428" i="1" s="1"/>
  <c r="I2357" i="1"/>
  <c r="G2357" i="1"/>
  <c r="G2364" i="1" s="1"/>
  <c r="E2357" i="1"/>
  <c r="C2357" i="1"/>
  <c r="Q2356" i="1"/>
  <c r="Q2355" i="1"/>
  <c r="Q2354" i="1"/>
  <c r="Q2346" i="1"/>
  <c r="O2346" i="1"/>
  <c r="M2346" i="1"/>
  <c r="Q2345" i="1"/>
  <c r="O2345" i="1"/>
  <c r="M2345" i="1"/>
  <c r="K2345" i="1"/>
  <c r="G2345" i="1"/>
  <c r="E2345" i="1"/>
  <c r="C2345" i="1"/>
  <c r="M2344" i="1"/>
  <c r="I2344" i="1"/>
  <c r="E2341" i="1"/>
  <c r="E2340" i="1"/>
  <c r="E2339" i="1"/>
  <c r="Q2318" i="1"/>
  <c r="O2318" i="1"/>
  <c r="M2318" i="1"/>
  <c r="Q2317" i="1"/>
  <c r="O2317" i="1"/>
  <c r="M2317" i="1"/>
  <c r="K2317" i="1"/>
  <c r="G2317" i="1"/>
  <c r="E2317" i="1"/>
  <c r="C2317" i="1"/>
  <c r="M2316" i="1"/>
  <c r="I2316" i="1"/>
  <c r="E2313" i="1"/>
  <c r="E2312" i="1"/>
  <c r="E2311" i="1"/>
  <c r="O2303" i="1"/>
  <c r="M2303" i="1"/>
  <c r="K2303" i="1"/>
  <c r="I2303" i="1"/>
  <c r="G2303" i="1"/>
  <c r="E2303" i="1"/>
  <c r="C2303" i="1"/>
  <c r="Q2302" i="1"/>
  <c r="Q2301" i="1"/>
  <c r="Q2303" i="1" s="1"/>
  <c r="O2299" i="1"/>
  <c r="M2299" i="1"/>
  <c r="K2299" i="1"/>
  <c r="I2299" i="1"/>
  <c r="G2299" i="1"/>
  <c r="E2299" i="1"/>
  <c r="C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O2279" i="1"/>
  <c r="M2279" i="1"/>
  <c r="K2279" i="1"/>
  <c r="I2279" i="1"/>
  <c r="G2279" i="1"/>
  <c r="E2279" i="1"/>
  <c r="C2279" i="1"/>
  <c r="Q2278" i="1"/>
  <c r="Q2277" i="1"/>
  <c r="Q2276" i="1"/>
  <c r="Q2275" i="1"/>
  <c r="Q2274" i="1"/>
  <c r="Q2273" i="1"/>
  <c r="Q2272" i="1"/>
  <c r="Q2271" i="1"/>
  <c r="Q2270" i="1"/>
  <c r="O2267" i="1"/>
  <c r="M2267" i="1"/>
  <c r="K2267" i="1"/>
  <c r="K2305" i="1" s="1"/>
  <c r="I2267" i="1"/>
  <c r="I2305" i="1" s="1"/>
  <c r="G2267" i="1"/>
  <c r="E2267" i="1"/>
  <c r="E2305" i="1" s="1"/>
  <c r="C2267" i="1"/>
  <c r="Q2266" i="1"/>
  <c r="Q2265" i="1"/>
  <c r="Q2264" i="1"/>
  <c r="Q2263" i="1"/>
  <c r="Q2262" i="1"/>
  <c r="Q2261" i="1"/>
  <c r="Q2260" i="1"/>
  <c r="Q2259" i="1"/>
  <c r="Q2256" i="1"/>
  <c r="O2256" i="1"/>
  <c r="M2256" i="1"/>
  <c r="Q2255" i="1"/>
  <c r="O2255" i="1"/>
  <c r="M2255" i="1"/>
  <c r="K2255" i="1"/>
  <c r="G2255" i="1"/>
  <c r="E2255" i="1"/>
  <c r="C2255" i="1"/>
  <c r="M2254" i="1"/>
  <c r="I2254" i="1"/>
  <c r="E2251" i="1"/>
  <c r="E2250" i="1"/>
  <c r="E2249" i="1"/>
  <c r="O2228" i="1"/>
  <c r="M2228" i="1"/>
  <c r="K2228" i="1"/>
  <c r="I2228" i="1"/>
  <c r="G2228" i="1"/>
  <c r="E2228" i="1"/>
  <c r="C2228" i="1"/>
  <c r="Q2227" i="1"/>
  <c r="Q2226" i="1"/>
  <c r="Q2225" i="1"/>
  <c r="Q2224" i="1"/>
  <c r="Q2223" i="1"/>
  <c r="Q2222" i="1"/>
  <c r="Q2221" i="1"/>
  <c r="Q2220" i="1"/>
  <c r="Q2219" i="1"/>
  <c r="Q2218" i="1"/>
  <c r="O2215" i="1"/>
  <c r="M2215" i="1"/>
  <c r="K2215" i="1"/>
  <c r="I2215" i="1"/>
  <c r="G2215" i="1"/>
  <c r="G2230" i="1" s="1"/>
  <c r="E2215" i="1"/>
  <c r="C2215" i="1"/>
  <c r="Q2214" i="1"/>
  <c r="Q2213" i="1"/>
  <c r="Q2212" i="1"/>
  <c r="Q2211" i="1"/>
  <c r="Q2210" i="1"/>
  <c r="Q2209" i="1"/>
  <c r="Q2208" i="1"/>
  <c r="O2205" i="1"/>
  <c r="M2205" i="1"/>
  <c r="K2205" i="1"/>
  <c r="K2230" i="1" s="1"/>
  <c r="I2205" i="1"/>
  <c r="G2205" i="1"/>
  <c r="E2205" i="1"/>
  <c r="E2230" i="1" s="1"/>
  <c r="C2205" i="1"/>
  <c r="Q2204" i="1"/>
  <c r="Q2203" i="1"/>
  <c r="Q2202" i="1"/>
  <c r="Q2201" i="1"/>
  <c r="Q2200" i="1"/>
  <c r="Q2199" i="1"/>
  <c r="Q2198" i="1"/>
  <c r="Q2197" i="1"/>
  <c r="Q2194" i="1"/>
  <c r="O2194" i="1"/>
  <c r="M2194" i="1"/>
  <c r="Q2193" i="1"/>
  <c r="O2193" i="1"/>
  <c r="M2193" i="1"/>
  <c r="K2193" i="1"/>
  <c r="G2193" i="1"/>
  <c r="E2193" i="1"/>
  <c r="C2193" i="1"/>
  <c r="M2192" i="1"/>
  <c r="I2192" i="1"/>
  <c r="E2189" i="1"/>
  <c r="E2188" i="1"/>
  <c r="E2187" i="1"/>
  <c r="O2157" i="1"/>
  <c r="M2157" i="1"/>
  <c r="K2157" i="1"/>
  <c r="I2157" i="1"/>
  <c r="G2157" i="1"/>
  <c r="E2157" i="1"/>
  <c r="C2157" i="1"/>
  <c r="Q2156" i="1"/>
  <c r="Q2155" i="1"/>
  <c r="Q2154" i="1"/>
  <c r="Q2153" i="1"/>
  <c r="Q2152" i="1"/>
  <c r="O2149" i="1"/>
  <c r="M2149" i="1"/>
  <c r="K2149" i="1"/>
  <c r="K2159" i="1" s="1"/>
  <c r="I2149" i="1"/>
  <c r="G2149" i="1"/>
  <c r="E2149" i="1"/>
  <c r="C2149" i="1"/>
  <c r="Q2148" i="1"/>
  <c r="Q2147" i="1"/>
  <c r="Q2146" i="1"/>
  <c r="Q2149" i="1" s="1"/>
  <c r="Q2145" i="1"/>
  <c r="O2142" i="1"/>
  <c r="M2142" i="1"/>
  <c r="M2159" i="1" s="1"/>
  <c r="K2142" i="1"/>
  <c r="I2142" i="1"/>
  <c r="G2142" i="1"/>
  <c r="G2159" i="1" s="1"/>
  <c r="E2142" i="1"/>
  <c r="C2142" i="1"/>
  <c r="Q2141" i="1"/>
  <c r="Q2140" i="1"/>
  <c r="Q2139" i="1"/>
  <c r="Q2138" i="1"/>
  <c r="Q2137" i="1"/>
  <c r="Q2136" i="1"/>
  <c r="Q2135" i="1"/>
  <c r="Q2134" i="1"/>
  <c r="Q2131" i="1"/>
  <c r="O2131" i="1"/>
  <c r="M2131" i="1"/>
  <c r="Q2130" i="1"/>
  <c r="O2130" i="1"/>
  <c r="M2130" i="1"/>
  <c r="K2130" i="1"/>
  <c r="G2130" i="1"/>
  <c r="E2130" i="1"/>
  <c r="C2130" i="1"/>
  <c r="M2129" i="1"/>
  <c r="I2129" i="1"/>
  <c r="E2126" i="1"/>
  <c r="E2125" i="1"/>
  <c r="E2124" i="1"/>
  <c r="O2090" i="1"/>
  <c r="M2090" i="1"/>
  <c r="K2090" i="1"/>
  <c r="I2090" i="1"/>
  <c r="G2090" i="1"/>
  <c r="G2092" i="1" s="1"/>
  <c r="E2090" i="1"/>
  <c r="E2092" i="1" s="1"/>
  <c r="C2090" i="1"/>
  <c r="Q2089" i="1"/>
  <c r="Q2088" i="1"/>
  <c r="Q2090" i="1" s="1"/>
  <c r="O2086" i="1"/>
  <c r="M2086" i="1"/>
  <c r="K2086" i="1"/>
  <c r="I2086" i="1"/>
  <c r="G2086" i="1"/>
  <c r="E2086" i="1"/>
  <c r="C2086" i="1"/>
  <c r="Q2085" i="1"/>
  <c r="Q2084" i="1"/>
  <c r="Q2083" i="1"/>
  <c r="Q2082" i="1"/>
  <c r="Q2081" i="1"/>
  <c r="O2078" i="1"/>
  <c r="O2092" i="1" s="1"/>
  <c r="M2078" i="1"/>
  <c r="M2092" i="1" s="1"/>
  <c r="K2078" i="1"/>
  <c r="K2092" i="1" s="1"/>
  <c r="I2078" i="1"/>
  <c r="G2078" i="1"/>
  <c r="E2078" i="1"/>
  <c r="C2078" i="1"/>
  <c r="C2092" i="1" s="1"/>
  <c r="Q2077" i="1"/>
  <c r="Q2076" i="1"/>
  <c r="Q2075" i="1"/>
  <c r="Q2074" i="1"/>
  <c r="Q2073" i="1"/>
  <c r="Q2072" i="1"/>
  <c r="Q2071" i="1"/>
  <c r="Q2068" i="1"/>
  <c r="O2068" i="1"/>
  <c r="M2068" i="1"/>
  <c r="Q2067" i="1"/>
  <c r="O2067" i="1"/>
  <c r="M2067" i="1"/>
  <c r="K2067" i="1"/>
  <c r="G2067" i="1"/>
  <c r="E2067" i="1"/>
  <c r="C2067" i="1"/>
  <c r="M2066" i="1"/>
  <c r="I2066" i="1"/>
  <c r="E2063" i="1"/>
  <c r="E2062" i="1"/>
  <c r="E2061" i="1"/>
  <c r="Q2017" i="1"/>
  <c r="O2017" i="1"/>
  <c r="M2017" i="1"/>
  <c r="K2017" i="1"/>
  <c r="I2017" i="1"/>
  <c r="G2017" i="1"/>
  <c r="E2017" i="1"/>
  <c r="C2017" i="1"/>
  <c r="Q2016" i="1"/>
  <c r="O2013" i="1"/>
  <c r="M2013" i="1"/>
  <c r="K2013" i="1"/>
  <c r="I2013" i="1"/>
  <c r="G2013" i="1"/>
  <c r="E2013" i="1"/>
  <c r="C2013" i="1"/>
  <c r="Q2012" i="1"/>
  <c r="Q2013" i="1" s="1"/>
  <c r="O2009" i="1"/>
  <c r="M2009" i="1"/>
  <c r="K2009" i="1"/>
  <c r="I2009" i="1"/>
  <c r="G2009" i="1"/>
  <c r="E2009" i="1"/>
  <c r="C2009" i="1"/>
  <c r="Q2008" i="1"/>
  <c r="Q2009" i="1" s="1"/>
  <c r="Q2007" i="1"/>
  <c r="Q2005" i="1"/>
  <c r="O2005" i="1"/>
  <c r="M2005" i="1"/>
  <c r="Q2004" i="1"/>
  <c r="O2004" i="1"/>
  <c r="M2004" i="1"/>
  <c r="K2004" i="1"/>
  <c r="G2004" i="1"/>
  <c r="E2004" i="1"/>
  <c r="C2004" i="1"/>
  <c r="M2003" i="1"/>
  <c r="I2003" i="1"/>
  <c r="E2000" i="1"/>
  <c r="E1999" i="1"/>
  <c r="E1998" i="1"/>
  <c r="O1997" i="1"/>
  <c r="O2020" i="1" s="1"/>
  <c r="M1997" i="1"/>
  <c r="K1997" i="1"/>
  <c r="I1997" i="1"/>
  <c r="G1997" i="1"/>
  <c r="E1997" i="1"/>
  <c r="C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O1970" i="1"/>
  <c r="M1970" i="1"/>
  <c r="K1970" i="1"/>
  <c r="I1970" i="1"/>
  <c r="I2020" i="1" s="1"/>
  <c r="G1970" i="1"/>
  <c r="E1970" i="1"/>
  <c r="C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O1952" i="1"/>
  <c r="M1952" i="1"/>
  <c r="M2020" i="1" s="1"/>
  <c r="K1952" i="1"/>
  <c r="K2020" i="1" s="1"/>
  <c r="I1952" i="1"/>
  <c r="G1952" i="1"/>
  <c r="E1952" i="1"/>
  <c r="E2020" i="1" s="1"/>
  <c r="C1952" i="1"/>
  <c r="Q1951" i="1"/>
  <c r="Q1950" i="1"/>
  <c r="Q1949" i="1"/>
  <c r="Q1948" i="1"/>
  <c r="Q1947" i="1"/>
  <c r="Q1946" i="1"/>
  <c r="Q1945" i="1"/>
  <c r="Q1944" i="1"/>
  <c r="Q1943" i="1"/>
  <c r="Q1940" i="1"/>
  <c r="O1940" i="1"/>
  <c r="M1940" i="1"/>
  <c r="Q1939" i="1"/>
  <c r="O1939" i="1"/>
  <c r="M1939" i="1"/>
  <c r="K1939" i="1"/>
  <c r="G1939" i="1"/>
  <c r="E1939" i="1"/>
  <c r="C1939" i="1"/>
  <c r="M1938" i="1"/>
  <c r="I1938" i="1"/>
  <c r="E1935" i="1"/>
  <c r="E1934" i="1"/>
  <c r="E1933" i="1"/>
  <c r="G1883" i="1"/>
  <c r="O1881" i="1"/>
  <c r="M1881" i="1"/>
  <c r="K1881" i="1"/>
  <c r="I1881" i="1"/>
  <c r="G1881" i="1"/>
  <c r="E1881" i="1"/>
  <c r="C1881" i="1"/>
  <c r="Q1880" i="1"/>
  <c r="Q1879" i="1"/>
  <c r="Q1881" i="1" s="1"/>
  <c r="Q1877" i="1"/>
  <c r="O1877" i="1"/>
  <c r="M1877" i="1"/>
  <c r="Q1876" i="1"/>
  <c r="O1876" i="1"/>
  <c r="M1876" i="1"/>
  <c r="K1876" i="1"/>
  <c r="G1876" i="1"/>
  <c r="E1876" i="1"/>
  <c r="C1876" i="1"/>
  <c r="M1875" i="1"/>
  <c r="I1875" i="1"/>
  <c r="E1872" i="1"/>
  <c r="E1871" i="1"/>
  <c r="E1870" i="1"/>
  <c r="O1865" i="1"/>
  <c r="M1865" i="1"/>
  <c r="K1865" i="1"/>
  <c r="I1865" i="1"/>
  <c r="G1865" i="1"/>
  <c r="E1865" i="1"/>
  <c r="C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O1843" i="1"/>
  <c r="M1843" i="1"/>
  <c r="M1883" i="1" s="1"/>
  <c r="K1843" i="1"/>
  <c r="I1843" i="1"/>
  <c r="G1843" i="1"/>
  <c r="E1843" i="1"/>
  <c r="C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43" i="1" s="1"/>
  <c r="O1827" i="1"/>
  <c r="M1827" i="1"/>
  <c r="K1827" i="1"/>
  <c r="K1883" i="1" s="1"/>
  <c r="I1827" i="1"/>
  <c r="G1827" i="1"/>
  <c r="E1827" i="1"/>
  <c r="E1883" i="1" s="1"/>
  <c r="C1827" i="1"/>
  <c r="Q1826" i="1"/>
  <c r="Q1825" i="1"/>
  <c r="Q1824" i="1"/>
  <c r="Q1823" i="1"/>
  <c r="Q1822" i="1"/>
  <c r="Q1821" i="1"/>
  <c r="Q1820" i="1"/>
  <c r="Q1819" i="1"/>
  <c r="Q1818" i="1"/>
  <c r="Q1817" i="1"/>
  <c r="Q1814" i="1"/>
  <c r="O1814" i="1"/>
  <c r="M1814" i="1"/>
  <c r="Q1813" i="1"/>
  <c r="O1813" i="1"/>
  <c r="M1813" i="1"/>
  <c r="K1813" i="1"/>
  <c r="G1813" i="1"/>
  <c r="E1813" i="1"/>
  <c r="C1813" i="1"/>
  <c r="M1812" i="1"/>
  <c r="I1812" i="1"/>
  <c r="E1809" i="1"/>
  <c r="E1808" i="1"/>
  <c r="E1807" i="1"/>
  <c r="I1798" i="1"/>
  <c r="O1796" i="1"/>
  <c r="M1796" i="1"/>
  <c r="K1796" i="1"/>
  <c r="I1796" i="1"/>
  <c r="G1796" i="1"/>
  <c r="E1796" i="1"/>
  <c r="C1796" i="1"/>
  <c r="Q1794" i="1"/>
  <c r="Q1796" i="1" s="1"/>
  <c r="O1792" i="1"/>
  <c r="M1792" i="1"/>
  <c r="K1792" i="1"/>
  <c r="I1792" i="1"/>
  <c r="G1792" i="1"/>
  <c r="E1792" i="1"/>
  <c r="C1792" i="1"/>
  <c r="Q1791" i="1"/>
  <c r="Q1790" i="1"/>
  <c r="Q1789" i="1"/>
  <c r="Q1788" i="1"/>
  <c r="Q1787" i="1"/>
  <c r="Q1786" i="1"/>
  <c r="Q1785" i="1"/>
  <c r="Q1784" i="1"/>
  <c r="Q1783" i="1"/>
  <c r="Q1782" i="1"/>
  <c r="Q1781" i="1"/>
  <c r="K1781" i="1"/>
  <c r="Q1780" i="1"/>
  <c r="Q1779" i="1"/>
  <c r="Q1778" i="1"/>
  <c r="K1778" i="1"/>
  <c r="Q1777" i="1"/>
  <c r="Q1792" i="1" s="1"/>
  <c r="O1774" i="1"/>
  <c r="M1774" i="1"/>
  <c r="K1774" i="1"/>
  <c r="I1774" i="1"/>
  <c r="G1774" i="1"/>
  <c r="E1774" i="1"/>
  <c r="C1774" i="1"/>
  <c r="Q1773" i="1"/>
  <c r="Q1772" i="1"/>
  <c r="Q1771" i="1"/>
  <c r="Q1770" i="1"/>
  <c r="Q1769" i="1"/>
  <c r="Q1768" i="1"/>
  <c r="Q1767" i="1"/>
  <c r="Q1766" i="1"/>
  <c r="Q1765" i="1"/>
  <c r="Q1764" i="1"/>
  <c r="Q1763" i="1"/>
  <c r="Q1774" i="1" s="1"/>
  <c r="Q1762" i="1"/>
  <c r="O1759" i="1"/>
  <c r="M1759" i="1"/>
  <c r="K1759" i="1"/>
  <c r="I1759" i="1"/>
  <c r="G1759" i="1"/>
  <c r="G1798" i="1" s="1"/>
  <c r="E1759" i="1"/>
  <c r="C1759" i="1"/>
  <c r="Q1758" i="1"/>
  <c r="Q1757" i="1"/>
  <c r="Q1756" i="1"/>
  <c r="Q1755" i="1"/>
  <c r="Q1754" i="1"/>
  <c r="Q1753" i="1"/>
  <c r="Q1752" i="1"/>
  <c r="Q1751" i="1"/>
  <c r="Q1750" i="1"/>
  <c r="Q1747" i="1"/>
  <c r="O1747" i="1"/>
  <c r="M1747" i="1"/>
  <c r="Q1746" i="1"/>
  <c r="O1746" i="1"/>
  <c r="M1746" i="1"/>
  <c r="K1746" i="1"/>
  <c r="G1746" i="1"/>
  <c r="E1746" i="1"/>
  <c r="C1746" i="1"/>
  <c r="M1745" i="1"/>
  <c r="I1745" i="1"/>
  <c r="E1742" i="1"/>
  <c r="E1741" i="1"/>
  <c r="E1740" i="1"/>
  <c r="O1723" i="1"/>
  <c r="M1723" i="1"/>
  <c r="K1723" i="1"/>
  <c r="I1723" i="1"/>
  <c r="G1723" i="1"/>
  <c r="E1723" i="1"/>
  <c r="C1723" i="1"/>
  <c r="Q1722" i="1"/>
  <c r="Q1721" i="1"/>
  <c r="Q1723" i="1" s="1"/>
  <c r="O1719" i="1"/>
  <c r="M1719" i="1"/>
  <c r="K1719" i="1"/>
  <c r="I1719" i="1"/>
  <c r="G1719" i="1"/>
  <c r="E1719" i="1"/>
  <c r="C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O1702" i="1"/>
  <c r="M1702" i="1"/>
  <c r="K1702" i="1"/>
  <c r="I1702" i="1"/>
  <c r="G1702" i="1"/>
  <c r="E1702" i="1"/>
  <c r="C1702" i="1"/>
  <c r="Q1701" i="1"/>
  <c r="Q1700" i="1"/>
  <c r="Q1699" i="1"/>
  <c r="Q1698" i="1"/>
  <c r="Q1697" i="1"/>
  <c r="Q1696" i="1"/>
  <c r="O1693" i="1"/>
  <c r="M1693" i="1"/>
  <c r="M1725" i="1" s="1"/>
  <c r="K1693" i="1"/>
  <c r="K1725" i="1" s="1"/>
  <c r="I1693" i="1"/>
  <c r="G1693" i="1"/>
  <c r="G1725" i="1" s="1"/>
  <c r="E1693" i="1"/>
  <c r="E1725" i="1" s="1"/>
  <c r="C1693" i="1"/>
  <c r="Q1692" i="1"/>
  <c r="Q1691" i="1"/>
  <c r="Q1690" i="1"/>
  <c r="Q1689" i="1"/>
  <c r="Q1688" i="1"/>
  <c r="Q1687" i="1"/>
  <c r="Q1686" i="1"/>
  <c r="Q1683" i="1"/>
  <c r="O1683" i="1"/>
  <c r="M1683" i="1"/>
  <c r="Q1682" i="1"/>
  <c r="O1682" i="1"/>
  <c r="M1682" i="1"/>
  <c r="K1682" i="1"/>
  <c r="G1682" i="1"/>
  <c r="E1682" i="1"/>
  <c r="C1682" i="1"/>
  <c r="M1681" i="1"/>
  <c r="I1681" i="1"/>
  <c r="E1678" i="1"/>
  <c r="E1677" i="1"/>
  <c r="E1676" i="1"/>
  <c r="O1628" i="1"/>
  <c r="O1630" i="1" s="1"/>
  <c r="M1628" i="1"/>
  <c r="M1630" i="1" s="1"/>
  <c r="K1628" i="1"/>
  <c r="K1630" i="1" s="1"/>
  <c r="I1628" i="1"/>
  <c r="I1630" i="1" s="1"/>
  <c r="G1628" i="1"/>
  <c r="G1630" i="1" s="1"/>
  <c r="E1628" i="1"/>
  <c r="E1630" i="1" s="1"/>
  <c r="C1628" i="1"/>
  <c r="C1630" i="1" s="1"/>
  <c r="Q1627" i="1"/>
  <c r="Q1626" i="1"/>
  <c r="Q1625" i="1"/>
  <c r="Q1624" i="1"/>
  <c r="Q1623" i="1"/>
  <c r="Q1622" i="1"/>
  <c r="Q1619" i="1"/>
  <c r="O1619" i="1"/>
  <c r="M1619" i="1"/>
  <c r="Q1618" i="1"/>
  <c r="O1618" i="1"/>
  <c r="M1618" i="1"/>
  <c r="K1618" i="1"/>
  <c r="G1618" i="1"/>
  <c r="E1618" i="1"/>
  <c r="C1618" i="1"/>
  <c r="M1617" i="1"/>
  <c r="I1617" i="1"/>
  <c r="E1614" i="1"/>
  <c r="E1613" i="1"/>
  <c r="E1612" i="1"/>
  <c r="O1609" i="1"/>
  <c r="M1609" i="1"/>
  <c r="K1609" i="1"/>
  <c r="I1609" i="1"/>
  <c r="G1609" i="1"/>
  <c r="E1609" i="1"/>
  <c r="C1609" i="1"/>
  <c r="Q1608" i="1"/>
  <c r="Q1607" i="1"/>
  <c r="Q1609" i="1" s="1"/>
  <c r="O1605" i="1"/>
  <c r="M1605" i="1"/>
  <c r="K1605" i="1"/>
  <c r="I1605" i="1"/>
  <c r="G1605" i="1"/>
  <c r="E1605" i="1"/>
  <c r="E1611" i="1" s="1"/>
  <c r="C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605" i="1" s="1"/>
  <c r="Q1587" i="1"/>
  <c r="Q1586" i="1"/>
  <c r="O1583" i="1"/>
  <c r="M1583" i="1"/>
  <c r="K1583" i="1"/>
  <c r="I1583" i="1"/>
  <c r="G1583" i="1"/>
  <c r="E1583" i="1"/>
  <c r="C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O1566" i="1"/>
  <c r="O1611" i="1" s="1"/>
  <c r="M1566" i="1"/>
  <c r="M1611" i="1" s="1"/>
  <c r="K1566" i="1"/>
  <c r="K1611" i="1" s="1"/>
  <c r="I1566" i="1"/>
  <c r="G1566" i="1"/>
  <c r="E1566" i="1"/>
  <c r="C1566" i="1"/>
  <c r="C1611" i="1" s="1"/>
  <c r="Q1565" i="1"/>
  <c r="Q1564" i="1"/>
  <c r="Q1563" i="1"/>
  <c r="Q1562" i="1"/>
  <c r="Q1561" i="1"/>
  <c r="Q1560" i="1"/>
  <c r="Q1559" i="1"/>
  <c r="Q1558" i="1"/>
  <c r="Q1557" i="1"/>
  <c r="Q1554" i="1"/>
  <c r="O1554" i="1"/>
  <c r="M1554" i="1"/>
  <c r="Q1553" i="1"/>
  <c r="O1553" i="1"/>
  <c r="M1553" i="1"/>
  <c r="K1553" i="1"/>
  <c r="G1553" i="1"/>
  <c r="E1553" i="1"/>
  <c r="C1553" i="1"/>
  <c r="M1552" i="1"/>
  <c r="I1552" i="1"/>
  <c r="E1549" i="1"/>
  <c r="E1548" i="1"/>
  <c r="E1547" i="1"/>
  <c r="O1514" i="1"/>
  <c r="M1514" i="1"/>
  <c r="K1514" i="1"/>
  <c r="I1514" i="1"/>
  <c r="G1514" i="1"/>
  <c r="E1514" i="1"/>
  <c r="C1514" i="1"/>
  <c r="Q1512" i="1"/>
  <c r="Q1514" i="1" s="1"/>
  <c r="O1510" i="1"/>
  <c r="M1510" i="1"/>
  <c r="K1510" i="1"/>
  <c r="I1510" i="1"/>
  <c r="G1510" i="1"/>
  <c r="E1510" i="1"/>
  <c r="C1510" i="1"/>
  <c r="Q1509" i="1"/>
  <c r="Q1508" i="1"/>
  <c r="Q1507" i="1"/>
  <c r="Q1506" i="1"/>
  <c r="Q1505" i="1"/>
  <c r="Q1504" i="1"/>
  <c r="Q1503" i="1"/>
  <c r="O1500" i="1"/>
  <c r="M1500" i="1"/>
  <c r="M1516" i="1" s="1"/>
  <c r="K1500" i="1"/>
  <c r="K1516" i="1" s="1"/>
  <c r="I1500" i="1"/>
  <c r="G1500" i="1"/>
  <c r="G1516" i="1" s="1"/>
  <c r="E1500" i="1"/>
  <c r="C1500" i="1"/>
  <c r="Q1499" i="1"/>
  <c r="Q1498" i="1"/>
  <c r="Q1497" i="1"/>
  <c r="Q1496" i="1"/>
  <c r="Q1495" i="1"/>
  <c r="Q1494" i="1"/>
  <c r="O1491" i="1"/>
  <c r="M1491" i="1"/>
  <c r="K1491" i="1"/>
  <c r="I1491" i="1"/>
  <c r="G1491" i="1"/>
  <c r="E1491" i="1"/>
  <c r="C1491" i="1"/>
  <c r="Q1490" i="1"/>
  <c r="Q1489" i="1"/>
  <c r="Q1488" i="1"/>
  <c r="Q1487" i="1"/>
  <c r="Q1486" i="1"/>
  <c r="Q1485" i="1"/>
  <c r="Q1484" i="1"/>
  <c r="Q1483" i="1"/>
  <c r="Q1482" i="1"/>
  <c r="Q1481" i="1"/>
  <c r="Q1478" i="1"/>
  <c r="O1478" i="1"/>
  <c r="M1478" i="1"/>
  <c r="Q1477" i="1"/>
  <c r="O1477" i="1"/>
  <c r="M1477" i="1"/>
  <c r="K1477" i="1"/>
  <c r="G1477" i="1"/>
  <c r="E1477" i="1"/>
  <c r="C1477" i="1"/>
  <c r="M1476" i="1"/>
  <c r="I1476" i="1"/>
  <c r="E1473" i="1"/>
  <c r="E1472" i="1"/>
  <c r="E1471" i="1"/>
  <c r="O1468" i="1"/>
  <c r="M1468" i="1"/>
  <c r="K1468" i="1"/>
  <c r="I1468" i="1"/>
  <c r="G1468" i="1"/>
  <c r="E1468" i="1"/>
  <c r="C1468" i="1"/>
  <c r="Q1467" i="1"/>
  <c r="Q1466" i="1"/>
  <c r="O1464" i="1"/>
  <c r="M1464" i="1"/>
  <c r="K1464" i="1"/>
  <c r="I1464" i="1"/>
  <c r="G1464" i="1"/>
  <c r="E1464" i="1"/>
  <c r="C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O1440" i="1"/>
  <c r="M1440" i="1"/>
  <c r="K1440" i="1"/>
  <c r="I1440" i="1"/>
  <c r="G1440" i="1"/>
  <c r="E1440" i="1"/>
  <c r="C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O1424" i="1"/>
  <c r="M1424" i="1"/>
  <c r="K1424" i="1"/>
  <c r="I1424" i="1"/>
  <c r="I1469" i="1" s="1"/>
  <c r="G1424" i="1"/>
  <c r="G1469" i="1" s="1"/>
  <c r="E1424" i="1"/>
  <c r="C1424" i="1"/>
  <c r="Q1423" i="1"/>
  <c r="Q1422" i="1"/>
  <c r="Q1421" i="1"/>
  <c r="Q1420" i="1"/>
  <c r="Q1419" i="1"/>
  <c r="Q1418" i="1"/>
  <c r="Q1417" i="1"/>
  <c r="Q1416" i="1"/>
  <c r="Q1415" i="1"/>
  <c r="Q1414" i="1"/>
  <c r="Q1424" i="1" s="1"/>
  <c r="Q1411" i="1"/>
  <c r="O1411" i="1"/>
  <c r="M1411" i="1"/>
  <c r="Q1410" i="1"/>
  <c r="O1410" i="1"/>
  <c r="M1410" i="1"/>
  <c r="K1410" i="1"/>
  <c r="G1410" i="1"/>
  <c r="E1410" i="1"/>
  <c r="C1410" i="1"/>
  <c r="M1409" i="1"/>
  <c r="I1409" i="1"/>
  <c r="E1406" i="1"/>
  <c r="E1405" i="1"/>
  <c r="E1404" i="1"/>
  <c r="O1375" i="1"/>
  <c r="M1375" i="1"/>
  <c r="K1375" i="1"/>
  <c r="I1375" i="1"/>
  <c r="G1375" i="1"/>
  <c r="E1375" i="1"/>
  <c r="C1375" i="1"/>
  <c r="Q1374" i="1"/>
  <c r="Q1373" i="1"/>
  <c r="Q1372" i="1"/>
  <c r="Q1371" i="1"/>
  <c r="Q1370" i="1"/>
  <c r="Q1369" i="1"/>
  <c r="O1366" i="1"/>
  <c r="M1366" i="1"/>
  <c r="M1377" i="1" s="1"/>
  <c r="K1366" i="1"/>
  <c r="I1366" i="1"/>
  <c r="I1377" i="1" s="1"/>
  <c r="G1366" i="1"/>
  <c r="E1366" i="1"/>
  <c r="C1366" i="1"/>
  <c r="Q1365" i="1"/>
  <c r="Q1364" i="1"/>
  <c r="Q1363" i="1"/>
  <c r="Q1362" i="1"/>
  <c r="O1359" i="1"/>
  <c r="M1359" i="1"/>
  <c r="K1359" i="1"/>
  <c r="K1377" i="1" s="1"/>
  <c r="I1359" i="1"/>
  <c r="G1359" i="1"/>
  <c r="E1359" i="1"/>
  <c r="E1377" i="1" s="1"/>
  <c r="C1359" i="1"/>
  <c r="Q1358" i="1"/>
  <c r="Q1357" i="1"/>
  <c r="Q1356" i="1"/>
  <c r="Q1355" i="1"/>
  <c r="Q1354" i="1"/>
  <c r="Q1353" i="1"/>
  <c r="Q1352" i="1"/>
  <c r="Q1351" i="1"/>
  <c r="Q1359" i="1" s="1"/>
  <c r="Q1348" i="1"/>
  <c r="O1348" i="1"/>
  <c r="M1348" i="1"/>
  <c r="Q1347" i="1"/>
  <c r="O1347" i="1"/>
  <c r="M1347" i="1"/>
  <c r="K1347" i="1"/>
  <c r="G1347" i="1"/>
  <c r="E1347" i="1"/>
  <c r="C1347" i="1"/>
  <c r="M1346" i="1"/>
  <c r="I1346" i="1"/>
  <c r="E1343" i="1"/>
  <c r="E1342" i="1"/>
  <c r="E1341" i="1"/>
  <c r="O1317" i="1"/>
  <c r="M1317" i="1"/>
  <c r="K1317" i="1"/>
  <c r="I1317" i="1"/>
  <c r="G1317" i="1"/>
  <c r="E1317" i="1"/>
  <c r="C1317" i="1"/>
  <c r="Q1316" i="1"/>
  <c r="Q1315" i="1"/>
  <c r="Q1317" i="1" s="1"/>
  <c r="O1313" i="1"/>
  <c r="M1313" i="1"/>
  <c r="K1313" i="1"/>
  <c r="I1313" i="1"/>
  <c r="G1313" i="1"/>
  <c r="E1313" i="1"/>
  <c r="C1313" i="1"/>
  <c r="Q1312" i="1"/>
  <c r="Q1311" i="1"/>
  <c r="Q1310" i="1"/>
  <c r="Q1309" i="1"/>
  <c r="Q1308" i="1"/>
  <c r="Q1307" i="1"/>
  <c r="Q1306" i="1"/>
  <c r="Q1305" i="1"/>
  <c r="O1302" i="1"/>
  <c r="M1302" i="1"/>
  <c r="K1302" i="1"/>
  <c r="I1302" i="1"/>
  <c r="G1302" i="1"/>
  <c r="E1302" i="1"/>
  <c r="C1302" i="1"/>
  <c r="Q1301" i="1"/>
  <c r="Q1300" i="1"/>
  <c r="Q1299" i="1"/>
  <c r="Q1298" i="1"/>
  <c r="O1295" i="1"/>
  <c r="M1295" i="1"/>
  <c r="K1295" i="1"/>
  <c r="K1319" i="1" s="1"/>
  <c r="I1295" i="1"/>
  <c r="G1295" i="1"/>
  <c r="E1295" i="1"/>
  <c r="E1319" i="1" s="1"/>
  <c r="C1295" i="1"/>
  <c r="Q1294" i="1"/>
  <c r="Q1293" i="1"/>
  <c r="Q1292" i="1"/>
  <c r="Q1291" i="1"/>
  <c r="Q1290" i="1"/>
  <c r="Q1289" i="1"/>
  <c r="Q1288" i="1"/>
  <c r="Q1287" i="1"/>
  <c r="Q1295" i="1" s="1"/>
  <c r="Q1286" i="1"/>
  <c r="Q1283" i="1"/>
  <c r="O1283" i="1"/>
  <c r="M1283" i="1"/>
  <c r="Q1282" i="1"/>
  <c r="O1282" i="1"/>
  <c r="M1282" i="1"/>
  <c r="K1282" i="1"/>
  <c r="G1282" i="1"/>
  <c r="E1282" i="1"/>
  <c r="C1282" i="1"/>
  <c r="M1281" i="1"/>
  <c r="I1281" i="1"/>
  <c r="E1278" i="1"/>
  <c r="E1277" i="1"/>
  <c r="E1276" i="1"/>
  <c r="O1260" i="1"/>
  <c r="M1260" i="1"/>
  <c r="K1260" i="1"/>
  <c r="I1260" i="1"/>
  <c r="G1260" i="1"/>
  <c r="E1260" i="1"/>
  <c r="C1260" i="1"/>
  <c r="Q1259" i="1"/>
  <c r="Q1258" i="1"/>
  <c r="O1256" i="1"/>
  <c r="M1256" i="1"/>
  <c r="K1256" i="1"/>
  <c r="I1256" i="1"/>
  <c r="G1256" i="1"/>
  <c r="E1256" i="1"/>
  <c r="C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O1240" i="1"/>
  <c r="M1240" i="1"/>
  <c r="K1240" i="1"/>
  <c r="I1240" i="1"/>
  <c r="G1240" i="1"/>
  <c r="E1240" i="1"/>
  <c r="C1240" i="1"/>
  <c r="Q1239" i="1"/>
  <c r="Q1238" i="1"/>
  <c r="Q1237" i="1"/>
  <c r="Q1236" i="1"/>
  <c r="Q1235" i="1"/>
  <c r="Q1234" i="1"/>
  <c r="Q1233" i="1"/>
  <c r="Q1232" i="1"/>
  <c r="Q1231" i="1"/>
  <c r="Q1230" i="1"/>
  <c r="O1227" i="1"/>
  <c r="O1262" i="1" s="1"/>
  <c r="M1227" i="1"/>
  <c r="K1227" i="1"/>
  <c r="I1227" i="1"/>
  <c r="I1262" i="1" s="1"/>
  <c r="G1227" i="1"/>
  <c r="E1227" i="1"/>
  <c r="C1227" i="1"/>
  <c r="C1262" i="1" s="1"/>
  <c r="Q1226" i="1"/>
  <c r="Q1225" i="1"/>
  <c r="Q1224" i="1"/>
  <c r="Q1223" i="1"/>
  <c r="Q1222" i="1"/>
  <c r="Q1221" i="1"/>
  <c r="Q1220" i="1"/>
  <c r="Q1217" i="1"/>
  <c r="O1217" i="1"/>
  <c r="M1217" i="1"/>
  <c r="Q1216" i="1"/>
  <c r="O1216" i="1"/>
  <c r="M1216" i="1"/>
  <c r="K1216" i="1"/>
  <c r="G1216" i="1"/>
  <c r="E1216" i="1"/>
  <c r="C1216" i="1"/>
  <c r="M1215" i="1"/>
  <c r="I1215" i="1"/>
  <c r="E1212" i="1"/>
  <c r="E1211" i="1"/>
  <c r="E1210" i="1"/>
  <c r="O1158" i="1"/>
  <c r="M1158" i="1"/>
  <c r="K1158" i="1"/>
  <c r="I1158" i="1"/>
  <c r="G1158" i="1"/>
  <c r="E1158" i="1"/>
  <c r="C1158" i="1"/>
  <c r="Q1157" i="1"/>
  <c r="Q1156" i="1"/>
  <c r="Q1154" i="1"/>
  <c r="O1154" i="1"/>
  <c r="M1154" i="1"/>
  <c r="Q1153" i="1"/>
  <c r="O1153" i="1"/>
  <c r="M1153" i="1"/>
  <c r="K1153" i="1"/>
  <c r="G1153" i="1"/>
  <c r="E1153" i="1"/>
  <c r="C1153" i="1"/>
  <c r="M1152" i="1"/>
  <c r="I1152" i="1"/>
  <c r="E1149" i="1"/>
  <c r="E1148" i="1"/>
  <c r="E1147" i="1"/>
  <c r="O1143" i="1"/>
  <c r="M1143" i="1"/>
  <c r="K1143" i="1"/>
  <c r="I1143" i="1"/>
  <c r="G1143" i="1"/>
  <c r="E1143" i="1"/>
  <c r="C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O1119" i="1"/>
  <c r="K1119" i="1"/>
  <c r="I1119" i="1"/>
  <c r="G1119" i="1"/>
  <c r="E1119" i="1"/>
  <c r="C1119" i="1"/>
  <c r="Q1118" i="1"/>
  <c r="Q1117" i="1"/>
  <c r="Q1116" i="1"/>
  <c r="Q1115" i="1"/>
  <c r="Q1114" i="1"/>
  <c r="Q1113" i="1"/>
  <c r="Q1112" i="1"/>
  <c r="Q1111" i="1"/>
  <c r="Q1110" i="1"/>
  <c r="M1109" i="1"/>
  <c r="M1119" i="1" s="1"/>
  <c r="Q1108" i="1"/>
  <c r="Q1107" i="1"/>
  <c r="Q1106" i="1"/>
  <c r="Q1105" i="1"/>
  <c r="M1102" i="1"/>
  <c r="K1102" i="1"/>
  <c r="K1160" i="1" s="1"/>
  <c r="I1102" i="1"/>
  <c r="G1102" i="1"/>
  <c r="E1102" i="1"/>
  <c r="E1160" i="1" s="1"/>
  <c r="C1102" i="1"/>
  <c r="O1101" i="1"/>
  <c r="Q1101" i="1" s="1"/>
  <c r="Q1100" i="1"/>
  <c r="Q1099" i="1"/>
  <c r="Q1098" i="1"/>
  <c r="O1098" i="1"/>
  <c r="Q1097" i="1"/>
  <c r="Q1096" i="1"/>
  <c r="Q1095" i="1"/>
  <c r="Q1094" i="1"/>
  <c r="O1093" i="1"/>
  <c r="O1102" i="1" s="1"/>
  <c r="O1160" i="1" s="1"/>
  <c r="Q1090" i="1"/>
  <c r="O1090" i="1"/>
  <c r="M1090" i="1"/>
  <c r="Q1089" i="1"/>
  <c r="O1089" i="1"/>
  <c r="M1089" i="1"/>
  <c r="K1089" i="1"/>
  <c r="G1089" i="1"/>
  <c r="E1089" i="1"/>
  <c r="C1089" i="1"/>
  <c r="M1088" i="1"/>
  <c r="I1088" i="1"/>
  <c r="E1085" i="1"/>
  <c r="E1084" i="1"/>
  <c r="E1083" i="1"/>
  <c r="O1036" i="1"/>
  <c r="M1036" i="1"/>
  <c r="K1036" i="1"/>
  <c r="I1036" i="1"/>
  <c r="G1036" i="1"/>
  <c r="E1036" i="1"/>
  <c r="C1036" i="1"/>
  <c r="Q1035" i="1"/>
  <c r="Q1034" i="1"/>
  <c r="Q1031" i="1"/>
  <c r="Q1030" i="1"/>
  <c r="Q1029" i="1"/>
  <c r="Q1027" i="1"/>
  <c r="O1027" i="1"/>
  <c r="M1027" i="1"/>
  <c r="Q1026" i="1"/>
  <c r="O1026" i="1"/>
  <c r="M1026" i="1"/>
  <c r="K1026" i="1"/>
  <c r="K1032" i="1" s="1"/>
  <c r="G1026" i="1"/>
  <c r="G1032" i="1" s="1"/>
  <c r="E1026" i="1"/>
  <c r="C1026" i="1"/>
  <c r="C1032" i="1" s="1"/>
  <c r="M1025" i="1"/>
  <c r="M1032" i="1" s="1"/>
  <c r="I1025" i="1"/>
  <c r="I1032" i="1" s="1"/>
  <c r="E1022" i="1"/>
  <c r="E1021" i="1"/>
  <c r="E1020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O993" i="1"/>
  <c r="M993" i="1"/>
  <c r="K993" i="1"/>
  <c r="I993" i="1"/>
  <c r="G993" i="1"/>
  <c r="E993" i="1"/>
  <c r="C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O974" i="1"/>
  <c r="M974" i="1"/>
  <c r="K974" i="1"/>
  <c r="K1038" i="1" s="1"/>
  <c r="I974" i="1"/>
  <c r="G974" i="1"/>
  <c r="E974" i="1"/>
  <c r="C974" i="1"/>
  <c r="Q973" i="1"/>
  <c r="Q972" i="1"/>
  <c r="Q971" i="1"/>
  <c r="Q970" i="1"/>
  <c r="Q969" i="1"/>
  <c r="Q968" i="1"/>
  <c r="Q967" i="1"/>
  <c r="Q966" i="1"/>
  <c r="Q965" i="1"/>
  <c r="Q962" i="1"/>
  <c r="O962" i="1"/>
  <c r="M962" i="1"/>
  <c r="Q961" i="1"/>
  <c r="O961" i="1"/>
  <c r="M961" i="1"/>
  <c r="K961" i="1"/>
  <c r="G961" i="1"/>
  <c r="E961" i="1"/>
  <c r="C961" i="1"/>
  <c r="M960" i="1"/>
  <c r="I960" i="1"/>
  <c r="E957" i="1"/>
  <c r="E956" i="1"/>
  <c r="E955" i="1"/>
  <c r="O940" i="1"/>
  <c r="M940" i="1"/>
  <c r="K940" i="1"/>
  <c r="I940" i="1"/>
  <c r="G940" i="1"/>
  <c r="E940" i="1"/>
  <c r="C940" i="1"/>
  <c r="Q939" i="1"/>
  <c r="Q938" i="1"/>
  <c r="O936" i="1"/>
  <c r="M936" i="1"/>
  <c r="K936" i="1"/>
  <c r="I936" i="1"/>
  <c r="G936" i="1"/>
  <c r="E936" i="1"/>
  <c r="C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O919" i="1"/>
  <c r="M919" i="1"/>
  <c r="K919" i="1"/>
  <c r="I919" i="1"/>
  <c r="G919" i="1"/>
  <c r="E919" i="1"/>
  <c r="C919" i="1"/>
  <c r="Q918" i="1"/>
  <c r="Q917" i="1"/>
  <c r="Q916" i="1"/>
  <c r="Q915" i="1"/>
  <c r="Q914" i="1"/>
  <c r="Q913" i="1"/>
  <c r="O910" i="1"/>
  <c r="O942" i="1" s="1"/>
  <c r="M910" i="1"/>
  <c r="K910" i="1"/>
  <c r="I910" i="1"/>
  <c r="I942" i="1" s="1"/>
  <c r="G910" i="1"/>
  <c r="E910" i="1"/>
  <c r="C910" i="1"/>
  <c r="C942" i="1" s="1"/>
  <c r="Q909" i="1"/>
  <c r="Q908" i="1"/>
  <c r="Q907" i="1"/>
  <c r="Q906" i="1"/>
  <c r="Q905" i="1"/>
  <c r="Q904" i="1"/>
  <c r="Q903" i="1"/>
  <c r="Q900" i="1"/>
  <c r="O900" i="1"/>
  <c r="M900" i="1"/>
  <c r="Q899" i="1"/>
  <c r="O899" i="1"/>
  <c r="M899" i="1"/>
  <c r="K899" i="1"/>
  <c r="G899" i="1"/>
  <c r="E899" i="1"/>
  <c r="C899" i="1"/>
  <c r="M898" i="1"/>
  <c r="I898" i="1"/>
  <c r="E895" i="1"/>
  <c r="E894" i="1"/>
  <c r="E893" i="1"/>
  <c r="O846" i="1"/>
  <c r="M846" i="1"/>
  <c r="K846" i="1"/>
  <c r="I846" i="1"/>
  <c r="G846" i="1"/>
  <c r="E846" i="1"/>
  <c r="C846" i="1"/>
  <c r="Q845" i="1"/>
  <c r="Q844" i="1"/>
  <c r="O842" i="1"/>
  <c r="M842" i="1"/>
  <c r="K842" i="1"/>
  <c r="I842" i="1"/>
  <c r="G842" i="1"/>
  <c r="E842" i="1"/>
  <c r="C842" i="1"/>
  <c r="Q841" i="1"/>
  <c r="Q840" i="1"/>
  <c r="Q839" i="1"/>
  <c r="Q837" i="1"/>
  <c r="O837" i="1"/>
  <c r="M837" i="1"/>
  <c r="Q836" i="1"/>
  <c r="O836" i="1"/>
  <c r="M836" i="1"/>
  <c r="K836" i="1"/>
  <c r="G836" i="1"/>
  <c r="E836" i="1"/>
  <c r="C836" i="1"/>
  <c r="M835" i="1"/>
  <c r="I835" i="1"/>
  <c r="E832" i="1"/>
  <c r="E831" i="1"/>
  <c r="E830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42" i="1" s="1"/>
  <c r="O802" i="1"/>
  <c r="M802" i="1"/>
  <c r="K802" i="1"/>
  <c r="I802" i="1"/>
  <c r="G802" i="1"/>
  <c r="E802" i="1"/>
  <c r="C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M785" i="1"/>
  <c r="K785" i="1"/>
  <c r="K848" i="1" s="1"/>
  <c r="I785" i="1"/>
  <c r="G785" i="1"/>
  <c r="E785" i="1"/>
  <c r="C785" i="1"/>
  <c r="O784" i="1"/>
  <c r="Q784" i="1" s="1"/>
  <c r="O783" i="1"/>
  <c r="Q783" i="1" s="1"/>
  <c r="Q782" i="1"/>
  <c r="O782" i="1"/>
  <c r="O781" i="1"/>
  <c r="Q781" i="1" s="1"/>
  <c r="O780" i="1"/>
  <c r="Q780" i="1" s="1"/>
  <c r="Q779" i="1"/>
  <c r="Q778" i="1"/>
  <c r="O777" i="1"/>
  <c r="O785" i="1" s="1"/>
  <c r="Q774" i="1"/>
  <c r="O774" i="1"/>
  <c r="M774" i="1"/>
  <c r="Q773" i="1"/>
  <c r="O773" i="1"/>
  <c r="M773" i="1"/>
  <c r="K773" i="1"/>
  <c r="G773" i="1"/>
  <c r="E773" i="1"/>
  <c r="C773" i="1"/>
  <c r="M772" i="1"/>
  <c r="I772" i="1"/>
  <c r="E769" i="1"/>
  <c r="E768" i="1"/>
  <c r="E767" i="1"/>
  <c r="O742" i="1"/>
  <c r="M742" i="1"/>
  <c r="K742" i="1"/>
  <c r="I742" i="1"/>
  <c r="G742" i="1"/>
  <c r="E742" i="1"/>
  <c r="C742" i="1"/>
  <c r="Q741" i="1"/>
  <c r="Q740" i="1"/>
  <c r="Q739" i="1"/>
  <c r="Q738" i="1"/>
  <c r="Q737" i="1"/>
  <c r="Q736" i="1"/>
  <c r="Q735" i="1"/>
  <c r="O732" i="1"/>
  <c r="M732" i="1"/>
  <c r="K732" i="1"/>
  <c r="I732" i="1"/>
  <c r="G732" i="1"/>
  <c r="E732" i="1"/>
  <c r="C732" i="1"/>
  <c r="Q731" i="1"/>
  <c r="Q730" i="1"/>
  <c r="Q729" i="1"/>
  <c r="Q728" i="1"/>
  <c r="Q727" i="1"/>
  <c r="Q726" i="1"/>
  <c r="Q725" i="1"/>
  <c r="Q724" i="1"/>
  <c r="O721" i="1"/>
  <c r="M721" i="1"/>
  <c r="K721" i="1"/>
  <c r="K744" i="1" s="1"/>
  <c r="I721" i="1"/>
  <c r="I744" i="1" s="1"/>
  <c r="G721" i="1"/>
  <c r="E721" i="1"/>
  <c r="C721" i="1"/>
  <c r="Q720" i="1"/>
  <c r="Q719" i="1"/>
  <c r="Q718" i="1"/>
  <c r="Q717" i="1"/>
  <c r="Q716" i="1"/>
  <c r="Q715" i="1"/>
  <c r="Q712" i="1"/>
  <c r="O712" i="1"/>
  <c r="M712" i="1"/>
  <c r="Q711" i="1"/>
  <c r="O711" i="1"/>
  <c r="M711" i="1"/>
  <c r="K711" i="1"/>
  <c r="G711" i="1"/>
  <c r="E711" i="1"/>
  <c r="C711" i="1"/>
  <c r="M710" i="1"/>
  <c r="I710" i="1"/>
  <c r="E706" i="1"/>
  <c r="E705" i="1"/>
  <c r="E704" i="1"/>
  <c r="E703" i="1"/>
  <c r="O702" i="1"/>
  <c r="M702" i="1"/>
  <c r="K702" i="1"/>
  <c r="I702" i="1"/>
  <c r="G702" i="1"/>
  <c r="E702" i="1"/>
  <c r="C702" i="1"/>
  <c r="Q701" i="1"/>
  <c r="Q702" i="1" s="1"/>
  <c r="O698" i="1"/>
  <c r="M698" i="1"/>
  <c r="K698" i="1"/>
  <c r="I698" i="1"/>
  <c r="G698" i="1"/>
  <c r="E698" i="1"/>
  <c r="C698" i="1"/>
  <c r="Q697" i="1"/>
  <c r="Q698" i="1" s="1"/>
  <c r="Q696" i="1"/>
  <c r="O694" i="1"/>
  <c r="M694" i="1"/>
  <c r="K694" i="1"/>
  <c r="I694" i="1"/>
  <c r="G694" i="1"/>
  <c r="E694" i="1"/>
  <c r="C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O673" i="1"/>
  <c r="M673" i="1"/>
  <c r="K673" i="1"/>
  <c r="I673" i="1"/>
  <c r="G673" i="1"/>
  <c r="E673" i="1"/>
  <c r="C673" i="1"/>
  <c r="Q672" i="1"/>
  <c r="Q671" i="1"/>
  <c r="Q670" i="1"/>
  <c r="Q669" i="1"/>
  <c r="Q668" i="1"/>
  <c r="Q667" i="1"/>
  <c r="Q666" i="1"/>
  <c r="Q665" i="1"/>
  <c r="Q664" i="1"/>
  <c r="Q663" i="1"/>
  <c r="Q662" i="1"/>
  <c r="O659" i="1"/>
  <c r="O703" i="1" s="1"/>
  <c r="M659" i="1"/>
  <c r="K659" i="1"/>
  <c r="I659" i="1"/>
  <c r="G659" i="1"/>
  <c r="E659" i="1"/>
  <c r="C659" i="1"/>
  <c r="C703" i="1" s="1"/>
  <c r="Q658" i="1"/>
  <c r="Q657" i="1"/>
  <c r="Q656" i="1"/>
  <c r="Q655" i="1"/>
  <c r="Q654" i="1"/>
  <c r="Q653" i="1"/>
  <c r="Q652" i="1"/>
  <c r="Q651" i="1"/>
  <c r="Q648" i="1"/>
  <c r="O648" i="1"/>
  <c r="M648" i="1"/>
  <c r="Q647" i="1"/>
  <c r="O647" i="1"/>
  <c r="M647" i="1"/>
  <c r="K647" i="1"/>
  <c r="G647" i="1"/>
  <c r="E647" i="1"/>
  <c r="C647" i="1"/>
  <c r="M646" i="1"/>
  <c r="I646" i="1"/>
  <c r="E643" i="1"/>
  <c r="E642" i="1"/>
  <c r="E641" i="1"/>
  <c r="O599" i="1"/>
  <c r="M599" i="1"/>
  <c r="K599" i="1"/>
  <c r="I599" i="1"/>
  <c r="G599" i="1"/>
  <c r="E599" i="1"/>
  <c r="C599" i="1"/>
  <c r="Q598" i="1"/>
  <c r="Q599" i="1" s="1"/>
  <c r="Q595" i="1"/>
  <c r="O595" i="1"/>
  <c r="M595" i="1"/>
  <c r="K595" i="1"/>
  <c r="I595" i="1"/>
  <c r="G595" i="1"/>
  <c r="E595" i="1"/>
  <c r="C595" i="1"/>
  <c r="Q594" i="1"/>
  <c r="Q593" i="1"/>
  <c r="Q592" i="1"/>
  <c r="C590" i="1"/>
  <c r="Q589" i="1"/>
  <c r="K589" i="1"/>
  <c r="Q588" i="1"/>
  <c r="K588" i="1"/>
  <c r="Q587" i="1"/>
  <c r="Q585" i="1"/>
  <c r="O585" i="1"/>
  <c r="M585" i="1"/>
  <c r="Q584" i="1"/>
  <c r="O584" i="1"/>
  <c r="O590" i="1" s="1"/>
  <c r="M584" i="1"/>
  <c r="K584" i="1"/>
  <c r="K590" i="1" s="1"/>
  <c r="G584" i="1"/>
  <c r="G590" i="1" s="1"/>
  <c r="E584" i="1"/>
  <c r="C584" i="1"/>
  <c r="M583" i="1"/>
  <c r="I583" i="1"/>
  <c r="I590" i="1" s="1"/>
  <c r="E580" i="1"/>
  <c r="E590" i="1" s="1"/>
  <c r="E579" i="1"/>
  <c r="E578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O550" i="1"/>
  <c r="M550" i="1"/>
  <c r="I550" i="1"/>
  <c r="G550" i="1"/>
  <c r="E550" i="1"/>
  <c r="C550" i="1"/>
  <c r="Q549" i="1"/>
  <c r="Q548" i="1"/>
  <c r="Q547" i="1"/>
  <c r="Q546" i="1"/>
  <c r="Q545" i="1"/>
  <c r="Q544" i="1"/>
  <c r="K544" i="1"/>
  <c r="K550" i="1" s="1"/>
  <c r="Q543" i="1"/>
  <c r="Q542" i="1"/>
  <c r="Q541" i="1"/>
  <c r="Q540" i="1"/>
  <c r="Q539" i="1"/>
  <c r="Q538" i="1"/>
  <c r="Q537" i="1"/>
  <c r="O534" i="1"/>
  <c r="M534" i="1"/>
  <c r="K534" i="1"/>
  <c r="I534" i="1"/>
  <c r="I601" i="1" s="1"/>
  <c r="G534" i="1"/>
  <c r="E534" i="1"/>
  <c r="C534" i="1"/>
  <c r="Q533" i="1"/>
  <c r="Q532" i="1"/>
  <c r="Q531" i="1"/>
  <c r="Q530" i="1"/>
  <c r="Q529" i="1"/>
  <c r="Q528" i="1"/>
  <c r="Q527" i="1"/>
  <c r="Q526" i="1"/>
  <c r="Q525" i="1"/>
  <c r="Q522" i="1"/>
  <c r="O522" i="1"/>
  <c r="M522" i="1"/>
  <c r="Q521" i="1"/>
  <c r="O521" i="1"/>
  <c r="M521" i="1"/>
  <c r="K521" i="1"/>
  <c r="G521" i="1"/>
  <c r="E521" i="1"/>
  <c r="C521" i="1"/>
  <c r="M520" i="1"/>
  <c r="I520" i="1"/>
  <c r="E517" i="1"/>
  <c r="E516" i="1"/>
  <c r="E515" i="1"/>
  <c r="O474" i="1"/>
  <c r="M474" i="1"/>
  <c r="K474" i="1"/>
  <c r="I474" i="1"/>
  <c r="G474" i="1"/>
  <c r="E474" i="1"/>
  <c r="C474" i="1"/>
  <c r="Q473" i="1"/>
  <c r="Q472" i="1"/>
  <c r="Q471" i="1"/>
  <c r="O468" i="1"/>
  <c r="M468" i="1"/>
  <c r="K468" i="1"/>
  <c r="I468" i="1"/>
  <c r="G468" i="1"/>
  <c r="E468" i="1"/>
  <c r="C468" i="1"/>
  <c r="Q467" i="1"/>
  <c r="Q466" i="1"/>
  <c r="Q468" i="1" s="1"/>
  <c r="O464" i="1"/>
  <c r="M464" i="1"/>
  <c r="K464" i="1"/>
  <c r="I464" i="1"/>
  <c r="G464" i="1"/>
  <c r="E464" i="1"/>
  <c r="C464" i="1"/>
  <c r="Q463" i="1"/>
  <c r="Q462" i="1"/>
  <c r="Q461" i="1"/>
  <c r="Q459" i="1"/>
  <c r="Q457" i="1"/>
  <c r="O457" i="1"/>
  <c r="M457" i="1"/>
  <c r="Q456" i="1"/>
  <c r="O456" i="1"/>
  <c r="M456" i="1"/>
  <c r="K456" i="1"/>
  <c r="G456" i="1"/>
  <c r="E456" i="1"/>
  <c r="C456" i="1"/>
  <c r="M455" i="1"/>
  <c r="I455" i="1"/>
  <c r="E452" i="1"/>
  <c r="E451" i="1"/>
  <c r="E450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O426" i="1"/>
  <c r="M426" i="1"/>
  <c r="K426" i="1"/>
  <c r="I426" i="1"/>
  <c r="G426" i="1"/>
  <c r="E426" i="1"/>
  <c r="C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O406" i="1"/>
  <c r="O476" i="1" s="1"/>
  <c r="M406" i="1"/>
  <c r="K406" i="1"/>
  <c r="K476" i="1" s="1"/>
  <c r="I406" i="1"/>
  <c r="G406" i="1"/>
  <c r="E406" i="1"/>
  <c r="E476" i="1" s="1"/>
  <c r="C406" i="1"/>
  <c r="C476" i="1" s="1"/>
  <c r="Q405" i="1"/>
  <c r="Q404" i="1"/>
  <c r="Q403" i="1"/>
  <c r="Q402" i="1"/>
  <c r="Q401" i="1"/>
  <c r="Q400" i="1"/>
  <c r="Q399" i="1"/>
  <c r="Q398" i="1"/>
  <c r="Q397" i="1"/>
  <c r="Q396" i="1"/>
  <c r="Q393" i="1"/>
  <c r="O393" i="1"/>
  <c r="M393" i="1"/>
  <c r="Q392" i="1"/>
  <c r="O392" i="1"/>
  <c r="M392" i="1"/>
  <c r="K392" i="1"/>
  <c r="G392" i="1"/>
  <c r="E392" i="1"/>
  <c r="C392" i="1"/>
  <c r="M391" i="1"/>
  <c r="I391" i="1"/>
  <c r="E388" i="1"/>
  <c r="E387" i="1"/>
  <c r="E386" i="1"/>
  <c r="O367" i="1"/>
  <c r="M367" i="1"/>
  <c r="K367" i="1"/>
  <c r="I367" i="1"/>
  <c r="G367" i="1"/>
  <c r="E367" i="1"/>
  <c r="C367" i="1"/>
  <c r="Q366" i="1"/>
  <c r="Q365" i="1"/>
  <c r="Q364" i="1"/>
  <c r="Q363" i="1"/>
  <c r="Q362" i="1"/>
  <c r="Q361" i="1"/>
  <c r="Q360" i="1"/>
  <c r="Q359" i="1"/>
  <c r="Q358" i="1"/>
  <c r="Q357" i="1"/>
  <c r="O354" i="1"/>
  <c r="M354" i="1"/>
  <c r="K354" i="1"/>
  <c r="I354" i="1"/>
  <c r="G354" i="1"/>
  <c r="E354" i="1"/>
  <c r="C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54" i="1" s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2" i="1"/>
  <c r="Q321" i="1"/>
  <c r="Q320" i="1"/>
  <c r="Q319" i="1"/>
  <c r="Q317" i="1"/>
  <c r="Q311" i="1"/>
  <c r="Q310" i="1"/>
  <c r="Q307" i="1"/>
  <c r="O307" i="1"/>
  <c r="M307" i="1"/>
  <c r="Q306" i="1"/>
  <c r="O306" i="1"/>
  <c r="O338" i="1" s="1"/>
  <c r="M306" i="1"/>
  <c r="K306" i="1"/>
  <c r="K338" i="1" s="1"/>
  <c r="G306" i="1"/>
  <c r="G338" i="1" s="1"/>
  <c r="E306" i="1"/>
  <c r="C306" i="1"/>
  <c r="C338" i="1" s="1"/>
  <c r="M305" i="1"/>
  <c r="I305" i="1"/>
  <c r="I338" i="1" s="1"/>
  <c r="E302" i="1"/>
  <c r="E301" i="1"/>
  <c r="E300" i="1"/>
  <c r="E338" i="1" s="1"/>
  <c r="Q297" i="1"/>
  <c r="Q296" i="1"/>
  <c r="Q295" i="1"/>
  <c r="Q294" i="1"/>
  <c r="Q293" i="1"/>
  <c r="Q292" i="1"/>
  <c r="Q290" i="1"/>
  <c r="Q289" i="1"/>
  <c r="Q288" i="1"/>
  <c r="Q287" i="1"/>
  <c r="Q286" i="1"/>
  <c r="Q285" i="1"/>
  <c r="Q284" i="1"/>
  <c r="Q283" i="1"/>
  <c r="Q282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6" i="1"/>
  <c r="Q255" i="1"/>
  <c r="Q254" i="1"/>
  <c r="Q253" i="1"/>
  <c r="Q252" i="1"/>
  <c r="Q249" i="1"/>
  <c r="Q248" i="1"/>
  <c r="Q247" i="1"/>
  <c r="Q246" i="1"/>
  <c r="Q245" i="1"/>
  <c r="Q243" i="1"/>
  <c r="Q242" i="1"/>
  <c r="Q241" i="1"/>
  <c r="Q239" i="1"/>
  <c r="Q238" i="1"/>
  <c r="Q237" i="1"/>
  <c r="Q236" i="1"/>
  <c r="Q338" i="1" s="1"/>
  <c r="Q233" i="1"/>
  <c r="O233" i="1"/>
  <c r="M233" i="1"/>
  <c r="Q232" i="1"/>
  <c r="O232" i="1"/>
  <c r="M232" i="1"/>
  <c r="K232" i="1"/>
  <c r="G232" i="1"/>
  <c r="E232" i="1"/>
  <c r="C232" i="1"/>
  <c r="M231" i="1"/>
  <c r="I231" i="1"/>
  <c r="E228" i="1"/>
  <c r="E227" i="1"/>
  <c r="E226" i="1"/>
  <c r="O215" i="1"/>
  <c r="M215" i="1"/>
  <c r="K215" i="1"/>
  <c r="I215" i="1"/>
  <c r="G215" i="1"/>
  <c r="E215" i="1"/>
  <c r="C215" i="1"/>
  <c r="Q214" i="1"/>
  <c r="Q213" i="1"/>
  <c r="Q212" i="1"/>
  <c r="Q211" i="1"/>
  <c r="Q210" i="1"/>
  <c r="Q209" i="1"/>
  <c r="Q208" i="1"/>
  <c r="Q207" i="1"/>
  <c r="O204" i="1"/>
  <c r="M204" i="1"/>
  <c r="K204" i="1"/>
  <c r="I204" i="1"/>
  <c r="G204" i="1"/>
  <c r="E204" i="1"/>
  <c r="C204" i="1"/>
  <c r="Q203" i="1"/>
  <c r="Q202" i="1"/>
  <c r="Q201" i="1"/>
  <c r="Q200" i="1"/>
  <c r="Q199" i="1"/>
  <c r="Q198" i="1"/>
  <c r="O195" i="1"/>
  <c r="M195" i="1"/>
  <c r="K195" i="1"/>
  <c r="I195" i="1"/>
  <c r="G195" i="1"/>
  <c r="E195" i="1"/>
  <c r="C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2" i="1"/>
  <c r="O172" i="1"/>
  <c r="M172" i="1"/>
  <c r="Q171" i="1"/>
  <c r="O171" i="1"/>
  <c r="M171" i="1"/>
  <c r="K171" i="1"/>
  <c r="G171" i="1"/>
  <c r="E171" i="1"/>
  <c r="C171" i="1"/>
  <c r="M170" i="1"/>
  <c r="E167" i="1"/>
  <c r="E166" i="1"/>
  <c r="E165" i="1"/>
  <c r="O154" i="1"/>
  <c r="M154" i="1"/>
  <c r="K154" i="1"/>
  <c r="I154" i="1"/>
  <c r="G154" i="1"/>
  <c r="E154" i="1"/>
  <c r="C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O139" i="1"/>
  <c r="M139" i="1"/>
  <c r="K139" i="1"/>
  <c r="I139" i="1"/>
  <c r="G139" i="1"/>
  <c r="E139" i="1"/>
  <c r="C139" i="1"/>
  <c r="Q138" i="1"/>
  <c r="Q137" i="1"/>
  <c r="Q136" i="1"/>
  <c r="Q135" i="1"/>
  <c r="Q134" i="1"/>
  <c r="Q133" i="1"/>
  <c r="Q132" i="1"/>
  <c r="Q131" i="1"/>
  <c r="O128" i="1"/>
  <c r="M128" i="1"/>
  <c r="K128" i="1"/>
  <c r="I128" i="1"/>
  <c r="G128" i="1"/>
  <c r="E128" i="1"/>
  <c r="C128" i="1"/>
  <c r="Q127" i="1"/>
  <c r="Q126" i="1"/>
  <c r="Q125" i="1"/>
  <c r="Q124" i="1"/>
  <c r="Q123" i="1"/>
  <c r="Q122" i="1"/>
  <c r="Q121" i="1"/>
  <c r="Q120" i="1"/>
  <c r="Q119" i="1"/>
  <c r="Q118" i="1"/>
  <c r="Q117" i="1"/>
  <c r="O114" i="1"/>
  <c r="M114" i="1"/>
  <c r="K114" i="1"/>
  <c r="I114" i="1"/>
  <c r="G114" i="1"/>
  <c r="E114" i="1"/>
  <c r="C114" i="1"/>
  <c r="Q113" i="1"/>
  <c r="Q112" i="1"/>
  <c r="Q111" i="1"/>
  <c r="Q110" i="1"/>
  <c r="Q109" i="1"/>
  <c r="Q108" i="1"/>
  <c r="Q107" i="1"/>
  <c r="Q106" i="1"/>
  <c r="Q103" i="1"/>
  <c r="O103" i="1"/>
  <c r="M103" i="1"/>
  <c r="Q102" i="1"/>
  <c r="O102" i="1"/>
  <c r="M102" i="1"/>
  <c r="K102" i="1"/>
  <c r="G102" i="1"/>
  <c r="E102" i="1"/>
  <c r="C102" i="1"/>
  <c r="M101" i="1"/>
  <c r="I101" i="1"/>
  <c r="I170" i="1" s="1"/>
  <c r="E98" i="1"/>
  <c r="E97" i="1"/>
  <c r="E96" i="1"/>
  <c r="O89" i="1"/>
  <c r="M89" i="1"/>
  <c r="K89" i="1"/>
  <c r="I89" i="1"/>
  <c r="G89" i="1"/>
  <c r="E89" i="1"/>
  <c r="C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O65" i="1"/>
  <c r="M65" i="1"/>
  <c r="K65" i="1"/>
  <c r="I65" i="1"/>
  <c r="G65" i="1"/>
  <c r="E65" i="1"/>
  <c r="C65" i="1"/>
  <c r="Q64" i="1"/>
  <c r="Q63" i="1"/>
  <c r="Q62" i="1"/>
  <c r="Q61" i="1"/>
  <c r="Q60" i="1"/>
  <c r="Q59" i="1"/>
  <c r="Q58" i="1"/>
  <c r="Q57" i="1"/>
  <c r="Q56" i="1"/>
  <c r="Q55" i="1"/>
  <c r="Q54" i="1"/>
  <c r="O51" i="1"/>
  <c r="M51" i="1"/>
  <c r="K51" i="1"/>
  <c r="I51" i="1"/>
  <c r="G51" i="1"/>
  <c r="E51" i="1"/>
  <c r="C51" i="1"/>
  <c r="Q50" i="1"/>
  <c r="Q49" i="1"/>
  <c r="Q48" i="1"/>
  <c r="Q47" i="1"/>
  <c r="O44" i="1"/>
  <c r="M44" i="1"/>
  <c r="K44" i="1"/>
  <c r="I44" i="1"/>
  <c r="G44" i="1"/>
  <c r="E44" i="1"/>
  <c r="C44" i="1"/>
  <c r="Q43" i="1"/>
  <c r="Q42" i="1"/>
  <c r="Q41" i="1"/>
  <c r="Q40" i="1"/>
  <c r="Q39" i="1"/>
  <c r="E5422" i="1" l="1"/>
  <c r="Q128" i="1"/>
  <c r="I848" i="1"/>
  <c r="O2940" i="1"/>
  <c r="G2826" i="1"/>
  <c r="C4359" i="1"/>
  <c r="C5404" i="1"/>
  <c r="C5420" i="1" s="1"/>
  <c r="Q195" i="1"/>
  <c r="Q215" i="1"/>
  <c r="Q464" i="1"/>
  <c r="Q659" i="1"/>
  <c r="M744" i="1"/>
  <c r="G744" i="1"/>
  <c r="G942" i="1"/>
  <c r="C1038" i="1"/>
  <c r="O1038" i="1"/>
  <c r="Q1032" i="1"/>
  <c r="Q1036" i="1"/>
  <c r="G1160" i="1"/>
  <c r="Q1143" i="1"/>
  <c r="K1262" i="1"/>
  <c r="M1319" i="1"/>
  <c r="C2159" i="1"/>
  <c r="O2159" i="1"/>
  <c r="C2364" i="1"/>
  <c r="O2364" i="1"/>
  <c r="O2428" i="1" s="1"/>
  <c r="E2940" i="1"/>
  <c r="E2942" i="1" s="1"/>
  <c r="Q2646" i="1"/>
  <c r="E2699" i="1"/>
  <c r="I2826" i="1"/>
  <c r="Q2774" i="1"/>
  <c r="E2826" i="1"/>
  <c r="Q2797" i="1"/>
  <c r="Q3273" i="1"/>
  <c r="C3768" i="1"/>
  <c r="C3771" i="1" s="1"/>
  <c r="Q4199" i="1"/>
  <c r="C4235" i="1"/>
  <c r="G4682" i="1"/>
  <c r="O4832" i="1"/>
  <c r="O4848" i="1" s="1"/>
  <c r="O4850" i="1" s="1"/>
  <c r="G4954" i="1"/>
  <c r="C5137" i="1"/>
  <c r="E5610" i="1"/>
  <c r="K5667" i="1"/>
  <c r="K5683" i="1" s="1"/>
  <c r="K5685" i="1" s="1"/>
  <c r="E5667" i="1"/>
  <c r="E5683" i="1" s="1"/>
  <c r="E5685" i="1" s="1"/>
  <c r="M6027" i="1"/>
  <c r="M6063" i="1" s="1"/>
  <c r="K5422" i="1"/>
  <c r="Q114" i="1"/>
  <c r="G4384" i="1"/>
  <c r="G4386" i="1" s="1"/>
  <c r="O4359" i="1"/>
  <c r="O4384" i="1" s="1"/>
  <c r="O4386" i="1" s="1"/>
  <c r="E5249" i="1"/>
  <c r="O5404" i="1"/>
  <c r="O5420" i="1" s="1"/>
  <c r="O370" i="1"/>
  <c r="Q65" i="1"/>
  <c r="G476" i="1"/>
  <c r="G2321" i="1" s="1"/>
  <c r="C601" i="1"/>
  <c r="C2321" i="1" s="1"/>
  <c r="Q590" i="1"/>
  <c r="C848" i="1"/>
  <c r="M848" i="1"/>
  <c r="E1038" i="1"/>
  <c r="G1377" i="1"/>
  <c r="Q2205" i="1"/>
  <c r="M2230" i="1"/>
  <c r="C2305" i="1"/>
  <c r="O2305" i="1"/>
  <c r="I2542" i="1"/>
  <c r="G2699" i="1"/>
  <c r="G2940" i="1" s="1"/>
  <c r="K3211" i="1"/>
  <c r="C3354" i="1"/>
  <c r="M3543" i="1"/>
  <c r="Q3646" i="1"/>
  <c r="Q3652" i="1" s="1"/>
  <c r="I3652" i="1"/>
  <c r="C3898" i="1"/>
  <c r="C3901" i="1" s="1"/>
  <c r="I4012" i="1"/>
  <c r="I4060" i="1" s="1"/>
  <c r="I4062" i="1" s="1"/>
  <c r="Q4329" i="1"/>
  <c r="G4359" i="1"/>
  <c r="E4594" i="1"/>
  <c r="I4682" i="1"/>
  <c r="Q4978" i="1"/>
  <c r="I5048" i="1"/>
  <c r="I5269" i="1" s="1"/>
  <c r="I5271" i="1" s="1"/>
  <c r="E5137" i="1"/>
  <c r="C5249" i="1"/>
  <c r="O5249" i="1"/>
  <c r="G5404" i="1"/>
  <c r="G5420" i="1" s="1"/>
  <c r="C5469" i="1"/>
  <c r="C5472" i="1" s="1"/>
  <c r="O5469" i="1"/>
  <c r="M5853" i="1"/>
  <c r="M5889" i="1" s="1"/>
  <c r="I703" i="1"/>
  <c r="Q2670" i="1"/>
  <c r="Q44" i="1"/>
  <c r="Q89" i="1"/>
  <c r="E848" i="1"/>
  <c r="Q1256" i="1"/>
  <c r="Q1302" i="1"/>
  <c r="C1469" i="1"/>
  <c r="O1469" i="1"/>
  <c r="Q1693" i="1"/>
  <c r="Q1725" i="1" s="1"/>
  <c r="Q1702" i="1"/>
  <c r="Q2086" i="1"/>
  <c r="O2542" i="1"/>
  <c r="I2564" i="1"/>
  <c r="M3211" i="1"/>
  <c r="Q3160" i="1"/>
  <c r="G3832" i="1"/>
  <c r="Q3880" i="1"/>
  <c r="Q3898" i="1" s="1"/>
  <c r="Q3891" i="1"/>
  <c r="E4163" i="1"/>
  <c r="M4235" i="1"/>
  <c r="C4682" i="1"/>
  <c r="C4710" i="1" s="1"/>
  <c r="C4712" i="1" s="1"/>
  <c r="O4682" i="1"/>
  <c r="C5853" i="1"/>
  <c r="C5889" i="1" s="1"/>
  <c r="C5891" i="1" s="1"/>
  <c r="O5853" i="1"/>
  <c r="O5889" i="1" s="1"/>
  <c r="K370" i="1"/>
  <c r="K2542" i="1"/>
  <c r="Q1319" i="1"/>
  <c r="E2542" i="1"/>
  <c r="I476" i="1"/>
  <c r="E601" i="1"/>
  <c r="E744" i="1"/>
  <c r="I370" i="1"/>
  <c r="M338" i="1"/>
  <c r="M370" i="1" s="1"/>
  <c r="Q367" i="1"/>
  <c r="G703" i="1"/>
  <c r="G848" i="1"/>
  <c r="M942" i="1"/>
  <c r="Q940" i="1"/>
  <c r="Q974" i="1"/>
  <c r="O1032" i="1"/>
  <c r="E1262" i="1"/>
  <c r="G1319" i="1"/>
  <c r="Q1468" i="1"/>
  <c r="E1516" i="1"/>
  <c r="G1611" i="1"/>
  <c r="Q1719" i="1"/>
  <c r="C2020" i="1"/>
  <c r="I2159" i="1"/>
  <c r="Q2357" i="1"/>
  <c r="Q2364" i="1" s="1"/>
  <c r="I2364" i="1"/>
  <c r="I2428" i="1" s="1"/>
  <c r="C2826" i="1"/>
  <c r="C2940" i="1" s="1"/>
  <c r="O2826" i="1"/>
  <c r="K2826" i="1"/>
  <c r="K2886" i="1"/>
  <c r="G3354" i="1"/>
  <c r="Q3462" i="1"/>
  <c r="Q3537" i="1"/>
  <c r="Q3543" i="1" s="1"/>
  <c r="E3543" i="1"/>
  <c r="Q3806" i="1"/>
  <c r="Q3813" i="1" s="1"/>
  <c r="Q3830" i="1" s="1"/>
  <c r="O4292" i="1"/>
  <c r="I5891" i="1"/>
  <c r="Q5831" i="1"/>
  <c r="Q5853" i="1" s="1"/>
  <c r="Q5889" i="1" s="1"/>
  <c r="M476" i="1"/>
  <c r="Q474" i="1"/>
  <c r="G601" i="1"/>
  <c r="Q673" i="1"/>
  <c r="Q721" i="1"/>
  <c r="C744" i="1"/>
  <c r="O744" i="1"/>
  <c r="E942" i="1"/>
  <c r="M1038" i="1"/>
  <c r="E1032" i="1"/>
  <c r="C1160" i="1"/>
  <c r="G1262" i="1"/>
  <c r="Q1260" i="1"/>
  <c r="I1319" i="1"/>
  <c r="E1469" i="1"/>
  <c r="Q1491" i="1"/>
  <c r="Q1500" i="1"/>
  <c r="Q1516" i="1" s="1"/>
  <c r="C1516" i="1"/>
  <c r="O1516" i="1"/>
  <c r="I1725" i="1"/>
  <c r="E1798" i="1"/>
  <c r="C1798" i="1"/>
  <c r="O1798" i="1"/>
  <c r="C1883" i="1"/>
  <c r="O1883" i="1"/>
  <c r="Q1997" i="1"/>
  <c r="E2159" i="1"/>
  <c r="C2230" i="1"/>
  <c r="Q2267" i="1"/>
  <c r="Q2299" i="1"/>
  <c r="M2428" i="1"/>
  <c r="I3077" i="1"/>
  <c r="G3273" i="1"/>
  <c r="Q3336" i="1"/>
  <c r="K3354" i="1"/>
  <c r="K3595" i="1" s="1"/>
  <c r="K3597" i="1" s="1"/>
  <c r="Q3352" i="1"/>
  <c r="K4012" i="1"/>
  <c r="K4060" i="1" s="1"/>
  <c r="E4235" i="1"/>
  <c r="Q4210" i="1"/>
  <c r="E4359" i="1"/>
  <c r="Q4357" i="1"/>
  <c r="I4710" i="1"/>
  <c r="Q4761" i="1"/>
  <c r="G5137" i="1"/>
  <c r="M5249" i="1"/>
  <c r="O5345" i="1"/>
  <c r="O5422" i="1" s="1"/>
  <c r="E5404" i="1"/>
  <c r="E5420" i="1" s="1"/>
  <c r="C5610" i="1"/>
  <c r="C5689" i="1" s="1"/>
  <c r="E5591" i="1" s="1"/>
  <c r="O5610" i="1"/>
  <c r="I5667" i="1"/>
  <c r="I5683" i="1" s="1"/>
  <c r="I5685" i="1" s="1"/>
  <c r="G5853" i="1"/>
  <c r="G5889" i="1" s="1"/>
  <c r="Q5843" i="1"/>
  <c r="M6065" i="1"/>
  <c r="I1611" i="1"/>
  <c r="Q1628" i="1"/>
  <c r="Q1630" i="1" s="1"/>
  <c r="G2020" i="1"/>
  <c r="E2364" i="1"/>
  <c r="Q2402" i="1"/>
  <c r="Q2409" i="1" s="1"/>
  <c r="Q2426" i="1" s="1"/>
  <c r="Q2540" i="1"/>
  <c r="K2564" i="1"/>
  <c r="K2940" i="1" s="1"/>
  <c r="K2942" i="1" s="1"/>
  <c r="K2699" i="1"/>
  <c r="M2886" i="1"/>
  <c r="M3077" i="1"/>
  <c r="Q3075" i="1"/>
  <c r="Q3209" i="1"/>
  <c r="K3273" i="1"/>
  <c r="C3482" i="1"/>
  <c r="Q3422" i="1"/>
  <c r="Q3448" i="1"/>
  <c r="K3543" i="1"/>
  <c r="C3652" i="1"/>
  <c r="O3652" i="1"/>
  <c r="O3717" i="1" s="1"/>
  <c r="K3898" i="1"/>
  <c r="C4012" i="1"/>
  <c r="C4060" i="1" s="1"/>
  <c r="O4012" i="1"/>
  <c r="G4012" i="1"/>
  <c r="G4060" i="1" s="1"/>
  <c r="G4062" i="1" s="1"/>
  <c r="G4163" i="1"/>
  <c r="I4235" i="1"/>
  <c r="I4384" i="1" s="1"/>
  <c r="I4386" i="1" s="1"/>
  <c r="Q4232" i="1"/>
  <c r="I4359" i="1"/>
  <c r="G4594" i="1"/>
  <c r="G4710" i="1" s="1"/>
  <c r="E4763" i="1"/>
  <c r="E4850" i="1" s="1"/>
  <c r="Q4821" i="1"/>
  <c r="E4832" i="1"/>
  <c r="E4848" i="1" s="1"/>
  <c r="C5048" i="1"/>
  <c r="O5048" i="1"/>
  <c r="O5269" i="1" s="1"/>
  <c r="O5271" i="1" s="1"/>
  <c r="K5137" i="1"/>
  <c r="I5208" i="1"/>
  <c r="G5345" i="1"/>
  <c r="I5404" i="1"/>
  <c r="I5420" i="1" s="1"/>
  <c r="E5469" i="1"/>
  <c r="E5527" i="1" s="1"/>
  <c r="Q5502" i="1"/>
  <c r="Q5509" i="1" s="1"/>
  <c r="Q5525" i="1" s="1"/>
  <c r="Q5527" i="1" s="1"/>
  <c r="G5610" i="1"/>
  <c r="G5685" i="1" s="1"/>
  <c r="M5667" i="1"/>
  <c r="M5683" i="1" s="1"/>
  <c r="Q5946" i="1"/>
  <c r="Q5948" i="1" s="1"/>
  <c r="C6027" i="1"/>
  <c r="C6063" i="1" s="1"/>
  <c r="O6027" i="1"/>
  <c r="O6063" i="1" s="1"/>
  <c r="Q406" i="1"/>
  <c r="M590" i="1"/>
  <c r="M601" i="1" s="1"/>
  <c r="K703" i="1"/>
  <c r="Q846" i="1"/>
  <c r="K942" i="1"/>
  <c r="I1160" i="1"/>
  <c r="Q1158" i="1"/>
  <c r="Q1227" i="1"/>
  <c r="M1262" i="1"/>
  <c r="C1319" i="1"/>
  <c r="O1319" i="1"/>
  <c r="Q1313" i="1"/>
  <c r="C1377" i="1"/>
  <c r="O1377" i="1"/>
  <c r="K1469" i="1"/>
  <c r="I1516" i="1"/>
  <c r="Q1510" i="1"/>
  <c r="C1725" i="1"/>
  <c r="O1725" i="1"/>
  <c r="Q1759" i="1"/>
  <c r="Q1798" i="1" s="1"/>
  <c r="K1798" i="1"/>
  <c r="Q1827" i="1"/>
  <c r="I1883" i="1"/>
  <c r="I2092" i="1"/>
  <c r="I2230" i="1"/>
  <c r="Q2215" i="1"/>
  <c r="G2305" i="1"/>
  <c r="M2699" i="1"/>
  <c r="Q2675" i="1"/>
  <c r="Q2697" i="1"/>
  <c r="M2826" i="1"/>
  <c r="C3077" i="1"/>
  <c r="C3080" i="1" s="1"/>
  <c r="O3077" i="1"/>
  <c r="Q3046" i="1"/>
  <c r="Q3142" i="1"/>
  <c r="E3211" i="1"/>
  <c r="M3273" i="1"/>
  <c r="Q3341" i="1"/>
  <c r="O3482" i="1"/>
  <c r="E3482" i="1"/>
  <c r="Q3468" i="1"/>
  <c r="I3543" i="1"/>
  <c r="E3652" i="1"/>
  <c r="K3768" i="1"/>
  <c r="K3832" i="1" s="1"/>
  <c r="E4012" i="1"/>
  <c r="E4060" i="1" s="1"/>
  <c r="Q3958" i="1"/>
  <c r="Q3982" i="1"/>
  <c r="E4292" i="1"/>
  <c r="K4359" i="1"/>
  <c r="I4478" i="1"/>
  <c r="I4712" i="1" s="1"/>
  <c r="Q4476" i="1"/>
  <c r="C4594" i="1"/>
  <c r="O4594" i="1"/>
  <c r="O4710" i="1" s="1"/>
  <c r="K4682" i="1"/>
  <c r="G4763" i="1"/>
  <c r="M5137" i="1"/>
  <c r="K5208" i="1"/>
  <c r="G5249" i="1"/>
  <c r="K5404" i="1"/>
  <c r="K5420" i="1" s="1"/>
  <c r="G5469" i="1"/>
  <c r="G5527" i="1" s="1"/>
  <c r="C5667" i="1"/>
  <c r="C5683" i="1" s="1"/>
  <c r="G5891" i="1"/>
  <c r="G370" i="1"/>
  <c r="E2321" i="1"/>
  <c r="G1038" i="1"/>
  <c r="I1038" i="1"/>
  <c r="K601" i="1"/>
  <c r="K2321" i="1" s="1"/>
  <c r="K2324" i="1" s="1"/>
  <c r="O848" i="1"/>
  <c r="C370" i="1"/>
  <c r="E370" i="1"/>
  <c r="O601" i="1"/>
  <c r="O2321" i="1" s="1"/>
  <c r="O2324" i="1" s="1"/>
  <c r="Q51" i="1"/>
  <c r="Q777" i="1"/>
  <c r="Q919" i="1"/>
  <c r="Q936" i="1"/>
  <c r="Q993" i="1"/>
  <c r="Q1093" i="1"/>
  <c r="G2428" i="1"/>
  <c r="M2940" i="1"/>
  <c r="M2942" i="1" s="1"/>
  <c r="M703" i="1"/>
  <c r="Q154" i="1"/>
  <c r="Q742" i="1"/>
  <c r="Q802" i="1"/>
  <c r="Q910" i="1"/>
  <c r="Q204" i="1"/>
  <c r="Q426" i="1"/>
  <c r="Q550" i="1"/>
  <c r="Q732" i="1"/>
  <c r="Q744" i="1" s="1"/>
  <c r="O2544" i="1"/>
  <c r="O2942" i="1"/>
  <c r="Q139" i="1"/>
  <c r="Q534" i="1"/>
  <c r="Q601" i="1" s="1"/>
  <c r="Q694" i="1"/>
  <c r="Q703" i="1" s="1"/>
  <c r="C2432" i="1"/>
  <c r="E2349" i="1" s="1"/>
  <c r="C2428" i="1"/>
  <c r="C2367" i="1"/>
  <c r="M1160" i="1"/>
  <c r="E2428" i="1"/>
  <c r="C2544" i="1"/>
  <c r="Q1240" i="1"/>
  <c r="Q1366" i="1"/>
  <c r="Q1377" i="1" s="1"/>
  <c r="Q1970" i="1"/>
  <c r="O2230" i="1"/>
  <c r="G2542" i="1"/>
  <c r="I2699" i="1"/>
  <c r="Q3013" i="1"/>
  <c r="C3211" i="1"/>
  <c r="C3595" i="1" s="1"/>
  <c r="O3211" i="1"/>
  <c r="O3595" i="1" s="1"/>
  <c r="O3597" i="1" s="1"/>
  <c r="G3595" i="1"/>
  <c r="K3717" i="1"/>
  <c r="C4066" i="1"/>
  <c r="E3868" i="1" s="1"/>
  <c r="C4062" i="1"/>
  <c r="C4384" i="1"/>
  <c r="M2305" i="1"/>
  <c r="Q2510" i="1"/>
  <c r="Q3020" i="1"/>
  <c r="G3077" i="1"/>
  <c r="M1469" i="1"/>
  <c r="Q2157" i="1"/>
  <c r="E3595" i="1"/>
  <c r="E3597" i="1" s="1"/>
  <c r="C3721" i="1"/>
  <c r="E3637" i="1" s="1"/>
  <c r="C3717" i="1"/>
  <c r="C3655" i="1"/>
  <c r="M4062" i="1"/>
  <c r="Q1109" i="1"/>
  <c r="Q1119" i="1" s="1"/>
  <c r="Q1375" i="1"/>
  <c r="Q1440" i="1"/>
  <c r="Q1469" i="1" s="1"/>
  <c r="Q1464" i="1"/>
  <c r="Q1566" i="1"/>
  <c r="Q1583" i="1"/>
  <c r="Q1865" i="1"/>
  <c r="Q2142" i="1"/>
  <c r="Q2159" i="1" s="1"/>
  <c r="Q2228" i="1"/>
  <c r="Q2230" i="1" s="1"/>
  <c r="Q2517" i="1"/>
  <c r="Q2758" i="1"/>
  <c r="Q2826" i="1" s="1"/>
  <c r="Q3034" i="1"/>
  <c r="I3211" i="1"/>
  <c r="I3595" i="1" s="1"/>
  <c r="M3595" i="1"/>
  <c r="E3717" i="1"/>
  <c r="M1798" i="1"/>
  <c r="Q1952" i="1"/>
  <c r="Q2078" i="1"/>
  <c r="Q2092" i="1" s="1"/>
  <c r="Q2279" i="1"/>
  <c r="Q2498" i="1"/>
  <c r="Q2524" i="1"/>
  <c r="Q2628" i="1"/>
  <c r="Q3183" i="1"/>
  <c r="I3717" i="1"/>
  <c r="Q3761" i="1"/>
  <c r="Q3768" i="1" s="1"/>
  <c r="O4060" i="1"/>
  <c r="O4062" i="1" s="1"/>
  <c r="K4292" i="1"/>
  <c r="G4478" i="1"/>
  <c r="Q4763" i="1"/>
  <c r="M4763" i="1"/>
  <c r="Q4830" i="1"/>
  <c r="Q3691" i="1"/>
  <c r="Q3698" i="1" s="1"/>
  <c r="Q3715" i="1" s="1"/>
  <c r="Q3717" i="1" s="1"/>
  <c r="Q4150" i="1"/>
  <c r="C4386" i="1"/>
  <c r="C4390" i="1"/>
  <c r="E4124" i="1" s="1"/>
  <c r="Q4262" i="1"/>
  <c r="M4292" i="1"/>
  <c r="M4384" i="1" s="1"/>
  <c r="M4386" i="1" s="1"/>
  <c r="Q4290" i="1"/>
  <c r="Q4583" i="1"/>
  <c r="K6065" i="1"/>
  <c r="E3898" i="1"/>
  <c r="E4062" i="1" s="1"/>
  <c r="Q3940" i="1"/>
  <c r="Q4012" i="1" s="1"/>
  <c r="Q4060" i="1" s="1"/>
  <c r="Q4062" i="1" s="1"/>
  <c r="C4165" i="1"/>
  <c r="C4481" i="1"/>
  <c r="C4716" i="1"/>
  <c r="E4448" i="1" s="1"/>
  <c r="Q3402" i="1"/>
  <c r="Q4161" i="1"/>
  <c r="Q4228" i="1"/>
  <c r="Q4272" i="1"/>
  <c r="M4712" i="1"/>
  <c r="Q4521" i="1"/>
  <c r="K4594" i="1"/>
  <c r="Q4670" i="1"/>
  <c r="C3832" i="1"/>
  <c r="C3836" i="1"/>
  <c r="E3752" i="1" s="1"/>
  <c r="O4712" i="1"/>
  <c r="Q4561" i="1"/>
  <c r="E3832" i="1"/>
  <c r="K4235" i="1"/>
  <c r="Q4652" i="1"/>
  <c r="E4682" i="1"/>
  <c r="E4710" i="1" s="1"/>
  <c r="E4712" i="1" s="1"/>
  <c r="K4763" i="1"/>
  <c r="K4850" i="1" s="1"/>
  <c r="Q4470" i="1"/>
  <c r="Q4478" i="1" s="1"/>
  <c r="Q4537" i="1"/>
  <c r="M4832" i="1"/>
  <c r="M4848" i="1" s="1"/>
  <c r="M4954" i="1"/>
  <c r="E5048" i="1"/>
  <c r="E5269" i="1" s="1"/>
  <c r="E5271" i="1" s="1"/>
  <c r="Q5229" i="1"/>
  <c r="Q5249" i="1" s="1"/>
  <c r="C5613" i="1"/>
  <c r="O5685" i="1"/>
  <c r="Q5765" i="1"/>
  <c r="Q5767" i="1" s="1"/>
  <c r="M5891" i="1"/>
  <c r="K5853" i="1"/>
  <c r="K5889" i="1" s="1"/>
  <c r="K5891" i="1" s="1"/>
  <c r="C5951" i="1"/>
  <c r="C6065" i="1"/>
  <c r="O6065" i="1"/>
  <c r="Q4825" i="1"/>
  <c r="C4954" i="1"/>
  <c r="O4954" i="1"/>
  <c r="G5269" i="1"/>
  <c r="G5271" i="1" s="1"/>
  <c r="Q5206" i="1"/>
  <c r="C5345" i="1"/>
  <c r="C5527" i="1"/>
  <c r="O5527" i="1"/>
  <c r="K6027" i="1"/>
  <c r="K6063" i="1" s="1"/>
  <c r="Q5100" i="1"/>
  <c r="M5420" i="1"/>
  <c r="M5422" i="1" s="1"/>
  <c r="Q6027" i="1"/>
  <c r="Q6063" i="1" s="1"/>
  <c r="Q6065" i="1" s="1"/>
  <c r="Q4343" i="1"/>
  <c r="Q4359" i="1" s="1"/>
  <c r="G4832" i="1"/>
  <c r="G4848" i="1" s="1"/>
  <c r="G4850" i="1" s="1"/>
  <c r="Q5042" i="1"/>
  <c r="Q5048" i="1" s="1"/>
  <c r="I5249" i="1"/>
  <c r="C5895" i="1"/>
  <c r="E5749" i="1" s="1"/>
  <c r="C5770" i="1"/>
  <c r="O5891" i="1"/>
  <c r="E5853" i="1"/>
  <c r="E5889" i="1" s="1"/>
  <c r="E5891" i="1" s="1"/>
  <c r="I4832" i="1"/>
  <c r="I4848" i="1" s="1"/>
  <c r="I4850" i="1" s="1"/>
  <c r="Q5131" i="1"/>
  <c r="M5208" i="1"/>
  <c r="K5249" i="1"/>
  <c r="K5269" i="1" s="1"/>
  <c r="K5271" i="1" s="1"/>
  <c r="I5345" i="1"/>
  <c r="O5667" i="1"/>
  <c r="O5683" i="1" s="1"/>
  <c r="E6027" i="1"/>
  <c r="E6063" i="1" s="1"/>
  <c r="E6065" i="1" s="1"/>
  <c r="C4854" i="1"/>
  <c r="E4746" i="1" s="1"/>
  <c r="C4850" i="1"/>
  <c r="Q4802" i="1"/>
  <c r="Q5113" i="1"/>
  <c r="K5469" i="1"/>
  <c r="K5527" i="1" s="1"/>
  <c r="M5610" i="1"/>
  <c r="M5685" i="1" s="1"/>
  <c r="G6027" i="1"/>
  <c r="G6063" i="1" s="1"/>
  <c r="G6065" i="1" s="1"/>
  <c r="Q6017" i="1"/>
  <c r="Q4939" i="1"/>
  <c r="Q4952" i="1"/>
  <c r="Q5383" i="1"/>
  <c r="Q5394" i="1"/>
  <c r="Q5398" i="1"/>
  <c r="Q5600" i="1"/>
  <c r="Q5610" i="1" s="1"/>
  <c r="Q5657" i="1"/>
  <c r="Q5201" i="1"/>
  <c r="Q5208" i="1" s="1"/>
  <c r="Q5335" i="1"/>
  <c r="Q5345" i="1" s="1"/>
  <c r="Q5646" i="1"/>
  <c r="C2946" i="1" l="1"/>
  <c r="E2486" i="1" s="1"/>
  <c r="C2942" i="1"/>
  <c r="Q4682" i="1"/>
  <c r="Q3211" i="1"/>
  <c r="Q1038" i="1"/>
  <c r="Q5137" i="1"/>
  <c r="Q5269" i="1" s="1"/>
  <c r="Q2699" i="1"/>
  <c r="Q2940" i="1" s="1"/>
  <c r="Q1883" i="1"/>
  <c r="I2940" i="1"/>
  <c r="I2942" i="1" s="1"/>
  <c r="I2321" i="1"/>
  <c r="I2324" i="1" s="1"/>
  <c r="E4384" i="1"/>
  <c r="E4386" i="1" s="1"/>
  <c r="Q3354" i="1"/>
  <c r="Q3595" i="1" s="1"/>
  <c r="Q2428" i="1"/>
  <c r="C5531" i="1"/>
  <c r="E5457" i="1" s="1"/>
  <c r="C6069" i="1"/>
  <c r="E5930" i="1" s="1"/>
  <c r="C5685" i="1"/>
  <c r="I3597" i="1"/>
  <c r="I5422" i="1"/>
  <c r="K4384" i="1"/>
  <c r="K4386" i="1" s="1"/>
  <c r="Q4235" i="1"/>
  <c r="Q2542" i="1"/>
  <c r="G2942" i="1"/>
  <c r="E2324" i="1"/>
  <c r="C5269" i="1"/>
  <c r="K4062" i="1"/>
  <c r="Q4832" i="1"/>
  <c r="Q4848" i="1" s="1"/>
  <c r="Q476" i="1"/>
  <c r="M5269" i="1"/>
  <c r="Q5891" i="1"/>
  <c r="K4710" i="1"/>
  <c r="K4712" i="1" s="1"/>
  <c r="Q3482" i="1"/>
  <c r="Q3832" i="1"/>
  <c r="Q2305" i="1"/>
  <c r="G3597" i="1"/>
  <c r="Q370" i="1"/>
  <c r="G5422" i="1"/>
  <c r="C3597" i="1"/>
  <c r="C3601" i="1"/>
  <c r="E3004" i="1" s="1"/>
  <c r="Q2942" i="1"/>
  <c r="Q4954" i="1"/>
  <c r="E5472" i="1"/>
  <c r="E5531" i="1"/>
  <c r="G5457" i="1" s="1"/>
  <c r="G4712" i="1"/>
  <c r="M2324" i="1"/>
  <c r="Q785" i="1"/>
  <c r="Q848" i="1" s="1"/>
  <c r="Q2321" i="1" s="1"/>
  <c r="Q2324" i="1" s="1"/>
  <c r="C5271" i="1"/>
  <c r="C5275" i="1"/>
  <c r="E4886" i="1" s="1"/>
  <c r="C4957" i="1"/>
  <c r="E6069" i="1"/>
  <c r="G5930" i="1" s="1"/>
  <c r="E5951" i="1"/>
  <c r="M5271" i="1"/>
  <c r="E4716" i="1"/>
  <c r="G4448" i="1" s="1"/>
  <c r="E4481" i="1"/>
  <c r="Q4292" i="1"/>
  <c r="Q4384" i="1" s="1"/>
  <c r="Q2020" i="1"/>
  <c r="Q1611" i="1"/>
  <c r="E4066" i="1"/>
  <c r="G3868" i="1" s="1"/>
  <c r="E3901" i="1"/>
  <c r="E2946" i="1"/>
  <c r="G2486" i="1" s="1"/>
  <c r="E2544" i="1"/>
  <c r="E2367" i="1"/>
  <c r="E2432" i="1"/>
  <c r="G2349" i="1" s="1"/>
  <c r="Q1262" i="1"/>
  <c r="Q1102" i="1"/>
  <c r="Q1160" i="1" s="1"/>
  <c r="C5426" i="1"/>
  <c r="E5326" i="1" s="1"/>
  <c r="C5422" i="1"/>
  <c r="C5348" i="1"/>
  <c r="E5689" i="1"/>
  <c r="G5591" i="1" s="1"/>
  <c r="E5613" i="1"/>
  <c r="E3836" i="1"/>
  <c r="G3752" i="1" s="1"/>
  <c r="E3771" i="1"/>
  <c r="Q4594" i="1"/>
  <c r="Q4710" i="1" s="1"/>
  <c r="Q4712" i="1" s="1"/>
  <c r="E4390" i="1"/>
  <c r="G4124" i="1" s="1"/>
  <c r="E4165" i="1"/>
  <c r="Q942" i="1"/>
  <c r="Q5404" i="1"/>
  <c r="Q5420" i="1" s="1"/>
  <c r="Q5422" i="1" s="1"/>
  <c r="E4854" i="1"/>
  <c r="G4746" i="1" s="1"/>
  <c r="E4766" i="1"/>
  <c r="M4850" i="1"/>
  <c r="E3721" i="1"/>
  <c r="G3637" i="1" s="1"/>
  <c r="E3655" i="1"/>
  <c r="M3597" i="1"/>
  <c r="Q3077" i="1"/>
  <c r="Q4163" i="1"/>
  <c r="Q4850" i="1"/>
  <c r="M2321" i="1"/>
  <c r="Q5667" i="1"/>
  <c r="Q5683" i="1" s="1"/>
  <c r="Q5685" i="1" s="1"/>
  <c r="E5770" i="1"/>
  <c r="E5895" i="1"/>
  <c r="G5749" i="1" s="1"/>
  <c r="C2324" i="1"/>
  <c r="C2327" i="1"/>
  <c r="E34" i="1" s="1"/>
  <c r="C373" i="1"/>
  <c r="G2324" i="1"/>
  <c r="E2327" i="1" l="1"/>
  <c r="G34" i="1" s="1"/>
  <c r="E373" i="1"/>
  <c r="G3771" i="1"/>
  <c r="G3836" i="1"/>
  <c r="I3752" i="1" s="1"/>
  <c r="G5472" i="1"/>
  <c r="G5531" i="1"/>
  <c r="I5457" i="1" s="1"/>
  <c r="Q4386" i="1"/>
  <c r="G6069" i="1"/>
  <c r="I5930" i="1" s="1"/>
  <c r="G5951" i="1"/>
  <c r="G5770" i="1"/>
  <c r="G5895" i="1"/>
  <c r="I5749" i="1" s="1"/>
  <c r="Q3597" i="1"/>
  <c r="G4854" i="1"/>
  <c r="I4746" i="1" s="1"/>
  <c r="G4766" i="1"/>
  <c r="G5613" i="1"/>
  <c r="G5689" i="1"/>
  <c r="I5591" i="1" s="1"/>
  <c r="G2946" i="1"/>
  <c r="I2486" i="1" s="1"/>
  <c r="G2544" i="1"/>
  <c r="Q5271" i="1"/>
  <c r="G4390" i="1"/>
  <c r="I4124" i="1" s="1"/>
  <c r="G4165" i="1"/>
  <c r="E5275" i="1"/>
  <c r="G4886" i="1" s="1"/>
  <c r="E4957" i="1"/>
  <c r="G4481" i="1"/>
  <c r="G4716" i="1"/>
  <c r="I4448" i="1" s="1"/>
  <c r="G3655" i="1"/>
  <c r="G3721" i="1"/>
  <c r="I3637" i="1" s="1"/>
  <c r="E5348" i="1"/>
  <c r="E5426" i="1"/>
  <c r="G5326" i="1" s="1"/>
  <c r="G2367" i="1"/>
  <c r="G2432" i="1"/>
  <c r="I2349" i="1" s="1"/>
  <c r="G4066" i="1"/>
  <c r="I3868" i="1" s="1"/>
  <c r="G3901" i="1"/>
  <c r="E3601" i="1"/>
  <c r="G3004" i="1" s="1"/>
  <c r="E3080" i="1"/>
  <c r="G5348" i="1" l="1"/>
  <c r="G5426" i="1"/>
  <c r="I5326" i="1" s="1"/>
  <c r="K2486" i="1"/>
  <c r="I2544" i="1"/>
  <c r="I2946" i="1"/>
  <c r="K5749" i="1"/>
  <c r="I5895" i="1"/>
  <c r="I5770" i="1"/>
  <c r="G3601" i="1"/>
  <c r="I3004" i="1" s="1"/>
  <c r="G3080" i="1"/>
  <c r="G5275" i="1"/>
  <c r="I4886" i="1" s="1"/>
  <c r="G4957" i="1"/>
  <c r="I5613" i="1"/>
  <c r="K5591" i="1"/>
  <c r="I5689" i="1"/>
  <c r="I3771" i="1"/>
  <c r="K3752" i="1"/>
  <c r="I3836" i="1"/>
  <c r="I3655" i="1"/>
  <c r="K3637" i="1"/>
  <c r="I3721" i="1"/>
  <c r="I4066" i="1"/>
  <c r="K3868" i="1"/>
  <c r="I3901" i="1"/>
  <c r="I4390" i="1"/>
  <c r="I4165" i="1"/>
  <c r="K4124" i="1"/>
  <c r="I6069" i="1"/>
  <c r="I5951" i="1"/>
  <c r="K5930" i="1"/>
  <c r="I2432" i="1"/>
  <c r="K2349" i="1"/>
  <c r="I2367" i="1"/>
  <c r="I4716" i="1"/>
  <c r="I4481" i="1"/>
  <c r="K4448" i="1"/>
  <c r="I4854" i="1"/>
  <c r="I4766" i="1"/>
  <c r="K4746" i="1"/>
  <c r="G2327" i="1"/>
  <c r="I34" i="1" s="1"/>
  <c r="G373" i="1"/>
  <c r="I5472" i="1"/>
  <c r="I5531" i="1"/>
  <c r="K5457" i="1"/>
  <c r="I2327" i="1" l="1"/>
  <c r="I373" i="1"/>
  <c r="K34" i="1"/>
  <c r="K4854" i="1"/>
  <c r="M4746" i="1" s="1"/>
  <c r="K4766" i="1"/>
  <c r="K4390" i="1"/>
  <c r="M4124" i="1" s="1"/>
  <c r="K4165" i="1"/>
  <c r="I3601" i="1"/>
  <c r="K3004" i="1"/>
  <c r="I3080" i="1"/>
  <c r="K2544" i="1"/>
  <c r="K2946" i="1"/>
  <c r="M2486" i="1" s="1"/>
  <c r="K5472" i="1"/>
  <c r="K5531" i="1"/>
  <c r="M5457" i="1" s="1"/>
  <c r="K2432" i="1"/>
  <c r="M2349" i="1" s="1"/>
  <c r="K2367" i="1"/>
  <c r="K3655" i="1"/>
  <c r="K3721" i="1"/>
  <c r="M3637" i="1" s="1"/>
  <c r="K5613" i="1"/>
  <c r="K5689" i="1"/>
  <c r="M5591" i="1" s="1"/>
  <c r="I5348" i="1"/>
  <c r="I5426" i="1"/>
  <c r="K5326" i="1"/>
  <c r="K4716" i="1"/>
  <c r="M4448" i="1" s="1"/>
  <c r="K4481" i="1"/>
  <c r="K6069" i="1"/>
  <c r="M5930" i="1" s="1"/>
  <c r="K5951" i="1"/>
  <c r="K5895" i="1"/>
  <c r="M5749" i="1" s="1"/>
  <c r="K5770" i="1"/>
  <c r="K3901" i="1"/>
  <c r="K4066" i="1"/>
  <c r="M3868" i="1" s="1"/>
  <c r="K3836" i="1"/>
  <c r="M3752" i="1" s="1"/>
  <c r="K3771" i="1"/>
  <c r="I5275" i="1"/>
  <c r="I4957" i="1"/>
  <c r="K4886" i="1"/>
  <c r="M2432" i="1" l="1"/>
  <c r="Q2349" i="1"/>
  <c r="M2367" i="1"/>
  <c r="K3601" i="1"/>
  <c r="M3004" i="1" s="1"/>
  <c r="K3080" i="1"/>
  <c r="K2327" i="1"/>
  <c r="M34" i="1" s="1"/>
  <c r="K373" i="1"/>
  <c r="M3836" i="1"/>
  <c r="M3771" i="1"/>
  <c r="Q3752" i="1"/>
  <c r="M6069" i="1"/>
  <c r="M5951" i="1"/>
  <c r="Q5930" i="1"/>
  <c r="M5613" i="1"/>
  <c r="M5689" i="1"/>
  <c r="Q5591" i="1"/>
  <c r="M5531" i="1"/>
  <c r="Q5457" i="1"/>
  <c r="M5472" i="1"/>
  <c r="M3901" i="1"/>
  <c r="Q3868" i="1"/>
  <c r="M4066" i="1"/>
  <c r="K5275" i="1"/>
  <c r="M4886" i="1" s="1"/>
  <c r="K4957" i="1"/>
  <c r="M4716" i="1"/>
  <c r="M4481" i="1"/>
  <c r="Q4448" i="1"/>
  <c r="M3655" i="1"/>
  <c r="Q3637" i="1"/>
  <c r="M3721" i="1"/>
  <c r="M2544" i="1"/>
  <c r="M2946" i="1"/>
  <c r="Q2486" i="1"/>
  <c r="M4390" i="1"/>
  <c r="Q4124" i="1"/>
  <c r="M4165" i="1"/>
  <c r="K5426" i="1"/>
  <c r="M5326" i="1" s="1"/>
  <c r="K5348" i="1"/>
  <c r="M5895" i="1"/>
  <c r="M5770" i="1"/>
  <c r="Q5749" i="1"/>
  <c r="M4854" i="1"/>
  <c r="Q4746" i="1"/>
  <c r="M4766" i="1"/>
  <c r="Q5895" i="1" l="1"/>
  <c r="Q5770" i="1"/>
  <c r="Q4390" i="1"/>
  <c r="Q4165" i="1"/>
  <c r="Q3721" i="1"/>
  <c r="Q3655" i="1"/>
  <c r="M5275" i="1"/>
  <c r="M4957" i="1"/>
  <c r="Q4886" i="1"/>
  <c r="Q5689" i="1"/>
  <c r="Q5613" i="1"/>
  <c r="Q3771" i="1"/>
  <c r="Q3836" i="1"/>
  <c r="M3601" i="1"/>
  <c r="M3080" i="1"/>
  <c r="Q3004" i="1"/>
  <c r="Q2946" i="1"/>
  <c r="Q2544" i="1"/>
  <c r="Q4481" i="1"/>
  <c r="Q4716" i="1"/>
  <c r="Q3901" i="1"/>
  <c r="Q4066" i="1"/>
  <c r="Q2432" i="1"/>
  <c r="Q2367" i="1"/>
  <c r="Q4854" i="1"/>
  <c r="Q4766" i="1"/>
  <c r="M5426" i="1"/>
  <c r="Q5326" i="1"/>
  <c r="M5348" i="1"/>
  <c r="Q6069" i="1"/>
  <c r="Q5951" i="1"/>
  <c r="Q5531" i="1"/>
  <c r="Q5472" i="1"/>
  <c r="M2327" i="1"/>
  <c r="Q34" i="1"/>
  <c r="M373" i="1"/>
  <c r="Q2327" i="1" l="1"/>
  <c r="Q373" i="1"/>
  <c r="Q5426" i="1"/>
  <c r="Q5348" i="1"/>
  <c r="Q3601" i="1"/>
  <c r="Q3080" i="1"/>
  <c r="Q5275" i="1"/>
  <c r="Q49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kphillips</author>
  </authors>
  <commentList>
    <comment ref="A236" authorId="0" shapeId="0" xr:uid="{92C114F1-8B67-4B54-A8BD-BCE40463CA4B}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</commentList>
</comments>
</file>

<file path=xl/sharedStrings.xml><?xml version="1.0" encoding="utf-8"?>
<sst xmlns="http://schemas.openxmlformats.org/spreadsheetml/2006/main" count="3528" uniqueCount="2140">
  <si>
    <t>CITY OF BRADY</t>
  </si>
  <si>
    <t>BUDGET REPORT</t>
  </si>
  <si>
    <t>FISCAL YEAR 2021 - 2022</t>
  </si>
  <si>
    <t>10 -GENERAL FUND</t>
  </si>
  <si>
    <t>(----- 2020-2021 ------)</t>
  </si>
  <si>
    <t>2021-2022</t>
  </si>
  <si>
    <t>2017-2018</t>
  </si>
  <si>
    <t>2018-2019</t>
  </si>
  <si>
    <t>2019-2020</t>
  </si>
  <si>
    <t>ORIGINAL</t>
  </si>
  <si>
    <t>PROJECTED</t>
  </si>
  <si>
    <t xml:space="preserve">APPROVED 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</si>
  <si>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</si>
  <si>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</si>
  <si>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</si>
  <si>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</si>
  <si>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</si>
  <si>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</si>
  <si>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</si>
  <si>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</si>
  <si>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</si>
  <si>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</si>
  <si>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</si>
  <si>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</si>
  <si>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</si>
  <si>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</si>
  <si>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</si>
  <si>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</si>
  <si>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</si>
  <si>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</si>
  <si>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</si>
  <si>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</si>
  <si>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</si>
  <si>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10-4-01-650.00 Franchise Fees from Utilities</t>
  </si>
  <si>
    <t>10-4-01-813.00 Admin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</si>
  <si>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</si>
  <si>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</si>
  <si>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</si>
  <si>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</si>
  <si>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</si>
  <si>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</si>
  <si>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</si>
  <si>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</si>
  <si>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10-4-45-690.00  Property Lien Collections</t>
  </si>
  <si>
    <t>TOTAL License, Permits &amp; Fees</t>
  </si>
  <si>
    <t>Other Agencies</t>
  </si>
  <si>
    <t>10-4-01-622.00 County Subsidy  Admin</t>
  </si>
  <si>
    <t>10-4-03-622.00 County Subsidy Public Property</t>
  </si>
  <si>
    <t xml:space="preserve">10-4-07-622.00 County Subsidy  Fire </t>
  </si>
  <si>
    <t>10-4-08-622.00 County Subsidy Police</t>
  </si>
  <si>
    <t>10-4-09-622.00 County Subsidy EOC</t>
  </si>
  <si>
    <t>10-4-09-622.03 CARES Grant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</si>
  <si>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</si>
  <si>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</si>
  <si>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</si>
  <si>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</si>
  <si>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10-4-29-815.04 Ambulance Svc Supp Pay Program</t>
  </si>
  <si>
    <t>.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</si>
  <si>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</si>
  <si>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</si>
  <si>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</si>
  <si>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</si>
  <si>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10-4-11-815.01 EDC  Contribution Comm Services Admin</t>
  </si>
  <si>
    <t>10-4-13-815.01  EDC Contribution Civic Center</t>
  </si>
  <si>
    <t>10-4-44-815.01  EDC Contribution Financial Admin</t>
  </si>
  <si>
    <t>10-4-01-635.00 Closing payment from EDC A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</si>
  <si>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</si>
  <si>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</si>
  <si>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</si>
  <si>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</si>
  <si>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</si>
  <si>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</si>
  <si>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10-4-17-631.00  Municipal Jury Fees</t>
  </si>
  <si>
    <t>10-4-17-632.00 Municipal Ct. Fines/Fees</t>
  </si>
  <si>
    <t>10-4-17-632.01 Municipal Ct. Security Fund</t>
  </si>
  <si>
    <t>10-4-17-632.02 Municipal Ct. Technology Fund</t>
  </si>
  <si>
    <t>10-4-17-633.00 Municipal Court - Truancy Fee</t>
  </si>
  <si>
    <t>10-4-17-635.00 Collection Agency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</si>
  <si>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</si>
  <si>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</si>
  <si>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</si>
  <si>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</si>
  <si>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</si>
  <si>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</si>
  <si>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</si>
  <si>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</si>
  <si>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</si>
  <si>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</si>
  <si>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</si>
  <si>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</si>
  <si>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10-4-32-834.00 Deer Management Proceeds</t>
  </si>
  <si>
    <t>TOTAL Charges for Services</t>
  </si>
  <si>
    <t>Airport Charges for Services</t>
  </si>
  <si>
    <t>10-4-02-611.00 Rental Income</t>
  </si>
  <si>
    <t>10-4-02-611.01 Tee Hanger Rent</t>
  </si>
  <si>
    <t>10-4-02-611.02 Hanger A/B Rent</t>
  </si>
  <si>
    <t>10-4-02-640.00 Tie Down Income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</si>
  <si>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</si>
  <si>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</si>
  <si>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</si>
  <si>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</si>
  <si>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</si>
  <si>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</si>
  <si>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</si>
  <si>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</si>
  <si>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</si>
  <si>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</si>
  <si>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</si>
  <si>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</si>
  <si>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</si>
  <si>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</si>
  <si>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</si>
  <si>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</si>
  <si>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</si>
  <si>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</si>
  <si>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</si>
  <si>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</si>
  <si>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</si>
  <si>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</si>
  <si>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</si>
  <si>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</si>
  <si>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</si>
  <si>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</si>
  <si>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</si>
  <si>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</si>
  <si>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Kayaks / Paddle Boards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</si>
  <si>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</si>
  <si>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</si>
  <si>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</si>
  <si>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</si>
  <si>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</si>
  <si>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</si>
  <si>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</si>
  <si>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</si>
  <si>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10-4-32-661.00  Axis Deer Program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</si>
  <si>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</si>
  <si>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</si>
  <si>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</si>
  <si>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</si>
  <si>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</si>
  <si>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</si>
  <si>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</si>
  <si>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</si>
  <si>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</si>
  <si>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</si>
  <si>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</si>
  <si>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</si>
  <si>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</si>
  <si>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</si>
  <si>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</si>
  <si>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</si>
  <si>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</si>
  <si>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</si>
  <si>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</si>
  <si>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</si>
  <si>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</si>
  <si>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</si>
  <si>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 xml:space="preserve">10-4-45-648.01 Sales Concessions             </t>
  </si>
  <si>
    <t xml:space="preserve">10-4-12-691.00 Street Surcharge             </t>
  </si>
  <si>
    <t>10-4-01-621.00 THF Housing Development Cort</t>
  </si>
  <si>
    <t>10-4-01-660.00 Misc Revenue Admin</t>
  </si>
  <si>
    <t>10-4-29-660.00 Misc Revenue EMS</t>
  </si>
  <si>
    <t>10-4-45-660.00 Misc Revenue Code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</si>
  <si>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</si>
  <si>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</si>
  <si>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</si>
  <si>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</si>
  <si>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</si>
  <si>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</si>
  <si>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</si>
  <si>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</si>
  <si>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</si>
  <si>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</si>
  <si>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10-4-27-814.00 Donation(s) Animal Control</t>
  </si>
  <si>
    <t>10-4-17-814.00 Donation(s) Municipal Court</t>
  </si>
  <si>
    <t>10-4-13-814.00 Donation(s) Civic Center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</si>
  <si>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</si>
  <si>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</si>
  <si>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</si>
  <si>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</si>
  <si>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</si>
  <si>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</si>
  <si>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</si>
  <si>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</si>
  <si>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</si>
  <si>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</si>
  <si>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</si>
  <si>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</si>
  <si>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</si>
  <si>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</si>
  <si>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</si>
  <si>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</si>
  <si>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</si>
  <si>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</si>
  <si>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</si>
  <si>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</si>
  <si>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</si>
  <si>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</si>
  <si>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</si>
  <si>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</si>
  <si>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</si>
  <si>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</si>
  <si>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Recov.Animal Control</t>
  </si>
  <si>
    <t>10-4-29-816.00 Bad Debt Recov. EMS</t>
  </si>
  <si>
    <t>10-4-32-816.00 Bad Debt Recov. Lake Dept.</t>
  </si>
  <si>
    <t>10-4-45-816.00 Dad Debt Recov. Code Enf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</si>
  <si>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</si>
  <si>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</si>
  <si>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</si>
  <si>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</si>
  <si>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</si>
  <si>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</si>
  <si>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</si>
  <si>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</si>
  <si>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</si>
  <si>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</si>
  <si>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</si>
  <si>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</si>
  <si>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</si>
  <si>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</si>
  <si>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</si>
  <si>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10-4-03-806.00 Sale of Scrap Streets</t>
  </si>
  <si>
    <t>10-4-24-806.00 Sale of Scrap Repair Shop</t>
  </si>
  <si>
    <t>10-4-32-806.00 Sale of Scrap EMS</t>
  </si>
  <si>
    <t>10-4-02-899.00 Sale of Fixed Assets</t>
  </si>
  <si>
    <t>10-4-03-899.00 Sale of Fixed Assets PPM</t>
  </si>
  <si>
    <t>10-4-05-899.00 Sale of Fixed Assets</t>
  </si>
  <si>
    <t>10-4-07-899.00 Sale of Fixed Assets</t>
  </si>
  <si>
    <t>10-4-08-899.00 Sale of Fixed Assets</t>
  </si>
  <si>
    <t>10-4-12-899.00 Sale of Fixed Assets Street</t>
  </si>
  <si>
    <t>10-4-08-899.00 Sale of Fixed Assets - Police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</si>
  <si>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</si>
  <si>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</si>
  <si>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</si>
  <si>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</si>
  <si>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</si>
  <si>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</si>
  <si>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</si>
  <si>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</si>
  <si>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</si>
  <si>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</si>
  <si>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</si>
  <si>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</si>
  <si>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</si>
  <si>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</si>
  <si>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</si>
  <si>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</si>
  <si>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</si>
  <si>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</si>
  <si>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</si>
  <si>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</si>
  <si>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</si>
  <si>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</si>
  <si>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</si>
  <si>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</si>
  <si>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</si>
  <si>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</si>
  <si>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</si>
  <si>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</si>
  <si>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 xml:space="preserve">10-4-01-910.80 Transfers-in from Special </t>
  </si>
  <si>
    <t>10-4-02-910.80 Transfers-in from Special Revenue</t>
  </si>
  <si>
    <t>10-4-32-910.90 Transfers-in from EDC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</si>
  <si>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</si>
  <si>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</si>
  <si>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</si>
  <si>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</si>
  <si>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</si>
  <si>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</si>
  <si>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</si>
  <si>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</si>
  <si>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</si>
  <si>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</si>
  <si>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</si>
  <si>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</si>
  <si>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</si>
  <si>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</si>
  <si>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</si>
  <si>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</si>
  <si>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</si>
  <si>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</si>
  <si>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</si>
  <si>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</si>
  <si>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</si>
  <si>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</si>
  <si>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</si>
  <si>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</si>
  <si>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</si>
  <si>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</si>
  <si>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</si>
  <si>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</si>
  <si>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</si>
  <si>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</si>
  <si>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</si>
  <si>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</si>
  <si>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</si>
  <si>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</si>
  <si>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10-5-01-235.00 380 Agreement pmt to EDC-B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</si>
  <si>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</si>
  <si>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</si>
  <si>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</si>
  <si>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</si>
  <si>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</si>
  <si>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</si>
  <si>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</si>
  <si>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</si>
  <si>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</si>
  <si>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</si>
  <si>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</si>
  <si>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</si>
  <si>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</si>
  <si>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</si>
  <si>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</si>
  <si>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</si>
  <si>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</si>
  <si>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</si>
  <si>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</si>
  <si>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</si>
  <si>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</si>
  <si>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</si>
  <si>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</si>
  <si>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</si>
  <si>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</si>
  <si>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</si>
  <si>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</si>
  <si>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</si>
  <si>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10-5-01-910.00 Transfers-out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</si>
  <si>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</si>
  <si>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</si>
  <si>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</si>
  <si>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</si>
  <si>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</si>
  <si>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</si>
  <si>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</si>
  <si>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</si>
  <si>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</si>
  <si>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</si>
  <si>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</si>
  <si>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</si>
  <si>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</si>
  <si>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</si>
  <si>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</si>
  <si>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</si>
  <si>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</si>
  <si>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</si>
  <si>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</si>
  <si>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</si>
  <si>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</si>
  <si>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</si>
  <si>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</si>
  <si>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</si>
  <si>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</si>
  <si>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</si>
  <si>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</si>
  <si>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</si>
  <si>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</si>
  <si>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</si>
  <si>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</si>
  <si>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</si>
  <si>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</si>
  <si>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</si>
  <si>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</si>
  <si>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</si>
  <si>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</si>
  <si>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</si>
  <si>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</si>
  <si>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</si>
  <si>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</si>
  <si>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</si>
  <si>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</si>
  <si>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</si>
  <si>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</si>
  <si>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</si>
  <si>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</si>
  <si>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</si>
  <si>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</si>
  <si>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</si>
  <si>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</si>
  <si>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</si>
  <si>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</si>
  <si>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</si>
  <si>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</si>
  <si>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</si>
  <si>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</si>
  <si>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</si>
  <si>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</si>
  <si>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</si>
  <si>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</si>
  <si>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</si>
  <si>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</si>
  <si>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</si>
  <si>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</si>
  <si>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</si>
  <si>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</si>
  <si>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</si>
  <si>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</si>
  <si>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</si>
  <si>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</si>
  <si>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</si>
  <si>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</si>
  <si>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</si>
  <si>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10-5-03-230.00  Facility Deposit Refunds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</si>
  <si>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</si>
  <si>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</si>
  <si>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</si>
  <si>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</si>
  <si>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</si>
  <si>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</si>
  <si>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</si>
  <si>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</si>
  <si>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</si>
  <si>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</si>
  <si>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</si>
  <si>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</si>
  <si>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</si>
  <si>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</si>
  <si>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</si>
  <si>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</si>
  <si>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</si>
  <si>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</si>
  <si>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</si>
  <si>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</si>
  <si>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</si>
  <si>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</si>
  <si>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</si>
  <si>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</si>
  <si>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</si>
  <si>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</si>
  <si>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</si>
  <si>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</si>
  <si>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</si>
  <si>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</si>
  <si>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</si>
  <si>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</si>
  <si>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</si>
  <si>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</si>
  <si>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</si>
  <si>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</si>
  <si>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</si>
  <si>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10-5-04-232.00  Computer Software Maint</t>
  </si>
  <si>
    <t>10-5-04-213.00 Contract Labor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</si>
  <si>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</si>
  <si>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</si>
  <si>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</si>
  <si>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</si>
  <si>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</si>
  <si>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</si>
  <si>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</si>
  <si>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</si>
  <si>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</si>
  <si>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</si>
  <si>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</si>
  <si>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10-5-05-107.00  Car Allowance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</si>
  <si>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</si>
  <si>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</si>
  <si>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</si>
  <si>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</si>
  <si>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</si>
  <si>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</si>
  <si>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</si>
  <si>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</si>
  <si>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</si>
  <si>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</si>
  <si>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</si>
  <si>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</si>
  <si>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</si>
  <si>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</si>
  <si>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</si>
  <si>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</si>
  <si>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</si>
  <si>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</si>
  <si>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</si>
  <si>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</si>
  <si>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</si>
  <si>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</si>
  <si>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</si>
  <si>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</si>
  <si>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</si>
  <si>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</si>
  <si>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</si>
  <si>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</si>
  <si>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</si>
  <si>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</si>
  <si>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</si>
  <si>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</si>
  <si>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</si>
  <si>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</si>
  <si>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10-5-05-315.00  Donations / Memorials</t>
  </si>
  <si>
    <t>10-5-05-316.00 Chemicals</t>
  </si>
  <si>
    <t>10-5-05-316.01 Fertilization</t>
  </si>
  <si>
    <t>10-5-05-316.02 Topdress / Aerification</t>
  </si>
  <si>
    <t>10-5-05-317.00  Uniform &amp; Accessories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</si>
  <si>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</si>
  <si>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</si>
  <si>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</si>
  <si>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</si>
  <si>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</si>
  <si>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</si>
  <si>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</si>
  <si>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</si>
  <si>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</si>
  <si>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</si>
  <si>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</si>
  <si>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</si>
  <si>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</si>
  <si>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</si>
  <si>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</si>
  <si>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</si>
  <si>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</si>
  <si>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</si>
  <si>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</si>
  <si>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</si>
  <si>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</si>
  <si>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</si>
  <si>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</si>
  <si>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</si>
  <si>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</si>
  <si>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</si>
  <si>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</si>
  <si>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</si>
  <si>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</si>
  <si>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</si>
  <si>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</si>
  <si>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</si>
  <si>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</si>
  <si>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</si>
  <si>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</si>
  <si>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</si>
  <si>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</si>
  <si>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</si>
  <si>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</si>
  <si>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</si>
  <si>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</si>
  <si>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</si>
  <si>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</si>
  <si>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</si>
  <si>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</si>
  <si>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</si>
  <si>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</si>
  <si>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</si>
  <si>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</si>
  <si>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</si>
  <si>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</si>
  <si>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</si>
  <si>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</si>
  <si>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</si>
  <si>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</si>
  <si>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</si>
  <si>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</si>
  <si>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</si>
  <si>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</si>
  <si>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</si>
  <si>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</si>
  <si>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</si>
  <si>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</si>
  <si>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</si>
  <si>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</si>
  <si>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</si>
  <si>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</si>
  <si>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</si>
  <si>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</si>
  <si>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</si>
  <si>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</si>
  <si>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</si>
  <si>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</si>
  <si>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</si>
  <si>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</si>
  <si>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</si>
  <si>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</si>
  <si>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</si>
  <si>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</si>
  <si>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</si>
  <si>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</si>
  <si>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</si>
  <si>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</si>
  <si>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</si>
  <si>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</si>
  <si>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</si>
  <si>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</si>
  <si>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</si>
  <si>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</si>
  <si>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</si>
  <si>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</si>
  <si>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</si>
  <si>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</si>
  <si>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</si>
  <si>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</si>
  <si>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</si>
  <si>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</si>
  <si>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</si>
  <si>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</si>
  <si>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</si>
  <si>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</si>
  <si>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</si>
  <si>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</si>
  <si>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</si>
  <si>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</si>
  <si>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</si>
  <si>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</si>
  <si>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</si>
  <si>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</si>
  <si>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</si>
  <si>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</si>
  <si>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</si>
  <si>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</si>
  <si>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</si>
  <si>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</si>
  <si>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</si>
  <si>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</si>
  <si>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</si>
  <si>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</si>
  <si>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</si>
  <si>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</si>
  <si>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</si>
  <si>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</si>
  <si>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</si>
  <si>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</si>
  <si>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</si>
  <si>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</si>
  <si>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</si>
  <si>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</si>
  <si>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</si>
  <si>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</si>
  <si>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</si>
  <si>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</si>
  <si>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</si>
  <si>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</si>
  <si>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</si>
  <si>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</si>
  <si>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</si>
  <si>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</si>
  <si>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</si>
  <si>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</si>
  <si>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</si>
  <si>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</si>
  <si>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</si>
  <si>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</si>
  <si>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</si>
  <si>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</si>
  <si>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</si>
  <si>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</si>
  <si>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</si>
  <si>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</si>
  <si>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</si>
  <si>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</si>
  <si>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</si>
  <si>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</si>
  <si>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</si>
  <si>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</si>
  <si>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</si>
  <si>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</si>
  <si>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</si>
  <si>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10-5-09-311.00  COVID-19 Event</t>
  </si>
  <si>
    <t>10-5-09-312.00 Generator Maintenance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</si>
  <si>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</si>
  <si>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</si>
  <si>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</si>
  <si>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</si>
  <si>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</si>
  <si>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</si>
  <si>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</si>
  <si>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</si>
  <si>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</si>
  <si>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(HISTORY ONLY)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</si>
  <si>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</si>
  <si>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</si>
  <si>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</si>
  <si>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</si>
  <si>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</si>
  <si>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</si>
  <si>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</si>
  <si>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</si>
  <si>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</si>
  <si>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</si>
  <si>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</si>
  <si>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</si>
  <si>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</si>
  <si>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</si>
  <si>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</si>
  <si>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</si>
  <si>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</si>
  <si>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</si>
  <si>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</si>
  <si>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</si>
  <si>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</si>
  <si>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</si>
  <si>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</si>
  <si>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</si>
  <si>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</si>
  <si>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</si>
  <si>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</si>
  <si>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</si>
  <si>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</si>
  <si>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</si>
  <si>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</si>
  <si>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</si>
  <si>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</si>
  <si>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</si>
  <si>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Marketing &amp; Graphic Design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</si>
  <si>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</si>
  <si>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</si>
  <si>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</si>
  <si>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</si>
  <si>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</si>
  <si>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</si>
  <si>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</si>
  <si>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</si>
  <si>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</si>
  <si>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</si>
  <si>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</si>
  <si>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</si>
  <si>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</si>
  <si>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</si>
  <si>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</si>
  <si>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</si>
  <si>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</si>
  <si>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</si>
  <si>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</si>
  <si>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</si>
  <si>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</si>
  <si>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</si>
  <si>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</si>
  <si>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</si>
  <si>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</si>
  <si>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</si>
  <si>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</si>
  <si>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</si>
  <si>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</si>
  <si>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</si>
  <si>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</si>
  <si>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</si>
  <si>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</si>
  <si>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</si>
  <si>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</si>
  <si>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</si>
  <si>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</si>
  <si>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</si>
  <si>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</si>
  <si>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</si>
  <si>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</si>
  <si>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</si>
  <si>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</si>
  <si>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</si>
  <si>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</si>
  <si>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</si>
  <si>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</si>
  <si>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</si>
  <si>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</si>
  <si>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</si>
  <si>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</si>
  <si>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</si>
  <si>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</si>
  <si>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</si>
  <si>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</si>
  <si>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</si>
  <si>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</si>
  <si>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</si>
  <si>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10-5-13-101.00 Regular Pay</t>
  </si>
  <si>
    <t>10-5-13-102.00 Overtime Pay</t>
  </si>
  <si>
    <t>10-5-13-103.00 Certification Pay</t>
  </si>
  <si>
    <t>10-5-13-106.00  Stand-by Pay</t>
  </si>
  <si>
    <t>10-5-13-107.00  Car Allowance</t>
  </si>
  <si>
    <t>10-5-13-110.00 Hospital Insurance</t>
  </si>
  <si>
    <t>10-5-13-111.00 Municipal Retirement</t>
  </si>
  <si>
    <t>10-5-13-112.00 Worker's Comp Insurance</t>
  </si>
  <si>
    <t>10-5-13-113.00 Unemployment Insurance</t>
  </si>
  <si>
    <t>10-5-13-114.00 Payroll Taxes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</si>
  <si>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</si>
  <si>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</si>
  <si>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</si>
  <si>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</si>
  <si>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</si>
  <si>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</si>
  <si>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</si>
  <si>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</si>
  <si>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</si>
  <si>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</si>
  <si>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</si>
  <si>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</si>
  <si>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</si>
  <si>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</si>
  <si>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</si>
  <si>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</si>
  <si>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</si>
  <si>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</si>
  <si>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</si>
  <si>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</si>
  <si>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10-5-17-107.00  Car Allowance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</si>
  <si>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</si>
  <si>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</si>
  <si>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</si>
  <si>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</si>
  <si>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</si>
  <si>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</si>
  <si>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</si>
  <si>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</si>
  <si>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</si>
  <si>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</si>
  <si>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</si>
  <si>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</si>
  <si>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</si>
  <si>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</si>
  <si>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</si>
  <si>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</si>
  <si>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</si>
  <si>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</si>
  <si>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</si>
  <si>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</si>
  <si>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</si>
  <si>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</si>
  <si>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</si>
  <si>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</si>
  <si>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</si>
  <si>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</si>
  <si>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</si>
  <si>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</si>
  <si>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</si>
  <si>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</si>
  <si>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</si>
  <si>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</si>
  <si>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</si>
  <si>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</si>
  <si>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</si>
  <si>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</si>
  <si>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</si>
  <si>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</si>
  <si>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</si>
  <si>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</si>
  <si>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</si>
  <si>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</si>
  <si>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</si>
  <si>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</si>
  <si>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Redeemer 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</si>
  <si>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</si>
  <si>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</si>
  <si>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</si>
  <si>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</si>
  <si>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</si>
  <si>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</si>
  <si>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</si>
  <si>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</si>
  <si>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</si>
  <si>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</si>
  <si>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</si>
  <si>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</si>
  <si>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</si>
  <si>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</si>
  <si>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</si>
  <si>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</si>
  <si>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10-5-24-232.00 Computer Software Maint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</si>
  <si>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</si>
  <si>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</si>
  <si>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</si>
  <si>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</si>
  <si>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</si>
  <si>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</si>
  <si>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</si>
  <si>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</si>
  <si>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</si>
  <si>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</si>
  <si>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</si>
  <si>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</si>
  <si>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</si>
  <si>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</si>
  <si>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</si>
  <si>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</si>
  <si>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</si>
  <si>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</si>
  <si>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</si>
  <si>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</si>
  <si>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</si>
  <si>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</si>
  <si>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10-5-27-106.00  Stand-by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</si>
  <si>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</si>
  <si>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</si>
  <si>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</si>
  <si>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</si>
  <si>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</si>
  <si>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</si>
  <si>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</si>
  <si>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</si>
  <si>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</si>
  <si>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</si>
  <si>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</si>
  <si>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</si>
  <si>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</si>
  <si>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</si>
  <si>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</si>
  <si>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</si>
  <si>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</si>
  <si>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</si>
  <si>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</si>
  <si>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</si>
  <si>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</si>
  <si>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</si>
  <si>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</si>
  <si>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</si>
  <si>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</si>
  <si>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</si>
  <si>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</si>
  <si>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</si>
  <si>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</si>
  <si>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</si>
  <si>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</si>
  <si>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10-5-27-392.00 Bad Debt Expense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</si>
  <si>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</si>
  <si>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</si>
  <si>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</si>
  <si>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</si>
  <si>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</si>
  <si>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</si>
  <si>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</si>
  <si>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</si>
  <si>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</si>
  <si>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</si>
  <si>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</si>
  <si>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</si>
  <si>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</si>
  <si>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</si>
  <si>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</si>
  <si>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</si>
  <si>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</si>
  <si>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</si>
  <si>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</si>
  <si>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</si>
  <si>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</si>
  <si>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</si>
  <si>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</si>
  <si>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</si>
  <si>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</si>
  <si>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</si>
  <si>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</si>
  <si>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</si>
  <si>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</si>
  <si>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</si>
  <si>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</si>
  <si>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</si>
  <si>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</si>
  <si>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</si>
  <si>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</si>
  <si>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</si>
  <si>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</si>
  <si>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</si>
  <si>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</si>
  <si>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</si>
  <si>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</si>
  <si>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</si>
  <si>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</si>
  <si>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</si>
  <si>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</si>
  <si>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</si>
  <si>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</si>
  <si>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</si>
  <si>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</si>
  <si>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</si>
  <si>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</si>
  <si>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</si>
  <si>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</si>
  <si>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</si>
  <si>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</si>
  <si>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</si>
  <si>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</si>
  <si>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</si>
  <si>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</si>
  <si>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</si>
  <si>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</si>
  <si>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</si>
  <si>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</si>
  <si>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</si>
  <si>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</si>
  <si>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</si>
  <si>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</si>
  <si>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</si>
  <si>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</si>
  <si>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</si>
  <si>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</si>
  <si>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</si>
  <si>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</si>
  <si>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</si>
  <si>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</si>
  <si>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</si>
  <si>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</si>
  <si>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</si>
  <si>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</si>
  <si>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</si>
  <si>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</si>
  <si>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</si>
  <si>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</si>
  <si>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</si>
  <si>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</si>
  <si>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</si>
  <si>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</si>
  <si>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</si>
  <si>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</si>
  <si>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</si>
  <si>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</si>
  <si>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</si>
  <si>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10-5-32-333.01 Bait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</si>
  <si>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</si>
  <si>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</si>
  <si>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</si>
  <si>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</si>
  <si>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</si>
  <si>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</si>
  <si>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</si>
  <si>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</si>
  <si>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</si>
  <si>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</si>
  <si>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</si>
  <si>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</si>
  <si>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</si>
  <si>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</si>
  <si>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</si>
  <si>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</si>
  <si>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</si>
  <si>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</si>
  <si>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</si>
  <si>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</si>
  <si>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</si>
  <si>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</si>
  <si>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</si>
  <si>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</si>
  <si>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</si>
  <si>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</si>
  <si>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</si>
  <si>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</si>
  <si>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</si>
  <si>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</si>
  <si>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</si>
  <si>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</si>
  <si>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</si>
  <si>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</si>
  <si>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</si>
  <si>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</si>
  <si>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</si>
  <si>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</si>
  <si>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</si>
  <si>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</si>
  <si>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</si>
  <si>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</si>
  <si>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</si>
  <si>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</si>
  <si>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</si>
  <si>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</si>
  <si>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</si>
  <si>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</si>
  <si>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</si>
  <si>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</si>
  <si>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</si>
  <si>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</si>
  <si>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</si>
  <si>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</si>
  <si>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</si>
  <si>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</si>
  <si>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</si>
  <si>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</si>
  <si>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</si>
  <si>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</si>
  <si>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</si>
  <si>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</si>
  <si>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</si>
  <si>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</si>
  <si>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</si>
  <si>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</si>
  <si>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</si>
  <si>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</si>
  <si>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</si>
  <si>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</si>
  <si>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</si>
  <si>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</si>
  <si>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</si>
  <si>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</si>
  <si>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</si>
  <si>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</si>
  <si>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</si>
  <si>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</si>
  <si>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</si>
  <si>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</si>
  <si>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</si>
  <si>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</si>
  <si>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</si>
  <si>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</si>
  <si>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</si>
  <si>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</si>
  <si>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</si>
  <si>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</si>
  <si>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</si>
  <si>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</si>
  <si>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</si>
  <si>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</si>
  <si>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</si>
  <si>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</si>
  <si>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</si>
  <si>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</si>
  <si>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</si>
  <si>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</si>
  <si>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</si>
  <si>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</si>
  <si>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</si>
  <si>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</si>
  <si>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</si>
  <si>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</si>
  <si>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</si>
  <si>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</si>
  <si>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</si>
  <si>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</si>
  <si>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</si>
  <si>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</si>
  <si>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</si>
  <si>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</si>
  <si>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</si>
  <si>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</si>
  <si>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</si>
  <si>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11 - GENERAL CONSTRUCTION FUND</t>
  </si>
  <si>
    <t>Funding Sources</t>
  </si>
  <si>
    <t>11-4-28-680.00  CO 2021</t>
  </si>
  <si>
    <t>11-4-28-601.00  Property Tax</t>
  </si>
  <si>
    <t>TOTAL Funding Sources</t>
  </si>
  <si>
    <t>35-4-25-910.00 Transfers-in from Water/Sewer Fund</t>
  </si>
  <si>
    <t>28 -FIRE/EMS CONSTUCTION  PROJECT</t>
  </si>
  <si>
    <t>11-5-28-398.00 Interest Expense</t>
  </si>
  <si>
    <t>11-5-28-398.01 Principal  Expense</t>
  </si>
  <si>
    <t>11-5-28-400.00 New Fire/EMS Station</t>
  </si>
  <si>
    <t xml:space="preserve">80-5-47-910.00 Transfers-out </t>
  </si>
  <si>
    <t>TOTAL 11- FIRE/EMS  CONSTRUCTION PROJECT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</si>
  <si>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</si>
  <si>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</si>
  <si>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</si>
  <si>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</si>
  <si>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</si>
  <si>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</si>
  <si>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</si>
  <si>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</si>
  <si>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</si>
  <si>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</si>
  <si>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</si>
  <si>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</si>
  <si>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</si>
  <si>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</si>
  <si>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</si>
  <si>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</si>
  <si>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</si>
  <si>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20-4-22-819.00  Meter Fees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</si>
  <si>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</si>
  <si>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</si>
  <si>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</si>
  <si>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</si>
  <si>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</si>
  <si>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</si>
  <si>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</si>
  <si>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</si>
  <si>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</si>
  <si>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</si>
  <si>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</si>
  <si>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</si>
  <si>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</si>
  <si>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</si>
  <si>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</si>
  <si>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</si>
  <si>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</si>
  <si>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</si>
  <si>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</si>
  <si>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</si>
  <si>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</si>
  <si>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</si>
  <si>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</si>
  <si>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</si>
  <si>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</si>
  <si>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</si>
  <si>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</si>
  <si>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</si>
  <si>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</si>
  <si>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</si>
  <si>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</si>
  <si>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</si>
  <si>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</si>
  <si>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</si>
  <si>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</si>
  <si>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</si>
  <si>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</si>
  <si>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</si>
  <si>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</si>
  <si>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</si>
  <si>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</si>
  <si>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</si>
  <si>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</si>
  <si>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</si>
  <si>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</si>
  <si>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</si>
  <si>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</si>
  <si>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</si>
  <si>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</si>
  <si>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</si>
  <si>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</si>
  <si>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</si>
  <si>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</si>
  <si>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</si>
  <si>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Franchise Fee</t>
  </si>
  <si>
    <t>20-5-22-251.00  Administrative Fee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</si>
  <si>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</si>
  <si>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</si>
  <si>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</si>
  <si>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</si>
  <si>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</si>
  <si>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</si>
  <si>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</si>
  <si>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</si>
  <si>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</si>
  <si>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</si>
  <si>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</si>
  <si>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</si>
  <si>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</si>
  <si>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</si>
  <si>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</si>
  <si>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</si>
  <si>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</si>
  <si>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</si>
  <si>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</si>
  <si>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</si>
  <si>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</si>
  <si>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</si>
  <si>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</si>
  <si>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</si>
  <si>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20-5-22-404.00 Hwy 377N Utility Lines - TXDOT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</si>
  <si>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</si>
  <si>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</si>
  <si>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</si>
  <si>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</si>
  <si>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</si>
  <si>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</si>
  <si>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</si>
  <si>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</si>
  <si>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</si>
  <si>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 MOVED TO FUND 30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</si>
  <si>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</si>
  <si>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</si>
  <si>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</si>
  <si>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</si>
  <si>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</si>
  <si>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</si>
  <si>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</si>
  <si>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</si>
  <si>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</si>
  <si>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</si>
  <si>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</si>
  <si>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</si>
  <si>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</si>
  <si>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</si>
  <si>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</si>
  <si>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</si>
  <si>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</si>
  <si>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</si>
  <si>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</si>
  <si>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</si>
  <si>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</si>
  <si>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</si>
  <si>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</si>
  <si>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</si>
  <si>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</si>
  <si>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</si>
  <si>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</si>
  <si>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</si>
  <si>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</si>
  <si>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</si>
  <si>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</si>
  <si>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</si>
  <si>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</si>
  <si>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</si>
  <si>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</si>
  <si>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</si>
  <si>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</si>
  <si>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</si>
  <si>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</si>
  <si>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</si>
  <si>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</si>
  <si>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</si>
  <si>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</si>
  <si>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</si>
  <si>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</si>
  <si>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</si>
  <si>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</si>
  <si>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</si>
  <si>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</si>
  <si>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</si>
  <si>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</si>
  <si>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</si>
  <si>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</si>
  <si>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  MOVED TO FUND 30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</si>
  <si>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</si>
  <si>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</si>
  <si>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</si>
  <si>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</si>
  <si>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</si>
  <si>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</si>
  <si>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</si>
  <si>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</si>
  <si>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</si>
  <si>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</si>
  <si>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</si>
  <si>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</si>
  <si>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</si>
  <si>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 xml:space="preserve">Sewer Long-Term Capital 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</si>
  <si>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</si>
  <si>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</si>
  <si>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</si>
  <si>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</si>
  <si>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</si>
  <si>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</si>
  <si>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</si>
  <si>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</si>
  <si>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</si>
  <si>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</si>
  <si>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</si>
  <si>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</si>
  <si>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</si>
  <si>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</si>
  <si>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30-4-31-815.03  Community Block Grant -CVCOG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</si>
  <si>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</si>
  <si>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</si>
  <si>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</si>
  <si>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</si>
  <si>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</si>
  <si>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</si>
  <si>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</si>
  <si>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</si>
  <si>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</si>
  <si>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</si>
  <si>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</si>
  <si>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</si>
  <si>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</si>
  <si>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</si>
  <si>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30-4-23-900.00 Loan Proceeds</t>
  </si>
  <si>
    <t>30-4-23-910.23 Transfer-in from Electric Fund</t>
  </si>
  <si>
    <t>30-4-25-910.00 Transfers-In</t>
  </si>
  <si>
    <t>30-4-31-900.00 Loan Proceeds</t>
  </si>
  <si>
    <t>30-4-31-910.80 Transfers-in Special Revenue Fund</t>
  </si>
  <si>
    <t>23-SEWER TREATMENT PLANT</t>
  </si>
  <si>
    <t>30-5-23-101.00 Regular Pay</t>
  </si>
  <si>
    <t>30-5-23-102.00 Overtime Pay</t>
  </si>
  <si>
    <t>30-5-23-103.00 Certification Pay</t>
  </si>
  <si>
    <t>30-5-23-106.00 Stand by Pay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</si>
  <si>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</si>
  <si>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</si>
  <si>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</si>
  <si>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</si>
  <si>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</si>
  <si>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</si>
  <si>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</si>
  <si>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</si>
  <si>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</si>
  <si>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</si>
  <si>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</si>
  <si>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</si>
  <si>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</si>
  <si>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</si>
  <si>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</si>
  <si>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</si>
  <si>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Franchise Fees</t>
  </si>
  <si>
    <t>30-5-23-251.00 Administrative Fees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</si>
  <si>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</si>
  <si>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</si>
  <si>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</si>
  <si>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</si>
  <si>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</si>
  <si>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</si>
  <si>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</si>
  <si>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</si>
  <si>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</si>
  <si>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</si>
  <si>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</si>
  <si>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</si>
  <si>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</si>
  <si>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</si>
  <si>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</si>
  <si>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</si>
  <si>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</si>
  <si>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</si>
  <si>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</si>
  <si>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</si>
  <si>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</si>
  <si>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</si>
  <si>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</si>
  <si>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</si>
  <si>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 xml:space="preserve">30-5-23-910.00 Transfers-out 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</si>
  <si>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</si>
  <si>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</si>
  <si>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</si>
  <si>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</si>
  <si>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</si>
  <si>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</si>
  <si>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</si>
  <si>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</si>
  <si>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</si>
  <si>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</si>
  <si>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</si>
  <si>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</si>
  <si>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</si>
  <si>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</si>
  <si>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</si>
  <si>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</si>
  <si>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</si>
  <si>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</si>
  <si>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</si>
  <si>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</si>
  <si>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</si>
  <si>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</si>
  <si>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</si>
  <si>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</si>
  <si>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</si>
  <si>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</si>
  <si>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</si>
  <si>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</si>
  <si>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</si>
  <si>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</si>
  <si>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</si>
  <si>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</si>
  <si>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</si>
  <si>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</si>
  <si>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</si>
  <si>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</si>
  <si>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</si>
  <si>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</si>
  <si>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</si>
  <si>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</si>
  <si>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</si>
  <si>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</si>
  <si>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</si>
  <si>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</si>
  <si>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</si>
  <si>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</si>
  <si>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</si>
  <si>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</si>
  <si>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</si>
  <si>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30-5-31-211.00  Radium Removal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</si>
  <si>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</si>
  <si>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</si>
  <si>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</si>
  <si>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</si>
  <si>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</si>
  <si>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</si>
  <si>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30-5-31-250.00 Franchise Fees</t>
  </si>
  <si>
    <t>30-5-31-251.00 Administrative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</si>
  <si>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</si>
  <si>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</si>
  <si>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</si>
  <si>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</si>
  <si>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</si>
  <si>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</si>
  <si>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</si>
  <si>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</si>
  <si>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</si>
  <si>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</si>
  <si>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</si>
  <si>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</si>
  <si>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</si>
  <si>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30-5-31-311.00 Pump Stations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</si>
  <si>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</si>
  <si>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</si>
  <si>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</si>
  <si>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</si>
  <si>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</si>
  <si>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</si>
  <si>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</si>
  <si>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30-5-31-392.00 Bad Debt Expense</t>
  </si>
  <si>
    <t>30-5-31-398.00 Interest Expense</t>
  </si>
  <si>
    <t>31-WATER / WASTE WATER DISTRIBUTION</t>
  </si>
  <si>
    <t>30-5-31-401.00 Capital Outlay-Projects</t>
  </si>
  <si>
    <t>30-5-31-402.00 Capital Outlay-Vechicles &amp; Equip</t>
  </si>
  <si>
    <t>30-5-31-404.00 Hwy 377N Utility Lines - TXDOT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</si>
  <si>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</si>
  <si>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</si>
  <si>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</si>
  <si>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</si>
  <si>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</si>
  <si>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</si>
  <si>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</si>
  <si>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 xml:space="preserve">30-5-31-910.00 Transfers-out </t>
  </si>
  <si>
    <t>30-5-31-910.10 Transfers-out to General Fund</t>
  </si>
  <si>
    <t>30-5-31-910.22 Transfers-out to Electric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</si>
  <si>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</si>
  <si>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</si>
  <si>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</si>
  <si>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</si>
  <si>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</si>
  <si>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</si>
  <si>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</si>
  <si>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</si>
  <si>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</si>
  <si>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</si>
  <si>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</si>
  <si>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</si>
  <si>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30 -WATER / SEWER UTILITY FUND</t>
  </si>
  <si>
    <t>33- WATER CONSTRUCTION FUND</t>
  </si>
  <si>
    <t>33-4-33-686.00 TWDB DW -L1000917-CO 2019</t>
  </si>
  <si>
    <t>33-4-33-686.01 TWDB DW  -LF 1000918-LF 2019</t>
  </si>
  <si>
    <t>33-4-33-687.00 TWDB DW - G 1000916-EDAP 2019</t>
  </si>
  <si>
    <t>33-4-33-687.01  EDAP  CO   2019</t>
  </si>
  <si>
    <t>82-4-48-910.80 Transfers-in from Special Revenue</t>
  </si>
  <si>
    <t>33 - DW PROJECT</t>
  </si>
  <si>
    <t>33-5-33-286.00 TWDB DW -L1000917-CO 2019</t>
  </si>
  <si>
    <t>33-5-33-286.01 TWDB DW  -LF 1000918-LF 2019</t>
  </si>
  <si>
    <t>33-5-33-287.00 TWDB DW - G 1000916-EDAP 2019</t>
  </si>
  <si>
    <t>33-5-33-290.00  Arbitrage Rebate to IRS</t>
  </si>
  <si>
    <t>TOTAL 33- DW PROJECT</t>
  </si>
  <si>
    <t>35- WWTP CONSTRUCTION FUND</t>
  </si>
  <si>
    <t>35-4-25-685.00 TWDB  CW   L1001004   CO 2019A</t>
  </si>
  <si>
    <t>35-4-25-685.01  TWDB  CW   L1001005   CO 2019B</t>
  </si>
  <si>
    <t>35-4-25-685.02 TWDB  CW   LF1001006 LF2019</t>
  </si>
  <si>
    <t>35-4-25-686.00 TWDB  CW   CO 2021</t>
  </si>
  <si>
    <t>25 - CW PROJECT</t>
  </si>
  <si>
    <t>35-5-25-285.00  TWDB CW  L1001004  CO 2019A</t>
  </si>
  <si>
    <t>35-5-25-285.01   TWDB CW   L1001005   CO 2019B</t>
  </si>
  <si>
    <t>35-5-25-285.02  TWDB CW  LF1001006  LF2019</t>
  </si>
  <si>
    <t>35-5-25-288.00  TWDB CW  CO 2021</t>
  </si>
  <si>
    <t>35-5-25-290.00  Arbitrage Rebate due to IRS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</si>
  <si>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</si>
  <si>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</si>
  <si>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</si>
  <si>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</si>
  <si>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</si>
  <si>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</si>
  <si>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</si>
  <si>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</si>
  <si>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</si>
  <si>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</si>
  <si>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</si>
  <si>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</si>
  <si>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</si>
  <si>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</si>
  <si>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</si>
  <si>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</si>
  <si>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</si>
  <si>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</si>
  <si>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</si>
  <si>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</si>
  <si>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</si>
  <si>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</si>
  <si>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</si>
  <si>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</si>
  <si>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</si>
  <si>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</si>
  <si>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</si>
  <si>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</si>
  <si>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</si>
  <si>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</si>
  <si>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</si>
  <si>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</si>
  <si>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</si>
  <si>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</si>
  <si>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</si>
  <si>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</si>
  <si>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</si>
  <si>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</si>
  <si>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</si>
  <si>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</si>
  <si>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</si>
  <si>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</si>
  <si>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</si>
  <si>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</si>
  <si>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Franchise Fees</t>
  </si>
  <si>
    <t>40-5-42-251.00 Administrative Fees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</si>
  <si>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</si>
  <si>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</si>
  <si>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</si>
  <si>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</si>
  <si>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</si>
  <si>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</si>
  <si>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</si>
  <si>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</si>
  <si>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</si>
  <si>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</si>
  <si>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</si>
  <si>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</si>
  <si>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</si>
  <si>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</si>
  <si>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</si>
  <si>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</si>
  <si>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</si>
  <si>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</si>
  <si>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</si>
  <si>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</si>
  <si>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</si>
  <si>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</si>
  <si>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</si>
  <si>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40-5-42-404.00 Hwy 377N Utility Lines - TXDOT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</si>
  <si>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</si>
  <si>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</si>
  <si>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</si>
  <si>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</si>
  <si>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</si>
  <si>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</si>
  <si>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</si>
  <si>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</si>
  <si>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</si>
  <si>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</si>
  <si>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</si>
  <si>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</si>
  <si>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</si>
  <si>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</si>
  <si>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</si>
  <si>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</si>
  <si>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</si>
  <si>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</si>
  <si>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</si>
  <si>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</si>
  <si>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</si>
  <si>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</si>
  <si>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</si>
  <si>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</si>
  <si>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</si>
  <si>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</si>
  <si>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 Vending income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</si>
  <si>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</si>
  <si>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</si>
  <si>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</si>
  <si>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</si>
  <si>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</si>
  <si>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</si>
  <si>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</si>
  <si>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</si>
  <si>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</si>
  <si>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</si>
  <si>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</si>
  <si>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</si>
  <si>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</si>
  <si>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50-5-26-110.00 Hospital Insurance</t>
  </si>
  <si>
    <t>50-5-26-113.00 Certification Pay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</si>
  <si>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</si>
  <si>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</si>
  <si>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</si>
  <si>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</si>
  <si>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</si>
  <si>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</si>
  <si>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</si>
  <si>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</si>
  <si>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</si>
  <si>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</si>
  <si>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</si>
  <si>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</si>
  <si>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</si>
  <si>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</si>
  <si>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</si>
  <si>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</si>
  <si>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</si>
  <si>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</si>
  <si>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</si>
  <si>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</si>
  <si>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</si>
  <si>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</si>
  <si>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</si>
  <si>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</si>
  <si>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</si>
  <si>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</si>
  <si>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</si>
  <si>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</si>
  <si>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</si>
  <si>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</si>
  <si>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</si>
  <si>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</si>
  <si>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</si>
  <si>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</si>
  <si>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</si>
  <si>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</si>
  <si>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</si>
  <si>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</si>
  <si>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</si>
  <si>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</si>
  <si>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</si>
  <si>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</si>
  <si>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</si>
  <si>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</si>
  <si>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</si>
  <si>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</si>
  <si>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</si>
  <si>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</si>
  <si>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</si>
  <si>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</si>
  <si>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</si>
  <si>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</si>
  <si>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</si>
  <si>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</si>
  <si>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</si>
  <si>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</si>
  <si>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</si>
  <si>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</si>
  <si>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</si>
  <si>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</si>
  <si>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</si>
  <si>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</si>
  <si>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</si>
  <si>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</si>
  <si>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</si>
  <si>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</si>
  <si>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</si>
  <si>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</si>
  <si>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</si>
  <si>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</si>
  <si>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</si>
  <si>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</si>
  <si>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</si>
  <si>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</si>
  <si>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</si>
  <si>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</si>
  <si>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</si>
  <si>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</si>
  <si>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</si>
  <si>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</si>
  <si>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</si>
  <si>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</si>
  <si>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</si>
  <si>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</si>
  <si>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</si>
  <si>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</si>
  <si>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</si>
  <si>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</si>
  <si>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</si>
  <si>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</si>
  <si>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</si>
  <si>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</si>
  <si>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</si>
  <si>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</si>
  <si>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</si>
  <si>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</si>
  <si>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</si>
  <si>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</si>
  <si>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</si>
  <si>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</si>
  <si>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</si>
  <si>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</si>
  <si>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</si>
  <si>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</si>
  <si>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</si>
  <si>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</si>
  <si>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</si>
  <si>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</si>
  <si>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</si>
  <si>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</si>
  <si>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</si>
  <si>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</si>
  <si>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</si>
  <si>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</si>
  <si>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</si>
  <si>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</si>
  <si>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</si>
  <si>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</si>
  <si>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</si>
  <si>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</si>
  <si>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</si>
  <si>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</si>
  <si>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</si>
  <si>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</si>
  <si>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</si>
  <si>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</si>
  <si>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</si>
  <si>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</si>
  <si>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Franchise Fees</t>
  </si>
  <si>
    <t>60-5-14-251.00 Administrative Fees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</si>
  <si>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</si>
  <si>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</si>
  <si>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</si>
  <si>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</si>
  <si>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</si>
  <si>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</si>
  <si>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</si>
  <si>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</si>
  <si>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</si>
  <si>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</si>
  <si>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</si>
  <si>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</si>
  <si>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</si>
  <si>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</si>
  <si>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</si>
  <si>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</si>
  <si>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</si>
  <si>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</si>
  <si>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</si>
  <si>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</si>
  <si>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</si>
  <si>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</si>
  <si>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</si>
  <si>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</si>
  <si>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</si>
  <si>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</si>
  <si>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</si>
  <si>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</si>
  <si>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</si>
  <si>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</si>
  <si>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</si>
  <si>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</si>
  <si>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 MOVED TO FUND 61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</si>
  <si>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</si>
  <si>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</si>
  <si>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</si>
  <si>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</si>
  <si>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</si>
  <si>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</si>
  <si>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</si>
  <si>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</si>
  <si>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</si>
  <si>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</si>
  <si>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</si>
  <si>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</si>
  <si>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</si>
  <si>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</si>
  <si>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</si>
  <si>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</si>
  <si>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</si>
  <si>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</si>
  <si>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</si>
  <si>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</si>
  <si>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</si>
  <si>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</si>
  <si>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60-5-18-910.61 Transfer-out to Street Sanitation Fund</t>
  </si>
  <si>
    <t>60-5-18-901.00 Capital Outlay - Financed</t>
  </si>
  <si>
    <t>TOTAL 18-STREET SANITATION</t>
  </si>
  <si>
    <t>61 - STREET SANITAITON FUND</t>
  </si>
  <si>
    <t>General Revenues</t>
  </si>
  <si>
    <t>61-4-18-700.00 Street Sweeping Svc</t>
  </si>
  <si>
    <t>Operatingl Revenues</t>
  </si>
  <si>
    <t>61-4-18-815.00 Reimbursed Expenses</t>
  </si>
  <si>
    <t>TOTAL Operatingl Revenues</t>
  </si>
  <si>
    <t>61-4-18-900.00 Loan Proceeds</t>
  </si>
  <si>
    <t>61-4-18-910.60 Transfers-in from Solid Waste</t>
  </si>
  <si>
    <t>18-STREET SANITATION</t>
  </si>
  <si>
    <t>61-5-18-101.00 Regular Pay</t>
  </si>
  <si>
    <t>61-5-18-102.00 Overtime Pay</t>
  </si>
  <si>
    <t>61-5-18-103.00  Certificaiton Pay</t>
  </si>
  <si>
    <t>61-5-18-110.00  Hospital Insurance</t>
  </si>
  <si>
    <t>61-5-18-111.00  Municipal Retirement</t>
  </si>
  <si>
    <t>61-5-18-112.00 Worker's Comp Insurance</t>
  </si>
  <si>
    <t>61-5-18-113.00 Unemployment Insurance</t>
  </si>
  <si>
    <t>61-5-18-114.00 Payroll Taxes</t>
  </si>
  <si>
    <t>61-5-18-202.00 Utilities</t>
  </si>
  <si>
    <t>61-5-18-301.00 Employee Expense</t>
  </si>
  <si>
    <t>61-5-18-301.02 Employee Training</t>
  </si>
  <si>
    <t>61-5-18-302.00 Supplies</t>
  </si>
  <si>
    <t>61-5-18-303.00 Fuel</t>
  </si>
  <si>
    <t>61-5-18-304.00 Vehicles</t>
  </si>
  <si>
    <t>61-5-18-308.00 Heavy Rolling Stock</t>
  </si>
  <si>
    <t>61-5-18-309.00  Small Equipment</t>
  </si>
  <si>
    <t>61-5-18-314.00  Drug Testing</t>
  </si>
  <si>
    <t>61-5-18-316.00  Chemicals</t>
  </si>
  <si>
    <t>60-5-18-317.00  Uniforms</t>
  </si>
  <si>
    <t>61-5-18-392.00  Bed Debt Expense</t>
  </si>
  <si>
    <t>61-5-18-398.00  Interest Expense</t>
  </si>
  <si>
    <t>61-5-18-401.00 Capital Outlay - Projects</t>
  </si>
  <si>
    <t>61-5-18-402.00 Capital Outlay-Vechicles &amp; Equip</t>
  </si>
  <si>
    <t>61-5-18-900.00 Principal Debt Requirement</t>
  </si>
  <si>
    <t>80-5-47-901.00 Capital Outlay Financed</t>
  </si>
  <si>
    <t>80 -SPECIAL REVENUE FUND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</si>
  <si>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</si>
  <si>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</si>
  <si>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</si>
  <si>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</si>
  <si>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</si>
  <si>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</si>
  <si>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</si>
  <si>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</si>
  <si>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</si>
  <si>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</si>
  <si>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</si>
  <si>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</si>
  <si>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</si>
  <si>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</si>
  <si>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</si>
  <si>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</si>
  <si>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</si>
  <si>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</si>
  <si>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</si>
  <si>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</si>
  <si>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</si>
  <si>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-Drainage</t>
  </si>
  <si>
    <t>80-4-43-671.01  CARES ACT Grant</t>
  </si>
  <si>
    <t>80-4-43-672.00 TXDOT-Airport AWOS</t>
  </si>
  <si>
    <t>80-4-43-673.00 TXDOT-Airport Repavement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</si>
  <si>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</si>
  <si>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</si>
  <si>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</si>
  <si>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</si>
  <si>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</si>
  <si>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</si>
  <si>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</si>
  <si>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</si>
  <si>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</si>
  <si>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</si>
  <si>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</si>
  <si>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</si>
  <si>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</si>
  <si>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</si>
  <si>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</si>
  <si>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</si>
  <si>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</si>
  <si>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</si>
  <si>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</si>
  <si>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</si>
  <si>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</si>
  <si>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80-4-16-910.20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</si>
  <si>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</si>
  <si>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</si>
  <si>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</si>
  <si>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</si>
  <si>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</si>
  <si>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</si>
  <si>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</si>
  <si>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</si>
  <si>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</si>
  <si>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</si>
  <si>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</si>
  <si>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</si>
  <si>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</si>
  <si>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</si>
  <si>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</si>
  <si>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</si>
  <si>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</si>
  <si>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</si>
  <si>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</si>
  <si>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</si>
  <si>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</si>
  <si>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</si>
  <si>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</si>
  <si>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</si>
  <si>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</si>
  <si>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</si>
  <si>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</si>
  <si>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</si>
  <si>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</si>
  <si>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</si>
  <si>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</si>
  <si>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</si>
  <si>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</si>
  <si>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</si>
  <si>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</si>
  <si>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</si>
  <si>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</si>
  <si>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</si>
  <si>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</si>
  <si>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</si>
  <si>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</si>
  <si>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</si>
  <si>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</si>
  <si>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</si>
  <si>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</si>
  <si>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</si>
  <si>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</si>
  <si>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</si>
  <si>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</si>
  <si>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</si>
  <si>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</si>
  <si>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</si>
  <si>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</si>
  <si>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</si>
  <si>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</si>
  <si>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</si>
  <si>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</si>
  <si>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</si>
  <si>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</si>
  <si>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</si>
  <si>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</si>
  <si>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</si>
  <si>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</si>
  <si>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</si>
  <si>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</si>
  <si>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</si>
  <si>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</si>
  <si>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</si>
  <si>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</si>
  <si>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Drainage</t>
  </si>
  <si>
    <t>80-5-43-271.01      Local Cost</t>
  </si>
  <si>
    <t>80-5-43-272.00 TXDOT-Airport - AWOS</t>
  </si>
  <si>
    <t xml:space="preserve">80-5-43-272.01      Local Cost     </t>
  </si>
  <si>
    <t>80-5-43-273.00 TXDOT-Airport - Repavement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</si>
  <si>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</si>
  <si>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</si>
  <si>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</si>
  <si>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</si>
  <si>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</si>
  <si>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</si>
  <si>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</si>
  <si>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</si>
  <si>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</si>
  <si>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</si>
  <si>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</si>
  <si>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</si>
  <si>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</si>
  <si>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</si>
  <si>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Lt. Conway (Stanburn) Park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</si>
  <si>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</si>
  <si>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</si>
  <si>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</si>
  <si>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</si>
  <si>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</si>
  <si>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</si>
  <si>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</si>
  <si>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</si>
  <si>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</si>
  <si>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</si>
  <si>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80-5-43-910.30 Transfers-out to Water</t>
  </si>
  <si>
    <t>TOTAL 43-COMMUNITY DEVELOPMENT</t>
  </si>
  <si>
    <t>47-CEMETERY MOVED TO FUND 81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</si>
  <si>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</si>
  <si>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</si>
  <si>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</si>
  <si>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</si>
  <si>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</si>
  <si>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</si>
  <si>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80-5-47-301.00  Employee Expense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</si>
  <si>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</si>
  <si>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</si>
  <si>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</si>
  <si>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</si>
  <si>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</si>
  <si>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</si>
  <si>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</si>
  <si>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</si>
  <si>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</si>
  <si>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</si>
  <si>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</si>
  <si>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</si>
  <si>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</si>
  <si>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Operating  Revenue</t>
  </si>
  <si>
    <t>81-4-47-814.00 Donation to Live Oak Cemetery</t>
  </si>
  <si>
    <t>TOTAL Operatin Revenue</t>
  </si>
  <si>
    <t>81-4-47-910.80 Transfers-in from Special Revenue</t>
  </si>
  <si>
    <t>81 -CEMETERY FUND</t>
  </si>
  <si>
    <t>47-CEMETERY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</si>
  <si>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</si>
  <si>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</si>
  <si>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</si>
  <si>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</si>
  <si>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</si>
  <si>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</si>
  <si>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</si>
  <si>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</si>
  <si>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81-5-47-312.00  General Repairs</t>
  </si>
  <si>
    <t>81-5-47-314.00  Drug Testing</t>
  </si>
  <si>
    <t>81-5-47-317.00  Uniforms &amp; Accessories</t>
  </si>
  <si>
    <t>81-5-47-401.00 Capital Outlay - Projects</t>
  </si>
  <si>
    <t>81-5-47-402.00 Capital Outlay-Vechicles &amp; Equip</t>
  </si>
  <si>
    <t>81  -CEMETERY FUND</t>
  </si>
  <si>
    <t>82- HOTEL / MOTEL TAX FUND</t>
  </si>
  <si>
    <t>82-4-48-655.00  Motel Tax Receipts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</si>
  <si>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</si>
  <si>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</si>
  <si>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</si>
  <si>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</si>
  <si>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</si>
  <si>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</si>
  <si>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83-4-49-651.00  Drug Seizure Awards</t>
  </si>
  <si>
    <t>83-4-49-650.00  Education Subsidy</t>
  </si>
  <si>
    <t>83-4-49-632.01  Security Fees</t>
  </si>
  <si>
    <t>83-4-49-632.02  Technology Fees</t>
  </si>
  <si>
    <t>Operating Revenue</t>
  </si>
  <si>
    <t>83-4-49-898.00 Interest Income</t>
  </si>
  <si>
    <t>TOTAL Operating Revenue</t>
  </si>
  <si>
    <t>83-4-49-910.10 Transfers-in from General Fund</t>
  </si>
  <si>
    <t>49- POLICE / SECURITY / TECH</t>
  </si>
  <si>
    <t>83-5-49-350.00 Police Educational Training</t>
  </si>
  <si>
    <t>83-5-49-351.00 Drug Enforcement Program</t>
  </si>
  <si>
    <t>83-5-49-332.01 Security Expense - Court</t>
  </si>
  <si>
    <t>83-5-49-332.02 Technology Upgrades - Court</t>
  </si>
  <si>
    <t>83-5-49-401.00 Capital Outlay - Projects</t>
  </si>
  <si>
    <t>83-5-49-402.00 Capital Outlay-Vechicles &amp; Equip</t>
  </si>
  <si>
    <t>TOTAL 49-POLICE / MINICIPAL COURT</t>
  </si>
  <si>
    <t>90  -ECONOMIC DEV CORPORATION FUND A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</si>
  <si>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</si>
  <si>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</si>
  <si>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</si>
  <si>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</si>
  <si>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</si>
  <si>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Income-Hangar E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</si>
  <si>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</si>
  <si>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</si>
  <si>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</si>
  <si>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</si>
  <si>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</si>
  <si>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</si>
  <si>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</si>
  <si>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</si>
  <si>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</si>
  <si>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</si>
  <si>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</si>
  <si>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90-5-90-206.00 Marketing FY 18</t>
  </si>
  <si>
    <t>90-5-90-207.00 Marketing FY 19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</si>
  <si>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</si>
  <si>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</si>
  <si>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</si>
  <si>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</si>
  <si>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</si>
  <si>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</si>
  <si>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</si>
  <si>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90-5-90-242.00  Community Dev - Fish House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</si>
  <si>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</si>
  <si>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</si>
  <si>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</si>
  <si>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</si>
  <si>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</si>
  <si>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</si>
  <si>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</si>
  <si>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</si>
  <si>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</si>
  <si>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</si>
  <si>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</si>
  <si>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</si>
  <si>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OTHER (USE)</t>
  </si>
  <si>
    <t>90-5-90-910.10 Transfers-out General Fund</t>
  </si>
  <si>
    <t>TOTAL OTHER (USES)</t>
  </si>
  <si>
    <t>TOTAL 90-ECONOMIC DEV CORP</t>
  </si>
  <si>
    <t>91  -ECONOMIC DEV CORPORATION FUND - B</t>
  </si>
  <si>
    <t>91-4-91-600.00 Corporation Sales Tax</t>
  </si>
  <si>
    <t>91-4-91-605.00 Interest Income</t>
  </si>
  <si>
    <t>91-4-91-610.00 Loan Income-Davenport</t>
  </si>
  <si>
    <t>91-4-91-612.00 Loan Income-Thomas</t>
  </si>
  <si>
    <t>91-4-91-613.00 Loan Income-Owens</t>
  </si>
  <si>
    <t>91-4-91-630.00 Rental Income-Hangar E</t>
  </si>
  <si>
    <t>91-4-91-631.00 Rental Income-City of Brady</t>
  </si>
  <si>
    <t>91-4-91-632.00 Loan Income-Old Dodge Cross'g</t>
  </si>
  <si>
    <t>91-4-91-650.00 Reimbursements</t>
  </si>
  <si>
    <t>91-4-91-655.00 Donations</t>
  </si>
  <si>
    <t>91  -ECONOMIC DEV CORPORATION FUND</t>
  </si>
  <si>
    <t>91-ECONOMIC DEV CORP</t>
  </si>
  <si>
    <t>91-5-91-200.00 Marketing FY 19</t>
  </si>
  <si>
    <t>91-5-91-211.00  Professional / Legal Fees</t>
  </si>
  <si>
    <t>91-5-91-212.00 Audit</t>
  </si>
  <si>
    <t>91-5-91-213.00 Contract for Services-COBrady</t>
  </si>
  <si>
    <t>91-5-91-214.00 Contract fo Services - Chamber</t>
  </si>
  <si>
    <t>91-5-91-240.00 Community Dev - Civic Center</t>
  </si>
  <si>
    <t>91-5-91-242.00  Community Dev - Fish House</t>
  </si>
  <si>
    <t>91-5-91-300.00 Travel and Training</t>
  </si>
  <si>
    <t>91-5-91-301.00 Membership Dues / Fees</t>
  </si>
  <si>
    <t>91-5-91-302.00 Insurance</t>
  </si>
  <si>
    <t>91-5-91-303.00 Office Supplies</t>
  </si>
  <si>
    <t>91-5-91-304.00 Office Equipment</t>
  </si>
  <si>
    <t>91-5-91-305.00 Meeting Provisions</t>
  </si>
  <si>
    <t>91-5-91-310.00  Building Repair / Maintenance</t>
  </si>
  <si>
    <t>91-5-91-340.00 Property Taxes</t>
  </si>
  <si>
    <t>91-5-91-400.00 Property Acquisition</t>
  </si>
  <si>
    <t>91-5-91-910.10 Transfers-out General Fund</t>
  </si>
  <si>
    <t>TOTAL 91-ECONOMIC DEV CORP B</t>
  </si>
  <si>
    <t>ALL FUNDS</t>
  </si>
  <si>
    <t>GRAND TOTAL -  REVENUES</t>
  </si>
  <si>
    <t>GRAND TOTAL -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</si>
</sst>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3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b/>
      <sz val="7.5"/>
      <color rgb="FFFF0000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22" fontId="2" fillId="0" borderId="0" xfId="0" applyNumberFormat="1" applyFont="1"/>
    <xf numFmtId="38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38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0" xfId="0" applyFont="1"/>
    <xf numFmtId="38" fontId="2" fillId="0" borderId="1" xfId="0" applyNumberFormat="1" applyFont="1" applyBorder="1"/>
    <xf numFmtId="3" fontId="2" fillId="0" borderId="1" xfId="0" applyNumberFormat="1" applyFont="1" applyBorder="1"/>
    <xf numFmtId="40" fontId="2" fillId="0" borderId="0" xfId="0" applyNumberFormat="1" applyFont="1"/>
    <xf numFmtId="3" fontId="7" fillId="0" borderId="0" xfId="0" applyNumberFormat="1" applyFont="1"/>
    <xf numFmtId="37" fontId="2" fillId="0" borderId="0" xfId="0" applyNumberFormat="1" applyFont="1"/>
    <xf numFmtId="38" fontId="2" fillId="0" borderId="2" xfId="0" applyNumberFormat="1" applyFont="1" applyBorder="1"/>
    <xf numFmtId="3" fontId="2" fillId="0" borderId="2" xfId="0" applyNumberFormat="1" applyFont="1" applyBorder="1"/>
    <xf numFmtId="37" fontId="2" fillId="0" borderId="1" xfId="0" applyNumberFormat="1" applyFont="1" applyBorder="1"/>
    <xf numFmtId="3" fontId="2" fillId="0" borderId="0" xfId="0" applyNumberFormat="1" applyFont="1" applyAlignment="1">
      <alignment horizontal="right"/>
    </xf>
    <xf numFmtId="0" fontId="6" fillId="0" borderId="0" xfId="0" applyFont="1"/>
    <xf numFmtId="38" fontId="4" fillId="0" borderId="0" xfId="0" applyNumberFormat="1" applyFont="1"/>
    <xf numFmtId="38" fontId="2" fillId="0" borderId="0" xfId="1" applyNumberFormat="1" applyFont="1" applyFill="1"/>
    <xf numFmtId="38" fontId="2" fillId="0" borderId="0" xfId="0" applyNumberFormat="1" applyFont="1" applyAlignment="1">
      <alignment horizontal="right"/>
    </xf>
    <xf numFmtId="0" fontId="9" fillId="0" borderId="0" xfId="0" applyFont="1"/>
    <xf numFmtId="38" fontId="9" fillId="0" borderId="0" xfId="0" applyNumberFormat="1" applyFont="1"/>
    <xf numFmtId="3" fontId="9" fillId="0" borderId="0" xfId="0" applyNumberFormat="1" applyFont="1"/>
    <xf numFmtId="3" fontId="2" fillId="0" borderId="1" xfId="0" applyNumberFormat="1" applyFont="1" applyBorder="1" applyAlignment="1">
      <alignment horizontal="right"/>
    </xf>
    <xf numFmtId="165" fontId="2" fillId="0" borderId="0" xfId="0" applyNumberFormat="1" applyFont="1"/>
    <xf numFmtId="166" fontId="2" fillId="0" borderId="0" xfId="0" applyNumberFormat="1" applyFont="1"/>
    <xf numFmtId="38" fontId="7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Fill="1"/>
    <xf numFmtId="38" fontId="3" fillId="0" borderId="0" xfId="0" applyNumberFormat="1" applyFont="1" applyFill="1"/>
    <xf numFmtId="40" fontId="2" fillId="0" borderId="0" xfId="0" applyNumberFormat="1" applyFont="1" applyFill="1"/>
    <xf numFmtId="3" fontId="3" fillId="0" borderId="0" xfId="0" applyNumberFormat="1" applyFont="1" applyFill="1"/>
    <xf numFmtId="38" fontId="2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/>
    <xf numFmtId="38" fontId="6" fillId="0" borderId="0" xfId="0" applyNumberFormat="1" applyFont="1" applyFill="1"/>
    <xf numFmtId="3" fontId="7" fillId="0" borderId="0" xfId="0" applyNumberFormat="1" applyFont="1" applyFill="1"/>
    <xf numFmtId="2" fontId="2" fillId="0" borderId="0" xfId="0" applyNumberFormat="1" applyFont="1" applyFill="1"/>
    <xf numFmtId="4" fontId="6" fillId="0" borderId="0" xfId="0" applyNumberFormat="1" applyFont="1" applyFill="1"/>
    <xf numFmtId="37" fontId="2" fillId="0" borderId="0" xfId="0" applyNumberFormat="1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164" fontId="2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38" fontId="2" fillId="0" borderId="1" xfId="0" applyNumberFormat="1" applyFont="1" applyFill="1" applyBorder="1"/>
    <xf numFmtId="0" fontId="10" fillId="0" borderId="0" xfId="0" applyFont="1" applyFill="1"/>
    <xf numFmtId="38" fontId="5" fillId="0" borderId="0" xfId="0" applyNumberFormat="1" applyFont="1" applyFill="1"/>
    <xf numFmtId="40" fontId="5" fillId="0" borderId="0" xfId="0" applyNumberFormat="1" applyFont="1" applyFill="1"/>
    <xf numFmtId="3" fontId="6" fillId="0" borderId="0" xfId="0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F38B-B47B-47F4-A8E0-B12337855D9D}">
  <sheetPr>
    <tabColor rgb="FFFF0000"/>
    <pageSetUpPr fitToPage="1"/>
  </sheetPr>
  <dimension ref="A1:AH6072"/>
  <sheetViews>
    <sheetView tabSelected="1" workbookViewId="0">
      <selection activeCell="AG18" sqref="AG18"/>
    </sheetView>
  </sheetViews>
  <sheetFormatPr defaultRowHeight="12.75" x14ac:dyDescent="0.2"/>
  <cols>
    <col min="1" max="1" width="36.5703125" style="3" customWidth="1"/>
    <col min="2" max="2" width="1.28515625" style="3" customWidth="1"/>
    <col min="3" max="3" width="11.5703125" style="2" customWidth="1"/>
    <col min="4" max="4" width="1.7109375" style="3" customWidth="1"/>
    <col min="5" max="5" width="11.7109375" style="2" customWidth="1"/>
    <col min="6" max="6" width="1.42578125" style="3" customWidth="1"/>
    <col min="7" max="7" width="13.42578125" style="2" customWidth="1"/>
    <col min="8" max="8" width="1.42578125" style="3" customWidth="1"/>
    <col min="9" max="9" width="10.5703125" style="2" customWidth="1"/>
    <col min="10" max="10" width="1.28515625" style="3" customWidth="1"/>
    <col min="11" max="11" width="10.5703125" style="4" customWidth="1"/>
    <col min="12" max="12" width="1.28515625" style="3" customWidth="1"/>
    <col min="13" max="13" width="10.5703125" style="4" hidden="1" customWidth="1"/>
    <col min="14" max="14" width="1.28515625" style="3" hidden="1" customWidth="1"/>
    <col min="15" max="15" width="9.28515625" style="4" hidden="1" customWidth="1"/>
    <col min="16" max="16" width="1.28515625" style="3" customWidth="1"/>
    <col min="17" max="17" width="10.5703125" style="4" customWidth="1"/>
    <col min="18" max="18" width="9.140625" style="33" customWidth="1"/>
    <col min="19" max="19" width="9.140625" style="34" customWidth="1"/>
    <col min="20" max="20" width="9.7109375" style="35" customWidth="1"/>
    <col min="21" max="21" width="12.85546875" style="33" customWidth="1"/>
    <col min="22" max="31" width="1.85546875" style="33" customWidth="1"/>
    <col min="32" max="32" width="10.42578125" style="33" bestFit="1" customWidth="1"/>
    <col min="33" max="34" width="9.140625" style="33"/>
    <col min="35" max="256" width="9.140625" style="3"/>
    <col min="257" max="257" width="36.5703125" style="3" customWidth="1"/>
    <col min="258" max="258" width="1.28515625" style="3" customWidth="1"/>
    <col min="259" max="259" width="11.5703125" style="3" customWidth="1"/>
    <col min="260" max="260" width="1.7109375" style="3" customWidth="1"/>
    <col min="261" max="261" width="11.7109375" style="3" customWidth="1"/>
    <col min="262" max="262" width="1.42578125" style="3" customWidth="1"/>
    <col min="263" max="263" width="13.42578125" style="3" customWidth="1"/>
    <col min="264" max="264" width="1.42578125" style="3" customWidth="1"/>
    <col min="265" max="265" width="10.5703125" style="3" customWidth="1"/>
    <col min="266" max="266" width="1.28515625" style="3" customWidth="1"/>
    <col min="267" max="267" width="10.5703125" style="3" customWidth="1"/>
    <col min="268" max="268" width="1.28515625" style="3" customWidth="1"/>
    <col min="269" max="271" width="0" style="3" hidden="1" customWidth="1"/>
    <col min="272" max="272" width="1.28515625" style="3" customWidth="1"/>
    <col min="273" max="273" width="10.5703125" style="3" customWidth="1"/>
    <col min="274" max="275" width="9.140625" style="3"/>
    <col min="276" max="276" width="9.7109375" style="3" customWidth="1"/>
    <col min="277" max="277" width="12.85546875" style="3" customWidth="1"/>
    <col min="278" max="287" width="1.85546875" style="3" customWidth="1"/>
    <col min="288" max="288" width="10.42578125" style="3" bestFit="1" customWidth="1"/>
    <col min="289" max="512" width="9.140625" style="3"/>
    <col min="513" max="513" width="36.5703125" style="3" customWidth="1"/>
    <col min="514" max="514" width="1.28515625" style="3" customWidth="1"/>
    <col min="515" max="515" width="11.5703125" style="3" customWidth="1"/>
    <col min="516" max="516" width="1.7109375" style="3" customWidth="1"/>
    <col min="517" max="517" width="11.7109375" style="3" customWidth="1"/>
    <col min="518" max="518" width="1.42578125" style="3" customWidth="1"/>
    <col min="519" max="519" width="13.42578125" style="3" customWidth="1"/>
    <col min="520" max="520" width="1.42578125" style="3" customWidth="1"/>
    <col min="521" max="521" width="10.5703125" style="3" customWidth="1"/>
    <col min="522" max="522" width="1.28515625" style="3" customWidth="1"/>
    <col min="523" max="523" width="10.5703125" style="3" customWidth="1"/>
    <col min="524" max="524" width="1.28515625" style="3" customWidth="1"/>
    <col min="525" max="527" width="0" style="3" hidden="1" customWidth="1"/>
    <col min="528" max="528" width="1.28515625" style="3" customWidth="1"/>
    <col min="529" max="529" width="10.5703125" style="3" customWidth="1"/>
    <col min="530" max="531" width="9.140625" style="3"/>
    <col min="532" max="532" width="9.7109375" style="3" customWidth="1"/>
    <col min="533" max="533" width="12.85546875" style="3" customWidth="1"/>
    <col min="534" max="543" width="1.85546875" style="3" customWidth="1"/>
    <col min="544" max="544" width="10.42578125" style="3" bestFit="1" customWidth="1"/>
    <col min="545" max="768" width="9.140625" style="3"/>
    <col min="769" max="769" width="36.5703125" style="3" customWidth="1"/>
    <col min="770" max="770" width="1.28515625" style="3" customWidth="1"/>
    <col min="771" max="771" width="11.5703125" style="3" customWidth="1"/>
    <col min="772" max="772" width="1.7109375" style="3" customWidth="1"/>
    <col min="773" max="773" width="11.7109375" style="3" customWidth="1"/>
    <col min="774" max="774" width="1.42578125" style="3" customWidth="1"/>
    <col min="775" max="775" width="13.42578125" style="3" customWidth="1"/>
    <col min="776" max="776" width="1.42578125" style="3" customWidth="1"/>
    <col min="777" max="777" width="10.5703125" style="3" customWidth="1"/>
    <col min="778" max="778" width="1.28515625" style="3" customWidth="1"/>
    <col min="779" max="779" width="10.5703125" style="3" customWidth="1"/>
    <col min="780" max="780" width="1.28515625" style="3" customWidth="1"/>
    <col min="781" max="783" width="0" style="3" hidden="1" customWidth="1"/>
    <col min="784" max="784" width="1.28515625" style="3" customWidth="1"/>
    <col min="785" max="785" width="10.5703125" style="3" customWidth="1"/>
    <col min="786" max="787" width="9.140625" style="3"/>
    <col min="788" max="788" width="9.7109375" style="3" customWidth="1"/>
    <col min="789" max="789" width="12.85546875" style="3" customWidth="1"/>
    <col min="790" max="799" width="1.85546875" style="3" customWidth="1"/>
    <col min="800" max="800" width="10.42578125" style="3" bestFit="1" customWidth="1"/>
    <col min="801" max="1024" width="9.140625" style="3"/>
    <col min="1025" max="1025" width="36.5703125" style="3" customWidth="1"/>
    <col min="1026" max="1026" width="1.28515625" style="3" customWidth="1"/>
    <col min="1027" max="1027" width="11.5703125" style="3" customWidth="1"/>
    <col min="1028" max="1028" width="1.7109375" style="3" customWidth="1"/>
    <col min="1029" max="1029" width="11.7109375" style="3" customWidth="1"/>
    <col min="1030" max="1030" width="1.42578125" style="3" customWidth="1"/>
    <col min="1031" max="1031" width="13.42578125" style="3" customWidth="1"/>
    <col min="1032" max="1032" width="1.42578125" style="3" customWidth="1"/>
    <col min="1033" max="1033" width="10.5703125" style="3" customWidth="1"/>
    <col min="1034" max="1034" width="1.28515625" style="3" customWidth="1"/>
    <col min="1035" max="1035" width="10.5703125" style="3" customWidth="1"/>
    <col min="1036" max="1036" width="1.28515625" style="3" customWidth="1"/>
    <col min="1037" max="1039" width="0" style="3" hidden="1" customWidth="1"/>
    <col min="1040" max="1040" width="1.28515625" style="3" customWidth="1"/>
    <col min="1041" max="1041" width="10.5703125" style="3" customWidth="1"/>
    <col min="1042" max="1043" width="9.140625" style="3"/>
    <col min="1044" max="1044" width="9.7109375" style="3" customWidth="1"/>
    <col min="1045" max="1045" width="12.85546875" style="3" customWidth="1"/>
    <col min="1046" max="1055" width="1.85546875" style="3" customWidth="1"/>
    <col min="1056" max="1056" width="10.42578125" style="3" bestFit="1" customWidth="1"/>
    <col min="1057" max="1280" width="9.140625" style="3"/>
    <col min="1281" max="1281" width="36.5703125" style="3" customWidth="1"/>
    <col min="1282" max="1282" width="1.28515625" style="3" customWidth="1"/>
    <col min="1283" max="1283" width="11.5703125" style="3" customWidth="1"/>
    <col min="1284" max="1284" width="1.7109375" style="3" customWidth="1"/>
    <col min="1285" max="1285" width="11.7109375" style="3" customWidth="1"/>
    <col min="1286" max="1286" width="1.42578125" style="3" customWidth="1"/>
    <col min="1287" max="1287" width="13.42578125" style="3" customWidth="1"/>
    <col min="1288" max="1288" width="1.42578125" style="3" customWidth="1"/>
    <col min="1289" max="1289" width="10.5703125" style="3" customWidth="1"/>
    <col min="1290" max="1290" width="1.28515625" style="3" customWidth="1"/>
    <col min="1291" max="1291" width="10.5703125" style="3" customWidth="1"/>
    <col min="1292" max="1292" width="1.28515625" style="3" customWidth="1"/>
    <col min="1293" max="1295" width="0" style="3" hidden="1" customWidth="1"/>
    <col min="1296" max="1296" width="1.28515625" style="3" customWidth="1"/>
    <col min="1297" max="1297" width="10.5703125" style="3" customWidth="1"/>
    <col min="1298" max="1299" width="9.140625" style="3"/>
    <col min="1300" max="1300" width="9.7109375" style="3" customWidth="1"/>
    <col min="1301" max="1301" width="12.85546875" style="3" customWidth="1"/>
    <col min="1302" max="1311" width="1.85546875" style="3" customWidth="1"/>
    <col min="1312" max="1312" width="10.42578125" style="3" bestFit="1" customWidth="1"/>
    <col min="1313" max="1536" width="9.140625" style="3"/>
    <col min="1537" max="1537" width="36.5703125" style="3" customWidth="1"/>
    <col min="1538" max="1538" width="1.28515625" style="3" customWidth="1"/>
    <col min="1539" max="1539" width="11.5703125" style="3" customWidth="1"/>
    <col min="1540" max="1540" width="1.7109375" style="3" customWidth="1"/>
    <col min="1541" max="1541" width="11.7109375" style="3" customWidth="1"/>
    <col min="1542" max="1542" width="1.42578125" style="3" customWidth="1"/>
    <col min="1543" max="1543" width="13.42578125" style="3" customWidth="1"/>
    <col min="1544" max="1544" width="1.42578125" style="3" customWidth="1"/>
    <col min="1545" max="1545" width="10.5703125" style="3" customWidth="1"/>
    <col min="1546" max="1546" width="1.28515625" style="3" customWidth="1"/>
    <col min="1547" max="1547" width="10.5703125" style="3" customWidth="1"/>
    <col min="1548" max="1548" width="1.28515625" style="3" customWidth="1"/>
    <col min="1549" max="1551" width="0" style="3" hidden="1" customWidth="1"/>
    <col min="1552" max="1552" width="1.28515625" style="3" customWidth="1"/>
    <col min="1553" max="1553" width="10.5703125" style="3" customWidth="1"/>
    <col min="1554" max="1555" width="9.140625" style="3"/>
    <col min="1556" max="1556" width="9.7109375" style="3" customWidth="1"/>
    <col min="1557" max="1557" width="12.85546875" style="3" customWidth="1"/>
    <col min="1558" max="1567" width="1.85546875" style="3" customWidth="1"/>
    <col min="1568" max="1568" width="10.42578125" style="3" bestFit="1" customWidth="1"/>
    <col min="1569" max="1792" width="9.140625" style="3"/>
    <col min="1793" max="1793" width="36.5703125" style="3" customWidth="1"/>
    <col min="1794" max="1794" width="1.28515625" style="3" customWidth="1"/>
    <col min="1795" max="1795" width="11.5703125" style="3" customWidth="1"/>
    <col min="1796" max="1796" width="1.7109375" style="3" customWidth="1"/>
    <col min="1797" max="1797" width="11.7109375" style="3" customWidth="1"/>
    <col min="1798" max="1798" width="1.42578125" style="3" customWidth="1"/>
    <col min="1799" max="1799" width="13.42578125" style="3" customWidth="1"/>
    <col min="1800" max="1800" width="1.42578125" style="3" customWidth="1"/>
    <col min="1801" max="1801" width="10.5703125" style="3" customWidth="1"/>
    <col min="1802" max="1802" width="1.28515625" style="3" customWidth="1"/>
    <col min="1803" max="1803" width="10.5703125" style="3" customWidth="1"/>
    <col min="1804" max="1804" width="1.28515625" style="3" customWidth="1"/>
    <col min="1805" max="1807" width="0" style="3" hidden="1" customWidth="1"/>
    <col min="1808" max="1808" width="1.28515625" style="3" customWidth="1"/>
    <col min="1809" max="1809" width="10.5703125" style="3" customWidth="1"/>
    <col min="1810" max="1811" width="9.140625" style="3"/>
    <col min="1812" max="1812" width="9.7109375" style="3" customWidth="1"/>
    <col min="1813" max="1813" width="12.85546875" style="3" customWidth="1"/>
    <col min="1814" max="1823" width="1.85546875" style="3" customWidth="1"/>
    <col min="1824" max="1824" width="10.42578125" style="3" bestFit="1" customWidth="1"/>
    <col min="1825" max="2048" width="9.140625" style="3"/>
    <col min="2049" max="2049" width="36.5703125" style="3" customWidth="1"/>
    <col min="2050" max="2050" width="1.28515625" style="3" customWidth="1"/>
    <col min="2051" max="2051" width="11.5703125" style="3" customWidth="1"/>
    <col min="2052" max="2052" width="1.7109375" style="3" customWidth="1"/>
    <col min="2053" max="2053" width="11.7109375" style="3" customWidth="1"/>
    <col min="2054" max="2054" width="1.42578125" style="3" customWidth="1"/>
    <col min="2055" max="2055" width="13.42578125" style="3" customWidth="1"/>
    <col min="2056" max="2056" width="1.42578125" style="3" customWidth="1"/>
    <col min="2057" max="2057" width="10.5703125" style="3" customWidth="1"/>
    <col min="2058" max="2058" width="1.28515625" style="3" customWidth="1"/>
    <col min="2059" max="2059" width="10.5703125" style="3" customWidth="1"/>
    <col min="2060" max="2060" width="1.28515625" style="3" customWidth="1"/>
    <col min="2061" max="2063" width="0" style="3" hidden="1" customWidth="1"/>
    <col min="2064" max="2064" width="1.28515625" style="3" customWidth="1"/>
    <col min="2065" max="2065" width="10.5703125" style="3" customWidth="1"/>
    <col min="2066" max="2067" width="9.140625" style="3"/>
    <col min="2068" max="2068" width="9.7109375" style="3" customWidth="1"/>
    <col min="2069" max="2069" width="12.85546875" style="3" customWidth="1"/>
    <col min="2070" max="2079" width="1.85546875" style="3" customWidth="1"/>
    <col min="2080" max="2080" width="10.42578125" style="3" bestFit="1" customWidth="1"/>
    <col min="2081" max="2304" width="9.140625" style="3"/>
    <col min="2305" max="2305" width="36.5703125" style="3" customWidth="1"/>
    <col min="2306" max="2306" width="1.28515625" style="3" customWidth="1"/>
    <col min="2307" max="2307" width="11.5703125" style="3" customWidth="1"/>
    <col min="2308" max="2308" width="1.7109375" style="3" customWidth="1"/>
    <col min="2309" max="2309" width="11.7109375" style="3" customWidth="1"/>
    <col min="2310" max="2310" width="1.42578125" style="3" customWidth="1"/>
    <col min="2311" max="2311" width="13.42578125" style="3" customWidth="1"/>
    <col min="2312" max="2312" width="1.42578125" style="3" customWidth="1"/>
    <col min="2313" max="2313" width="10.5703125" style="3" customWidth="1"/>
    <col min="2314" max="2314" width="1.28515625" style="3" customWidth="1"/>
    <col min="2315" max="2315" width="10.5703125" style="3" customWidth="1"/>
    <col min="2316" max="2316" width="1.28515625" style="3" customWidth="1"/>
    <col min="2317" max="2319" width="0" style="3" hidden="1" customWidth="1"/>
    <col min="2320" max="2320" width="1.28515625" style="3" customWidth="1"/>
    <col min="2321" max="2321" width="10.5703125" style="3" customWidth="1"/>
    <col min="2322" max="2323" width="9.140625" style="3"/>
    <col min="2324" max="2324" width="9.7109375" style="3" customWidth="1"/>
    <col min="2325" max="2325" width="12.85546875" style="3" customWidth="1"/>
    <col min="2326" max="2335" width="1.85546875" style="3" customWidth="1"/>
    <col min="2336" max="2336" width="10.42578125" style="3" bestFit="1" customWidth="1"/>
    <col min="2337" max="2560" width="9.140625" style="3"/>
    <col min="2561" max="2561" width="36.5703125" style="3" customWidth="1"/>
    <col min="2562" max="2562" width="1.28515625" style="3" customWidth="1"/>
    <col min="2563" max="2563" width="11.5703125" style="3" customWidth="1"/>
    <col min="2564" max="2564" width="1.7109375" style="3" customWidth="1"/>
    <col min="2565" max="2565" width="11.7109375" style="3" customWidth="1"/>
    <col min="2566" max="2566" width="1.42578125" style="3" customWidth="1"/>
    <col min="2567" max="2567" width="13.42578125" style="3" customWidth="1"/>
    <col min="2568" max="2568" width="1.42578125" style="3" customWidth="1"/>
    <col min="2569" max="2569" width="10.5703125" style="3" customWidth="1"/>
    <col min="2570" max="2570" width="1.28515625" style="3" customWidth="1"/>
    <col min="2571" max="2571" width="10.5703125" style="3" customWidth="1"/>
    <col min="2572" max="2572" width="1.28515625" style="3" customWidth="1"/>
    <col min="2573" max="2575" width="0" style="3" hidden="1" customWidth="1"/>
    <col min="2576" max="2576" width="1.28515625" style="3" customWidth="1"/>
    <col min="2577" max="2577" width="10.5703125" style="3" customWidth="1"/>
    <col min="2578" max="2579" width="9.140625" style="3"/>
    <col min="2580" max="2580" width="9.7109375" style="3" customWidth="1"/>
    <col min="2581" max="2581" width="12.85546875" style="3" customWidth="1"/>
    <col min="2582" max="2591" width="1.85546875" style="3" customWidth="1"/>
    <col min="2592" max="2592" width="10.42578125" style="3" bestFit="1" customWidth="1"/>
    <col min="2593" max="2816" width="9.140625" style="3"/>
    <col min="2817" max="2817" width="36.5703125" style="3" customWidth="1"/>
    <col min="2818" max="2818" width="1.28515625" style="3" customWidth="1"/>
    <col min="2819" max="2819" width="11.5703125" style="3" customWidth="1"/>
    <col min="2820" max="2820" width="1.7109375" style="3" customWidth="1"/>
    <col min="2821" max="2821" width="11.7109375" style="3" customWidth="1"/>
    <col min="2822" max="2822" width="1.42578125" style="3" customWidth="1"/>
    <col min="2823" max="2823" width="13.42578125" style="3" customWidth="1"/>
    <col min="2824" max="2824" width="1.42578125" style="3" customWidth="1"/>
    <col min="2825" max="2825" width="10.5703125" style="3" customWidth="1"/>
    <col min="2826" max="2826" width="1.28515625" style="3" customWidth="1"/>
    <col min="2827" max="2827" width="10.5703125" style="3" customWidth="1"/>
    <col min="2828" max="2828" width="1.28515625" style="3" customWidth="1"/>
    <col min="2829" max="2831" width="0" style="3" hidden="1" customWidth="1"/>
    <col min="2832" max="2832" width="1.28515625" style="3" customWidth="1"/>
    <col min="2833" max="2833" width="10.5703125" style="3" customWidth="1"/>
    <col min="2834" max="2835" width="9.140625" style="3"/>
    <col min="2836" max="2836" width="9.7109375" style="3" customWidth="1"/>
    <col min="2837" max="2837" width="12.85546875" style="3" customWidth="1"/>
    <col min="2838" max="2847" width="1.85546875" style="3" customWidth="1"/>
    <col min="2848" max="2848" width="10.42578125" style="3" bestFit="1" customWidth="1"/>
    <col min="2849" max="3072" width="9.140625" style="3"/>
    <col min="3073" max="3073" width="36.5703125" style="3" customWidth="1"/>
    <col min="3074" max="3074" width="1.28515625" style="3" customWidth="1"/>
    <col min="3075" max="3075" width="11.5703125" style="3" customWidth="1"/>
    <col min="3076" max="3076" width="1.7109375" style="3" customWidth="1"/>
    <col min="3077" max="3077" width="11.7109375" style="3" customWidth="1"/>
    <col min="3078" max="3078" width="1.42578125" style="3" customWidth="1"/>
    <col min="3079" max="3079" width="13.42578125" style="3" customWidth="1"/>
    <col min="3080" max="3080" width="1.42578125" style="3" customWidth="1"/>
    <col min="3081" max="3081" width="10.5703125" style="3" customWidth="1"/>
    <col min="3082" max="3082" width="1.28515625" style="3" customWidth="1"/>
    <col min="3083" max="3083" width="10.5703125" style="3" customWidth="1"/>
    <col min="3084" max="3084" width="1.28515625" style="3" customWidth="1"/>
    <col min="3085" max="3087" width="0" style="3" hidden="1" customWidth="1"/>
    <col min="3088" max="3088" width="1.28515625" style="3" customWidth="1"/>
    <col min="3089" max="3089" width="10.5703125" style="3" customWidth="1"/>
    <col min="3090" max="3091" width="9.140625" style="3"/>
    <col min="3092" max="3092" width="9.7109375" style="3" customWidth="1"/>
    <col min="3093" max="3093" width="12.85546875" style="3" customWidth="1"/>
    <col min="3094" max="3103" width="1.85546875" style="3" customWidth="1"/>
    <col min="3104" max="3104" width="10.42578125" style="3" bestFit="1" customWidth="1"/>
    <col min="3105" max="3328" width="9.140625" style="3"/>
    <col min="3329" max="3329" width="36.5703125" style="3" customWidth="1"/>
    <col min="3330" max="3330" width="1.28515625" style="3" customWidth="1"/>
    <col min="3331" max="3331" width="11.5703125" style="3" customWidth="1"/>
    <col min="3332" max="3332" width="1.7109375" style="3" customWidth="1"/>
    <col min="3333" max="3333" width="11.7109375" style="3" customWidth="1"/>
    <col min="3334" max="3334" width="1.42578125" style="3" customWidth="1"/>
    <col min="3335" max="3335" width="13.42578125" style="3" customWidth="1"/>
    <col min="3336" max="3336" width="1.42578125" style="3" customWidth="1"/>
    <col min="3337" max="3337" width="10.5703125" style="3" customWidth="1"/>
    <col min="3338" max="3338" width="1.28515625" style="3" customWidth="1"/>
    <col min="3339" max="3339" width="10.5703125" style="3" customWidth="1"/>
    <col min="3340" max="3340" width="1.28515625" style="3" customWidth="1"/>
    <col min="3341" max="3343" width="0" style="3" hidden="1" customWidth="1"/>
    <col min="3344" max="3344" width="1.28515625" style="3" customWidth="1"/>
    <col min="3345" max="3345" width="10.5703125" style="3" customWidth="1"/>
    <col min="3346" max="3347" width="9.140625" style="3"/>
    <col min="3348" max="3348" width="9.7109375" style="3" customWidth="1"/>
    <col min="3349" max="3349" width="12.85546875" style="3" customWidth="1"/>
    <col min="3350" max="3359" width="1.85546875" style="3" customWidth="1"/>
    <col min="3360" max="3360" width="10.42578125" style="3" bestFit="1" customWidth="1"/>
    <col min="3361" max="3584" width="9.140625" style="3"/>
    <col min="3585" max="3585" width="36.5703125" style="3" customWidth="1"/>
    <col min="3586" max="3586" width="1.28515625" style="3" customWidth="1"/>
    <col min="3587" max="3587" width="11.5703125" style="3" customWidth="1"/>
    <col min="3588" max="3588" width="1.7109375" style="3" customWidth="1"/>
    <col min="3589" max="3589" width="11.7109375" style="3" customWidth="1"/>
    <col min="3590" max="3590" width="1.42578125" style="3" customWidth="1"/>
    <col min="3591" max="3591" width="13.42578125" style="3" customWidth="1"/>
    <col min="3592" max="3592" width="1.42578125" style="3" customWidth="1"/>
    <col min="3593" max="3593" width="10.5703125" style="3" customWidth="1"/>
    <col min="3594" max="3594" width="1.28515625" style="3" customWidth="1"/>
    <col min="3595" max="3595" width="10.5703125" style="3" customWidth="1"/>
    <col min="3596" max="3596" width="1.28515625" style="3" customWidth="1"/>
    <col min="3597" max="3599" width="0" style="3" hidden="1" customWidth="1"/>
    <col min="3600" max="3600" width="1.28515625" style="3" customWidth="1"/>
    <col min="3601" max="3601" width="10.5703125" style="3" customWidth="1"/>
    <col min="3602" max="3603" width="9.140625" style="3"/>
    <col min="3604" max="3604" width="9.7109375" style="3" customWidth="1"/>
    <col min="3605" max="3605" width="12.85546875" style="3" customWidth="1"/>
    <col min="3606" max="3615" width="1.85546875" style="3" customWidth="1"/>
    <col min="3616" max="3616" width="10.42578125" style="3" bestFit="1" customWidth="1"/>
    <col min="3617" max="3840" width="9.140625" style="3"/>
    <col min="3841" max="3841" width="36.5703125" style="3" customWidth="1"/>
    <col min="3842" max="3842" width="1.28515625" style="3" customWidth="1"/>
    <col min="3843" max="3843" width="11.5703125" style="3" customWidth="1"/>
    <col min="3844" max="3844" width="1.7109375" style="3" customWidth="1"/>
    <col min="3845" max="3845" width="11.7109375" style="3" customWidth="1"/>
    <col min="3846" max="3846" width="1.42578125" style="3" customWidth="1"/>
    <col min="3847" max="3847" width="13.42578125" style="3" customWidth="1"/>
    <col min="3848" max="3848" width="1.42578125" style="3" customWidth="1"/>
    <col min="3849" max="3849" width="10.5703125" style="3" customWidth="1"/>
    <col min="3850" max="3850" width="1.28515625" style="3" customWidth="1"/>
    <col min="3851" max="3851" width="10.5703125" style="3" customWidth="1"/>
    <col min="3852" max="3852" width="1.28515625" style="3" customWidth="1"/>
    <col min="3853" max="3855" width="0" style="3" hidden="1" customWidth="1"/>
    <col min="3856" max="3856" width="1.28515625" style="3" customWidth="1"/>
    <col min="3857" max="3857" width="10.5703125" style="3" customWidth="1"/>
    <col min="3858" max="3859" width="9.140625" style="3"/>
    <col min="3860" max="3860" width="9.7109375" style="3" customWidth="1"/>
    <col min="3861" max="3861" width="12.85546875" style="3" customWidth="1"/>
    <col min="3862" max="3871" width="1.85546875" style="3" customWidth="1"/>
    <col min="3872" max="3872" width="10.42578125" style="3" bestFit="1" customWidth="1"/>
    <col min="3873" max="4096" width="9.140625" style="3"/>
    <col min="4097" max="4097" width="36.5703125" style="3" customWidth="1"/>
    <col min="4098" max="4098" width="1.28515625" style="3" customWidth="1"/>
    <col min="4099" max="4099" width="11.5703125" style="3" customWidth="1"/>
    <col min="4100" max="4100" width="1.7109375" style="3" customWidth="1"/>
    <col min="4101" max="4101" width="11.7109375" style="3" customWidth="1"/>
    <col min="4102" max="4102" width="1.42578125" style="3" customWidth="1"/>
    <col min="4103" max="4103" width="13.42578125" style="3" customWidth="1"/>
    <col min="4104" max="4104" width="1.42578125" style="3" customWidth="1"/>
    <col min="4105" max="4105" width="10.5703125" style="3" customWidth="1"/>
    <col min="4106" max="4106" width="1.28515625" style="3" customWidth="1"/>
    <col min="4107" max="4107" width="10.5703125" style="3" customWidth="1"/>
    <col min="4108" max="4108" width="1.28515625" style="3" customWidth="1"/>
    <col min="4109" max="4111" width="0" style="3" hidden="1" customWidth="1"/>
    <col min="4112" max="4112" width="1.28515625" style="3" customWidth="1"/>
    <col min="4113" max="4113" width="10.5703125" style="3" customWidth="1"/>
    <col min="4114" max="4115" width="9.140625" style="3"/>
    <col min="4116" max="4116" width="9.7109375" style="3" customWidth="1"/>
    <col min="4117" max="4117" width="12.85546875" style="3" customWidth="1"/>
    <col min="4118" max="4127" width="1.85546875" style="3" customWidth="1"/>
    <col min="4128" max="4128" width="10.42578125" style="3" bestFit="1" customWidth="1"/>
    <col min="4129" max="4352" width="9.140625" style="3"/>
    <col min="4353" max="4353" width="36.5703125" style="3" customWidth="1"/>
    <col min="4354" max="4354" width="1.28515625" style="3" customWidth="1"/>
    <col min="4355" max="4355" width="11.5703125" style="3" customWidth="1"/>
    <col min="4356" max="4356" width="1.7109375" style="3" customWidth="1"/>
    <col min="4357" max="4357" width="11.7109375" style="3" customWidth="1"/>
    <col min="4358" max="4358" width="1.42578125" style="3" customWidth="1"/>
    <col min="4359" max="4359" width="13.42578125" style="3" customWidth="1"/>
    <col min="4360" max="4360" width="1.42578125" style="3" customWidth="1"/>
    <col min="4361" max="4361" width="10.5703125" style="3" customWidth="1"/>
    <col min="4362" max="4362" width="1.28515625" style="3" customWidth="1"/>
    <col min="4363" max="4363" width="10.5703125" style="3" customWidth="1"/>
    <col min="4364" max="4364" width="1.28515625" style="3" customWidth="1"/>
    <col min="4365" max="4367" width="0" style="3" hidden="1" customWidth="1"/>
    <col min="4368" max="4368" width="1.28515625" style="3" customWidth="1"/>
    <col min="4369" max="4369" width="10.5703125" style="3" customWidth="1"/>
    <col min="4370" max="4371" width="9.140625" style="3"/>
    <col min="4372" max="4372" width="9.7109375" style="3" customWidth="1"/>
    <col min="4373" max="4373" width="12.85546875" style="3" customWidth="1"/>
    <col min="4374" max="4383" width="1.85546875" style="3" customWidth="1"/>
    <col min="4384" max="4384" width="10.42578125" style="3" bestFit="1" customWidth="1"/>
    <col min="4385" max="4608" width="9.140625" style="3"/>
    <col min="4609" max="4609" width="36.5703125" style="3" customWidth="1"/>
    <col min="4610" max="4610" width="1.28515625" style="3" customWidth="1"/>
    <col min="4611" max="4611" width="11.5703125" style="3" customWidth="1"/>
    <col min="4612" max="4612" width="1.7109375" style="3" customWidth="1"/>
    <col min="4613" max="4613" width="11.7109375" style="3" customWidth="1"/>
    <col min="4614" max="4614" width="1.42578125" style="3" customWidth="1"/>
    <col min="4615" max="4615" width="13.42578125" style="3" customWidth="1"/>
    <col min="4616" max="4616" width="1.42578125" style="3" customWidth="1"/>
    <col min="4617" max="4617" width="10.5703125" style="3" customWidth="1"/>
    <col min="4618" max="4618" width="1.28515625" style="3" customWidth="1"/>
    <col min="4619" max="4619" width="10.5703125" style="3" customWidth="1"/>
    <col min="4620" max="4620" width="1.28515625" style="3" customWidth="1"/>
    <col min="4621" max="4623" width="0" style="3" hidden="1" customWidth="1"/>
    <col min="4624" max="4624" width="1.28515625" style="3" customWidth="1"/>
    <col min="4625" max="4625" width="10.5703125" style="3" customWidth="1"/>
    <col min="4626" max="4627" width="9.140625" style="3"/>
    <col min="4628" max="4628" width="9.7109375" style="3" customWidth="1"/>
    <col min="4629" max="4629" width="12.85546875" style="3" customWidth="1"/>
    <col min="4630" max="4639" width="1.85546875" style="3" customWidth="1"/>
    <col min="4640" max="4640" width="10.42578125" style="3" bestFit="1" customWidth="1"/>
    <col min="4641" max="4864" width="9.140625" style="3"/>
    <col min="4865" max="4865" width="36.5703125" style="3" customWidth="1"/>
    <col min="4866" max="4866" width="1.28515625" style="3" customWidth="1"/>
    <col min="4867" max="4867" width="11.5703125" style="3" customWidth="1"/>
    <col min="4868" max="4868" width="1.7109375" style="3" customWidth="1"/>
    <col min="4869" max="4869" width="11.7109375" style="3" customWidth="1"/>
    <col min="4870" max="4870" width="1.42578125" style="3" customWidth="1"/>
    <col min="4871" max="4871" width="13.42578125" style="3" customWidth="1"/>
    <col min="4872" max="4872" width="1.42578125" style="3" customWidth="1"/>
    <col min="4873" max="4873" width="10.5703125" style="3" customWidth="1"/>
    <col min="4874" max="4874" width="1.28515625" style="3" customWidth="1"/>
    <col min="4875" max="4875" width="10.5703125" style="3" customWidth="1"/>
    <col min="4876" max="4876" width="1.28515625" style="3" customWidth="1"/>
    <col min="4877" max="4879" width="0" style="3" hidden="1" customWidth="1"/>
    <col min="4880" max="4880" width="1.28515625" style="3" customWidth="1"/>
    <col min="4881" max="4881" width="10.5703125" style="3" customWidth="1"/>
    <col min="4882" max="4883" width="9.140625" style="3"/>
    <col min="4884" max="4884" width="9.7109375" style="3" customWidth="1"/>
    <col min="4885" max="4885" width="12.85546875" style="3" customWidth="1"/>
    <col min="4886" max="4895" width="1.85546875" style="3" customWidth="1"/>
    <col min="4896" max="4896" width="10.42578125" style="3" bestFit="1" customWidth="1"/>
    <col min="4897" max="5120" width="9.140625" style="3"/>
    <col min="5121" max="5121" width="36.5703125" style="3" customWidth="1"/>
    <col min="5122" max="5122" width="1.28515625" style="3" customWidth="1"/>
    <col min="5123" max="5123" width="11.5703125" style="3" customWidth="1"/>
    <col min="5124" max="5124" width="1.7109375" style="3" customWidth="1"/>
    <col min="5125" max="5125" width="11.7109375" style="3" customWidth="1"/>
    <col min="5126" max="5126" width="1.42578125" style="3" customWidth="1"/>
    <col min="5127" max="5127" width="13.42578125" style="3" customWidth="1"/>
    <col min="5128" max="5128" width="1.42578125" style="3" customWidth="1"/>
    <col min="5129" max="5129" width="10.5703125" style="3" customWidth="1"/>
    <col min="5130" max="5130" width="1.28515625" style="3" customWidth="1"/>
    <col min="5131" max="5131" width="10.5703125" style="3" customWidth="1"/>
    <col min="5132" max="5132" width="1.28515625" style="3" customWidth="1"/>
    <col min="5133" max="5135" width="0" style="3" hidden="1" customWidth="1"/>
    <col min="5136" max="5136" width="1.28515625" style="3" customWidth="1"/>
    <col min="5137" max="5137" width="10.5703125" style="3" customWidth="1"/>
    <col min="5138" max="5139" width="9.140625" style="3"/>
    <col min="5140" max="5140" width="9.7109375" style="3" customWidth="1"/>
    <col min="5141" max="5141" width="12.85546875" style="3" customWidth="1"/>
    <col min="5142" max="5151" width="1.85546875" style="3" customWidth="1"/>
    <col min="5152" max="5152" width="10.42578125" style="3" bestFit="1" customWidth="1"/>
    <col min="5153" max="5376" width="9.140625" style="3"/>
    <col min="5377" max="5377" width="36.5703125" style="3" customWidth="1"/>
    <col min="5378" max="5378" width="1.28515625" style="3" customWidth="1"/>
    <col min="5379" max="5379" width="11.5703125" style="3" customWidth="1"/>
    <col min="5380" max="5380" width="1.7109375" style="3" customWidth="1"/>
    <col min="5381" max="5381" width="11.7109375" style="3" customWidth="1"/>
    <col min="5382" max="5382" width="1.42578125" style="3" customWidth="1"/>
    <col min="5383" max="5383" width="13.42578125" style="3" customWidth="1"/>
    <col min="5384" max="5384" width="1.42578125" style="3" customWidth="1"/>
    <col min="5385" max="5385" width="10.5703125" style="3" customWidth="1"/>
    <col min="5386" max="5386" width="1.28515625" style="3" customWidth="1"/>
    <col min="5387" max="5387" width="10.5703125" style="3" customWidth="1"/>
    <col min="5388" max="5388" width="1.28515625" style="3" customWidth="1"/>
    <col min="5389" max="5391" width="0" style="3" hidden="1" customWidth="1"/>
    <col min="5392" max="5392" width="1.28515625" style="3" customWidth="1"/>
    <col min="5393" max="5393" width="10.5703125" style="3" customWidth="1"/>
    <col min="5394" max="5395" width="9.140625" style="3"/>
    <col min="5396" max="5396" width="9.7109375" style="3" customWidth="1"/>
    <col min="5397" max="5397" width="12.85546875" style="3" customWidth="1"/>
    <col min="5398" max="5407" width="1.85546875" style="3" customWidth="1"/>
    <col min="5408" max="5408" width="10.42578125" style="3" bestFit="1" customWidth="1"/>
    <col min="5409" max="5632" width="9.140625" style="3"/>
    <col min="5633" max="5633" width="36.5703125" style="3" customWidth="1"/>
    <col min="5634" max="5634" width="1.28515625" style="3" customWidth="1"/>
    <col min="5635" max="5635" width="11.5703125" style="3" customWidth="1"/>
    <col min="5636" max="5636" width="1.7109375" style="3" customWidth="1"/>
    <col min="5637" max="5637" width="11.7109375" style="3" customWidth="1"/>
    <col min="5638" max="5638" width="1.42578125" style="3" customWidth="1"/>
    <col min="5639" max="5639" width="13.42578125" style="3" customWidth="1"/>
    <col min="5640" max="5640" width="1.42578125" style="3" customWidth="1"/>
    <col min="5641" max="5641" width="10.5703125" style="3" customWidth="1"/>
    <col min="5642" max="5642" width="1.28515625" style="3" customWidth="1"/>
    <col min="5643" max="5643" width="10.5703125" style="3" customWidth="1"/>
    <col min="5644" max="5644" width="1.28515625" style="3" customWidth="1"/>
    <col min="5645" max="5647" width="0" style="3" hidden="1" customWidth="1"/>
    <col min="5648" max="5648" width="1.28515625" style="3" customWidth="1"/>
    <col min="5649" max="5649" width="10.5703125" style="3" customWidth="1"/>
    <col min="5650" max="5651" width="9.140625" style="3"/>
    <col min="5652" max="5652" width="9.7109375" style="3" customWidth="1"/>
    <col min="5653" max="5653" width="12.85546875" style="3" customWidth="1"/>
    <col min="5654" max="5663" width="1.85546875" style="3" customWidth="1"/>
    <col min="5664" max="5664" width="10.42578125" style="3" bestFit="1" customWidth="1"/>
    <col min="5665" max="5888" width="9.140625" style="3"/>
    <col min="5889" max="5889" width="36.5703125" style="3" customWidth="1"/>
    <col min="5890" max="5890" width="1.28515625" style="3" customWidth="1"/>
    <col min="5891" max="5891" width="11.5703125" style="3" customWidth="1"/>
    <col min="5892" max="5892" width="1.7109375" style="3" customWidth="1"/>
    <col min="5893" max="5893" width="11.7109375" style="3" customWidth="1"/>
    <col min="5894" max="5894" width="1.42578125" style="3" customWidth="1"/>
    <col min="5895" max="5895" width="13.42578125" style="3" customWidth="1"/>
    <col min="5896" max="5896" width="1.42578125" style="3" customWidth="1"/>
    <col min="5897" max="5897" width="10.5703125" style="3" customWidth="1"/>
    <col min="5898" max="5898" width="1.28515625" style="3" customWidth="1"/>
    <col min="5899" max="5899" width="10.5703125" style="3" customWidth="1"/>
    <col min="5900" max="5900" width="1.28515625" style="3" customWidth="1"/>
    <col min="5901" max="5903" width="0" style="3" hidden="1" customWidth="1"/>
    <col min="5904" max="5904" width="1.28515625" style="3" customWidth="1"/>
    <col min="5905" max="5905" width="10.5703125" style="3" customWidth="1"/>
    <col min="5906" max="5907" width="9.140625" style="3"/>
    <col min="5908" max="5908" width="9.7109375" style="3" customWidth="1"/>
    <col min="5909" max="5909" width="12.85546875" style="3" customWidth="1"/>
    <col min="5910" max="5919" width="1.85546875" style="3" customWidth="1"/>
    <col min="5920" max="5920" width="10.42578125" style="3" bestFit="1" customWidth="1"/>
    <col min="5921" max="6144" width="9.140625" style="3"/>
    <col min="6145" max="6145" width="36.5703125" style="3" customWidth="1"/>
    <col min="6146" max="6146" width="1.28515625" style="3" customWidth="1"/>
    <col min="6147" max="6147" width="11.5703125" style="3" customWidth="1"/>
    <col min="6148" max="6148" width="1.7109375" style="3" customWidth="1"/>
    <col min="6149" max="6149" width="11.7109375" style="3" customWidth="1"/>
    <col min="6150" max="6150" width="1.42578125" style="3" customWidth="1"/>
    <col min="6151" max="6151" width="13.42578125" style="3" customWidth="1"/>
    <col min="6152" max="6152" width="1.42578125" style="3" customWidth="1"/>
    <col min="6153" max="6153" width="10.5703125" style="3" customWidth="1"/>
    <col min="6154" max="6154" width="1.28515625" style="3" customWidth="1"/>
    <col min="6155" max="6155" width="10.5703125" style="3" customWidth="1"/>
    <col min="6156" max="6156" width="1.28515625" style="3" customWidth="1"/>
    <col min="6157" max="6159" width="0" style="3" hidden="1" customWidth="1"/>
    <col min="6160" max="6160" width="1.28515625" style="3" customWidth="1"/>
    <col min="6161" max="6161" width="10.5703125" style="3" customWidth="1"/>
    <col min="6162" max="6163" width="9.140625" style="3"/>
    <col min="6164" max="6164" width="9.7109375" style="3" customWidth="1"/>
    <col min="6165" max="6165" width="12.85546875" style="3" customWidth="1"/>
    <col min="6166" max="6175" width="1.85546875" style="3" customWidth="1"/>
    <col min="6176" max="6176" width="10.42578125" style="3" bestFit="1" customWidth="1"/>
    <col min="6177" max="6400" width="9.140625" style="3"/>
    <col min="6401" max="6401" width="36.5703125" style="3" customWidth="1"/>
    <col min="6402" max="6402" width="1.28515625" style="3" customWidth="1"/>
    <col min="6403" max="6403" width="11.5703125" style="3" customWidth="1"/>
    <col min="6404" max="6404" width="1.7109375" style="3" customWidth="1"/>
    <col min="6405" max="6405" width="11.7109375" style="3" customWidth="1"/>
    <col min="6406" max="6406" width="1.42578125" style="3" customWidth="1"/>
    <col min="6407" max="6407" width="13.42578125" style="3" customWidth="1"/>
    <col min="6408" max="6408" width="1.42578125" style="3" customWidth="1"/>
    <col min="6409" max="6409" width="10.5703125" style="3" customWidth="1"/>
    <col min="6410" max="6410" width="1.28515625" style="3" customWidth="1"/>
    <col min="6411" max="6411" width="10.5703125" style="3" customWidth="1"/>
    <col min="6412" max="6412" width="1.28515625" style="3" customWidth="1"/>
    <col min="6413" max="6415" width="0" style="3" hidden="1" customWidth="1"/>
    <col min="6416" max="6416" width="1.28515625" style="3" customWidth="1"/>
    <col min="6417" max="6417" width="10.5703125" style="3" customWidth="1"/>
    <col min="6418" max="6419" width="9.140625" style="3"/>
    <col min="6420" max="6420" width="9.7109375" style="3" customWidth="1"/>
    <col min="6421" max="6421" width="12.85546875" style="3" customWidth="1"/>
    <col min="6422" max="6431" width="1.85546875" style="3" customWidth="1"/>
    <col min="6432" max="6432" width="10.42578125" style="3" bestFit="1" customWidth="1"/>
    <col min="6433" max="6656" width="9.140625" style="3"/>
    <col min="6657" max="6657" width="36.5703125" style="3" customWidth="1"/>
    <col min="6658" max="6658" width="1.28515625" style="3" customWidth="1"/>
    <col min="6659" max="6659" width="11.5703125" style="3" customWidth="1"/>
    <col min="6660" max="6660" width="1.7109375" style="3" customWidth="1"/>
    <col min="6661" max="6661" width="11.7109375" style="3" customWidth="1"/>
    <col min="6662" max="6662" width="1.42578125" style="3" customWidth="1"/>
    <col min="6663" max="6663" width="13.42578125" style="3" customWidth="1"/>
    <col min="6664" max="6664" width="1.42578125" style="3" customWidth="1"/>
    <col min="6665" max="6665" width="10.5703125" style="3" customWidth="1"/>
    <col min="6666" max="6666" width="1.28515625" style="3" customWidth="1"/>
    <col min="6667" max="6667" width="10.5703125" style="3" customWidth="1"/>
    <col min="6668" max="6668" width="1.28515625" style="3" customWidth="1"/>
    <col min="6669" max="6671" width="0" style="3" hidden="1" customWidth="1"/>
    <col min="6672" max="6672" width="1.28515625" style="3" customWidth="1"/>
    <col min="6673" max="6673" width="10.5703125" style="3" customWidth="1"/>
    <col min="6674" max="6675" width="9.140625" style="3"/>
    <col min="6676" max="6676" width="9.7109375" style="3" customWidth="1"/>
    <col min="6677" max="6677" width="12.85546875" style="3" customWidth="1"/>
    <col min="6678" max="6687" width="1.85546875" style="3" customWidth="1"/>
    <col min="6688" max="6688" width="10.42578125" style="3" bestFit="1" customWidth="1"/>
    <col min="6689" max="6912" width="9.140625" style="3"/>
    <col min="6913" max="6913" width="36.5703125" style="3" customWidth="1"/>
    <col min="6914" max="6914" width="1.28515625" style="3" customWidth="1"/>
    <col min="6915" max="6915" width="11.5703125" style="3" customWidth="1"/>
    <col min="6916" max="6916" width="1.7109375" style="3" customWidth="1"/>
    <col min="6917" max="6917" width="11.7109375" style="3" customWidth="1"/>
    <col min="6918" max="6918" width="1.42578125" style="3" customWidth="1"/>
    <col min="6919" max="6919" width="13.42578125" style="3" customWidth="1"/>
    <col min="6920" max="6920" width="1.42578125" style="3" customWidth="1"/>
    <col min="6921" max="6921" width="10.5703125" style="3" customWidth="1"/>
    <col min="6922" max="6922" width="1.28515625" style="3" customWidth="1"/>
    <col min="6923" max="6923" width="10.5703125" style="3" customWidth="1"/>
    <col min="6924" max="6924" width="1.28515625" style="3" customWidth="1"/>
    <col min="6925" max="6927" width="0" style="3" hidden="1" customWidth="1"/>
    <col min="6928" max="6928" width="1.28515625" style="3" customWidth="1"/>
    <col min="6929" max="6929" width="10.5703125" style="3" customWidth="1"/>
    <col min="6930" max="6931" width="9.140625" style="3"/>
    <col min="6932" max="6932" width="9.7109375" style="3" customWidth="1"/>
    <col min="6933" max="6933" width="12.85546875" style="3" customWidth="1"/>
    <col min="6934" max="6943" width="1.85546875" style="3" customWidth="1"/>
    <col min="6944" max="6944" width="10.42578125" style="3" bestFit="1" customWidth="1"/>
    <col min="6945" max="7168" width="9.140625" style="3"/>
    <col min="7169" max="7169" width="36.5703125" style="3" customWidth="1"/>
    <col min="7170" max="7170" width="1.28515625" style="3" customWidth="1"/>
    <col min="7171" max="7171" width="11.5703125" style="3" customWidth="1"/>
    <col min="7172" max="7172" width="1.7109375" style="3" customWidth="1"/>
    <col min="7173" max="7173" width="11.7109375" style="3" customWidth="1"/>
    <col min="7174" max="7174" width="1.42578125" style="3" customWidth="1"/>
    <col min="7175" max="7175" width="13.42578125" style="3" customWidth="1"/>
    <col min="7176" max="7176" width="1.42578125" style="3" customWidth="1"/>
    <col min="7177" max="7177" width="10.5703125" style="3" customWidth="1"/>
    <col min="7178" max="7178" width="1.28515625" style="3" customWidth="1"/>
    <col min="7179" max="7179" width="10.5703125" style="3" customWidth="1"/>
    <col min="7180" max="7180" width="1.28515625" style="3" customWidth="1"/>
    <col min="7181" max="7183" width="0" style="3" hidden="1" customWidth="1"/>
    <col min="7184" max="7184" width="1.28515625" style="3" customWidth="1"/>
    <col min="7185" max="7185" width="10.5703125" style="3" customWidth="1"/>
    <col min="7186" max="7187" width="9.140625" style="3"/>
    <col min="7188" max="7188" width="9.7109375" style="3" customWidth="1"/>
    <col min="7189" max="7189" width="12.85546875" style="3" customWidth="1"/>
    <col min="7190" max="7199" width="1.85546875" style="3" customWidth="1"/>
    <col min="7200" max="7200" width="10.42578125" style="3" bestFit="1" customWidth="1"/>
    <col min="7201" max="7424" width="9.140625" style="3"/>
    <col min="7425" max="7425" width="36.5703125" style="3" customWidth="1"/>
    <col min="7426" max="7426" width="1.28515625" style="3" customWidth="1"/>
    <col min="7427" max="7427" width="11.5703125" style="3" customWidth="1"/>
    <col min="7428" max="7428" width="1.7109375" style="3" customWidth="1"/>
    <col min="7429" max="7429" width="11.7109375" style="3" customWidth="1"/>
    <col min="7430" max="7430" width="1.42578125" style="3" customWidth="1"/>
    <col min="7431" max="7431" width="13.42578125" style="3" customWidth="1"/>
    <col min="7432" max="7432" width="1.42578125" style="3" customWidth="1"/>
    <col min="7433" max="7433" width="10.5703125" style="3" customWidth="1"/>
    <col min="7434" max="7434" width="1.28515625" style="3" customWidth="1"/>
    <col min="7435" max="7435" width="10.5703125" style="3" customWidth="1"/>
    <col min="7436" max="7436" width="1.28515625" style="3" customWidth="1"/>
    <col min="7437" max="7439" width="0" style="3" hidden="1" customWidth="1"/>
    <col min="7440" max="7440" width="1.28515625" style="3" customWidth="1"/>
    <col min="7441" max="7441" width="10.5703125" style="3" customWidth="1"/>
    <col min="7442" max="7443" width="9.140625" style="3"/>
    <col min="7444" max="7444" width="9.7109375" style="3" customWidth="1"/>
    <col min="7445" max="7445" width="12.85546875" style="3" customWidth="1"/>
    <col min="7446" max="7455" width="1.85546875" style="3" customWidth="1"/>
    <col min="7456" max="7456" width="10.42578125" style="3" bestFit="1" customWidth="1"/>
    <col min="7457" max="7680" width="9.140625" style="3"/>
    <col min="7681" max="7681" width="36.5703125" style="3" customWidth="1"/>
    <col min="7682" max="7682" width="1.28515625" style="3" customWidth="1"/>
    <col min="7683" max="7683" width="11.5703125" style="3" customWidth="1"/>
    <col min="7684" max="7684" width="1.7109375" style="3" customWidth="1"/>
    <col min="7685" max="7685" width="11.7109375" style="3" customWidth="1"/>
    <col min="7686" max="7686" width="1.42578125" style="3" customWidth="1"/>
    <col min="7687" max="7687" width="13.42578125" style="3" customWidth="1"/>
    <col min="7688" max="7688" width="1.42578125" style="3" customWidth="1"/>
    <col min="7689" max="7689" width="10.5703125" style="3" customWidth="1"/>
    <col min="7690" max="7690" width="1.28515625" style="3" customWidth="1"/>
    <col min="7691" max="7691" width="10.5703125" style="3" customWidth="1"/>
    <col min="7692" max="7692" width="1.28515625" style="3" customWidth="1"/>
    <col min="7693" max="7695" width="0" style="3" hidden="1" customWidth="1"/>
    <col min="7696" max="7696" width="1.28515625" style="3" customWidth="1"/>
    <col min="7697" max="7697" width="10.5703125" style="3" customWidth="1"/>
    <col min="7698" max="7699" width="9.140625" style="3"/>
    <col min="7700" max="7700" width="9.7109375" style="3" customWidth="1"/>
    <col min="7701" max="7701" width="12.85546875" style="3" customWidth="1"/>
    <col min="7702" max="7711" width="1.85546875" style="3" customWidth="1"/>
    <col min="7712" max="7712" width="10.42578125" style="3" bestFit="1" customWidth="1"/>
    <col min="7713" max="7936" width="9.140625" style="3"/>
    <col min="7937" max="7937" width="36.5703125" style="3" customWidth="1"/>
    <col min="7938" max="7938" width="1.28515625" style="3" customWidth="1"/>
    <col min="7939" max="7939" width="11.5703125" style="3" customWidth="1"/>
    <col min="7940" max="7940" width="1.7109375" style="3" customWidth="1"/>
    <col min="7941" max="7941" width="11.7109375" style="3" customWidth="1"/>
    <col min="7942" max="7942" width="1.42578125" style="3" customWidth="1"/>
    <col min="7943" max="7943" width="13.42578125" style="3" customWidth="1"/>
    <col min="7944" max="7944" width="1.42578125" style="3" customWidth="1"/>
    <col min="7945" max="7945" width="10.5703125" style="3" customWidth="1"/>
    <col min="7946" max="7946" width="1.28515625" style="3" customWidth="1"/>
    <col min="7947" max="7947" width="10.5703125" style="3" customWidth="1"/>
    <col min="7948" max="7948" width="1.28515625" style="3" customWidth="1"/>
    <col min="7949" max="7951" width="0" style="3" hidden="1" customWidth="1"/>
    <col min="7952" max="7952" width="1.28515625" style="3" customWidth="1"/>
    <col min="7953" max="7953" width="10.5703125" style="3" customWidth="1"/>
    <col min="7954" max="7955" width="9.140625" style="3"/>
    <col min="7956" max="7956" width="9.7109375" style="3" customWidth="1"/>
    <col min="7957" max="7957" width="12.85546875" style="3" customWidth="1"/>
    <col min="7958" max="7967" width="1.85546875" style="3" customWidth="1"/>
    <col min="7968" max="7968" width="10.42578125" style="3" bestFit="1" customWidth="1"/>
    <col min="7969" max="8192" width="9.140625" style="3"/>
    <col min="8193" max="8193" width="36.5703125" style="3" customWidth="1"/>
    <col min="8194" max="8194" width="1.28515625" style="3" customWidth="1"/>
    <col min="8195" max="8195" width="11.5703125" style="3" customWidth="1"/>
    <col min="8196" max="8196" width="1.7109375" style="3" customWidth="1"/>
    <col min="8197" max="8197" width="11.7109375" style="3" customWidth="1"/>
    <col min="8198" max="8198" width="1.42578125" style="3" customWidth="1"/>
    <col min="8199" max="8199" width="13.42578125" style="3" customWidth="1"/>
    <col min="8200" max="8200" width="1.42578125" style="3" customWidth="1"/>
    <col min="8201" max="8201" width="10.5703125" style="3" customWidth="1"/>
    <col min="8202" max="8202" width="1.28515625" style="3" customWidth="1"/>
    <col min="8203" max="8203" width="10.5703125" style="3" customWidth="1"/>
    <col min="8204" max="8204" width="1.28515625" style="3" customWidth="1"/>
    <col min="8205" max="8207" width="0" style="3" hidden="1" customWidth="1"/>
    <col min="8208" max="8208" width="1.28515625" style="3" customWidth="1"/>
    <col min="8209" max="8209" width="10.5703125" style="3" customWidth="1"/>
    <col min="8210" max="8211" width="9.140625" style="3"/>
    <col min="8212" max="8212" width="9.7109375" style="3" customWidth="1"/>
    <col min="8213" max="8213" width="12.85546875" style="3" customWidth="1"/>
    <col min="8214" max="8223" width="1.85546875" style="3" customWidth="1"/>
    <col min="8224" max="8224" width="10.42578125" style="3" bestFit="1" customWidth="1"/>
    <col min="8225" max="8448" width="9.140625" style="3"/>
    <col min="8449" max="8449" width="36.5703125" style="3" customWidth="1"/>
    <col min="8450" max="8450" width="1.28515625" style="3" customWidth="1"/>
    <col min="8451" max="8451" width="11.5703125" style="3" customWidth="1"/>
    <col min="8452" max="8452" width="1.7109375" style="3" customWidth="1"/>
    <col min="8453" max="8453" width="11.7109375" style="3" customWidth="1"/>
    <col min="8454" max="8454" width="1.42578125" style="3" customWidth="1"/>
    <col min="8455" max="8455" width="13.42578125" style="3" customWidth="1"/>
    <col min="8456" max="8456" width="1.42578125" style="3" customWidth="1"/>
    <col min="8457" max="8457" width="10.5703125" style="3" customWidth="1"/>
    <col min="8458" max="8458" width="1.28515625" style="3" customWidth="1"/>
    <col min="8459" max="8459" width="10.5703125" style="3" customWidth="1"/>
    <col min="8460" max="8460" width="1.28515625" style="3" customWidth="1"/>
    <col min="8461" max="8463" width="0" style="3" hidden="1" customWidth="1"/>
    <col min="8464" max="8464" width="1.28515625" style="3" customWidth="1"/>
    <col min="8465" max="8465" width="10.5703125" style="3" customWidth="1"/>
    <col min="8466" max="8467" width="9.140625" style="3"/>
    <col min="8468" max="8468" width="9.7109375" style="3" customWidth="1"/>
    <col min="8469" max="8469" width="12.85546875" style="3" customWidth="1"/>
    <col min="8470" max="8479" width="1.85546875" style="3" customWidth="1"/>
    <col min="8480" max="8480" width="10.42578125" style="3" bestFit="1" customWidth="1"/>
    <col min="8481" max="8704" width="9.140625" style="3"/>
    <col min="8705" max="8705" width="36.5703125" style="3" customWidth="1"/>
    <col min="8706" max="8706" width="1.28515625" style="3" customWidth="1"/>
    <col min="8707" max="8707" width="11.5703125" style="3" customWidth="1"/>
    <col min="8708" max="8708" width="1.7109375" style="3" customWidth="1"/>
    <col min="8709" max="8709" width="11.7109375" style="3" customWidth="1"/>
    <col min="8710" max="8710" width="1.42578125" style="3" customWidth="1"/>
    <col min="8711" max="8711" width="13.42578125" style="3" customWidth="1"/>
    <col min="8712" max="8712" width="1.42578125" style="3" customWidth="1"/>
    <col min="8713" max="8713" width="10.5703125" style="3" customWidth="1"/>
    <col min="8714" max="8714" width="1.28515625" style="3" customWidth="1"/>
    <col min="8715" max="8715" width="10.5703125" style="3" customWidth="1"/>
    <col min="8716" max="8716" width="1.28515625" style="3" customWidth="1"/>
    <col min="8717" max="8719" width="0" style="3" hidden="1" customWidth="1"/>
    <col min="8720" max="8720" width="1.28515625" style="3" customWidth="1"/>
    <col min="8721" max="8721" width="10.5703125" style="3" customWidth="1"/>
    <col min="8722" max="8723" width="9.140625" style="3"/>
    <col min="8724" max="8724" width="9.7109375" style="3" customWidth="1"/>
    <col min="8725" max="8725" width="12.85546875" style="3" customWidth="1"/>
    <col min="8726" max="8735" width="1.85546875" style="3" customWidth="1"/>
    <col min="8736" max="8736" width="10.42578125" style="3" bestFit="1" customWidth="1"/>
    <col min="8737" max="8960" width="9.140625" style="3"/>
    <col min="8961" max="8961" width="36.5703125" style="3" customWidth="1"/>
    <col min="8962" max="8962" width="1.28515625" style="3" customWidth="1"/>
    <col min="8963" max="8963" width="11.5703125" style="3" customWidth="1"/>
    <col min="8964" max="8964" width="1.7109375" style="3" customWidth="1"/>
    <col min="8965" max="8965" width="11.7109375" style="3" customWidth="1"/>
    <col min="8966" max="8966" width="1.42578125" style="3" customWidth="1"/>
    <col min="8967" max="8967" width="13.42578125" style="3" customWidth="1"/>
    <col min="8968" max="8968" width="1.42578125" style="3" customWidth="1"/>
    <col min="8969" max="8969" width="10.5703125" style="3" customWidth="1"/>
    <col min="8970" max="8970" width="1.28515625" style="3" customWidth="1"/>
    <col min="8971" max="8971" width="10.5703125" style="3" customWidth="1"/>
    <col min="8972" max="8972" width="1.28515625" style="3" customWidth="1"/>
    <col min="8973" max="8975" width="0" style="3" hidden="1" customWidth="1"/>
    <col min="8976" max="8976" width="1.28515625" style="3" customWidth="1"/>
    <col min="8977" max="8977" width="10.5703125" style="3" customWidth="1"/>
    <col min="8978" max="8979" width="9.140625" style="3"/>
    <col min="8980" max="8980" width="9.7109375" style="3" customWidth="1"/>
    <col min="8981" max="8981" width="12.85546875" style="3" customWidth="1"/>
    <col min="8982" max="8991" width="1.85546875" style="3" customWidth="1"/>
    <col min="8992" max="8992" width="10.42578125" style="3" bestFit="1" customWidth="1"/>
    <col min="8993" max="9216" width="9.140625" style="3"/>
    <col min="9217" max="9217" width="36.5703125" style="3" customWidth="1"/>
    <col min="9218" max="9218" width="1.28515625" style="3" customWidth="1"/>
    <col min="9219" max="9219" width="11.5703125" style="3" customWidth="1"/>
    <col min="9220" max="9220" width="1.7109375" style="3" customWidth="1"/>
    <col min="9221" max="9221" width="11.7109375" style="3" customWidth="1"/>
    <col min="9222" max="9222" width="1.42578125" style="3" customWidth="1"/>
    <col min="9223" max="9223" width="13.42578125" style="3" customWidth="1"/>
    <col min="9224" max="9224" width="1.42578125" style="3" customWidth="1"/>
    <col min="9225" max="9225" width="10.5703125" style="3" customWidth="1"/>
    <col min="9226" max="9226" width="1.28515625" style="3" customWidth="1"/>
    <col min="9227" max="9227" width="10.5703125" style="3" customWidth="1"/>
    <col min="9228" max="9228" width="1.28515625" style="3" customWidth="1"/>
    <col min="9229" max="9231" width="0" style="3" hidden="1" customWidth="1"/>
    <col min="9232" max="9232" width="1.28515625" style="3" customWidth="1"/>
    <col min="9233" max="9233" width="10.5703125" style="3" customWidth="1"/>
    <col min="9234" max="9235" width="9.140625" style="3"/>
    <col min="9236" max="9236" width="9.7109375" style="3" customWidth="1"/>
    <col min="9237" max="9237" width="12.85546875" style="3" customWidth="1"/>
    <col min="9238" max="9247" width="1.85546875" style="3" customWidth="1"/>
    <col min="9248" max="9248" width="10.42578125" style="3" bestFit="1" customWidth="1"/>
    <col min="9249" max="9472" width="9.140625" style="3"/>
    <col min="9473" max="9473" width="36.5703125" style="3" customWidth="1"/>
    <col min="9474" max="9474" width="1.28515625" style="3" customWidth="1"/>
    <col min="9475" max="9475" width="11.5703125" style="3" customWidth="1"/>
    <col min="9476" max="9476" width="1.7109375" style="3" customWidth="1"/>
    <col min="9477" max="9477" width="11.7109375" style="3" customWidth="1"/>
    <col min="9478" max="9478" width="1.42578125" style="3" customWidth="1"/>
    <col min="9479" max="9479" width="13.42578125" style="3" customWidth="1"/>
    <col min="9480" max="9480" width="1.42578125" style="3" customWidth="1"/>
    <col min="9481" max="9481" width="10.5703125" style="3" customWidth="1"/>
    <col min="9482" max="9482" width="1.28515625" style="3" customWidth="1"/>
    <col min="9483" max="9483" width="10.5703125" style="3" customWidth="1"/>
    <col min="9484" max="9484" width="1.28515625" style="3" customWidth="1"/>
    <col min="9485" max="9487" width="0" style="3" hidden="1" customWidth="1"/>
    <col min="9488" max="9488" width="1.28515625" style="3" customWidth="1"/>
    <col min="9489" max="9489" width="10.5703125" style="3" customWidth="1"/>
    <col min="9490" max="9491" width="9.140625" style="3"/>
    <col min="9492" max="9492" width="9.7109375" style="3" customWidth="1"/>
    <col min="9493" max="9493" width="12.85546875" style="3" customWidth="1"/>
    <col min="9494" max="9503" width="1.85546875" style="3" customWidth="1"/>
    <col min="9504" max="9504" width="10.42578125" style="3" bestFit="1" customWidth="1"/>
    <col min="9505" max="9728" width="9.140625" style="3"/>
    <col min="9729" max="9729" width="36.5703125" style="3" customWidth="1"/>
    <col min="9730" max="9730" width="1.28515625" style="3" customWidth="1"/>
    <col min="9731" max="9731" width="11.5703125" style="3" customWidth="1"/>
    <col min="9732" max="9732" width="1.7109375" style="3" customWidth="1"/>
    <col min="9733" max="9733" width="11.7109375" style="3" customWidth="1"/>
    <col min="9734" max="9734" width="1.42578125" style="3" customWidth="1"/>
    <col min="9735" max="9735" width="13.42578125" style="3" customWidth="1"/>
    <col min="9736" max="9736" width="1.42578125" style="3" customWidth="1"/>
    <col min="9737" max="9737" width="10.5703125" style="3" customWidth="1"/>
    <col min="9738" max="9738" width="1.28515625" style="3" customWidth="1"/>
    <col min="9739" max="9739" width="10.5703125" style="3" customWidth="1"/>
    <col min="9740" max="9740" width="1.28515625" style="3" customWidth="1"/>
    <col min="9741" max="9743" width="0" style="3" hidden="1" customWidth="1"/>
    <col min="9744" max="9744" width="1.28515625" style="3" customWidth="1"/>
    <col min="9745" max="9745" width="10.5703125" style="3" customWidth="1"/>
    <col min="9746" max="9747" width="9.140625" style="3"/>
    <col min="9748" max="9748" width="9.7109375" style="3" customWidth="1"/>
    <col min="9749" max="9749" width="12.85546875" style="3" customWidth="1"/>
    <col min="9750" max="9759" width="1.85546875" style="3" customWidth="1"/>
    <col min="9760" max="9760" width="10.42578125" style="3" bestFit="1" customWidth="1"/>
    <col min="9761" max="9984" width="9.140625" style="3"/>
    <col min="9985" max="9985" width="36.5703125" style="3" customWidth="1"/>
    <col min="9986" max="9986" width="1.28515625" style="3" customWidth="1"/>
    <col min="9987" max="9987" width="11.5703125" style="3" customWidth="1"/>
    <col min="9988" max="9988" width="1.7109375" style="3" customWidth="1"/>
    <col min="9989" max="9989" width="11.7109375" style="3" customWidth="1"/>
    <col min="9990" max="9990" width="1.42578125" style="3" customWidth="1"/>
    <col min="9991" max="9991" width="13.42578125" style="3" customWidth="1"/>
    <col min="9992" max="9992" width="1.42578125" style="3" customWidth="1"/>
    <col min="9993" max="9993" width="10.5703125" style="3" customWidth="1"/>
    <col min="9994" max="9994" width="1.28515625" style="3" customWidth="1"/>
    <col min="9995" max="9995" width="10.5703125" style="3" customWidth="1"/>
    <col min="9996" max="9996" width="1.28515625" style="3" customWidth="1"/>
    <col min="9997" max="9999" width="0" style="3" hidden="1" customWidth="1"/>
    <col min="10000" max="10000" width="1.28515625" style="3" customWidth="1"/>
    <col min="10001" max="10001" width="10.5703125" style="3" customWidth="1"/>
    <col min="10002" max="10003" width="9.140625" style="3"/>
    <col min="10004" max="10004" width="9.7109375" style="3" customWidth="1"/>
    <col min="10005" max="10005" width="12.85546875" style="3" customWidth="1"/>
    <col min="10006" max="10015" width="1.85546875" style="3" customWidth="1"/>
    <col min="10016" max="10016" width="10.42578125" style="3" bestFit="1" customWidth="1"/>
    <col min="10017" max="10240" width="9.140625" style="3"/>
    <col min="10241" max="10241" width="36.5703125" style="3" customWidth="1"/>
    <col min="10242" max="10242" width="1.28515625" style="3" customWidth="1"/>
    <col min="10243" max="10243" width="11.5703125" style="3" customWidth="1"/>
    <col min="10244" max="10244" width="1.7109375" style="3" customWidth="1"/>
    <col min="10245" max="10245" width="11.7109375" style="3" customWidth="1"/>
    <col min="10246" max="10246" width="1.42578125" style="3" customWidth="1"/>
    <col min="10247" max="10247" width="13.42578125" style="3" customWidth="1"/>
    <col min="10248" max="10248" width="1.42578125" style="3" customWidth="1"/>
    <col min="10249" max="10249" width="10.5703125" style="3" customWidth="1"/>
    <col min="10250" max="10250" width="1.28515625" style="3" customWidth="1"/>
    <col min="10251" max="10251" width="10.5703125" style="3" customWidth="1"/>
    <col min="10252" max="10252" width="1.28515625" style="3" customWidth="1"/>
    <col min="10253" max="10255" width="0" style="3" hidden="1" customWidth="1"/>
    <col min="10256" max="10256" width="1.28515625" style="3" customWidth="1"/>
    <col min="10257" max="10257" width="10.5703125" style="3" customWidth="1"/>
    <col min="10258" max="10259" width="9.140625" style="3"/>
    <col min="10260" max="10260" width="9.7109375" style="3" customWidth="1"/>
    <col min="10261" max="10261" width="12.85546875" style="3" customWidth="1"/>
    <col min="10262" max="10271" width="1.85546875" style="3" customWidth="1"/>
    <col min="10272" max="10272" width="10.42578125" style="3" bestFit="1" customWidth="1"/>
    <col min="10273" max="10496" width="9.140625" style="3"/>
    <col min="10497" max="10497" width="36.5703125" style="3" customWidth="1"/>
    <col min="10498" max="10498" width="1.28515625" style="3" customWidth="1"/>
    <col min="10499" max="10499" width="11.5703125" style="3" customWidth="1"/>
    <col min="10500" max="10500" width="1.7109375" style="3" customWidth="1"/>
    <col min="10501" max="10501" width="11.7109375" style="3" customWidth="1"/>
    <col min="10502" max="10502" width="1.42578125" style="3" customWidth="1"/>
    <col min="10503" max="10503" width="13.42578125" style="3" customWidth="1"/>
    <col min="10504" max="10504" width="1.42578125" style="3" customWidth="1"/>
    <col min="10505" max="10505" width="10.5703125" style="3" customWidth="1"/>
    <col min="10506" max="10506" width="1.28515625" style="3" customWidth="1"/>
    <col min="10507" max="10507" width="10.5703125" style="3" customWidth="1"/>
    <col min="10508" max="10508" width="1.28515625" style="3" customWidth="1"/>
    <col min="10509" max="10511" width="0" style="3" hidden="1" customWidth="1"/>
    <col min="10512" max="10512" width="1.28515625" style="3" customWidth="1"/>
    <col min="10513" max="10513" width="10.5703125" style="3" customWidth="1"/>
    <col min="10514" max="10515" width="9.140625" style="3"/>
    <col min="10516" max="10516" width="9.7109375" style="3" customWidth="1"/>
    <col min="10517" max="10517" width="12.85546875" style="3" customWidth="1"/>
    <col min="10518" max="10527" width="1.85546875" style="3" customWidth="1"/>
    <col min="10528" max="10528" width="10.42578125" style="3" bestFit="1" customWidth="1"/>
    <col min="10529" max="10752" width="9.140625" style="3"/>
    <col min="10753" max="10753" width="36.5703125" style="3" customWidth="1"/>
    <col min="10754" max="10754" width="1.28515625" style="3" customWidth="1"/>
    <col min="10755" max="10755" width="11.5703125" style="3" customWidth="1"/>
    <col min="10756" max="10756" width="1.7109375" style="3" customWidth="1"/>
    <col min="10757" max="10757" width="11.7109375" style="3" customWidth="1"/>
    <col min="10758" max="10758" width="1.42578125" style="3" customWidth="1"/>
    <col min="10759" max="10759" width="13.42578125" style="3" customWidth="1"/>
    <col min="10760" max="10760" width="1.42578125" style="3" customWidth="1"/>
    <col min="10761" max="10761" width="10.5703125" style="3" customWidth="1"/>
    <col min="10762" max="10762" width="1.28515625" style="3" customWidth="1"/>
    <col min="10763" max="10763" width="10.5703125" style="3" customWidth="1"/>
    <col min="10764" max="10764" width="1.28515625" style="3" customWidth="1"/>
    <col min="10765" max="10767" width="0" style="3" hidden="1" customWidth="1"/>
    <col min="10768" max="10768" width="1.28515625" style="3" customWidth="1"/>
    <col min="10769" max="10769" width="10.5703125" style="3" customWidth="1"/>
    <col min="10770" max="10771" width="9.140625" style="3"/>
    <col min="10772" max="10772" width="9.7109375" style="3" customWidth="1"/>
    <col min="10773" max="10773" width="12.85546875" style="3" customWidth="1"/>
    <col min="10774" max="10783" width="1.85546875" style="3" customWidth="1"/>
    <col min="10784" max="10784" width="10.42578125" style="3" bestFit="1" customWidth="1"/>
    <col min="10785" max="11008" width="9.140625" style="3"/>
    <col min="11009" max="11009" width="36.5703125" style="3" customWidth="1"/>
    <col min="11010" max="11010" width="1.28515625" style="3" customWidth="1"/>
    <col min="11011" max="11011" width="11.5703125" style="3" customWidth="1"/>
    <col min="11012" max="11012" width="1.7109375" style="3" customWidth="1"/>
    <col min="11013" max="11013" width="11.7109375" style="3" customWidth="1"/>
    <col min="11014" max="11014" width="1.42578125" style="3" customWidth="1"/>
    <col min="11015" max="11015" width="13.42578125" style="3" customWidth="1"/>
    <col min="11016" max="11016" width="1.42578125" style="3" customWidth="1"/>
    <col min="11017" max="11017" width="10.5703125" style="3" customWidth="1"/>
    <col min="11018" max="11018" width="1.28515625" style="3" customWidth="1"/>
    <col min="11019" max="11019" width="10.5703125" style="3" customWidth="1"/>
    <col min="11020" max="11020" width="1.28515625" style="3" customWidth="1"/>
    <col min="11021" max="11023" width="0" style="3" hidden="1" customWidth="1"/>
    <col min="11024" max="11024" width="1.28515625" style="3" customWidth="1"/>
    <col min="11025" max="11025" width="10.5703125" style="3" customWidth="1"/>
    <col min="11026" max="11027" width="9.140625" style="3"/>
    <col min="11028" max="11028" width="9.7109375" style="3" customWidth="1"/>
    <col min="11029" max="11029" width="12.85546875" style="3" customWidth="1"/>
    <col min="11030" max="11039" width="1.85546875" style="3" customWidth="1"/>
    <col min="11040" max="11040" width="10.42578125" style="3" bestFit="1" customWidth="1"/>
    <col min="11041" max="11264" width="9.140625" style="3"/>
    <col min="11265" max="11265" width="36.5703125" style="3" customWidth="1"/>
    <col min="11266" max="11266" width="1.28515625" style="3" customWidth="1"/>
    <col min="11267" max="11267" width="11.5703125" style="3" customWidth="1"/>
    <col min="11268" max="11268" width="1.7109375" style="3" customWidth="1"/>
    <col min="11269" max="11269" width="11.7109375" style="3" customWidth="1"/>
    <col min="11270" max="11270" width="1.42578125" style="3" customWidth="1"/>
    <col min="11271" max="11271" width="13.42578125" style="3" customWidth="1"/>
    <col min="11272" max="11272" width="1.42578125" style="3" customWidth="1"/>
    <col min="11273" max="11273" width="10.5703125" style="3" customWidth="1"/>
    <col min="11274" max="11274" width="1.28515625" style="3" customWidth="1"/>
    <col min="11275" max="11275" width="10.5703125" style="3" customWidth="1"/>
    <col min="11276" max="11276" width="1.28515625" style="3" customWidth="1"/>
    <col min="11277" max="11279" width="0" style="3" hidden="1" customWidth="1"/>
    <col min="11280" max="11280" width="1.28515625" style="3" customWidth="1"/>
    <col min="11281" max="11281" width="10.5703125" style="3" customWidth="1"/>
    <col min="11282" max="11283" width="9.140625" style="3"/>
    <col min="11284" max="11284" width="9.7109375" style="3" customWidth="1"/>
    <col min="11285" max="11285" width="12.85546875" style="3" customWidth="1"/>
    <col min="11286" max="11295" width="1.85546875" style="3" customWidth="1"/>
    <col min="11296" max="11296" width="10.42578125" style="3" bestFit="1" customWidth="1"/>
    <col min="11297" max="11520" width="9.140625" style="3"/>
    <col min="11521" max="11521" width="36.5703125" style="3" customWidth="1"/>
    <col min="11522" max="11522" width="1.28515625" style="3" customWidth="1"/>
    <col min="11523" max="11523" width="11.5703125" style="3" customWidth="1"/>
    <col min="11524" max="11524" width="1.7109375" style="3" customWidth="1"/>
    <col min="11525" max="11525" width="11.7109375" style="3" customWidth="1"/>
    <col min="11526" max="11526" width="1.42578125" style="3" customWidth="1"/>
    <col min="11527" max="11527" width="13.42578125" style="3" customWidth="1"/>
    <col min="11528" max="11528" width="1.42578125" style="3" customWidth="1"/>
    <col min="11529" max="11529" width="10.5703125" style="3" customWidth="1"/>
    <col min="11530" max="11530" width="1.28515625" style="3" customWidth="1"/>
    <col min="11531" max="11531" width="10.5703125" style="3" customWidth="1"/>
    <col min="11532" max="11532" width="1.28515625" style="3" customWidth="1"/>
    <col min="11533" max="11535" width="0" style="3" hidden="1" customWidth="1"/>
    <col min="11536" max="11536" width="1.28515625" style="3" customWidth="1"/>
    <col min="11537" max="11537" width="10.5703125" style="3" customWidth="1"/>
    <col min="11538" max="11539" width="9.140625" style="3"/>
    <col min="11540" max="11540" width="9.7109375" style="3" customWidth="1"/>
    <col min="11541" max="11541" width="12.85546875" style="3" customWidth="1"/>
    <col min="11542" max="11551" width="1.85546875" style="3" customWidth="1"/>
    <col min="11552" max="11552" width="10.42578125" style="3" bestFit="1" customWidth="1"/>
    <col min="11553" max="11776" width="9.140625" style="3"/>
    <col min="11777" max="11777" width="36.5703125" style="3" customWidth="1"/>
    <col min="11778" max="11778" width="1.28515625" style="3" customWidth="1"/>
    <col min="11779" max="11779" width="11.5703125" style="3" customWidth="1"/>
    <col min="11780" max="11780" width="1.7109375" style="3" customWidth="1"/>
    <col min="11781" max="11781" width="11.7109375" style="3" customWidth="1"/>
    <col min="11782" max="11782" width="1.42578125" style="3" customWidth="1"/>
    <col min="11783" max="11783" width="13.42578125" style="3" customWidth="1"/>
    <col min="11784" max="11784" width="1.42578125" style="3" customWidth="1"/>
    <col min="11785" max="11785" width="10.5703125" style="3" customWidth="1"/>
    <col min="11786" max="11786" width="1.28515625" style="3" customWidth="1"/>
    <col min="11787" max="11787" width="10.5703125" style="3" customWidth="1"/>
    <col min="11788" max="11788" width="1.28515625" style="3" customWidth="1"/>
    <col min="11789" max="11791" width="0" style="3" hidden="1" customWidth="1"/>
    <col min="11792" max="11792" width="1.28515625" style="3" customWidth="1"/>
    <col min="11793" max="11793" width="10.5703125" style="3" customWidth="1"/>
    <col min="11794" max="11795" width="9.140625" style="3"/>
    <col min="11796" max="11796" width="9.7109375" style="3" customWidth="1"/>
    <col min="11797" max="11797" width="12.85546875" style="3" customWidth="1"/>
    <col min="11798" max="11807" width="1.85546875" style="3" customWidth="1"/>
    <col min="11808" max="11808" width="10.42578125" style="3" bestFit="1" customWidth="1"/>
    <col min="11809" max="12032" width="9.140625" style="3"/>
    <col min="12033" max="12033" width="36.5703125" style="3" customWidth="1"/>
    <col min="12034" max="12034" width="1.28515625" style="3" customWidth="1"/>
    <col min="12035" max="12035" width="11.5703125" style="3" customWidth="1"/>
    <col min="12036" max="12036" width="1.7109375" style="3" customWidth="1"/>
    <col min="12037" max="12037" width="11.7109375" style="3" customWidth="1"/>
    <col min="12038" max="12038" width="1.42578125" style="3" customWidth="1"/>
    <col min="12039" max="12039" width="13.42578125" style="3" customWidth="1"/>
    <col min="12040" max="12040" width="1.42578125" style="3" customWidth="1"/>
    <col min="12041" max="12041" width="10.5703125" style="3" customWidth="1"/>
    <col min="12042" max="12042" width="1.28515625" style="3" customWidth="1"/>
    <col min="12043" max="12043" width="10.5703125" style="3" customWidth="1"/>
    <col min="12044" max="12044" width="1.28515625" style="3" customWidth="1"/>
    <col min="12045" max="12047" width="0" style="3" hidden="1" customWidth="1"/>
    <col min="12048" max="12048" width="1.28515625" style="3" customWidth="1"/>
    <col min="12049" max="12049" width="10.5703125" style="3" customWidth="1"/>
    <col min="12050" max="12051" width="9.140625" style="3"/>
    <col min="12052" max="12052" width="9.7109375" style="3" customWidth="1"/>
    <col min="12053" max="12053" width="12.85546875" style="3" customWidth="1"/>
    <col min="12054" max="12063" width="1.85546875" style="3" customWidth="1"/>
    <col min="12064" max="12064" width="10.42578125" style="3" bestFit="1" customWidth="1"/>
    <col min="12065" max="12288" width="9.140625" style="3"/>
    <col min="12289" max="12289" width="36.5703125" style="3" customWidth="1"/>
    <col min="12290" max="12290" width="1.28515625" style="3" customWidth="1"/>
    <col min="12291" max="12291" width="11.5703125" style="3" customWidth="1"/>
    <col min="12292" max="12292" width="1.7109375" style="3" customWidth="1"/>
    <col min="12293" max="12293" width="11.7109375" style="3" customWidth="1"/>
    <col min="12294" max="12294" width="1.42578125" style="3" customWidth="1"/>
    <col min="12295" max="12295" width="13.42578125" style="3" customWidth="1"/>
    <col min="12296" max="12296" width="1.42578125" style="3" customWidth="1"/>
    <col min="12297" max="12297" width="10.5703125" style="3" customWidth="1"/>
    <col min="12298" max="12298" width="1.28515625" style="3" customWidth="1"/>
    <col min="12299" max="12299" width="10.5703125" style="3" customWidth="1"/>
    <col min="12300" max="12300" width="1.28515625" style="3" customWidth="1"/>
    <col min="12301" max="12303" width="0" style="3" hidden="1" customWidth="1"/>
    <col min="12304" max="12304" width="1.28515625" style="3" customWidth="1"/>
    <col min="12305" max="12305" width="10.5703125" style="3" customWidth="1"/>
    <col min="12306" max="12307" width="9.140625" style="3"/>
    <col min="12308" max="12308" width="9.7109375" style="3" customWidth="1"/>
    <col min="12309" max="12309" width="12.85546875" style="3" customWidth="1"/>
    <col min="12310" max="12319" width="1.85546875" style="3" customWidth="1"/>
    <col min="12320" max="12320" width="10.42578125" style="3" bestFit="1" customWidth="1"/>
    <col min="12321" max="12544" width="9.140625" style="3"/>
    <col min="12545" max="12545" width="36.5703125" style="3" customWidth="1"/>
    <col min="12546" max="12546" width="1.28515625" style="3" customWidth="1"/>
    <col min="12547" max="12547" width="11.5703125" style="3" customWidth="1"/>
    <col min="12548" max="12548" width="1.7109375" style="3" customWidth="1"/>
    <col min="12549" max="12549" width="11.7109375" style="3" customWidth="1"/>
    <col min="12550" max="12550" width="1.42578125" style="3" customWidth="1"/>
    <col min="12551" max="12551" width="13.42578125" style="3" customWidth="1"/>
    <col min="12552" max="12552" width="1.42578125" style="3" customWidth="1"/>
    <col min="12553" max="12553" width="10.5703125" style="3" customWidth="1"/>
    <col min="12554" max="12554" width="1.28515625" style="3" customWidth="1"/>
    <col min="12555" max="12555" width="10.5703125" style="3" customWidth="1"/>
    <col min="12556" max="12556" width="1.28515625" style="3" customWidth="1"/>
    <col min="12557" max="12559" width="0" style="3" hidden="1" customWidth="1"/>
    <col min="12560" max="12560" width="1.28515625" style="3" customWidth="1"/>
    <col min="12561" max="12561" width="10.5703125" style="3" customWidth="1"/>
    <col min="12562" max="12563" width="9.140625" style="3"/>
    <col min="12564" max="12564" width="9.7109375" style="3" customWidth="1"/>
    <col min="12565" max="12565" width="12.85546875" style="3" customWidth="1"/>
    <col min="12566" max="12575" width="1.85546875" style="3" customWidth="1"/>
    <col min="12576" max="12576" width="10.42578125" style="3" bestFit="1" customWidth="1"/>
    <col min="12577" max="12800" width="9.140625" style="3"/>
    <col min="12801" max="12801" width="36.5703125" style="3" customWidth="1"/>
    <col min="12802" max="12802" width="1.28515625" style="3" customWidth="1"/>
    <col min="12803" max="12803" width="11.5703125" style="3" customWidth="1"/>
    <col min="12804" max="12804" width="1.7109375" style="3" customWidth="1"/>
    <col min="12805" max="12805" width="11.7109375" style="3" customWidth="1"/>
    <col min="12806" max="12806" width="1.42578125" style="3" customWidth="1"/>
    <col min="12807" max="12807" width="13.42578125" style="3" customWidth="1"/>
    <col min="12808" max="12808" width="1.42578125" style="3" customWidth="1"/>
    <col min="12809" max="12809" width="10.5703125" style="3" customWidth="1"/>
    <col min="12810" max="12810" width="1.28515625" style="3" customWidth="1"/>
    <col min="12811" max="12811" width="10.5703125" style="3" customWidth="1"/>
    <col min="12812" max="12812" width="1.28515625" style="3" customWidth="1"/>
    <col min="12813" max="12815" width="0" style="3" hidden="1" customWidth="1"/>
    <col min="12816" max="12816" width="1.28515625" style="3" customWidth="1"/>
    <col min="12817" max="12817" width="10.5703125" style="3" customWidth="1"/>
    <col min="12818" max="12819" width="9.140625" style="3"/>
    <col min="12820" max="12820" width="9.7109375" style="3" customWidth="1"/>
    <col min="12821" max="12821" width="12.85546875" style="3" customWidth="1"/>
    <col min="12822" max="12831" width="1.85546875" style="3" customWidth="1"/>
    <col min="12832" max="12832" width="10.42578125" style="3" bestFit="1" customWidth="1"/>
    <col min="12833" max="13056" width="9.140625" style="3"/>
    <col min="13057" max="13057" width="36.5703125" style="3" customWidth="1"/>
    <col min="13058" max="13058" width="1.28515625" style="3" customWidth="1"/>
    <col min="13059" max="13059" width="11.5703125" style="3" customWidth="1"/>
    <col min="13060" max="13060" width="1.7109375" style="3" customWidth="1"/>
    <col min="13061" max="13061" width="11.7109375" style="3" customWidth="1"/>
    <col min="13062" max="13062" width="1.42578125" style="3" customWidth="1"/>
    <col min="13063" max="13063" width="13.42578125" style="3" customWidth="1"/>
    <col min="13064" max="13064" width="1.42578125" style="3" customWidth="1"/>
    <col min="13065" max="13065" width="10.5703125" style="3" customWidth="1"/>
    <col min="13066" max="13066" width="1.28515625" style="3" customWidth="1"/>
    <col min="13067" max="13067" width="10.5703125" style="3" customWidth="1"/>
    <col min="13068" max="13068" width="1.28515625" style="3" customWidth="1"/>
    <col min="13069" max="13071" width="0" style="3" hidden="1" customWidth="1"/>
    <col min="13072" max="13072" width="1.28515625" style="3" customWidth="1"/>
    <col min="13073" max="13073" width="10.5703125" style="3" customWidth="1"/>
    <col min="13074" max="13075" width="9.140625" style="3"/>
    <col min="13076" max="13076" width="9.7109375" style="3" customWidth="1"/>
    <col min="13077" max="13077" width="12.85546875" style="3" customWidth="1"/>
    <col min="13078" max="13087" width="1.85546875" style="3" customWidth="1"/>
    <col min="13088" max="13088" width="10.42578125" style="3" bestFit="1" customWidth="1"/>
    <col min="13089" max="13312" width="9.140625" style="3"/>
    <col min="13313" max="13313" width="36.5703125" style="3" customWidth="1"/>
    <col min="13314" max="13314" width="1.28515625" style="3" customWidth="1"/>
    <col min="13315" max="13315" width="11.5703125" style="3" customWidth="1"/>
    <col min="13316" max="13316" width="1.7109375" style="3" customWidth="1"/>
    <col min="13317" max="13317" width="11.7109375" style="3" customWidth="1"/>
    <col min="13318" max="13318" width="1.42578125" style="3" customWidth="1"/>
    <col min="13319" max="13319" width="13.42578125" style="3" customWidth="1"/>
    <col min="13320" max="13320" width="1.42578125" style="3" customWidth="1"/>
    <col min="13321" max="13321" width="10.5703125" style="3" customWidth="1"/>
    <col min="13322" max="13322" width="1.28515625" style="3" customWidth="1"/>
    <col min="13323" max="13323" width="10.5703125" style="3" customWidth="1"/>
    <col min="13324" max="13324" width="1.28515625" style="3" customWidth="1"/>
    <col min="13325" max="13327" width="0" style="3" hidden="1" customWidth="1"/>
    <col min="13328" max="13328" width="1.28515625" style="3" customWidth="1"/>
    <col min="13329" max="13329" width="10.5703125" style="3" customWidth="1"/>
    <col min="13330" max="13331" width="9.140625" style="3"/>
    <col min="13332" max="13332" width="9.7109375" style="3" customWidth="1"/>
    <col min="13333" max="13333" width="12.85546875" style="3" customWidth="1"/>
    <col min="13334" max="13343" width="1.85546875" style="3" customWidth="1"/>
    <col min="13344" max="13344" width="10.42578125" style="3" bestFit="1" customWidth="1"/>
    <col min="13345" max="13568" width="9.140625" style="3"/>
    <col min="13569" max="13569" width="36.5703125" style="3" customWidth="1"/>
    <col min="13570" max="13570" width="1.28515625" style="3" customWidth="1"/>
    <col min="13571" max="13571" width="11.5703125" style="3" customWidth="1"/>
    <col min="13572" max="13572" width="1.7109375" style="3" customWidth="1"/>
    <col min="13573" max="13573" width="11.7109375" style="3" customWidth="1"/>
    <col min="13574" max="13574" width="1.42578125" style="3" customWidth="1"/>
    <col min="13575" max="13575" width="13.42578125" style="3" customWidth="1"/>
    <col min="13576" max="13576" width="1.42578125" style="3" customWidth="1"/>
    <col min="13577" max="13577" width="10.5703125" style="3" customWidth="1"/>
    <col min="13578" max="13578" width="1.28515625" style="3" customWidth="1"/>
    <col min="13579" max="13579" width="10.5703125" style="3" customWidth="1"/>
    <col min="13580" max="13580" width="1.28515625" style="3" customWidth="1"/>
    <col min="13581" max="13583" width="0" style="3" hidden="1" customWidth="1"/>
    <col min="13584" max="13584" width="1.28515625" style="3" customWidth="1"/>
    <col min="13585" max="13585" width="10.5703125" style="3" customWidth="1"/>
    <col min="13586" max="13587" width="9.140625" style="3"/>
    <col min="13588" max="13588" width="9.7109375" style="3" customWidth="1"/>
    <col min="13589" max="13589" width="12.85546875" style="3" customWidth="1"/>
    <col min="13590" max="13599" width="1.85546875" style="3" customWidth="1"/>
    <col min="13600" max="13600" width="10.42578125" style="3" bestFit="1" customWidth="1"/>
    <col min="13601" max="13824" width="9.140625" style="3"/>
    <col min="13825" max="13825" width="36.5703125" style="3" customWidth="1"/>
    <col min="13826" max="13826" width="1.28515625" style="3" customWidth="1"/>
    <col min="13827" max="13827" width="11.5703125" style="3" customWidth="1"/>
    <col min="13828" max="13828" width="1.7109375" style="3" customWidth="1"/>
    <col min="13829" max="13829" width="11.7109375" style="3" customWidth="1"/>
    <col min="13830" max="13830" width="1.42578125" style="3" customWidth="1"/>
    <col min="13831" max="13831" width="13.42578125" style="3" customWidth="1"/>
    <col min="13832" max="13832" width="1.42578125" style="3" customWidth="1"/>
    <col min="13833" max="13833" width="10.5703125" style="3" customWidth="1"/>
    <col min="13834" max="13834" width="1.28515625" style="3" customWidth="1"/>
    <col min="13835" max="13835" width="10.5703125" style="3" customWidth="1"/>
    <col min="13836" max="13836" width="1.28515625" style="3" customWidth="1"/>
    <col min="13837" max="13839" width="0" style="3" hidden="1" customWidth="1"/>
    <col min="13840" max="13840" width="1.28515625" style="3" customWidth="1"/>
    <col min="13841" max="13841" width="10.5703125" style="3" customWidth="1"/>
    <col min="13842" max="13843" width="9.140625" style="3"/>
    <col min="13844" max="13844" width="9.7109375" style="3" customWidth="1"/>
    <col min="13845" max="13845" width="12.85546875" style="3" customWidth="1"/>
    <col min="13846" max="13855" width="1.85546875" style="3" customWidth="1"/>
    <col min="13856" max="13856" width="10.42578125" style="3" bestFit="1" customWidth="1"/>
    <col min="13857" max="14080" width="9.140625" style="3"/>
    <col min="14081" max="14081" width="36.5703125" style="3" customWidth="1"/>
    <col min="14082" max="14082" width="1.28515625" style="3" customWidth="1"/>
    <col min="14083" max="14083" width="11.5703125" style="3" customWidth="1"/>
    <col min="14084" max="14084" width="1.7109375" style="3" customWidth="1"/>
    <col min="14085" max="14085" width="11.7109375" style="3" customWidth="1"/>
    <col min="14086" max="14086" width="1.42578125" style="3" customWidth="1"/>
    <col min="14087" max="14087" width="13.42578125" style="3" customWidth="1"/>
    <col min="14088" max="14088" width="1.42578125" style="3" customWidth="1"/>
    <col min="14089" max="14089" width="10.5703125" style="3" customWidth="1"/>
    <col min="14090" max="14090" width="1.28515625" style="3" customWidth="1"/>
    <col min="14091" max="14091" width="10.5703125" style="3" customWidth="1"/>
    <col min="14092" max="14092" width="1.28515625" style="3" customWidth="1"/>
    <col min="14093" max="14095" width="0" style="3" hidden="1" customWidth="1"/>
    <col min="14096" max="14096" width="1.28515625" style="3" customWidth="1"/>
    <col min="14097" max="14097" width="10.5703125" style="3" customWidth="1"/>
    <col min="14098" max="14099" width="9.140625" style="3"/>
    <col min="14100" max="14100" width="9.7109375" style="3" customWidth="1"/>
    <col min="14101" max="14101" width="12.85546875" style="3" customWidth="1"/>
    <col min="14102" max="14111" width="1.85546875" style="3" customWidth="1"/>
    <col min="14112" max="14112" width="10.42578125" style="3" bestFit="1" customWidth="1"/>
    <col min="14113" max="14336" width="9.140625" style="3"/>
    <col min="14337" max="14337" width="36.5703125" style="3" customWidth="1"/>
    <col min="14338" max="14338" width="1.28515625" style="3" customWidth="1"/>
    <col min="14339" max="14339" width="11.5703125" style="3" customWidth="1"/>
    <col min="14340" max="14340" width="1.7109375" style="3" customWidth="1"/>
    <col min="14341" max="14341" width="11.7109375" style="3" customWidth="1"/>
    <col min="14342" max="14342" width="1.42578125" style="3" customWidth="1"/>
    <col min="14343" max="14343" width="13.42578125" style="3" customWidth="1"/>
    <col min="14344" max="14344" width="1.42578125" style="3" customWidth="1"/>
    <col min="14345" max="14345" width="10.5703125" style="3" customWidth="1"/>
    <col min="14346" max="14346" width="1.28515625" style="3" customWidth="1"/>
    <col min="14347" max="14347" width="10.5703125" style="3" customWidth="1"/>
    <col min="14348" max="14348" width="1.28515625" style="3" customWidth="1"/>
    <col min="14349" max="14351" width="0" style="3" hidden="1" customWidth="1"/>
    <col min="14352" max="14352" width="1.28515625" style="3" customWidth="1"/>
    <col min="14353" max="14353" width="10.5703125" style="3" customWidth="1"/>
    <col min="14354" max="14355" width="9.140625" style="3"/>
    <col min="14356" max="14356" width="9.7109375" style="3" customWidth="1"/>
    <col min="14357" max="14357" width="12.85546875" style="3" customWidth="1"/>
    <col min="14358" max="14367" width="1.85546875" style="3" customWidth="1"/>
    <col min="14368" max="14368" width="10.42578125" style="3" bestFit="1" customWidth="1"/>
    <col min="14369" max="14592" width="9.140625" style="3"/>
    <col min="14593" max="14593" width="36.5703125" style="3" customWidth="1"/>
    <col min="14594" max="14594" width="1.28515625" style="3" customWidth="1"/>
    <col min="14595" max="14595" width="11.5703125" style="3" customWidth="1"/>
    <col min="14596" max="14596" width="1.7109375" style="3" customWidth="1"/>
    <col min="14597" max="14597" width="11.7109375" style="3" customWidth="1"/>
    <col min="14598" max="14598" width="1.42578125" style="3" customWidth="1"/>
    <col min="14599" max="14599" width="13.42578125" style="3" customWidth="1"/>
    <col min="14600" max="14600" width="1.42578125" style="3" customWidth="1"/>
    <col min="14601" max="14601" width="10.5703125" style="3" customWidth="1"/>
    <col min="14602" max="14602" width="1.28515625" style="3" customWidth="1"/>
    <col min="14603" max="14603" width="10.5703125" style="3" customWidth="1"/>
    <col min="14604" max="14604" width="1.28515625" style="3" customWidth="1"/>
    <col min="14605" max="14607" width="0" style="3" hidden="1" customWidth="1"/>
    <col min="14608" max="14608" width="1.28515625" style="3" customWidth="1"/>
    <col min="14609" max="14609" width="10.5703125" style="3" customWidth="1"/>
    <col min="14610" max="14611" width="9.140625" style="3"/>
    <col min="14612" max="14612" width="9.7109375" style="3" customWidth="1"/>
    <col min="14613" max="14613" width="12.85546875" style="3" customWidth="1"/>
    <col min="14614" max="14623" width="1.85546875" style="3" customWidth="1"/>
    <col min="14624" max="14624" width="10.42578125" style="3" bestFit="1" customWidth="1"/>
    <col min="14625" max="14848" width="9.140625" style="3"/>
    <col min="14849" max="14849" width="36.5703125" style="3" customWidth="1"/>
    <col min="14850" max="14850" width="1.28515625" style="3" customWidth="1"/>
    <col min="14851" max="14851" width="11.5703125" style="3" customWidth="1"/>
    <col min="14852" max="14852" width="1.7109375" style="3" customWidth="1"/>
    <col min="14853" max="14853" width="11.7109375" style="3" customWidth="1"/>
    <col min="14854" max="14854" width="1.42578125" style="3" customWidth="1"/>
    <col min="14855" max="14855" width="13.42578125" style="3" customWidth="1"/>
    <col min="14856" max="14856" width="1.42578125" style="3" customWidth="1"/>
    <col min="14857" max="14857" width="10.5703125" style="3" customWidth="1"/>
    <col min="14858" max="14858" width="1.28515625" style="3" customWidth="1"/>
    <col min="14859" max="14859" width="10.5703125" style="3" customWidth="1"/>
    <col min="14860" max="14860" width="1.28515625" style="3" customWidth="1"/>
    <col min="14861" max="14863" width="0" style="3" hidden="1" customWidth="1"/>
    <col min="14864" max="14864" width="1.28515625" style="3" customWidth="1"/>
    <col min="14865" max="14865" width="10.5703125" style="3" customWidth="1"/>
    <col min="14866" max="14867" width="9.140625" style="3"/>
    <col min="14868" max="14868" width="9.7109375" style="3" customWidth="1"/>
    <col min="14869" max="14869" width="12.85546875" style="3" customWidth="1"/>
    <col min="14870" max="14879" width="1.85546875" style="3" customWidth="1"/>
    <col min="14880" max="14880" width="10.42578125" style="3" bestFit="1" customWidth="1"/>
    <col min="14881" max="15104" width="9.140625" style="3"/>
    <col min="15105" max="15105" width="36.5703125" style="3" customWidth="1"/>
    <col min="15106" max="15106" width="1.28515625" style="3" customWidth="1"/>
    <col min="15107" max="15107" width="11.5703125" style="3" customWidth="1"/>
    <col min="15108" max="15108" width="1.7109375" style="3" customWidth="1"/>
    <col min="15109" max="15109" width="11.7109375" style="3" customWidth="1"/>
    <col min="15110" max="15110" width="1.42578125" style="3" customWidth="1"/>
    <col min="15111" max="15111" width="13.42578125" style="3" customWidth="1"/>
    <col min="15112" max="15112" width="1.42578125" style="3" customWidth="1"/>
    <col min="15113" max="15113" width="10.5703125" style="3" customWidth="1"/>
    <col min="15114" max="15114" width="1.28515625" style="3" customWidth="1"/>
    <col min="15115" max="15115" width="10.5703125" style="3" customWidth="1"/>
    <col min="15116" max="15116" width="1.28515625" style="3" customWidth="1"/>
    <col min="15117" max="15119" width="0" style="3" hidden="1" customWidth="1"/>
    <col min="15120" max="15120" width="1.28515625" style="3" customWidth="1"/>
    <col min="15121" max="15121" width="10.5703125" style="3" customWidth="1"/>
    <col min="15122" max="15123" width="9.140625" style="3"/>
    <col min="15124" max="15124" width="9.7109375" style="3" customWidth="1"/>
    <col min="15125" max="15125" width="12.85546875" style="3" customWidth="1"/>
    <col min="15126" max="15135" width="1.85546875" style="3" customWidth="1"/>
    <col min="15136" max="15136" width="10.42578125" style="3" bestFit="1" customWidth="1"/>
    <col min="15137" max="15360" width="9.140625" style="3"/>
    <col min="15361" max="15361" width="36.5703125" style="3" customWidth="1"/>
    <col min="15362" max="15362" width="1.28515625" style="3" customWidth="1"/>
    <col min="15363" max="15363" width="11.5703125" style="3" customWidth="1"/>
    <col min="15364" max="15364" width="1.7109375" style="3" customWidth="1"/>
    <col min="15365" max="15365" width="11.7109375" style="3" customWidth="1"/>
    <col min="15366" max="15366" width="1.42578125" style="3" customWidth="1"/>
    <col min="15367" max="15367" width="13.42578125" style="3" customWidth="1"/>
    <col min="15368" max="15368" width="1.42578125" style="3" customWidth="1"/>
    <col min="15369" max="15369" width="10.5703125" style="3" customWidth="1"/>
    <col min="15370" max="15370" width="1.28515625" style="3" customWidth="1"/>
    <col min="15371" max="15371" width="10.5703125" style="3" customWidth="1"/>
    <col min="15372" max="15372" width="1.28515625" style="3" customWidth="1"/>
    <col min="15373" max="15375" width="0" style="3" hidden="1" customWidth="1"/>
    <col min="15376" max="15376" width="1.28515625" style="3" customWidth="1"/>
    <col min="15377" max="15377" width="10.5703125" style="3" customWidth="1"/>
    <col min="15378" max="15379" width="9.140625" style="3"/>
    <col min="15380" max="15380" width="9.7109375" style="3" customWidth="1"/>
    <col min="15381" max="15381" width="12.85546875" style="3" customWidth="1"/>
    <col min="15382" max="15391" width="1.85546875" style="3" customWidth="1"/>
    <col min="15392" max="15392" width="10.42578125" style="3" bestFit="1" customWidth="1"/>
    <col min="15393" max="15616" width="9.140625" style="3"/>
    <col min="15617" max="15617" width="36.5703125" style="3" customWidth="1"/>
    <col min="15618" max="15618" width="1.28515625" style="3" customWidth="1"/>
    <col min="15619" max="15619" width="11.5703125" style="3" customWidth="1"/>
    <col min="15620" max="15620" width="1.7109375" style="3" customWidth="1"/>
    <col min="15621" max="15621" width="11.7109375" style="3" customWidth="1"/>
    <col min="15622" max="15622" width="1.42578125" style="3" customWidth="1"/>
    <col min="15623" max="15623" width="13.42578125" style="3" customWidth="1"/>
    <col min="15624" max="15624" width="1.42578125" style="3" customWidth="1"/>
    <col min="15625" max="15625" width="10.5703125" style="3" customWidth="1"/>
    <col min="15626" max="15626" width="1.28515625" style="3" customWidth="1"/>
    <col min="15627" max="15627" width="10.5703125" style="3" customWidth="1"/>
    <col min="15628" max="15628" width="1.28515625" style="3" customWidth="1"/>
    <col min="15629" max="15631" width="0" style="3" hidden="1" customWidth="1"/>
    <col min="15632" max="15632" width="1.28515625" style="3" customWidth="1"/>
    <col min="15633" max="15633" width="10.5703125" style="3" customWidth="1"/>
    <col min="15634" max="15635" width="9.140625" style="3"/>
    <col min="15636" max="15636" width="9.7109375" style="3" customWidth="1"/>
    <col min="15637" max="15637" width="12.85546875" style="3" customWidth="1"/>
    <col min="15638" max="15647" width="1.85546875" style="3" customWidth="1"/>
    <col min="15648" max="15648" width="10.42578125" style="3" bestFit="1" customWidth="1"/>
    <col min="15649" max="15872" width="9.140625" style="3"/>
    <col min="15873" max="15873" width="36.5703125" style="3" customWidth="1"/>
    <col min="15874" max="15874" width="1.28515625" style="3" customWidth="1"/>
    <col min="15875" max="15875" width="11.5703125" style="3" customWidth="1"/>
    <col min="15876" max="15876" width="1.7109375" style="3" customWidth="1"/>
    <col min="15877" max="15877" width="11.7109375" style="3" customWidth="1"/>
    <col min="15878" max="15878" width="1.42578125" style="3" customWidth="1"/>
    <col min="15879" max="15879" width="13.42578125" style="3" customWidth="1"/>
    <col min="15880" max="15880" width="1.42578125" style="3" customWidth="1"/>
    <col min="15881" max="15881" width="10.5703125" style="3" customWidth="1"/>
    <col min="15882" max="15882" width="1.28515625" style="3" customWidth="1"/>
    <col min="15883" max="15883" width="10.5703125" style="3" customWidth="1"/>
    <col min="15884" max="15884" width="1.28515625" style="3" customWidth="1"/>
    <col min="15885" max="15887" width="0" style="3" hidden="1" customWidth="1"/>
    <col min="15888" max="15888" width="1.28515625" style="3" customWidth="1"/>
    <col min="15889" max="15889" width="10.5703125" style="3" customWidth="1"/>
    <col min="15890" max="15891" width="9.140625" style="3"/>
    <col min="15892" max="15892" width="9.7109375" style="3" customWidth="1"/>
    <col min="15893" max="15893" width="12.85546875" style="3" customWidth="1"/>
    <col min="15894" max="15903" width="1.85546875" style="3" customWidth="1"/>
    <col min="15904" max="15904" width="10.42578125" style="3" bestFit="1" customWidth="1"/>
    <col min="15905" max="16128" width="9.140625" style="3"/>
    <col min="16129" max="16129" width="36.5703125" style="3" customWidth="1"/>
    <col min="16130" max="16130" width="1.28515625" style="3" customWidth="1"/>
    <col min="16131" max="16131" width="11.5703125" style="3" customWidth="1"/>
    <col min="16132" max="16132" width="1.7109375" style="3" customWidth="1"/>
    <col min="16133" max="16133" width="11.7109375" style="3" customWidth="1"/>
    <col min="16134" max="16134" width="1.42578125" style="3" customWidth="1"/>
    <col min="16135" max="16135" width="13.42578125" style="3" customWidth="1"/>
    <col min="16136" max="16136" width="1.42578125" style="3" customWidth="1"/>
    <col min="16137" max="16137" width="10.5703125" style="3" customWidth="1"/>
    <col min="16138" max="16138" width="1.28515625" style="3" customWidth="1"/>
    <col min="16139" max="16139" width="10.5703125" style="3" customWidth="1"/>
    <col min="16140" max="16140" width="1.28515625" style="3" customWidth="1"/>
    <col min="16141" max="16143" width="0" style="3" hidden="1" customWidth="1"/>
    <col min="16144" max="16144" width="1.28515625" style="3" customWidth="1"/>
    <col min="16145" max="16145" width="10.5703125" style="3" customWidth="1"/>
    <col min="16146" max="16147" width="9.140625" style="3"/>
    <col min="16148" max="16148" width="9.7109375" style="3" customWidth="1"/>
    <col min="16149" max="16149" width="12.85546875" style="3" customWidth="1"/>
    <col min="16150" max="16159" width="1.85546875" style="3" customWidth="1"/>
    <col min="16160" max="16160" width="10.42578125" style="3" bestFit="1" customWidth="1"/>
    <col min="16161" max="16384" width="9.140625" style="3"/>
  </cols>
  <sheetData>
    <row r="1" spans="1:34" x14ac:dyDescent="0.2">
      <c r="R1" s="3"/>
      <c r="S1" s="4"/>
      <c r="T1" s="60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1.85" customHeight="1" x14ac:dyDescent="0.2">
      <c r="A2" s="1"/>
      <c r="B2" s="1"/>
      <c r="E2" s="2" t="s">
        <v>0</v>
      </c>
      <c r="R2" s="3"/>
      <c r="S2" s="4"/>
      <c r="T2" s="6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1.85" customHeight="1" x14ac:dyDescent="0.2">
      <c r="E3" s="2" t="s">
        <v>1</v>
      </c>
      <c r="R3" s="3"/>
      <c r="S3" s="4"/>
      <c r="T3" s="6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1.85" customHeight="1" x14ac:dyDescent="0.2">
      <c r="E4" s="2" t="s">
        <v>2</v>
      </c>
      <c r="R4" s="3"/>
      <c r="S4" s="4"/>
      <c r="T4" s="60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1.85" customHeight="1" x14ac:dyDescent="0.2">
      <c r="R5" s="3"/>
      <c r="S5" s="4"/>
      <c r="T5" s="60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1.85" customHeight="1" x14ac:dyDescent="0.2">
      <c r="R6" s="3"/>
      <c r="S6" s="4"/>
      <c r="T6" s="6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1.85" customHeight="1" x14ac:dyDescent="0.2">
      <c r="I7" s="61" t="s">
        <v>4</v>
      </c>
      <c r="J7" s="61"/>
      <c r="K7" s="61"/>
      <c r="L7" s="32"/>
      <c r="M7" s="61" t="s">
        <v>5</v>
      </c>
      <c r="N7" s="61"/>
      <c r="O7" s="61"/>
      <c r="P7" s="61"/>
      <c r="Q7" s="61"/>
      <c r="R7" s="3"/>
      <c r="S7" s="4"/>
      <c r="T7" s="6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1.85" customHeight="1" x14ac:dyDescent="0.2">
      <c r="A8" s="3" t="s">
        <v>2137</v>
      </c>
      <c r="C8" s="6" t="s">
        <v>6</v>
      </c>
      <c r="D8" s="32"/>
      <c r="E8" s="6" t="s">
        <v>7</v>
      </c>
      <c r="F8" s="32"/>
      <c r="G8" s="6" t="s">
        <v>8</v>
      </c>
      <c r="H8" s="32"/>
      <c r="I8" s="6" t="s">
        <v>9</v>
      </c>
      <c r="J8" s="32"/>
      <c r="K8" s="7" t="s">
        <v>10</v>
      </c>
      <c r="L8" s="32"/>
      <c r="M8" s="7" t="s">
        <v>5</v>
      </c>
      <c r="N8" s="32"/>
      <c r="O8" s="7" t="s">
        <v>5</v>
      </c>
      <c r="P8" s="32"/>
      <c r="Q8" s="7" t="s">
        <v>11</v>
      </c>
      <c r="R8" s="3"/>
      <c r="S8" s="4"/>
      <c r="T8" s="6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1.85" customHeight="1" x14ac:dyDescent="0.2">
      <c r="A9" s="8"/>
      <c r="C9" s="9" t="s">
        <v>12</v>
      </c>
      <c r="D9" s="32"/>
      <c r="E9" s="9" t="s">
        <v>12</v>
      </c>
      <c r="F9" s="32"/>
      <c r="G9" s="9" t="s">
        <v>12</v>
      </c>
      <c r="H9" s="32"/>
      <c r="I9" s="9" t="s">
        <v>13</v>
      </c>
      <c r="J9" s="32"/>
      <c r="K9" s="10" t="s">
        <v>13</v>
      </c>
      <c r="L9" s="32"/>
      <c r="M9" s="10" t="s">
        <v>14</v>
      </c>
      <c r="N9" s="32"/>
      <c r="O9" s="10" t="s">
        <v>15</v>
      </c>
      <c r="P9" s="32"/>
      <c r="Q9" s="10" t="s">
        <v>13</v>
      </c>
      <c r="R9" s="3"/>
      <c r="S9" s="4"/>
      <c r="T9" s="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1.85" customHeight="1" x14ac:dyDescent="0.2">
      <c r="C10" s="6"/>
      <c r="D10" s="32"/>
      <c r="E10" s="6"/>
      <c r="F10" s="32"/>
      <c r="G10" s="6"/>
      <c r="H10" s="32"/>
      <c r="I10" s="6"/>
      <c r="J10" s="32"/>
      <c r="K10" s="7"/>
      <c r="L10" s="32"/>
      <c r="M10" s="7"/>
      <c r="N10" s="32"/>
      <c r="O10" s="7"/>
      <c r="P10" s="32"/>
      <c r="Q10" s="7"/>
      <c r="R10" s="3"/>
      <c r="S10" s="4"/>
      <c r="T10" s="6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1.85" customHeight="1" x14ac:dyDescent="0.2">
      <c r="A11" s="3" t="s">
        <v>2138</v>
      </c>
      <c r="C11" s="7">
        <f>+C370+C2542+C3077+C3652+C3768+C3898+C4163+C4478+C4763+C4954+C5345+C5469+C5610+C2364</f>
        <v>26305919.43</v>
      </c>
      <c r="D11" s="32"/>
      <c r="E11" s="7">
        <f>+E370+E2542+E3077+E3652+E3768+E3898+E4163+E4478+E4763+E4954+E5345+E5469+E5610+E2364</f>
        <v>66993473.339999989</v>
      </c>
      <c r="F11" s="32"/>
      <c r="G11" s="7">
        <f>+G370+G2542+G3077+G3652+G3768+G3898+G4163+G4478+G4763+G4954+G5345+G5469+G5610+G2364</f>
        <v>28272630.479999997</v>
      </c>
      <c r="H11" s="32"/>
      <c r="I11" s="7">
        <f>+I370+I2542+I3077+I3652+I3768+I3898+I4163+I4478+I4763+I4954+I5345+I5469+I5610+I2364</f>
        <v>29463878</v>
      </c>
      <c r="J11" s="32"/>
      <c r="K11" s="7">
        <f>+K370+K2542+K3077+K3652+K3768+K3898+K4163+K4478+K4763+K4954+K5345+K5469+K5610+K2364</f>
        <v>25150621</v>
      </c>
      <c r="L11" s="32"/>
      <c r="M11" s="7"/>
      <c r="N11" s="32"/>
      <c r="O11" s="7"/>
      <c r="P11" s="32"/>
      <c r="Q11" s="7">
        <f>+Q370+Q2542+Q3077+Q3652+Q3768+Q3898+Q4163+Q4478+Q4763+Q4954+Q5345+Q5469+Q5610+Q2364</f>
        <v>25533591</v>
      </c>
      <c r="R11" s="3"/>
      <c r="S11" s="4"/>
      <c r="T11" s="6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1.85" customHeight="1" x14ac:dyDescent="0.2">
      <c r="A12" s="3" t="s">
        <v>2139</v>
      </c>
      <c r="C12" s="7">
        <f>+C2321+C2426+C2940+C3595+C3715+C3830+C4060+C4384+C4710+C4848+C5269+C5420+C5525+C5683</f>
        <v>26178876.500000004</v>
      </c>
      <c r="D12" s="32"/>
      <c r="E12" s="7">
        <f>+E2321+E2426+E2940+E3595+E3715+E3830+E4060+E4384+E4710+E4848+E5269+E5420+E5525+E5683</f>
        <v>23580310.170000002</v>
      </c>
      <c r="F12" s="32"/>
      <c r="G12" s="7">
        <f>+G2321+G2426+G2940+G3595+G3715+G3830+G4060+G4384+G4710+G4848+G5269+G5420+G5525+G5683</f>
        <v>26658748.169999994</v>
      </c>
      <c r="H12" s="32"/>
      <c r="I12" s="7">
        <f>+I2321+I2426+I2940+I3595+I3715+I3830+I4060+I4384+I4710+I4848+I5269+I5420+I5525+I5683</f>
        <v>24375997</v>
      </c>
      <c r="J12" s="32"/>
      <c r="K12" s="7">
        <f>+K2321+K2426+K2940+K3595+K3715+K3830+K4060+K4384+K4710+K4848+K5269+K5420+K5525+K5683</f>
        <v>43523779</v>
      </c>
      <c r="L12" s="32"/>
      <c r="M12" s="7"/>
      <c r="N12" s="32"/>
      <c r="O12" s="7"/>
      <c r="P12" s="32"/>
      <c r="Q12" s="7">
        <f>+Q2321+Q2426+Q2940+Q3595+Q3715+Q3830+Q4060+Q4384+Q4710+Q4848+Q5269+Q5420+Q5525+Q5683</f>
        <v>51759472</v>
      </c>
      <c r="R12" s="3"/>
      <c r="S12" s="4"/>
      <c r="T12" s="6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1.85" customHeight="1" x14ac:dyDescent="0.2">
      <c r="C13" s="6"/>
      <c r="D13" s="32"/>
      <c r="E13" s="6"/>
      <c r="F13" s="32"/>
      <c r="G13" s="6"/>
      <c r="H13" s="32"/>
      <c r="I13" s="6"/>
      <c r="J13" s="32"/>
      <c r="K13" s="7"/>
      <c r="L13" s="32"/>
      <c r="M13" s="7"/>
      <c r="N13" s="32"/>
      <c r="O13" s="7"/>
      <c r="P13" s="32"/>
      <c r="Q13" s="7"/>
      <c r="R13" s="3"/>
      <c r="S13" s="4"/>
      <c r="T13" s="6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1.85" customHeight="1" x14ac:dyDescent="0.2">
      <c r="C14" s="6"/>
      <c r="D14" s="32"/>
      <c r="E14" s="6"/>
      <c r="F14" s="32"/>
      <c r="G14" s="6"/>
      <c r="H14" s="32"/>
      <c r="I14" s="6"/>
      <c r="J14" s="32"/>
      <c r="K14" s="7"/>
      <c r="L14" s="32"/>
      <c r="M14" s="7"/>
      <c r="N14" s="32"/>
      <c r="O14" s="7"/>
      <c r="P14" s="32"/>
      <c r="Q14" s="7"/>
      <c r="R14" s="3"/>
      <c r="S14" s="4"/>
      <c r="T14" s="6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1.85" customHeight="1" x14ac:dyDescent="0.2">
      <c r="C15" s="6"/>
      <c r="D15" s="32"/>
      <c r="E15" s="6"/>
      <c r="F15" s="32"/>
      <c r="G15" s="6"/>
      <c r="H15" s="32"/>
      <c r="I15" s="6"/>
      <c r="J15" s="32"/>
      <c r="K15" s="7"/>
      <c r="L15" s="32"/>
      <c r="M15" s="7"/>
      <c r="N15" s="32"/>
      <c r="O15" s="7"/>
      <c r="P15" s="32"/>
      <c r="Q15" s="7"/>
      <c r="R15" s="3"/>
      <c r="S15" s="4"/>
      <c r="T15" s="6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1.85" customHeight="1" x14ac:dyDescent="0.2">
      <c r="C16" s="6"/>
      <c r="D16" s="32"/>
      <c r="E16" s="6"/>
      <c r="F16" s="32"/>
      <c r="G16" s="6"/>
      <c r="H16" s="32"/>
      <c r="I16" s="6"/>
      <c r="J16" s="32"/>
      <c r="K16" s="7"/>
      <c r="L16" s="32"/>
      <c r="M16" s="7"/>
      <c r="N16" s="32"/>
      <c r="O16" s="7"/>
      <c r="P16" s="32"/>
      <c r="Q16" s="7"/>
      <c r="R16" s="3"/>
      <c r="S16" s="4"/>
      <c r="T16" s="6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1.85" customHeight="1" x14ac:dyDescent="0.2">
      <c r="C17" s="6"/>
      <c r="D17" s="32"/>
      <c r="E17" s="6"/>
      <c r="F17" s="32"/>
      <c r="G17" s="6"/>
      <c r="H17" s="32"/>
      <c r="I17" s="6"/>
      <c r="J17" s="32"/>
      <c r="K17" s="7"/>
      <c r="L17" s="32"/>
      <c r="M17" s="7"/>
      <c r="N17" s="32"/>
      <c r="O17" s="7"/>
      <c r="P17" s="32"/>
      <c r="Q17" s="7"/>
      <c r="R17" s="3"/>
      <c r="S17" s="4"/>
      <c r="T17" s="6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1.85" customHeight="1" x14ac:dyDescent="0.2">
      <c r="C18" s="6"/>
      <c r="D18" s="32"/>
      <c r="E18" s="6"/>
      <c r="F18" s="32"/>
      <c r="G18" s="6"/>
      <c r="H18" s="32"/>
      <c r="I18" s="6"/>
      <c r="J18" s="32"/>
      <c r="K18" s="7"/>
      <c r="L18" s="32"/>
      <c r="M18" s="7"/>
      <c r="N18" s="32"/>
      <c r="O18" s="7"/>
      <c r="P18" s="32"/>
      <c r="Q18" s="7"/>
      <c r="R18" s="3"/>
      <c r="S18" s="4"/>
      <c r="T18" s="6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1.85" customHeight="1" x14ac:dyDescent="0.2">
      <c r="C19" s="6"/>
      <c r="D19" s="32"/>
      <c r="E19" s="6"/>
      <c r="F19" s="32"/>
      <c r="G19" s="6"/>
      <c r="H19" s="32"/>
      <c r="I19" s="6"/>
      <c r="J19" s="32"/>
      <c r="K19" s="7"/>
      <c r="L19" s="32"/>
      <c r="M19" s="7"/>
      <c r="N19" s="32"/>
      <c r="O19" s="7"/>
      <c r="P19" s="32"/>
      <c r="Q19" s="7"/>
      <c r="R19" s="3"/>
      <c r="S19" s="4"/>
      <c r="T19" s="6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1.85" customHeight="1" x14ac:dyDescent="0.2">
      <c r="C20" s="6"/>
      <c r="D20" s="32"/>
      <c r="E20" s="6"/>
      <c r="F20" s="32"/>
      <c r="G20" s="6"/>
      <c r="H20" s="32"/>
      <c r="I20" s="6"/>
      <c r="J20" s="32"/>
      <c r="K20" s="7"/>
      <c r="L20" s="32"/>
      <c r="M20" s="7"/>
      <c r="N20" s="32"/>
      <c r="O20" s="7"/>
      <c r="P20" s="32"/>
      <c r="Q20" s="7"/>
      <c r="R20" s="3"/>
      <c r="S20" s="4"/>
      <c r="T20" s="6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1.85" customHeight="1" x14ac:dyDescent="0.2">
      <c r="C21" s="6"/>
      <c r="D21" s="32"/>
      <c r="E21" s="6"/>
      <c r="F21" s="32"/>
      <c r="G21" s="6"/>
      <c r="H21" s="32"/>
      <c r="I21" s="6"/>
      <c r="J21" s="32"/>
      <c r="K21" s="7"/>
      <c r="L21" s="32"/>
      <c r="M21" s="7"/>
      <c r="N21" s="32"/>
      <c r="O21" s="7"/>
      <c r="P21" s="32"/>
      <c r="Q21" s="7"/>
      <c r="R21" s="3"/>
      <c r="S21" s="4"/>
      <c r="T21" s="6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R22" s="3"/>
      <c r="S22" s="4"/>
      <c r="T22" s="6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R23" s="3"/>
      <c r="S23" s="4"/>
      <c r="T23" s="6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85" customHeight="1" x14ac:dyDescent="0.2">
      <c r="A24" s="1"/>
      <c r="B24" s="1"/>
      <c r="E24" s="2" t="s">
        <v>0</v>
      </c>
    </row>
    <row r="25" spans="1:34" ht="11.85" customHeight="1" x14ac:dyDescent="0.2">
      <c r="E25" s="2" t="s">
        <v>1</v>
      </c>
    </row>
    <row r="26" spans="1:34" ht="11.85" customHeight="1" x14ac:dyDescent="0.2">
      <c r="E26" s="2" t="s">
        <v>2</v>
      </c>
    </row>
    <row r="27" spans="1:34" ht="11.85" customHeight="1" x14ac:dyDescent="0.2">
      <c r="A27" s="3" t="s">
        <v>3</v>
      </c>
    </row>
    <row r="28" spans="1:34" ht="11.85" customHeight="1" x14ac:dyDescent="0.2"/>
    <row r="29" spans="1:34" ht="11.85" customHeight="1" x14ac:dyDescent="0.2">
      <c r="I29" s="61" t="s">
        <v>4</v>
      </c>
      <c r="J29" s="61"/>
      <c r="K29" s="61"/>
      <c r="L29" s="5"/>
      <c r="M29" s="61" t="s">
        <v>5</v>
      </c>
      <c r="N29" s="61"/>
      <c r="O29" s="61"/>
      <c r="P29" s="61"/>
      <c r="Q29" s="61"/>
    </row>
    <row r="30" spans="1:34" ht="11.85" customHeight="1" x14ac:dyDescent="0.2">
      <c r="C30" s="6" t="s">
        <v>6</v>
      </c>
      <c r="D30" s="5"/>
      <c r="E30" s="6" t="s">
        <v>7</v>
      </c>
      <c r="F30" s="5"/>
      <c r="G30" s="6" t="s">
        <v>8</v>
      </c>
      <c r="H30" s="5"/>
      <c r="I30" s="6" t="s">
        <v>9</v>
      </c>
      <c r="J30" s="5"/>
      <c r="K30" s="7" t="s">
        <v>10</v>
      </c>
      <c r="L30" s="5"/>
      <c r="M30" s="7" t="s">
        <v>5</v>
      </c>
      <c r="N30" s="5"/>
      <c r="O30" s="7" t="s">
        <v>5</v>
      </c>
      <c r="P30" s="5"/>
      <c r="Q30" s="7" t="s">
        <v>11</v>
      </c>
    </row>
    <row r="31" spans="1:34" ht="11.85" customHeight="1" x14ac:dyDescent="0.2">
      <c r="A31" s="8"/>
      <c r="C31" s="9" t="s">
        <v>12</v>
      </c>
      <c r="D31" s="5"/>
      <c r="E31" s="9" t="s">
        <v>12</v>
      </c>
      <c r="F31" s="5"/>
      <c r="G31" s="9" t="s">
        <v>12</v>
      </c>
      <c r="H31" s="5"/>
      <c r="I31" s="9" t="s">
        <v>13</v>
      </c>
      <c r="J31" s="5"/>
      <c r="K31" s="10" t="s">
        <v>13</v>
      </c>
      <c r="L31" s="5"/>
      <c r="M31" s="10" t="s">
        <v>14</v>
      </c>
      <c r="N31" s="5"/>
      <c r="O31" s="10" t="s">
        <v>15</v>
      </c>
      <c r="P31" s="5"/>
      <c r="Q31" s="10" t="s">
        <v>13</v>
      </c>
    </row>
    <row r="32" spans="1:34" ht="11.85" customHeight="1" x14ac:dyDescent="0.2"/>
    <row r="33" spans="1:21" ht="11.85" customHeight="1" x14ac:dyDescent="0.2">
      <c r="A33" s="3" t="s">
        <v>16</v>
      </c>
    </row>
    <row r="34" spans="1:21" ht="11.85" customHeight="1" x14ac:dyDescent="0.2">
      <c r="A34" s="3" t="s">
        <v>17</v>
      </c>
      <c r="C34" s="2">
        <v>2845991</v>
      </c>
      <c r="D34" s="2"/>
      <c r="E34" s="2">
        <f>C2327</f>
        <v>3153811.5199999986</v>
      </c>
      <c r="F34" s="2"/>
      <c r="G34" s="2">
        <f>E2327</f>
        <v>3357823.5399999982</v>
      </c>
      <c r="H34" s="2"/>
      <c r="I34" s="2">
        <f>G2327</f>
        <v>4141627.4000000004</v>
      </c>
      <c r="J34" s="2"/>
      <c r="K34" s="4">
        <f>+I34</f>
        <v>4141627.4000000004</v>
      </c>
      <c r="L34" s="2"/>
      <c r="M34" s="4">
        <f>K2327</f>
        <v>3267376.4000000004</v>
      </c>
      <c r="N34" s="2"/>
      <c r="P34" s="2"/>
      <c r="Q34" s="4">
        <f>M34</f>
        <v>3267376.4000000004</v>
      </c>
    </row>
    <row r="35" spans="1:21" ht="11.85" customHeight="1" x14ac:dyDescent="0.2">
      <c r="D35" s="2"/>
      <c r="F35" s="2"/>
      <c r="H35" s="2"/>
      <c r="J35" s="2"/>
      <c r="L35" s="2"/>
      <c r="N35" s="2"/>
      <c r="P35" s="2"/>
    </row>
    <row r="36" spans="1:21" ht="11.85" customHeight="1" x14ac:dyDescent="0.2">
      <c r="A36" s="11" t="s">
        <v>18</v>
      </c>
      <c r="B36" s="11"/>
      <c r="D36" s="2"/>
      <c r="F36" s="2"/>
      <c r="H36" s="2"/>
      <c r="J36" s="2"/>
      <c r="L36" s="2"/>
      <c r="N36" s="2"/>
      <c r="P36" s="2"/>
    </row>
    <row r="37" spans="1:21" ht="11.85" customHeight="1" x14ac:dyDescent="0.2">
      <c r="D37" s="2"/>
      <c r="F37" s="2"/>
      <c r="H37" s="2"/>
      <c r="J37" s="2"/>
      <c r="L37" s="2"/>
      <c r="N37" s="2"/>
      <c r="P37" s="2"/>
    </row>
    <row r="38" spans="1:21" ht="11.85" customHeight="1" x14ac:dyDescent="0.2">
      <c r="A38" s="11" t="s">
        <v>19</v>
      </c>
      <c r="B38" s="11"/>
      <c r="D38" s="2"/>
      <c r="F38" s="2"/>
      <c r="H38" s="2"/>
      <c r="J38" s="2"/>
      <c r="L38" s="2"/>
      <c r="N38" s="2"/>
      <c r="P38" s="2"/>
    </row>
    <row r="39" spans="1:21" ht="11.85" customHeight="1" x14ac:dyDescent="0.2">
      <c r="A39" s="3" t="s">
        <v>20</v>
      </c>
      <c r="C39" s="2">
        <v>881225.19</v>
      </c>
      <c r="D39" s="2"/>
      <c r="E39" s="2">
        <v>877460.94</v>
      </c>
      <c r="F39" s="2"/>
      <c r="G39" s="2">
        <v>828700.79</v>
      </c>
      <c r="H39" s="2"/>
      <c r="I39" s="2">
        <v>865000</v>
      </c>
      <c r="J39" s="2"/>
      <c r="K39" s="4">
        <v>865000</v>
      </c>
      <c r="L39" s="2"/>
      <c r="M39" s="4">
        <v>865000</v>
      </c>
      <c r="N39" s="2"/>
      <c r="O39" s="4">
        <v>0</v>
      </c>
      <c r="P39" s="2"/>
      <c r="Q39" s="4">
        <f>M39+O39</f>
        <v>865000</v>
      </c>
      <c r="T39" s="36"/>
    </row>
    <row r="40" spans="1:21" ht="11.85" customHeight="1" x14ac:dyDescent="0.2">
      <c r="A40" s="3" t="s">
        <v>21</v>
      </c>
      <c r="C40" s="2">
        <v>47947.73</v>
      </c>
      <c r="D40" s="2"/>
      <c r="E40" s="2">
        <v>28271.91</v>
      </c>
      <c r="F40" s="2"/>
      <c r="G40" s="2">
        <v>59350.26</v>
      </c>
      <c r="H40" s="2"/>
      <c r="I40" s="2">
        <v>20000</v>
      </c>
      <c r="J40" s="2"/>
      <c r="K40" s="4">
        <v>20000</v>
      </c>
      <c r="L40" s="2"/>
      <c r="M40" s="4">
        <v>20000</v>
      </c>
      <c r="N40" s="2"/>
      <c r="O40" s="4">
        <v>0</v>
      </c>
      <c r="P40" s="2"/>
      <c r="Q40" s="4">
        <f>M40+O40</f>
        <v>20000</v>
      </c>
    </row>
    <row r="41" spans="1:21" ht="11.85" customHeight="1" x14ac:dyDescent="0.2">
      <c r="A41" s="3" t="s">
        <v>22</v>
      </c>
      <c r="C41" s="2">
        <v>20427.240000000002</v>
      </c>
      <c r="D41" s="2"/>
      <c r="E41" s="2">
        <v>18205.759999999998</v>
      </c>
      <c r="F41" s="2"/>
      <c r="G41" s="2">
        <v>22641.62</v>
      </c>
      <c r="H41" s="2"/>
      <c r="I41" s="2">
        <v>18000</v>
      </c>
      <c r="J41" s="2"/>
      <c r="K41" s="4">
        <v>18000</v>
      </c>
      <c r="L41" s="2"/>
      <c r="M41" s="4">
        <v>18000</v>
      </c>
      <c r="N41" s="2"/>
      <c r="O41" s="4">
        <v>0</v>
      </c>
      <c r="P41" s="2"/>
      <c r="Q41" s="4">
        <f>M41+O41</f>
        <v>18000</v>
      </c>
    </row>
    <row r="42" spans="1:21" ht="11.85" customHeight="1" x14ac:dyDescent="0.2">
      <c r="A42" s="3" t="s">
        <v>23</v>
      </c>
      <c r="C42" s="2">
        <v>0</v>
      </c>
      <c r="D42" s="2"/>
      <c r="E42" s="2">
        <v>0</v>
      </c>
      <c r="F42" s="2"/>
      <c r="G42" s="2">
        <v>5534.9</v>
      </c>
      <c r="H42" s="2"/>
      <c r="I42" s="2">
        <v>0</v>
      </c>
      <c r="J42" s="2"/>
      <c r="K42" s="4">
        <v>0</v>
      </c>
      <c r="L42" s="2"/>
      <c r="M42" s="4">
        <v>0</v>
      </c>
      <c r="N42" s="2"/>
      <c r="O42" s="4">
        <v>0</v>
      </c>
      <c r="P42" s="2"/>
      <c r="Q42" s="4">
        <f>M42+O42</f>
        <v>0</v>
      </c>
    </row>
    <row r="43" spans="1:21" ht="11.85" customHeight="1" x14ac:dyDescent="0.2">
      <c r="A43" s="3" t="s">
        <v>24</v>
      </c>
      <c r="C43" s="12">
        <v>5523</v>
      </c>
      <c r="D43" s="2"/>
      <c r="E43" s="12">
        <v>5473.82</v>
      </c>
      <c r="F43" s="2"/>
      <c r="G43" s="12">
        <v>5038</v>
      </c>
      <c r="H43" s="2"/>
      <c r="I43" s="12">
        <v>5000</v>
      </c>
      <c r="J43" s="2"/>
      <c r="K43" s="13">
        <v>5000</v>
      </c>
      <c r="L43" s="2"/>
      <c r="M43" s="13">
        <v>5000</v>
      </c>
      <c r="N43" s="2"/>
      <c r="O43" s="13">
        <v>0</v>
      </c>
      <c r="P43" s="2"/>
      <c r="Q43" s="13">
        <f>M43+O43</f>
        <v>5000</v>
      </c>
    </row>
    <row r="44" spans="1:21" ht="11.85" customHeight="1" x14ac:dyDescent="0.2">
      <c r="A44" s="3" t="s">
        <v>25</v>
      </c>
      <c r="C44" s="2">
        <f>SUM(C39:C43)</f>
        <v>955123.15999999992</v>
      </c>
      <c r="D44" s="2"/>
      <c r="E44" s="2">
        <f>SUM(E39:E43)</f>
        <v>929412.42999999993</v>
      </c>
      <c r="F44" s="2"/>
      <c r="G44" s="2">
        <f>SUM(G39:G43)</f>
        <v>921265.57000000007</v>
      </c>
      <c r="H44" s="2"/>
      <c r="I44" s="2">
        <f>SUM(I39:I43)</f>
        <v>908000</v>
      </c>
      <c r="J44" s="2"/>
      <c r="K44" s="4">
        <f>SUM(K39:K43)</f>
        <v>908000</v>
      </c>
      <c r="L44" s="2"/>
      <c r="M44" s="4">
        <f>SUM(M39:M43)</f>
        <v>908000</v>
      </c>
      <c r="N44" s="2"/>
      <c r="O44" s="4">
        <f>SUM(O39:O43)</f>
        <v>0</v>
      </c>
      <c r="P44" s="2"/>
      <c r="Q44" s="4">
        <f>SUM(Q39:Q43)</f>
        <v>908000</v>
      </c>
      <c r="R44" s="37"/>
      <c r="T44" s="38"/>
      <c r="U44" s="39"/>
    </row>
    <row r="45" spans="1:21" ht="11.85" customHeight="1" x14ac:dyDescent="0.2">
      <c r="D45" s="2"/>
      <c r="F45" s="2"/>
      <c r="H45" s="2"/>
      <c r="J45" s="2"/>
      <c r="L45" s="2"/>
      <c r="N45" s="2"/>
      <c r="P45" s="2"/>
    </row>
    <row r="46" spans="1:21" ht="11.85" customHeight="1" x14ac:dyDescent="0.2">
      <c r="A46" s="11" t="s">
        <v>26</v>
      </c>
      <c r="D46" s="2"/>
      <c r="F46" s="2"/>
      <c r="H46" s="2"/>
      <c r="J46" s="2"/>
      <c r="L46" s="2"/>
      <c r="N46" s="2"/>
      <c r="P46" s="2"/>
    </row>
    <row r="47" spans="1:21" ht="11.85" customHeight="1" x14ac:dyDescent="0.2">
      <c r="A47" s="3" t="s">
        <v>27</v>
      </c>
      <c r="C47" s="2">
        <v>1003335.47</v>
      </c>
      <c r="D47" s="2"/>
      <c r="E47" s="2">
        <v>973214.59</v>
      </c>
      <c r="F47" s="2"/>
      <c r="G47" s="2">
        <v>986359.42</v>
      </c>
      <c r="H47" s="2"/>
      <c r="I47" s="2">
        <v>900000</v>
      </c>
      <c r="J47" s="2"/>
      <c r="K47" s="4">
        <v>900000</v>
      </c>
      <c r="L47" s="2"/>
      <c r="M47" s="4">
        <v>950000</v>
      </c>
      <c r="N47" s="2"/>
      <c r="O47" s="4">
        <v>0</v>
      </c>
      <c r="P47" s="2"/>
      <c r="Q47" s="4">
        <f>M47+O47</f>
        <v>950000</v>
      </c>
    </row>
    <row r="48" spans="1:21" ht="11.85" customHeight="1" x14ac:dyDescent="0.2">
      <c r="A48" s="3" t="s">
        <v>28</v>
      </c>
      <c r="C48" s="2">
        <v>20237.419999999998</v>
      </c>
      <c r="D48" s="2"/>
      <c r="E48" s="2">
        <v>23728.7</v>
      </c>
      <c r="F48" s="2"/>
      <c r="G48" s="2">
        <v>20930.7</v>
      </c>
      <c r="H48" s="2"/>
      <c r="I48" s="2">
        <v>16000</v>
      </c>
      <c r="J48" s="2"/>
      <c r="K48" s="4">
        <v>16000</v>
      </c>
      <c r="L48" s="2"/>
      <c r="M48" s="4">
        <v>16000</v>
      </c>
      <c r="N48" s="2"/>
      <c r="O48" s="4">
        <v>0</v>
      </c>
      <c r="P48" s="2"/>
      <c r="Q48" s="4">
        <f>M48+O48</f>
        <v>16000</v>
      </c>
    </row>
    <row r="49" spans="1:33" ht="11.85" customHeight="1" x14ac:dyDescent="0.2">
      <c r="A49" s="3" t="s">
        <v>29</v>
      </c>
      <c r="C49" s="2">
        <v>38909.449999999997</v>
      </c>
      <c r="D49" s="2"/>
      <c r="E49" s="2">
        <v>31809.32</v>
      </c>
      <c r="F49" s="2"/>
      <c r="G49" s="2">
        <v>28416.74</v>
      </c>
      <c r="H49" s="2"/>
      <c r="I49" s="2">
        <v>28000</v>
      </c>
      <c r="J49" s="2"/>
      <c r="K49" s="4">
        <v>28000</v>
      </c>
      <c r="L49" s="2"/>
      <c r="M49" s="4">
        <v>28000</v>
      </c>
      <c r="N49" s="2"/>
      <c r="O49" s="4">
        <v>0</v>
      </c>
      <c r="P49" s="2"/>
      <c r="Q49" s="4">
        <f>M49+O49</f>
        <v>28000</v>
      </c>
    </row>
    <row r="50" spans="1:33" ht="11.85" customHeight="1" x14ac:dyDescent="0.2">
      <c r="A50" s="3" t="s">
        <v>30</v>
      </c>
      <c r="C50" s="12">
        <v>7763.72</v>
      </c>
      <c r="D50" s="2"/>
      <c r="E50" s="12">
        <v>6257.12</v>
      </c>
      <c r="F50" s="2"/>
      <c r="G50" s="12">
        <v>5720.5</v>
      </c>
      <c r="H50" s="2"/>
      <c r="I50" s="12">
        <v>6000</v>
      </c>
      <c r="J50" s="2"/>
      <c r="K50" s="13">
        <v>6000</v>
      </c>
      <c r="L50" s="2"/>
      <c r="M50" s="13">
        <v>4500</v>
      </c>
      <c r="N50" s="2"/>
      <c r="O50" s="13">
        <v>0</v>
      </c>
      <c r="P50" s="2"/>
      <c r="Q50" s="13">
        <f>M50+O50</f>
        <v>4500</v>
      </c>
    </row>
    <row r="51" spans="1:33" ht="11.85" customHeight="1" x14ac:dyDescent="0.2">
      <c r="A51" s="3" t="s">
        <v>31</v>
      </c>
      <c r="C51" s="2">
        <f>SUM(C47:C50)</f>
        <v>1070246.06</v>
      </c>
      <c r="D51" s="2"/>
      <c r="E51" s="2">
        <f>SUM(E47:E50)</f>
        <v>1035009.7299999999</v>
      </c>
      <c r="F51" s="2"/>
      <c r="G51" s="2">
        <f>SUM(G47:G50)</f>
        <v>1041427.36</v>
      </c>
      <c r="H51" s="2"/>
      <c r="I51" s="2">
        <f>SUM(I47:I50)</f>
        <v>950000</v>
      </c>
      <c r="J51" s="2"/>
      <c r="K51" s="4">
        <f>SUM(K47:K50)</f>
        <v>950000</v>
      </c>
      <c r="L51" s="2"/>
      <c r="M51" s="4">
        <f>SUM(M47:M50)</f>
        <v>998500</v>
      </c>
      <c r="N51" s="2"/>
      <c r="O51" s="4">
        <f>SUM(O47:O50)</f>
        <v>0</v>
      </c>
      <c r="P51" s="2"/>
      <c r="Q51" s="4">
        <f>SUM(Q47:Q50)</f>
        <v>998500</v>
      </c>
      <c r="R51" s="37"/>
      <c r="T51" s="38"/>
      <c r="U51" s="39"/>
      <c r="W51" s="39"/>
      <c r="AF51" s="37"/>
      <c r="AG51" s="39"/>
    </row>
    <row r="52" spans="1:33" ht="11.85" customHeight="1" x14ac:dyDescent="0.2">
      <c r="D52" s="2"/>
      <c r="F52" s="2"/>
      <c r="H52" s="2"/>
      <c r="J52" s="2"/>
      <c r="L52" s="2"/>
      <c r="N52" s="2"/>
      <c r="P52" s="2"/>
    </row>
    <row r="53" spans="1:33" ht="11.85" customHeight="1" x14ac:dyDescent="0.2">
      <c r="A53" s="11" t="s">
        <v>32</v>
      </c>
      <c r="D53" s="2"/>
      <c r="F53" s="2"/>
      <c r="H53" s="2"/>
      <c r="J53" s="2"/>
      <c r="L53" s="2"/>
      <c r="N53" s="2"/>
      <c r="P53" s="2"/>
    </row>
    <row r="54" spans="1:33" ht="11.85" customHeight="1" x14ac:dyDescent="0.2">
      <c r="A54" s="3" t="s">
        <v>33</v>
      </c>
      <c r="C54" s="2">
        <v>0</v>
      </c>
      <c r="D54" s="2"/>
      <c r="E54" s="2">
        <v>1283340.24</v>
      </c>
      <c r="F54" s="2"/>
      <c r="G54" s="2">
        <v>1330512</v>
      </c>
      <c r="H54" s="2"/>
      <c r="I54" s="2">
        <v>950000</v>
      </c>
      <c r="J54" s="2"/>
      <c r="K54" s="4">
        <v>950000</v>
      </c>
      <c r="L54" s="2"/>
      <c r="M54" s="4">
        <v>1011000</v>
      </c>
      <c r="N54" s="2"/>
      <c r="O54" s="4">
        <v>0</v>
      </c>
      <c r="P54" s="2"/>
      <c r="Q54" s="4">
        <f t="shared" ref="Q54:Q64" si="0">M54+O54</f>
        <v>1011000</v>
      </c>
    </row>
    <row r="55" spans="1:33" ht="11.85" customHeight="1" x14ac:dyDescent="0.2">
      <c r="A55" s="3" t="s">
        <v>34</v>
      </c>
      <c r="C55" s="2">
        <v>2005</v>
      </c>
      <c r="D55" s="2"/>
      <c r="E55" s="2">
        <v>1980</v>
      </c>
      <c r="F55" s="2"/>
      <c r="G55" s="2">
        <v>2155</v>
      </c>
      <c r="H55" s="2"/>
      <c r="I55" s="2">
        <v>1500</v>
      </c>
      <c r="J55" s="2"/>
      <c r="K55" s="4">
        <v>1500</v>
      </c>
      <c r="L55" s="2"/>
      <c r="M55" s="4">
        <v>1500</v>
      </c>
      <c r="N55" s="2"/>
      <c r="O55" s="4">
        <v>0</v>
      </c>
      <c r="P55" s="2"/>
      <c r="Q55" s="4">
        <f>M55+O55</f>
        <v>1500</v>
      </c>
    </row>
    <row r="56" spans="1:33" ht="11.85" customHeight="1" x14ac:dyDescent="0.2">
      <c r="A56" s="3" t="s">
        <v>35</v>
      </c>
      <c r="C56" s="2">
        <v>1500</v>
      </c>
      <c r="D56" s="2"/>
      <c r="E56" s="2">
        <v>450</v>
      </c>
      <c r="F56" s="2"/>
      <c r="G56" s="2">
        <v>1125</v>
      </c>
      <c r="H56" s="2"/>
      <c r="I56" s="2">
        <v>500</v>
      </c>
      <c r="J56" s="2"/>
      <c r="K56" s="4">
        <v>500</v>
      </c>
      <c r="L56" s="2"/>
      <c r="M56" s="4">
        <v>500</v>
      </c>
      <c r="N56" s="2"/>
      <c r="O56" s="4">
        <v>0</v>
      </c>
      <c r="P56" s="2"/>
      <c r="Q56" s="4">
        <f t="shared" si="0"/>
        <v>500</v>
      </c>
      <c r="Z56" s="39"/>
    </row>
    <row r="57" spans="1:33" ht="11.85" customHeight="1" x14ac:dyDescent="0.2">
      <c r="A57" s="3" t="s">
        <v>36</v>
      </c>
      <c r="C57" s="2">
        <v>230.1</v>
      </c>
      <c r="D57" s="2"/>
      <c r="E57" s="2">
        <v>670</v>
      </c>
      <c r="F57" s="2"/>
      <c r="G57" s="2">
        <v>395</v>
      </c>
      <c r="H57" s="2"/>
      <c r="I57" s="2">
        <v>300</v>
      </c>
      <c r="J57" s="2"/>
      <c r="K57" s="4">
        <v>300</v>
      </c>
      <c r="L57" s="2"/>
      <c r="M57" s="4">
        <v>300</v>
      </c>
      <c r="N57" s="2"/>
      <c r="O57" s="4">
        <v>0</v>
      </c>
      <c r="P57" s="2"/>
      <c r="Q57" s="4">
        <f t="shared" si="0"/>
        <v>300</v>
      </c>
    </row>
    <row r="58" spans="1:33" ht="11.85" customHeight="1" x14ac:dyDescent="0.2">
      <c r="A58" s="3" t="s">
        <v>37</v>
      </c>
      <c r="C58" s="2">
        <v>31153.84</v>
      </c>
      <c r="D58" s="2"/>
      <c r="E58" s="2">
        <v>16426.45</v>
      </c>
      <c r="F58" s="2"/>
      <c r="G58" s="2">
        <v>34838.18</v>
      </c>
      <c r="H58" s="2"/>
      <c r="I58" s="2">
        <v>20000</v>
      </c>
      <c r="J58" s="2"/>
      <c r="K58" s="4">
        <v>20000</v>
      </c>
      <c r="L58" s="2"/>
      <c r="M58" s="4">
        <v>15000</v>
      </c>
      <c r="N58" s="2"/>
      <c r="O58" s="4">
        <v>0</v>
      </c>
      <c r="P58" s="2"/>
      <c r="Q58" s="4">
        <f>M58+O58</f>
        <v>15000</v>
      </c>
    </row>
    <row r="59" spans="1:33" ht="11.85" customHeight="1" x14ac:dyDescent="0.2">
      <c r="A59" s="3" t="s">
        <v>38</v>
      </c>
      <c r="C59" s="2">
        <v>0</v>
      </c>
      <c r="D59" s="2"/>
      <c r="E59" s="2">
        <v>0</v>
      </c>
      <c r="F59" s="2"/>
      <c r="G59" s="2">
        <v>0</v>
      </c>
      <c r="H59" s="2"/>
      <c r="I59" s="2">
        <v>0</v>
      </c>
      <c r="J59" s="2"/>
      <c r="K59" s="4">
        <v>0</v>
      </c>
      <c r="L59" s="2"/>
      <c r="M59" s="4">
        <v>0</v>
      </c>
      <c r="N59" s="2"/>
      <c r="O59" s="4">
        <v>0</v>
      </c>
      <c r="P59" s="2"/>
      <c r="Q59" s="4">
        <f>M59+O59</f>
        <v>0</v>
      </c>
    </row>
    <row r="60" spans="1:33" ht="11.85" customHeight="1" x14ac:dyDescent="0.2">
      <c r="A60" s="3" t="s">
        <v>39</v>
      </c>
      <c r="C60" s="2">
        <v>5</v>
      </c>
      <c r="D60" s="2"/>
      <c r="E60" s="2">
        <v>160</v>
      </c>
      <c r="F60" s="2"/>
      <c r="G60" s="2">
        <v>775</v>
      </c>
      <c r="H60" s="2"/>
      <c r="I60" s="2">
        <v>0</v>
      </c>
      <c r="J60" s="2"/>
      <c r="K60" s="4">
        <v>0</v>
      </c>
      <c r="L60" s="2"/>
      <c r="M60" s="4">
        <v>0</v>
      </c>
      <c r="N60" s="2"/>
      <c r="O60" s="4">
        <v>0</v>
      </c>
      <c r="P60" s="2"/>
      <c r="Q60" s="4">
        <f t="shared" si="0"/>
        <v>0</v>
      </c>
    </row>
    <row r="61" spans="1:33" ht="11.85" customHeight="1" x14ac:dyDescent="0.2">
      <c r="A61" s="3" t="s">
        <v>40</v>
      </c>
      <c r="C61" s="2">
        <v>0</v>
      </c>
      <c r="D61" s="2"/>
      <c r="E61" s="2">
        <v>0</v>
      </c>
      <c r="F61" s="2"/>
      <c r="G61" s="2">
        <v>0</v>
      </c>
      <c r="H61" s="2"/>
      <c r="I61" s="2">
        <v>0</v>
      </c>
      <c r="J61" s="2"/>
      <c r="K61" s="4">
        <v>0</v>
      </c>
      <c r="L61" s="2"/>
      <c r="M61" s="4">
        <v>0</v>
      </c>
      <c r="N61" s="2"/>
      <c r="O61" s="4">
        <v>0</v>
      </c>
      <c r="P61" s="2"/>
      <c r="Q61" s="4">
        <f t="shared" si="0"/>
        <v>0</v>
      </c>
      <c r="R61" s="40"/>
      <c r="S61" s="41"/>
    </row>
    <row r="62" spans="1:33" ht="11.85" customHeight="1" x14ac:dyDescent="0.2">
      <c r="A62" s="3" t="s">
        <v>41</v>
      </c>
      <c r="C62" s="2">
        <v>1000</v>
      </c>
      <c r="D62" s="2"/>
      <c r="E62" s="2">
        <v>200</v>
      </c>
      <c r="F62" s="2"/>
      <c r="G62" s="2">
        <v>200</v>
      </c>
      <c r="H62" s="2"/>
      <c r="I62" s="2">
        <v>0</v>
      </c>
      <c r="J62" s="2"/>
      <c r="K62" s="4">
        <v>0</v>
      </c>
      <c r="L62" s="2"/>
      <c r="M62" s="4">
        <v>0</v>
      </c>
      <c r="N62" s="2"/>
      <c r="O62" s="4">
        <v>0</v>
      </c>
      <c r="P62" s="2"/>
      <c r="Q62" s="4">
        <f t="shared" si="0"/>
        <v>0</v>
      </c>
      <c r="R62" s="40"/>
      <c r="S62" s="41"/>
    </row>
    <row r="63" spans="1:33" ht="11.85" customHeight="1" x14ac:dyDescent="0.2">
      <c r="A63" s="3" t="s">
        <v>42</v>
      </c>
      <c r="C63" s="2">
        <v>250</v>
      </c>
      <c r="D63" s="2"/>
      <c r="E63" s="2">
        <v>50</v>
      </c>
      <c r="F63" s="2"/>
      <c r="G63" s="2">
        <v>0</v>
      </c>
      <c r="H63" s="2"/>
      <c r="I63" s="2">
        <v>0</v>
      </c>
      <c r="J63" s="2"/>
      <c r="K63" s="4">
        <v>0</v>
      </c>
      <c r="L63" s="2"/>
      <c r="M63" s="4">
        <v>0</v>
      </c>
      <c r="N63" s="2"/>
      <c r="O63" s="4">
        <v>0</v>
      </c>
      <c r="P63" s="2"/>
      <c r="Q63" s="4">
        <f>M63+O63</f>
        <v>0</v>
      </c>
    </row>
    <row r="64" spans="1:33" ht="11.85" customHeight="1" x14ac:dyDescent="0.2">
      <c r="A64" s="3" t="s">
        <v>43</v>
      </c>
      <c r="C64" s="12">
        <v>640.29</v>
      </c>
      <c r="D64" s="2"/>
      <c r="E64" s="12">
        <v>0</v>
      </c>
      <c r="F64" s="2"/>
      <c r="G64" s="12">
        <v>0</v>
      </c>
      <c r="H64" s="2"/>
      <c r="I64" s="12">
        <v>0</v>
      </c>
      <c r="J64" s="2"/>
      <c r="K64" s="13">
        <v>0</v>
      </c>
      <c r="L64" s="2"/>
      <c r="M64" s="13">
        <v>0</v>
      </c>
      <c r="N64" s="2"/>
      <c r="O64" s="13">
        <v>0</v>
      </c>
      <c r="P64" s="2"/>
      <c r="Q64" s="13">
        <f t="shared" si="0"/>
        <v>0</v>
      </c>
    </row>
    <row r="65" spans="1:29" ht="11.85" customHeight="1" x14ac:dyDescent="0.2">
      <c r="A65" s="3" t="s">
        <v>44</v>
      </c>
      <c r="C65" s="2">
        <f>SUM(C54:C64)</f>
        <v>36784.230000000003</v>
      </c>
      <c r="D65" s="2"/>
      <c r="E65" s="2">
        <f>SUM(E54:E64)</f>
        <v>1303276.69</v>
      </c>
      <c r="F65" s="2"/>
      <c r="G65" s="2">
        <f>SUM(G54:G64)</f>
        <v>1370000.18</v>
      </c>
      <c r="H65" s="2"/>
      <c r="I65" s="2">
        <f>SUM(I54:I64)</f>
        <v>972300</v>
      </c>
      <c r="J65" s="2"/>
      <c r="K65" s="4">
        <f>SUM(K54:K64)</f>
        <v>972300</v>
      </c>
      <c r="L65" s="2"/>
      <c r="M65" s="4">
        <f>SUM(M54:M64)</f>
        <v>1028300</v>
      </c>
      <c r="N65" s="2"/>
      <c r="O65" s="4">
        <f>SUM(O54:O64)</f>
        <v>0</v>
      </c>
      <c r="P65" s="2"/>
      <c r="Q65" s="4">
        <f>SUM(Q54:Q64)</f>
        <v>1028300</v>
      </c>
      <c r="T65" s="38"/>
    </row>
    <row r="66" spans="1:29" ht="11.85" customHeight="1" x14ac:dyDescent="0.2">
      <c r="D66" s="2"/>
      <c r="F66" s="2"/>
      <c r="H66" s="2"/>
      <c r="J66" s="2"/>
      <c r="L66" s="2"/>
      <c r="N66" s="2"/>
      <c r="P66" s="2"/>
    </row>
    <row r="67" spans="1:29" ht="11.85" customHeight="1" x14ac:dyDescent="0.2">
      <c r="A67" s="11" t="s">
        <v>45</v>
      </c>
      <c r="D67" s="2"/>
      <c r="F67" s="2"/>
      <c r="H67" s="2"/>
      <c r="J67" s="2"/>
      <c r="L67" s="2"/>
      <c r="N67" s="2"/>
      <c r="P67" s="2"/>
    </row>
    <row r="68" spans="1:29" ht="11.85" hidden="1" customHeight="1" x14ac:dyDescent="0.2">
      <c r="A68" s="3" t="s">
        <v>46</v>
      </c>
      <c r="C68" s="2">
        <v>0</v>
      </c>
      <c r="D68" s="2"/>
      <c r="E68" s="2">
        <v>0</v>
      </c>
      <c r="F68" s="2"/>
      <c r="G68" s="2">
        <v>0</v>
      </c>
      <c r="H68" s="2"/>
      <c r="I68" s="2">
        <v>0</v>
      </c>
      <c r="J68" s="2"/>
      <c r="K68" s="4">
        <v>0</v>
      </c>
      <c r="L68" s="2"/>
      <c r="M68" s="4">
        <v>0</v>
      </c>
      <c r="N68" s="2"/>
      <c r="O68" s="4">
        <v>0</v>
      </c>
      <c r="P68" s="2"/>
      <c r="Q68" s="4">
        <f t="shared" ref="Q68:Q88" si="1">M68+O68</f>
        <v>0</v>
      </c>
      <c r="U68" s="39"/>
    </row>
    <row r="69" spans="1:29" ht="11.85" customHeight="1" x14ac:dyDescent="0.2">
      <c r="A69" s="3" t="s">
        <v>47</v>
      </c>
      <c r="C69" s="2">
        <v>5000</v>
      </c>
      <c r="D69" s="2"/>
      <c r="E69" s="2">
        <v>1665</v>
      </c>
      <c r="F69" s="2"/>
      <c r="G69" s="2">
        <v>0</v>
      </c>
      <c r="H69" s="2"/>
      <c r="I69" s="2">
        <v>0</v>
      </c>
      <c r="J69" s="2"/>
      <c r="K69" s="4">
        <v>0</v>
      </c>
      <c r="L69" s="2"/>
      <c r="M69" s="4">
        <v>0</v>
      </c>
      <c r="N69" s="2"/>
      <c r="O69" s="4">
        <v>0</v>
      </c>
      <c r="P69" s="2"/>
      <c r="Q69" s="4">
        <f t="shared" si="1"/>
        <v>0</v>
      </c>
      <c r="W69" s="39"/>
    </row>
    <row r="70" spans="1:29" ht="11.85" customHeight="1" x14ac:dyDescent="0.2">
      <c r="A70" s="3" t="s">
        <v>48</v>
      </c>
      <c r="C70" s="2">
        <v>37000</v>
      </c>
      <c r="D70" s="2"/>
      <c r="E70" s="2">
        <v>0</v>
      </c>
      <c r="F70" s="2"/>
      <c r="G70" s="2">
        <v>0</v>
      </c>
      <c r="H70" s="2"/>
      <c r="I70" s="2">
        <v>0</v>
      </c>
      <c r="J70" s="2"/>
      <c r="K70" s="4">
        <v>0</v>
      </c>
      <c r="L70" s="2"/>
      <c r="M70" s="4">
        <v>0</v>
      </c>
      <c r="N70" s="2"/>
      <c r="O70" s="4">
        <v>0</v>
      </c>
      <c r="P70" s="2"/>
      <c r="Q70" s="4">
        <f t="shared" si="1"/>
        <v>0</v>
      </c>
      <c r="Z70" s="39"/>
    </row>
    <row r="71" spans="1:29" ht="11.85" hidden="1" customHeight="1" x14ac:dyDescent="0.2">
      <c r="A71" s="3" t="s">
        <v>49</v>
      </c>
      <c r="C71" s="2">
        <v>0</v>
      </c>
      <c r="D71" s="2"/>
      <c r="E71" s="2">
        <v>0</v>
      </c>
      <c r="F71" s="2"/>
      <c r="G71" s="2">
        <v>0</v>
      </c>
      <c r="H71" s="2"/>
      <c r="I71" s="2">
        <v>0</v>
      </c>
      <c r="J71" s="2"/>
      <c r="K71" s="4">
        <v>0</v>
      </c>
      <c r="L71" s="2"/>
      <c r="M71" s="4">
        <v>0</v>
      </c>
      <c r="N71" s="2"/>
      <c r="O71" s="4">
        <v>0</v>
      </c>
      <c r="P71" s="2"/>
      <c r="Q71" s="4">
        <f t="shared" si="1"/>
        <v>0</v>
      </c>
      <c r="AA71" s="39"/>
    </row>
    <row r="72" spans="1:29" ht="11.85" customHeight="1" x14ac:dyDescent="0.2">
      <c r="A72" s="3" t="s">
        <v>50</v>
      </c>
      <c r="C72" s="2">
        <v>15000</v>
      </c>
      <c r="D72" s="2"/>
      <c r="E72" s="2">
        <v>15000</v>
      </c>
      <c r="F72" s="2"/>
      <c r="G72" s="2">
        <v>0</v>
      </c>
      <c r="H72" s="2"/>
      <c r="I72" s="2">
        <v>15000</v>
      </c>
      <c r="J72" s="2"/>
      <c r="K72" s="4">
        <v>15000</v>
      </c>
      <c r="L72" s="2"/>
      <c r="M72" s="4">
        <v>0</v>
      </c>
      <c r="N72" s="2"/>
      <c r="O72" s="4">
        <v>0</v>
      </c>
      <c r="P72" s="2"/>
      <c r="Q72" s="4">
        <f t="shared" si="1"/>
        <v>0</v>
      </c>
      <c r="AB72" s="42"/>
    </row>
    <row r="73" spans="1:29" ht="11.85" customHeight="1" x14ac:dyDescent="0.2">
      <c r="A73" s="3" t="s">
        <v>51</v>
      </c>
      <c r="C73" s="2">
        <v>0</v>
      </c>
      <c r="D73" s="2"/>
      <c r="E73" s="2">
        <v>0</v>
      </c>
      <c r="F73" s="2"/>
      <c r="G73" s="2">
        <v>321752.11</v>
      </c>
      <c r="H73" s="2"/>
      <c r="I73" s="2">
        <v>0</v>
      </c>
      <c r="J73" s="2"/>
      <c r="K73" s="4">
        <v>0</v>
      </c>
      <c r="L73" s="2"/>
      <c r="M73" s="4">
        <v>0</v>
      </c>
      <c r="N73" s="2"/>
      <c r="O73" s="4">
        <v>0</v>
      </c>
      <c r="P73" s="2"/>
      <c r="Q73" s="4">
        <f t="shared" si="1"/>
        <v>0</v>
      </c>
      <c r="AB73" s="42"/>
    </row>
    <row r="74" spans="1:29" ht="11.85" customHeight="1" x14ac:dyDescent="0.2">
      <c r="A74" s="3" t="s">
        <v>52</v>
      </c>
      <c r="C74" s="2">
        <v>54000</v>
      </c>
      <c r="D74" s="2"/>
      <c r="E74" s="2">
        <v>0</v>
      </c>
      <c r="F74" s="2"/>
      <c r="G74" s="2">
        <v>0</v>
      </c>
      <c r="H74" s="2"/>
      <c r="I74" s="2">
        <v>0</v>
      </c>
      <c r="J74" s="2"/>
      <c r="K74" s="4">
        <v>0</v>
      </c>
      <c r="L74" s="2"/>
      <c r="M74" s="4">
        <v>0</v>
      </c>
      <c r="N74" s="2"/>
      <c r="O74" s="4">
        <v>0</v>
      </c>
      <c r="P74" s="2"/>
      <c r="Q74" s="4">
        <f t="shared" si="1"/>
        <v>0</v>
      </c>
      <c r="AC74" s="39"/>
    </row>
    <row r="75" spans="1:29" ht="11.85" customHeight="1" x14ac:dyDescent="0.2">
      <c r="A75" s="3" t="s">
        <v>53</v>
      </c>
      <c r="C75" s="2">
        <v>160000</v>
      </c>
      <c r="D75" s="2"/>
      <c r="E75" s="2">
        <v>0</v>
      </c>
      <c r="F75" s="2"/>
      <c r="G75" s="2">
        <v>0</v>
      </c>
      <c r="H75" s="2"/>
      <c r="I75" s="2">
        <v>0</v>
      </c>
      <c r="J75" s="2"/>
      <c r="K75" s="4">
        <v>0</v>
      </c>
      <c r="L75" s="2"/>
      <c r="M75" s="4">
        <v>142000</v>
      </c>
      <c r="N75" s="2"/>
      <c r="O75" s="4">
        <v>0</v>
      </c>
      <c r="P75" s="2"/>
      <c r="Q75" s="4">
        <f t="shared" si="1"/>
        <v>142000</v>
      </c>
    </row>
    <row r="76" spans="1:29" ht="11.85" customHeight="1" x14ac:dyDescent="0.2">
      <c r="A76" s="3" t="s">
        <v>54</v>
      </c>
      <c r="C76" s="2">
        <v>0</v>
      </c>
      <c r="D76" s="2"/>
      <c r="E76" s="2">
        <v>0</v>
      </c>
      <c r="F76" s="2"/>
      <c r="G76" s="2">
        <v>0</v>
      </c>
      <c r="H76" s="2"/>
      <c r="I76" s="2">
        <v>0</v>
      </c>
      <c r="J76" s="2"/>
      <c r="K76" s="4">
        <v>0</v>
      </c>
      <c r="L76" s="2"/>
      <c r="M76" s="4">
        <v>0</v>
      </c>
      <c r="N76" s="2"/>
      <c r="O76" s="4">
        <v>0</v>
      </c>
      <c r="P76" s="2"/>
      <c r="Q76" s="4">
        <f t="shared" si="1"/>
        <v>0</v>
      </c>
    </row>
    <row r="77" spans="1:29" ht="11.85" customHeight="1" x14ac:dyDescent="0.2">
      <c r="A77" s="3" t="s">
        <v>55</v>
      </c>
      <c r="C77" s="2">
        <v>11171</v>
      </c>
      <c r="D77" s="2"/>
      <c r="E77" s="2">
        <v>11306</v>
      </c>
      <c r="F77" s="2"/>
      <c r="G77" s="2">
        <v>11195</v>
      </c>
      <c r="H77" s="2"/>
      <c r="I77" s="2">
        <v>0</v>
      </c>
      <c r="J77" s="2"/>
      <c r="K77" s="4">
        <v>0</v>
      </c>
      <c r="L77" s="2"/>
      <c r="M77" s="4">
        <v>0</v>
      </c>
      <c r="N77" s="2"/>
      <c r="O77" s="4">
        <v>0</v>
      </c>
      <c r="P77" s="2"/>
      <c r="Q77" s="4">
        <f t="shared" si="1"/>
        <v>0</v>
      </c>
    </row>
    <row r="78" spans="1:29" ht="11.85" customHeight="1" x14ac:dyDescent="0.2">
      <c r="A78" s="3" t="s">
        <v>56</v>
      </c>
      <c r="C78" s="2">
        <v>0</v>
      </c>
      <c r="D78" s="2"/>
      <c r="E78" s="2">
        <v>0</v>
      </c>
      <c r="F78" s="2" t="s">
        <v>57</v>
      </c>
      <c r="G78" s="2">
        <v>46503.31</v>
      </c>
      <c r="H78" s="2"/>
      <c r="I78" s="2">
        <v>0</v>
      </c>
      <c r="J78" s="2"/>
      <c r="K78" s="4">
        <v>0</v>
      </c>
      <c r="L78" s="2"/>
      <c r="M78" s="4">
        <v>0</v>
      </c>
      <c r="N78" s="2"/>
      <c r="O78" s="4">
        <v>0</v>
      </c>
      <c r="P78" s="2"/>
      <c r="Q78" s="4">
        <f t="shared" si="1"/>
        <v>0</v>
      </c>
      <c r="AA78" s="39"/>
    </row>
    <row r="79" spans="1:29" ht="11.85" customHeight="1" x14ac:dyDescent="0.2">
      <c r="A79" s="3" t="s">
        <v>58</v>
      </c>
      <c r="C79" s="2">
        <v>1202.58</v>
      </c>
      <c r="D79" s="2"/>
      <c r="E79" s="2">
        <v>69400</v>
      </c>
      <c r="F79" s="2"/>
      <c r="G79" s="2">
        <v>0</v>
      </c>
      <c r="H79" s="2"/>
      <c r="I79" s="2">
        <v>0</v>
      </c>
      <c r="J79" s="2"/>
      <c r="K79" s="4">
        <v>0</v>
      </c>
      <c r="L79" s="2"/>
      <c r="M79" s="4">
        <v>0</v>
      </c>
      <c r="N79" s="2"/>
      <c r="O79" s="4">
        <v>0</v>
      </c>
      <c r="P79" s="2"/>
      <c r="Q79" s="4">
        <f t="shared" si="1"/>
        <v>0</v>
      </c>
      <c r="S79" s="43"/>
      <c r="AA79" s="39"/>
    </row>
    <row r="80" spans="1:29" ht="11.85" customHeight="1" x14ac:dyDescent="0.2">
      <c r="A80" s="3" t="s">
        <v>59</v>
      </c>
      <c r="C80" s="2">
        <v>5560</v>
      </c>
      <c r="D80" s="2"/>
      <c r="E80" s="2">
        <v>0</v>
      </c>
      <c r="F80" s="2"/>
      <c r="G80" s="2">
        <v>10000</v>
      </c>
      <c r="H80" s="2"/>
      <c r="I80" s="2">
        <v>0</v>
      </c>
      <c r="J80" s="2"/>
      <c r="K80" s="4">
        <v>64500</v>
      </c>
      <c r="L80" s="2"/>
      <c r="M80" s="4">
        <v>0</v>
      </c>
      <c r="N80" s="2"/>
      <c r="O80" s="4">
        <v>0</v>
      </c>
      <c r="P80" s="2"/>
      <c r="Q80" s="4">
        <f t="shared" si="1"/>
        <v>0</v>
      </c>
      <c r="AA80" s="39"/>
    </row>
    <row r="81" spans="1:30" ht="11.85" hidden="1" customHeight="1" x14ac:dyDescent="0.2">
      <c r="A81" s="3" t="s">
        <v>60</v>
      </c>
      <c r="C81" s="2">
        <v>0</v>
      </c>
      <c r="D81" s="2"/>
      <c r="E81" s="2">
        <v>0</v>
      </c>
      <c r="F81" s="2"/>
      <c r="G81" s="2">
        <v>0</v>
      </c>
      <c r="H81" s="2"/>
      <c r="I81" s="2">
        <v>0</v>
      </c>
      <c r="J81" s="2"/>
      <c r="K81" s="4">
        <v>0</v>
      </c>
      <c r="L81" s="2"/>
      <c r="M81" s="4">
        <v>0</v>
      </c>
      <c r="N81" s="2"/>
      <c r="O81" s="4">
        <v>0</v>
      </c>
      <c r="P81" s="2"/>
      <c r="Q81" s="4">
        <f t="shared" si="1"/>
        <v>0</v>
      </c>
      <c r="AA81" s="39"/>
    </row>
    <row r="82" spans="1:30" ht="11.85" customHeight="1" x14ac:dyDescent="0.2">
      <c r="A82" s="3" t="s">
        <v>61</v>
      </c>
      <c r="C82" s="2">
        <v>250</v>
      </c>
      <c r="D82" s="2"/>
      <c r="E82" s="2">
        <v>0</v>
      </c>
      <c r="F82" s="2"/>
      <c r="G82" s="2">
        <v>0</v>
      </c>
      <c r="H82" s="2"/>
      <c r="I82" s="2">
        <v>0</v>
      </c>
      <c r="J82" s="2"/>
      <c r="K82" s="4">
        <v>0</v>
      </c>
      <c r="L82" s="2"/>
      <c r="M82" s="4">
        <v>0</v>
      </c>
      <c r="N82" s="2"/>
      <c r="O82" s="4">
        <v>0</v>
      </c>
      <c r="P82" s="2"/>
      <c r="Q82" s="4">
        <f t="shared" si="1"/>
        <v>0</v>
      </c>
      <c r="V82" s="39"/>
    </row>
    <row r="83" spans="1:30" ht="11.25" customHeight="1" x14ac:dyDescent="0.2">
      <c r="A83" s="3" t="s">
        <v>62</v>
      </c>
      <c r="C83" s="2">
        <v>83000</v>
      </c>
      <c r="D83" s="2"/>
      <c r="E83" s="2">
        <v>18200</v>
      </c>
      <c r="F83" s="2"/>
      <c r="G83" s="2">
        <v>7500</v>
      </c>
      <c r="H83" s="2"/>
      <c r="I83" s="2">
        <v>15000</v>
      </c>
      <c r="J83" s="2"/>
      <c r="K83" s="4">
        <v>15000</v>
      </c>
      <c r="L83" s="2"/>
      <c r="M83" s="4">
        <v>15000</v>
      </c>
      <c r="N83" s="2"/>
      <c r="O83" s="4">
        <v>0</v>
      </c>
      <c r="P83" s="2"/>
      <c r="Q83" s="4">
        <f t="shared" si="1"/>
        <v>15000</v>
      </c>
      <c r="AD83" s="39"/>
    </row>
    <row r="84" spans="1:30" ht="11.25" customHeight="1" x14ac:dyDescent="0.2">
      <c r="A84" s="3" t="s">
        <v>63</v>
      </c>
      <c r="C84" s="2">
        <v>66163</v>
      </c>
      <c r="D84" s="2"/>
      <c r="E84" s="2">
        <v>59326.48</v>
      </c>
      <c r="F84" s="2"/>
      <c r="G84" s="2">
        <v>0</v>
      </c>
      <c r="H84" s="2"/>
      <c r="I84" s="2">
        <v>0</v>
      </c>
      <c r="J84" s="2"/>
      <c r="K84" s="4">
        <v>0</v>
      </c>
      <c r="L84" s="2"/>
      <c r="M84" s="4">
        <v>0</v>
      </c>
      <c r="N84" s="2"/>
      <c r="O84" s="4">
        <v>0</v>
      </c>
      <c r="P84" s="2"/>
      <c r="Q84" s="4">
        <f t="shared" si="1"/>
        <v>0</v>
      </c>
    </row>
    <row r="85" spans="1:30" ht="11.85" customHeight="1" x14ac:dyDescent="0.2">
      <c r="A85" s="3" t="s">
        <v>64</v>
      </c>
      <c r="C85" s="2">
        <v>7000</v>
      </c>
      <c r="D85" s="2"/>
      <c r="E85" s="2">
        <v>8000</v>
      </c>
      <c r="F85" s="2"/>
      <c r="G85" s="2">
        <v>4875</v>
      </c>
      <c r="H85" s="2"/>
      <c r="I85" s="2">
        <v>5000</v>
      </c>
      <c r="J85" s="2"/>
      <c r="K85" s="4">
        <v>5000</v>
      </c>
      <c r="L85" s="2"/>
      <c r="M85" s="4">
        <v>5000</v>
      </c>
      <c r="N85" s="2"/>
      <c r="O85" s="4">
        <v>0</v>
      </c>
      <c r="P85" s="2"/>
      <c r="Q85" s="4">
        <f>M85+O85</f>
        <v>5000</v>
      </c>
    </row>
    <row r="86" spans="1:30" ht="11.85" customHeight="1" x14ac:dyDescent="0.2">
      <c r="A86" s="3" t="s">
        <v>65</v>
      </c>
      <c r="C86" s="2">
        <v>0</v>
      </c>
      <c r="D86" s="2"/>
      <c r="E86" s="2">
        <v>500083.77</v>
      </c>
      <c r="F86" s="2"/>
      <c r="G86" s="2">
        <v>0</v>
      </c>
      <c r="H86" s="2"/>
      <c r="I86" s="2">
        <v>0</v>
      </c>
      <c r="J86" s="2"/>
      <c r="K86" s="4">
        <v>0</v>
      </c>
      <c r="L86" s="2"/>
      <c r="M86" s="4">
        <v>0</v>
      </c>
      <c r="N86" s="2"/>
      <c r="O86" s="4">
        <v>0</v>
      </c>
      <c r="P86" s="2"/>
      <c r="Q86" s="4">
        <f>M86+O86</f>
        <v>0</v>
      </c>
    </row>
    <row r="87" spans="1:30" ht="11.85" customHeight="1" x14ac:dyDescent="0.2">
      <c r="A87" s="3" t="s">
        <v>66</v>
      </c>
      <c r="C87" s="12">
        <v>17220.28</v>
      </c>
      <c r="D87" s="2"/>
      <c r="E87" s="12">
        <v>8006.28</v>
      </c>
      <c r="F87" s="2"/>
      <c r="G87" s="12">
        <v>7366.15</v>
      </c>
      <c r="H87" s="2"/>
      <c r="I87" s="12">
        <v>45000</v>
      </c>
      <c r="J87" s="2"/>
      <c r="K87" s="13">
        <v>45000</v>
      </c>
      <c r="L87" s="2"/>
      <c r="M87" s="13">
        <v>40000</v>
      </c>
      <c r="N87" s="2"/>
      <c r="O87" s="13">
        <v>0</v>
      </c>
      <c r="P87" s="2"/>
      <c r="Q87" s="13">
        <f>M87+O87</f>
        <v>40000</v>
      </c>
      <c r="V87" s="39"/>
    </row>
    <row r="88" spans="1:30" ht="11.85" hidden="1" customHeight="1" x14ac:dyDescent="0.2">
      <c r="A88" s="3" t="s">
        <v>67</v>
      </c>
      <c r="C88" s="12">
        <v>0</v>
      </c>
      <c r="D88" s="2"/>
      <c r="E88" s="12">
        <v>0</v>
      </c>
      <c r="F88" s="2"/>
      <c r="G88" s="12">
        <v>0</v>
      </c>
      <c r="H88" s="2"/>
      <c r="I88" s="12">
        <v>0</v>
      </c>
      <c r="J88" s="2"/>
      <c r="K88" s="13">
        <v>0</v>
      </c>
      <c r="L88" s="2"/>
      <c r="M88" s="13">
        <v>0</v>
      </c>
      <c r="N88" s="2"/>
      <c r="O88" s="13">
        <v>0</v>
      </c>
      <c r="P88" s="2"/>
      <c r="Q88" s="13">
        <f t="shared" si="1"/>
        <v>0</v>
      </c>
      <c r="R88" s="39"/>
    </row>
    <row r="89" spans="1:30" ht="11.85" customHeight="1" x14ac:dyDescent="0.2">
      <c r="A89" s="3" t="s">
        <v>68</v>
      </c>
      <c r="C89" s="2">
        <f>SUM(C68:C88)</f>
        <v>462566.86</v>
      </c>
      <c r="D89" s="2"/>
      <c r="E89" s="2">
        <f>SUM(E68:E88)</f>
        <v>690987.53</v>
      </c>
      <c r="F89" s="2"/>
      <c r="G89" s="2">
        <f>SUM(G68:G88)</f>
        <v>409191.57</v>
      </c>
      <c r="H89" s="2"/>
      <c r="I89" s="2">
        <f>SUM(I68:I88)</f>
        <v>80000</v>
      </c>
      <c r="J89" s="2"/>
      <c r="K89" s="4">
        <f>SUM(K68:K88)</f>
        <v>144500</v>
      </c>
      <c r="L89" s="2"/>
      <c r="M89" s="4">
        <f>SUM(M68:M88)</f>
        <v>202000</v>
      </c>
      <c r="N89" s="2"/>
      <c r="O89" s="4">
        <f>SUM(O68:O88)</f>
        <v>0</v>
      </c>
      <c r="P89" s="2"/>
      <c r="Q89" s="4">
        <f>SUM(Q68:Q88)</f>
        <v>202000</v>
      </c>
      <c r="T89" s="38"/>
      <c r="U89" s="39"/>
    </row>
    <row r="90" spans="1:30" ht="11.85" customHeight="1" x14ac:dyDescent="0.2">
      <c r="D90" s="2"/>
      <c r="F90" s="2"/>
      <c r="H90" s="2"/>
      <c r="J90" s="2"/>
      <c r="L90" s="2"/>
      <c r="N90" s="2"/>
      <c r="P90" s="2"/>
    </row>
    <row r="91" spans="1:30" ht="11.85" customHeight="1" x14ac:dyDescent="0.2">
      <c r="D91" s="2"/>
      <c r="F91" s="2"/>
      <c r="H91" s="2"/>
      <c r="J91" s="2"/>
      <c r="L91" s="2"/>
      <c r="N91" s="2"/>
      <c r="P91" s="2"/>
    </row>
    <row r="92" spans="1:30" ht="11.85" customHeight="1" x14ac:dyDescent="0.2">
      <c r="D92" s="2"/>
      <c r="F92" s="2"/>
      <c r="H92" s="2"/>
      <c r="J92" s="2"/>
      <c r="L92" s="2"/>
      <c r="N92" s="2"/>
      <c r="P92" s="2"/>
    </row>
    <row r="93" spans="1:30" ht="11.85" customHeight="1" x14ac:dyDescent="0.2">
      <c r="D93" s="2"/>
      <c r="F93" s="2"/>
      <c r="H93" s="2"/>
      <c r="J93" s="2"/>
      <c r="L93" s="2"/>
      <c r="N93" s="2"/>
      <c r="P93" s="2"/>
    </row>
    <row r="94" spans="1:30" ht="11.85" customHeight="1" x14ac:dyDescent="0.2">
      <c r="D94" s="2"/>
      <c r="F94" s="2"/>
      <c r="H94" s="2"/>
      <c r="J94" s="2"/>
      <c r="L94" s="2"/>
      <c r="N94" s="2"/>
      <c r="P94" s="2"/>
    </row>
    <row r="95" spans="1:30" ht="11.85" customHeight="1" x14ac:dyDescent="0.2">
      <c r="D95" s="2"/>
      <c r="F95" s="2"/>
      <c r="H95" s="2"/>
      <c r="J95" s="2"/>
      <c r="L95" s="2"/>
      <c r="N95" s="2"/>
      <c r="P95" s="2"/>
    </row>
    <row r="96" spans="1:30" ht="11.85" customHeight="1" x14ac:dyDescent="0.2">
      <c r="A96" s="1"/>
      <c r="B96" s="1"/>
      <c r="E96" s="2" t="str">
        <f>$E$24</f>
        <v>CITY OF BRADY</v>
      </c>
    </row>
    <row r="97" spans="1:27" ht="11.85" customHeight="1" x14ac:dyDescent="0.2">
      <c r="E97" s="2" t="str">
        <f>$E$25</f>
        <v>BUDGET REPORT</v>
      </c>
    </row>
    <row r="98" spans="1:27" ht="11.85" customHeight="1" x14ac:dyDescent="0.2">
      <c r="E98" s="2" t="str">
        <f>$E$26</f>
        <v>FISCAL YEAR 2021 - 2022</v>
      </c>
    </row>
    <row r="99" spans="1:27" ht="11.85" customHeight="1" x14ac:dyDescent="0.2">
      <c r="A99" s="3" t="s">
        <v>3</v>
      </c>
    </row>
    <row r="100" spans="1:27" ht="11.85" customHeight="1" x14ac:dyDescent="0.2"/>
    <row r="101" spans="1:27" ht="11.85" customHeight="1" x14ac:dyDescent="0.2">
      <c r="I101" s="61" t="str">
        <f>$I$29</f>
        <v>(----- 2020-2021 ------)</v>
      </c>
      <c r="J101" s="61"/>
      <c r="K101" s="61"/>
      <c r="L101" s="5"/>
      <c r="M101" s="61" t="str">
        <f>$M$29</f>
        <v>2021-2022</v>
      </c>
      <c r="N101" s="61"/>
      <c r="O101" s="61"/>
      <c r="P101" s="61"/>
      <c r="Q101" s="61"/>
    </row>
    <row r="102" spans="1:27" ht="11.85" customHeight="1" x14ac:dyDescent="0.2">
      <c r="C102" s="6" t="str">
        <f>$C$30</f>
        <v>2017-2018</v>
      </c>
      <c r="D102" s="5"/>
      <c r="E102" s="6" t="str">
        <f>$E$30</f>
        <v>2018-2019</v>
      </c>
      <c r="F102" s="5"/>
      <c r="G102" s="6" t="str">
        <f>$G$30</f>
        <v>2019-2020</v>
      </c>
      <c r="H102" s="5"/>
      <c r="I102" s="6" t="s">
        <v>9</v>
      </c>
      <c r="J102" s="5"/>
      <c r="K102" s="7" t="str">
        <f>+$K$30</f>
        <v>PROJECTED</v>
      </c>
      <c r="L102" s="5"/>
      <c r="M102" s="7" t="str">
        <f>$M$30</f>
        <v>2021-2022</v>
      </c>
      <c r="N102" s="5"/>
      <c r="O102" s="7" t="str">
        <f>$O$30</f>
        <v>2021-2022</v>
      </c>
      <c r="P102" s="5"/>
      <c r="Q102" s="7" t="str">
        <f>$Q$30</f>
        <v xml:space="preserve">APPROVED </v>
      </c>
    </row>
    <row r="103" spans="1:27" ht="11.85" customHeight="1" x14ac:dyDescent="0.2">
      <c r="A103" s="8"/>
      <c r="C103" s="9" t="s">
        <v>12</v>
      </c>
      <c r="D103" s="5"/>
      <c r="E103" s="9" t="s">
        <v>12</v>
      </c>
      <c r="F103" s="5"/>
      <c r="G103" s="9" t="s">
        <v>12</v>
      </c>
      <c r="H103" s="5"/>
      <c r="I103" s="9" t="s">
        <v>13</v>
      </c>
      <c r="J103" s="5"/>
      <c r="K103" s="10" t="s">
        <v>13</v>
      </c>
      <c r="L103" s="5"/>
      <c r="M103" s="10" t="str">
        <f>$M$31</f>
        <v>BASE</v>
      </c>
      <c r="N103" s="5"/>
      <c r="O103" s="10" t="str">
        <f>$O$31</f>
        <v>SUPPLEMENTAL</v>
      </c>
      <c r="P103" s="5"/>
      <c r="Q103" s="10" t="str">
        <f>$Q$31</f>
        <v>BUDGET</v>
      </c>
    </row>
    <row r="104" spans="1:27" ht="11.25" customHeight="1" x14ac:dyDescent="0.2">
      <c r="D104" s="2"/>
      <c r="F104" s="2"/>
      <c r="H104" s="2"/>
      <c r="J104" s="2"/>
      <c r="L104" s="2"/>
      <c r="N104" s="2"/>
      <c r="P104" s="2"/>
    </row>
    <row r="105" spans="1:27" ht="11.85" customHeight="1" x14ac:dyDescent="0.2">
      <c r="A105" s="11" t="s">
        <v>69</v>
      </c>
      <c r="D105" s="2"/>
      <c r="F105" s="2"/>
      <c r="H105" s="2"/>
      <c r="J105" s="2"/>
      <c r="L105" s="2"/>
      <c r="N105" s="2"/>
      <c r="P105" s="2"/>
    </row>
    <row r="106" spans="1:27" ht="11.85" customHeight="1" x14ac:dyDescent="0.2">
      <c r="A106" s="3" t="s">
        <v>70</v>
      </c>
      <c r="C106" s="2">
        <v>870.75</v>
      </c>
      <c r="D106" s="2"/>
      <c r="E106" s="2">
        <v>1325.08</v>
      </c>
      <c r="F106" s="2"/>
      <c r="G106" s="2">
        <v>641.39</v>
      </c>
      <c r="H106" s="2"/>
      <c r="I106" s="2">
        <v>800</v>
      </c>
      <c r="J106" s="2"/>
      <c r="K106" s="4">
        <v>800</v>
      </c>
      <c r="L106" s="2"/>
      <c r="M106" s="4">
        <v>500</v>
      </c>
      <c r="N106" s="2"/>
      <c r="O106" s="4">
        <v>0</v>
      </c>
      <c r="P106" s="2"/>
      <c r="Q106" s="4">
        <f t="shared" ref="Q106:Q113" si="2">M106+O106</f>
        <v>500</v>
      </c>
      <c r="AA106" s="39"/>
    </row>
    <row r="107" spans="1:27" ht="11.85" customHeight="1" x14ac:dyDescent="0.2">
      <c r="A107" s="3" t="s">
        <v>71</v>
      </c>
      <c r="C107" s="2">
        <v>13451.31</v>
      </c>
      <c r="D107" s="2"/>
      <c r="E107" s="2">
        <v>0</v>
      </c>
      <c r="F107" s="2"/>
      <c r="G107" s="2">
        <v>0</v>
      </c>
      <c r="H107" s="2"/>
      <c r="I107" s="2">
        <v>0</v>
      </c>
      <c r="J107" s="2"/>
      <c r="K107" s="4">
        <v>0</v>
      </c>
      <c r="L107" s="2"/>
      <c r="M107" s="4">
        <v>0</v>
      </c>
      <c r="N107" s="2"/>
      <c r="O107" s="4">
        <v>0</v>
      </c>
      <c r="P107" s="2"/>
      <c r="Q107" s="4">
        <f t="shared" si="2"/>
        <v>0</v>
      </c>
      <c r="AA107" s="39"/>
    </row>
    <row r="108" spans="1:27" ht="11.85" customHeight="1" x14ac:dyDescent="0.2">
      <c r="A108" s="3" t="s">
        <v>72</v>
      </c>
      <c r="C108" s="2">
        <v>0</v>
      </c>
      <c r="D108" s="2"/>
      <c r="E108" s="2">
        <v>0</v>
      </c>
      <c r="F108" s="2"/>
      <c r="G108" s="2">
        <v>9.39</v>
      </c>
      <c r="H108" s="2"/>
      <c r="I108" s="2">
        <v>0</v>
      </c>
      <c r="J108" s="2"/>
      <c r="K108" s="4">
        <v>0</v>
      </c>
      <c r="L108" s="2"/>
      <c r="M108" s="4">
        <v>0</v>
      </c>
      <c r="N108" s="2"/>
      <c r="O108" s="4">
        <v>0</v>
      </c>
      <c r="P108" s="2"/>
      <c r="Q108" s="4">
        <f t="shared" si="2"/>
        <v>0</v>
      </c>
      <c r="AA108" s="39"/>
    </row>
    <row r="109" spans="1:27" ht="11.85" customHeight="1" x14ac:dyDescent="0.2">
      <c r="A109" s="3" t="s">
        <v>73</v>
      </c>
      <c r="C109" s="2">
        <v>91586.69</v>
      </c>
      <c r="D109" s="2"/>
      <c r="E109" s="2">
        <v>73816.58</v>
      </c>
      <c r="F109" s="2"/>
      <c r="G109" s="2">
        <v>77840.06</v>
      </c>
      <c r="H109" s="2"/>
      <c r="I109" s="2">
        <v>80000</v>
      </c>
      <c r="J109" s="2"/>
      <c r="K109" s="4">
        <v>70000</v>
      </c>
      <c r="L109" s="2"/>
      <c r="M109" s="4">
        <v>70000</v>
      </c>
      <c r="N109" s="2"/>
      <c r="O109" s="4">
        <v>0</v>
      </c>
      <c r="P109" s="2"/>
      <c r="Q109" s="4">
        <f t="shared" si="2"/>
        <v>70000</v>
      </c>
    </row>
    <row r="110" spans="1:27" ht="11.85" customHeight="1" x14ac:dyDescent="0.2">
      <c r="A110" s="3" t="s">
        <v>74</v>
      </c>
      <c r="C110" s="2">
        <v>1306.74</v>
      </c>
      <c r="D110" s="2"/>
      <c r="E110" s="2">
        <v>0</v>
      </c>
      <c r="F110" s="2"/>
      <c r="G110" s="2">
        <v>461.7</v>
      </c>
      <c r="H110" s="2"/>
      <c r="I110" s="2">
        <v>0</v>
      </c>
      <c r="J110" s="2"/>
      <c r="K110" s="4">
        <v>0</v>
      </c>
      <c r="L110" s="2"/>
      <c r="M110" s="4">
        <v>0</v>
      </c>
      <c r="N110" s="2"/>
      <c r="O110" s="4">
        <v>0</v>
      </c>
      <c r="P110" s="2"/>
      <c r="Q110" s="4">
        <f t="shared" si="2"/>
        <v>0</v>
      </c>
    </row>
    <row r="111" spans="1:27" ht="11.85" customHeight="1" x14ac:dyDescent="0.2">
      <c r="A111" s="3" t="s">
        <v>75</v>
      </c>
      <c r="C111" s="2">
        <v>871.14</v>
      </c>
      <c r="D111" s="2"/>
      <c r="E111" s="2">
        <v>0</v>
      </c>
      <c r="F111" s="2"/>
      <c r="G111" s="2">
        <v>376.93</v>
      </c>
      <c r="H111" s="2"/>
      <c r="I111" s="2">
        <v>0</v>
      </c>
      <c r="J111" s="2"/>
      <c r="K111" s="4">
        <v>0</v>
      </c>
      <c r="L111" s="2"/>
      <c r="M111" s="4">
        <v>0</v>
      </c>
      <c r="N111" s="2"/>
      <c r="O111" s="4">
        <v>0</v>
      </c>
      <c r="P111" s="2"/>
      <c r="Q111" s="4">
        <f t="shared" si="2"/>
        <v>0</v>
      </c>
    </row>
    <row r="112" spans="1:27" ht="11.85" customHeight="1" x14ac:dyDescent="0.2">
      <c r="A112" s="3" t="s">
        <v>76</v>
      </c>
      <c r="C112" s="2">
        <v>0</v>
      </c>
      <c r="D112" s="2"/>
      <c r="E112" s="2">
        <v>0</v>
      </c>
      <c r="F112" s="2"/>
      <c r="G112" s="2">
        <v>471.12</v>
      </c>
      <c r="H112" s="2"/>
      <c r="I112" s="2">
        <v>0</v>
      </c>
      <c r="J112" s="2"/>
      <c r="K112" s="4">
        <v>0</v>
      </c>
      <c r="L112" s="2"/>
      <c r="M112" s="4">
        <v>0</v>
      </c>
      <c r="N112" s="2"/>
      <c r="O112" s="4">
        <v>0</v>
      </c>
      <c r="P112" s="2"/>
      <c r="Q112" s="4">
        <f t="shared" si="2"/>
        <v>0</v>
      </c>
    </row>
    <row r="113" spans="1:31" ht="11.85" customHeight="1" x14ac:dyDescent="0.2">
      <c r="A113" s="3" t="s">
        <v>77</v>
      </c>
      <c r="C113" s="12">
        <v>763.02</v>
      </c>
      <c r="D113" s="2"/>
      <c r="E113" s="12">
        <v>1388.09</v>
      </c>
      <c r="F113" s="2"/>
      <c r="G113" s="12">
        <v>2206.5300000000002</v>
      </c>
      <c r="H113" s="2"/>
      <c r="I113" s="12">
        <v>1000</v>
      </c>
      <c r="J113" s="2"/>
      <c r="K113" s="13">
        <v>1000</v>
      </c>
      <c r="L113" s="2"/>
      <c r="M113" s="13">
        <v>1000</v>
      </c>
      <c r="N113" s="2"/>
      <c r="O113" s="13">
        <v>0</v>
      </c>
      <c r="P113" s="2"/>
      <c r="Q113" s="13">
        <f t="shared" si="2"/>
        <v>1000</v>
      </c>
    </row>
    <row r="114" spans="1:31" ht="11.85" customHeight="1" x14ac:dyDescent="0.2">
      <c r="A114" s="3" t="s">
        <v>78</v>
      </c>
      <c r="C114" s="2">
        <f>SUM(C106:C113)</f>
        <v>108849.65000000001</v>
      </c>
      <c r="D114" s="2"/>
      <c r="E114" s="2">
        <f>SUM(E106:E113)</f>
        <v>76529.75</v>
      </c>
      <c r="F114" s="2"/>
      <c r="G114" s="2">
        <f>SUM(G106:G113)</f>
        <v>82007.119999999981</v>
      </c>
      <c r="H114" s="2"/>
      <c r="I114" s="2">
        <f>SUM(I106:I113)</f>
        <v>81800</v>
      </c>
      <c r="J114" s="2"/>
      <c r="K114" s="4">
        <f>SUM(K106:K113)</f>
        <v>71800</v>
      </c>
      <c r="L114" s="2"/>
      <c r="M114" s="4">
        <f>SUM(M106:M113)</f>
        <v>71500</v>
      </c>
      <c r="N114" s="2"/>
      <c r="O114" s="4">
        <f>SUM(O106:O111)</f>
        <v>0</v>
      </c>
      <c r="P114" s="2"/>
      <c r="Q114" s="4">
        <f>SUM(Q106:Q113)</f>
        <v>71500</v>
      </c>
      <c r="R114" s="39"/>
      <c r="T114" s="38"/>
    </row>
    <row r="115" spans="1:31" ht="11.85" customHeight="1" x14ac:dyDescent="0.2">
      <c r="D115" s="2"/>
      <c r="F115" s="2"/>
      <c r="H115" s="2"/>
      <c r="J115" s="2"/>
      <c r="L115" s="2"/>
      <c r="N115" s="2"/>
      <c r="P115" s="2"/>
    </row>
    <row r="116" spans="1:31" ht="11.85" customHeight="1" x14ac:dyDescent="0.2">
      <c r="A116" s="11" t="s">
        <v>79</v>
      </c>
      <c r="D116" s="2"/>
      <c r="F116" s="2"/>
      <c r="H116" s="2"/>
      <c r="J116" s="2"/>
      <c r="L116" s="2"/>
      <c r="N116" s="2"/>
      <c r="P116" s="2"/>
    </row>
    <row r="117" spans="1:31" ht="11.85" hidden="1" customHeight="1" x14ac:dyDescent="0.2">
      <c r="A117" s="3" t="s">
        <v>80</v>
      </c>
      <c r="C117" s="2">
        <v>0</v>
      </c>
      <c r="D117" s="2"/>
      <c r="E117" s="2">
        <v>0</v>
      </c>
      <c r="F117" s="2"/>
      <c r="G117" s="2">
        <v>0</v>
      </c>
      <c r="H117" s="2"/>
      <c r="I117" s="2">
        <v>0</v>
      </c>
      <c r="J117" s="2"/>
      <c r="K117" s="4">
        <v>0</v>
      </c>
      <c r="L117" s="2"/>
      <c r="M117" s="4">
        <v>0</v>
      </c>
      <c r="N117" s="2"/>
      <c r="O117" s="4">
        <v>0</v>
      </c>
      <c r="P117" s="2"/>
      <c r="Q117" s="4">
        <f>M117+O117</f>
        <v>0</v>
      </c>
      <c r="U117" s="39"/>
    </row>
    <row r="118" spans="1:31" ht="11.85" customHeight="1" x14ac:dyDescent="0.2">
      <c r="A118" s="3" t="s">
        <v>81</v>
      </c>
      <c r="C118" s="2">
        <v>0</v>
      </c>
      <c r="D118" s="2"/>
      <c r="E118" s="2">
        <v>513100.32</v>
      </c>
      <c r="F118" s="2"/>
      <c r="G118" s="2">
        <v>487992</v>
      </c>
      <c r="H118" s="2"/>
      <c r="I118" s="2">
        <v>517000</v>
      </c>
      <c r="J118" s="2"/>
      <c r="K118" s="4">
        <v>517000</v>
      </c>
      <c r="L118" s="2"/>
      <c r="M118" s="4">
        <v>522000</v>
      </c>
      <c r="N118" s="2"/>
      <c r="O118" s="4">
        <v>0</v>
      </c>
      <c r="P118" s="2"/>
      <c r="Q118" s="4">
        <f>M118+O118</f>
        <v>522000</v>
      </c>
      <c r="U118" s="39"/>
    </row>
    <row r="119" spans="1:31" ht="11.85" customHeight="1" x14ac:dyDescent="0.2">
      <c r="A119" s="3" t="s">
        <v>82</v>
      </c>
      <c r="C119" s="2">
        <v>0</v>
      </c>
      <c r="D119" s="2"/>
      <c r="E119" s="2">
        <v>0</v>
      </c>
      <c r="F119" s="2"/>
      <c r="G119" s="2">
        <v>38.200000000000003</v>
      </c>
      <c r="H119" s="2"/>
      <c r="I119" s="2">
        <v>0</v>
      </c>
      <c r="J119" s="2"/>
      <c r="K119" s="4">
        <v>0</v>
      </c>
      <c r="L119" s="2"/>
      <c r="M119" s="4">
        <v>0</v>
      </c>
      <c r="N119" s="2"/>
      <c r="O119" s="4">
        <v>0</v>
      </c>
      <c r="P119" s="2"/>
      <c r="Q119" s="4">
        <f>M119+O119</f>
        <v>0</v>
      </c>
      <c r="U119" s="39"/>
    </row>
    <row r="120" spans="1:31" ht="11.85" customHeight="1" x14ac:dyDescent="0.2">
      <c r="A120" s="3" t="s">
        <v>83</v>
      </c>
      <c r="C120" s="2">
        <v>11325</v>
      </c>
      <c r="D120" s="2"/>
      <c r="E120" s="2">
        <v>7375</v>
      </c>
      <c r="F120" s="2"/>
      <c r="G120" s="2">
        <v>5325</v>
      </c>
      <c r="H120" s="2"/>
      <c r="I120" s="2">
        <v>7000</v>
      </c>
      <c r="J120" s="2"/>
      <c r="K120" s="4">
        <v>7000</v>
      </c>
      <c r="L120" s="2"/>
      <c r="M120" s="4">
        <v>8000</v>
      </c>
      <c r="N120" s="2"/>
      <c r="O120" s="4">
        <v>0</v>
      </c>
      <c r="P120" s="2"/>
      <c r="Q120" s="4">
        <f t="shared" ref="Q120:Q127" si="3">M120+O120</f>
        <v>8000</v>
      </c>
      <c r="W120" s="39"/>
    </row>
    <row r="121" spans="1:31" ht="11.85" customHeight="1" x14ac:dyDescent="0.2">
      <c r="A121" s="3" t="s">
        <v>84</v>
      </c>
      <c r="C121" s="2">
        <v>885</v>
      </c>
      <c r="D121" s="2"/>
      <c r="E121" s="2">
        <v>842.5</v>
      </c>
      <c r="F121" s="2"/>
      <c r="G121" s="2">
        <v>1535</v>
      </c>
      <c r="H121" s="2"/>
      <c r="I121" s="2">
        <v>500</v>
      </c>
      <c r="J121" s="2"/>
      <c r="K121" s="4">
        <v>500</v>
      </c>
      <c r="L121" s="2"/>
      <c r="M121" s="4">
        <v>500</v>
      </c>
      <c r="N121" s="2"/>
      <c r="O121" s="4">
        <v>0</v>
      </c>
      <c r="P121" s="2"/>
      <c r="Q121" s="4">
        <f t="shared" si="3"/>
        <v>500</v>
      </c>
      <c r="W121" s="39"/>
    </row>
    <row r="122" spans="1:31" ht="11.85" customHeight="1" x14ac:dyDescent="0.2">
      <c r="A122" s="3" t="s">
        <v>85</v>
      </c>
      <c r="C122" s="2">
        <v>14799.25</v>
      </c>
      <c r="D122" s="2"/>
      <c r="E122" s="2">
        <v>12901.73</v>
      </c>
      <c r="F122" s="2"/>
      <c r="G122" s="2">
        <v>6564.37</v>
      </c>
      <c r="H122" s="2"/>
      <c r="I122" s="2">
        <v>13000</v>
      </c>
      <c r="J122" s="2"/>
      <c r="K122" s="4">
        <v>13000</v>
      </c>
      <c r="L122" s="2"/>
      <c r="M122" s="4">
        <v>10000</v>
      </c>
      <c r="N122" s="2"/>
      <c r="O122" s="4">
        <v>0</v>
      </c>
      <c r="P122" s="2"/>
      <c r="Q122" s="4">
        <f t="shared" si="3"/>
        <v>10000</v>
      </c>
      <c r="Y122" s="39"/>
    </row>
    <row r="123" spans="1:31" ht="11.85" customHeight="1" x14ac:dyDescent="0.2">
      <c r="A123" s="3" t="s">
        <v>86</v>
      </c>
      <c r="C123" s="2">
        <v>5</v>
      </c>
      <c r="D123" s="2"/>
      <c r="E123" s="2">
        <v>0</v>
      </c>
      <c r="F123" s="2"/>
      <c r="G123" s="2">
        <v>0</v>
      </c>
      <c r="H123" s="2"/>
      <c r="I123" s="2">
        <v>0</v>
      </c>
      <c r="J123" s="2"/>
      <c r="K123" s="4">
        <v>0</v>
      </c>
      <c r="L123" s="2"/>
      <c r="M123" s="4">
        <v>0</v>
      </c>
      <c r="N123" s="2"/>
      <c r="O123" s="4">
        <v>0</v>
      </c>
      <c r="P123" s="2"/>
      <c r="Q123" s="4">
        <f t="shared" si="3"/>
        <v>0</v>
      </c>
      <c r="Z123" s="39"/>
    </row>
    <row r="124" spans="1:31" ht="11.85" customHeight="1" x14ac:dyDescent="0.2">
      <c r="A124" s="3" t="s">
        <v>87</v>
      </c>
      <c r="C124" s="2">
        <v>18690</v>
      </c>
      <c r="D124" s="2"/>
      <c r="E124" s="2">
        <v>5293.33</v>
      </c>
      <c r="F124" s="2"/>
      <c r="G124" s="2">
        <v>6486.17</v>
      </c>
      <c r="H124" s="2"/>
      <c r="I124" s="2">
        <v>5000</v>
      </c>
      <c r="J124" s="2"/>
      <c r="K124" s="4">
        <v>5000</v>
      </c>
      <c r="L124" s="2"/>
      <c r="M124" s="4">
        <v>5000</v>
      </c>
      <c r="N124" s="2"/>
      <c r="O124" s="4">
        <v>0</v>
      </c>
      <c r="P124" s="2"/>
      <c r="Q124" s="4">
        <f t="shared" si="3"/>
        <v>5000</v>
      </c>
      <c r="AE124" s="39"/>
    </row>
    <row r="125" spans="1:31" ht="11.85" customHeight="1" x14ac:dyDescent="0.2">
      <c r="A125" s="3" t="s">
        <v>88</v>
      </c>
      <c r="C125" s="2">
        <v>532189.04</v>
      </c>
      <c r="D125" s="2"/>
      <c r="E125" s="2">
        <v>286526.92</v>
      </c>
      <c r="F125" s="2"/>
      <c r="G125" s="2">
        <v>303855.07</v>
      </c>
      <c r="H125" s="2"/>
      <c r="I125" s="2">
        <v>300000</v>
      </c>
      <c r="J125" s="2"/>
      <c r="K125" s="4">
        <v>300000</v>
      </c>
      <c r="L125" s="2"/>
      <c r="M125" s="4">
        <v>290000</v>
      </c>
      <c r="N125" s="2"/>
      <c r="O125" s="4">
        <v>0</v>
      </c>
      <c r="P125" s="2"/>
      <c r="Q125" s="4">
        <f t="shared" si="3"/>
        <v>290000</v>
      </c>
    </row>
    <row r="126" spans="1:31" ht="11.85" customHeight="1" x14ac:dyDescent="0.2">
      <c r="A126" s="3" t="s">
        <v>89</v>
      </c>
      <c r="C126" s="2">
        <v>5840</v>
      </c>
      <c r="D126" s="2"/>
      <c r="E126" s="2">
        <v>2475</v>
      </c>
      <c r="F126" s="2"/>
      <c r="G126" s="2">
        <v>1950</v>
      </c>
      <c r="H126" s="2"/>
      <c r="I126" s="2">
        <v>2000</v>
      </c>
      <c r="J126" s="2"/>
      <c r="K126" s="4">
        <v>2000</v>
      </c>
      <c r="L126" s="2"/>
      <c r="M126" s="4">
        <v>1500</v>
      </c>
      <c r="N126" s="2"/>
      <c r="O126" s="4">
        <v>0</v>
      </c>
      <c r="P126" s="2"/>
      <c r="Q126" s="4">
        <f t="shared" si="3"/>
        <v>1500</v>
      </c>
    </row>
    <row r="127" spans="1:31" ht="11.85" customHeight="1" x14ac:dyDescent="0.2">
      <c r="A127" s="3" t="s">
        <v>90</v>
      </c>
      <c r="C127" s="12">
        <v>2450</v>
      </c>
      <c r="D127" s="2"/>
      <c r="E127" s="12">
        <v>0</v>
      </c>
      <c r="F127" s="2"/>
      <c r="G127" s="12">
        <v>0</v>
      </c>
      <c r="H127" s="2"/>
      <c r="I127" s="12">
        <v>0</v>
      </c>
      <c r="J127" s="2"/>
      <c r="K127" s="13">
        <v>0</v>
      </c>
      <c r="L127" s="2"/>
      <c r="M127" s="13">
        <v>0</v>
      </c>
      <c r="N127" s="2"/>
      <c r="O127" s="13">
        <v>0</v>
      </c>
      <c r="P127" s="2"/>
      <c r="Q127" s="13">
        <f t="shared" si="3"/>
        <v>0</v>
      </c>
    </row>
    <row r="128" spans="1:31" ht="11.85" customHeight="1" x14ac:dyDescent="0.2">
      <c r="A128" s="3" t="s">
        <v>91</v>
      </c>
      <c r="C128" s="2">
        <f>SUM(C117:C127)</f>
        <v>586183.29</v>
      </c>
      <c r="D128" s="2"/>
      <c r="E128" s="2">
        <f>SUM(E117:E127)</f>
        <v>828514.8</v>
      </c>
      <c r="F128" s="2"/>
      <c r="G128" s="2">
        <f>SUM(G117:G127)</f>
        <v>813745.81</v>
      </c>
      <c r="H128" s="2"/>
      <c r="I128" s="2">
        <f>SUM(I117:I127)</f>
        <v>844500</v>
      </c>
      <c r="J128" s="2"/>
      <c r="K128" s="4">
        <f>SUM(K117:K127)</f>
        <v>844500</v>
      </c>
      <c r="L128" s="2"/>
      <c r="M128" s="4">
        <f>SUM(M117:M127)</f>
        <v>837000</v>
      </c>
      <c r="N128" s="2"/>
      <c r="O128" s="4">
        <f>SUM(O117:O127)</f>
        <v>0</v>
      </c>
      <c r="P128" s="2"/>
      <c r="Q128" s="4">
        <f>SUM(Q117:Q127)</f>
        <v>837000</v>
      </c>
      <c r="T128" s="38"/>
    </row>
    <row r="129" spans="1:22" ht="11.85" customHeight="1" x14ac:dyDescent="0.2">
      <c r="D129" s="2"/>
      <c r="F129" s="2"/>
      <c r="H129" s="2"/>
      <c r="J129" s="2"/>
      <c r="L129" s="2"/>
      <c r="N129" s="2"/>
      <c r="P129" s="2"/>
    </row>
    <row r="130" spans="1:22" ht="11.85" customHeight="1" x14ac:dyDescent="0.2">
      <c r="A130" s="11" t="s">
        <v>92</v>
      </c>
      <c r="D130" s="2"/>
      <c r="F130" s="2"/>
      <c r="H130" s="2"/>
      <c r="J130" s="2"/>
      <c r="L130" s="2"/>
      <c r="N130" s="2"/>
      <c r="P130" s="2"/>
    </row>
    <row r="131" spans="1:22" ht="11.85" customHeight="1" x14ac:dyDescent="0.2">
      <c r="A131" s="3" t="s">
        <v>93</v>
      </c>
      <c r="C131" s="2">
        <v>12795</v>
      </c>
      <c r="D131" s="2"/>
      <c r="E131" s="2">
        <v>11480</v>
      </c>
      <c r="F131" s="2"/>
      <c r="G131" s="2">
        <v>17245</v>
      </c>
      <c r="H131" s="2"/>
      <c r="I131" s="2">
        <v>14000</v>
      </c>
      <c r="J131" s="2"/>
      <c r="K131" s="4">
        <v>14000</v>
      </c>
      <c r="L131" s="2"/>
      <c r="M131" s="4">
        <v>10000</v>
      </c>
      <c r="N131" s="2"/>
      <c r="O131" s="4">
        <v>0</v>
      </c>
      <c r="P131" s="2"/>
      <c r="Q131" s="4">
        <f t="shared" ref="Q131:Q138" si="4">M131+O131</f>
        <v>10000</v>
      </c>
    </row>
    <row r="132" spans="1:22" ht="11.85" customHeight="1" x14ac:dyDescent="0.2">
      <c r="A132" s="3" t="s">
        <v>94</v>
      </c>
      <c r="C132" s="2">
        <v>9240</v>
      </c>
      <c r="D132" s="2"/>
      <c r="E132" s="2">
        <v>9240</v>
      </c>
      <c r="F132" s="2"/>
      <c r="G132" s="2">
        <v>9240</v>
      </c>
      <c r="H132" s="2"/>
      <c r="I132" s="2">
        <v>8000</v>
      </c>
      <c r="J132" s="2"/>
      <c r="K132" s="4">
        <v>8000</v>
      </c>
      <c r="L132" s="2"/>
      <c r="M132" s="4">
        <v>10000</v>
      </c>
      <c r="N132" s="2"/>
      <c r="O132" s="4">
        <v>0</v>
      </c>
      <c r="P132" s="2"/>
      <c r="Q132" s="4">
        <f t="shared" si="4"/>
        <v>10000</v>
      </c>
    </row>
    <row r="133" spans="1:22" ht="11.85" customHeight="1" x14ac:dyDescent="0.2">
      <c r="A133" s="3" t="s">
        <v>95</v>
      </c>
      <c r="C133" s="2">
        <v>7290.8</v>
      </c>
      <c r="D133" s="2"/>
      <c r="E133" s="2">
        <v>8420</v>
      </c>
      <c r="F133" s="2"/>
      <c r="G133" s="2">
        <v>7355</v>
      </c>
      <c r="H133" s="2"/>
      <c r="I133" s="2">
        <v>8000</v>
      </c>
      <c r="J133" s="2"/>
      <c r="K133" s="4">
        <v>8000</v>
      </c>
      <c r="L133" s="2"/>
      <c r="M133" s="4">
        <v>8000</v>
      </c>
      <c r="N133" s="2"/>
      <c r="O133" s="4">
        <v>0</v>
      </c>
      <c r="P133" s="2"/>
      <c r="Q133" s="4">
        <f t="shared" si="4"/>
        <v>8000</v>
      </c>
    </row>
    <row r="134" spans="1:22" ht="11.85" customHeight="1" x14ac:dyDescent="0.2">
      <c r="A134" s="3" t="s">
        <v>96</v>
      </c>
      <c r="C134" s="2">
        <v>550</v>
      </c>
      <c r="D134" s="2"/>
      <c r="E134" s="2">
        <v>600</v>
      </c>
      <c r="F134" s="2"/>
      <c r="G134" s="2">
        <v>600</v>
      </c>
      <c r="H134" s="2"/>
      <c r="I134" s="2">
        <v>0</v>
      </c>
      <c r="J134" s="2"/>
      <c r="K134" s="4">
        <v>0</v>
      </c>
      <c r="L134" s="2"/>
      <c r="M134" s="4">
        <v>0</v>
      </c>
      <c r="N134" s="2"/>
      <c r="O134" s="4">
        <v>0</v>
      </c>
      <c r="P134" s="2"/>
      <c r="Q134" s="4">
        <f t="shared" si="4"/>
        <v>0</v>
      </c>
    </row>
    <row r="135" spans="1:22" ht="11.85" customHeight="1" x14ac:dyDescent="0.2">
      <c r="A135" s="3" t="s">
        <v>97</v>
      </c>
      <c r="C135" s="2">
        <v>789.4</v>
      </c>
      <c r="D135" s="2"/>
      <c r="E135" s="2">
        <v>698.4</v>
      </c>
      <c r="F135" s="2"/>
      <c r="G135" s="2">
        <v>1115</v>
      </c>
      <c r="H135" s="2"/>
      <c r="I135" s="2">
        <v>0</v>
      </c>
      <c r="J135" s="2"/>
      <c r="K135" s="4">
        <v>0</v>
      </c>
      <c r="L135" s="2"/>
      <c r="M135" s="4">
        <v>0</v>
      </c>
      <c r="N135" s="2"/>
      <c r="O135" s="4">
        <v>0</v>
      </c>
      <c r="P135" s="2"/>
      <c r="Q135" s="4">
        <f t="shared" si="4"/>
        <v>0</v>
      </c>
    </row>
    <row r="136" spans="1:22" ht="11.85" customHeight="1" x14ac:dyDescent="0.2">
      <c r="A136" s="3" t="s">
        <v>98</v>
      </c>
      <c r="C136" s="2">
        <v>50816.2</v>
      </c>
      <c r="D136" s="2"/>
      <c r="E136" s="2">
        <v>61484.07</v>
      </c>
      <c r="F136" s="2"/>
      <c r="G136" s="2">
        <v>49853.05</v>
      </c>
      <c r="H136" s="2"/>
      <c r="I136" s="2">
        <v>55000</v>
      </c>
      <c r="J136" s="2"/>
      <c r="K136" s="4">
        <v>55000</v>
      </c>
      <c r="L136" s="2"/>
      <c r="M136" s="4">
        <v>50000</v>
      </c>
      <c r="N136" s="2"/>
      <c r="O136" s="4">
        <v>0</v>
      </c>
      <c r="P136" s="2"/>
      <c r="Q136" s="4">
        <f t="shared" si="4"/>
        <v>50000</v>
      </c>
    </row>
    <row r="137" spans="1:22" ht="11.85" customHeight="1" x14ac:dyDescent="0.2">
      <c r="A137" s="3" t="s">
        <v>99</v>
      </c>
      <c r="C137" s="2">
        <v>107091.13</v>
      </c>
      <c r="D137" s="2"/>
      <c r="E137" s="2">
        <v>82566.17</v>
      </c>
      <c r="F137" s="2"/>
      <c r="G137" s="2">
        <v>77867.14</v>
      </c>
      <c r="H137" s="2"/>
      <c r="I137" s="2">
        <v>95000</v>
      </c>
      <c r="J137" s="2"/>
      <c r="K137" s="4">
        <v>95000</v>
      </c>
      <c r="L137" s="2"/>
      <c r="M137" s="4">
        <v>80000</v>
      </c>
      <c r="N137" s="2"/>
      <c r="O137" s="4">
        <v>0</v>
      </c>
      <c r="P137" s="2"/>
      <c r="Q137" s="4">
        <f t="shared" si="4"/>
        <v>80000</v>
      </c>
    </row>
    <row r="138" spans="1:22" ht="11.85" customHeight="1" x14ac:dyDescent="0.2">
      <c r="A138" s="3" t="s">
        <v>100</v>
      </c>
      <c r="C138" s="12">
        <v>171083.62</v>
      </c>
      <c r="D138" s="2"/>
      <c r="E138" s="12">
        <v>141285.84</v>
      </c>
      <c r="F138" s="2"/>
      <c r="G138" s="12">
        <v>99209.13</v>
      </c>
      <c r="H138" s="2"/>
      <c r="I138" s="12">
        <v>150000</v>
      </c>
      <c r="J138" s="2"/>
      <c r="K138" s="13">
        <v>150000</v>
      </c>
      <c r="L138" s="2"/>
      <c r="M138" s="13">
        <v>100000</v>
      </c>
      <c r="N138" s="2"/>
      <c r="O138" s="13">
        <v>0</v>
      </c>
      <c r="P138" s="2"/>
      <c r="Q138" s="13">
        <f t="shared" si="4"/>
        <v>100000</v>
      </c>
      <c r="V138" s="42"/>
    </row>
    <row r="139" spans="1:22" ht="11.85" customHeight="1" x14ac:dyDescent="0.2">
      <c r="A139" s="3" t="s">
        <v>101</v>
      </c>
      <c r="C139" s="2">
        <f>SUM(C131:C138)</f>
        <v>359656.15</v>
      </c>
      <c r="D139" s="2"/>
      <c r="E139" s="2">
        <f>SUM(E131:E138)</f>
        <v>315774.48</v>
      </c>
      <c r="F139" s="2"/>
      <c r="G139" s="2">
        <f>SUM(G131:G138)</f>
        <v>262484.32</v>
      </c>
      <c r="H139" s="2"/>
      <c r="I139" s="2">
        <f>SUM(I131:I138)</f>
        <v>330000</v>
      </c>
      <c r="J139" s="2"/>
      <c r="K139" s="4">
        <f>SUM(K131:K138)</f>
        <v>330000</v>
      </c>
      <c r="L139" s="2"/>
      <c r="M139" s="4">
        <f>SUM(M131:M138)</f>
        <v>258000</v>
      </c>
      <c r="N139" s="2"/>
      <c r="O139" s="4">
        <f>SUM(O131:O138)</f>
        <v>0</v>
      </c>
      <c r="P139" s="2"/>
      <c r="Q139" s="4">
        <f>SUM(Q131:Q138)</f>
        <v>258000</v>
      </c>
      <c r="R139" s="37"/>
      <c r="T139" s="38"/>
    </row>
    <row r="141" spans="1:22" ht="11.85" customHeight="1" x14ac:dyDescent="0.2">
      <c r="A141" s="11" t="s">
        <v>102</v>
      </c>
      <c r="D141" s="2"/>
      <c r="F141" s="2"/>
      <c r="H141" s="2"/>
      <c r="J141" s="2"/>
      <c r="L141" s="2"/>
      <c r="N141" s="2"/>
      <c r="P141" s="2"/>
    </row>
    <row r="142" spans="1:22" ht="11.85" customHeight="1" x14ac:dyDescent="0.2">
      <c r="A142" s="3" t="s">
        <v>103</v>
      </c>
      <c r="C142" s="2">
        <v>1874</v>
      </c>
      <c r="D142" s="2"/>
      <c r="E142" s="2">
        <v>1707.5</v>
      </c>
      <c r="F142" s="2"/>
      <c r="G142" s="2">
        <v>1879.5</v>
      </c>
      <c r="H142" s="2"/>
      <c r="I142" s="2">
        <v>1500</v>
      </c>
      <c r="J142" s="2"/>
      <c r="K142" s="4">
        <v>1500</v>
      </c>
      <c r="L142" s="2"/>
      <c r="M142" s="4">
        <v>1500</v>
      </c>
      <c r="N142" s="2"/>
      <c r="O142" s="4">
        <v>0</v>
      </c>
      <c r="P142" s="2"/>
      <c r="Q142" s="4">
        <f t="shared" ref="Q142:Q153" si="5">M142+O142</f>
        <v>1500</v>
      </c>
    </row>
    <row r="143" spans="1:22" ht="11.85" customHeight="1" x14ac:dyDescent="0.2">
      <c r="A143" s="3" t="s">
        <v>104</v>
      </c>
      <c r="C143" s="2">
        <v>14217.5</v>
      </c>
      <c r="D143" s="2"/>
      <c r="E143" s="2">
        <v>13570.5</v>
      </c>
      <c r="F143" s="2"/>
      <c r="G143" s="2">
        <v>14150</v>
      </c>
      <c r="H143" s="2"/>
      <c r="I143" s="2">
        <v>14000</v>
      </c>
      <c r="J143" s="2"/>
      <c r="K143" s="4">
        <v>14000</v>
      </c>
      <c r="L143" s="2"/>
      <c r="M143" s="4">
        <v>14000</v>
      </c>
      <c r="N143" s="2"/>
      <c r="O143" s="4">
        <v>0</v>
      </c>
      <c r="P143" s="2"/>
      <c r="Q143" s="4">
        <f t="shared" si="5"/>
        <v>14000</v>
      </c>
    </row>
    <row r="144" spans="1:22" ht="11.85" customHeight="1" x14ac:dyDescent="0.2">
      <c r="A144" s="3" t="s">
        <v>105</v>
      </c>
      <c r="C144" s="2">
        <v>12981.25</v>
      </c>
      <c r="D144" s="2"/>
      <c r="E144" s="2">
        <v>14892.5</v>
      </c>
      <c r="F144" s="2"/>
      <c r="G144" s="2">
        <v>21425</v>
      </c>
      <c r="H144" s="2"/>
      <c r="I144" s="2">
        <v>12000</v>
      </c>
      <c r="J144" s="2"/>
      <c r="K144" s="4">
        <v>12000</v>
      </c>
      <c r="L144" s="2"/>
      <c r="M144" s="4">
        <v>17000</v>
      </c>
      <c r="N144" s="2"/>
      <c r="O144" s="4">
        <v>0</v>
      </c>
      <c r="P144" s="2"/>
      <c r="Q144" s="4">
        <f t="shared" si="5"/>
        <v>17000</v>
      </c>
    </row>
    <row r="145" spans="1:24" ht="11.85" customHeight="1" x14ac:dyDescent="0.2">
      <c r="A145" s="3" t="s">
        <v>106</v>
      </c>
      <c r="C145" s="2">
        <v>25</v>
      </c>
      <c r="D145" s="2"/>
      <c r="E145" s="2">
        <v>125</v>
      </c>
      <c r="F145" s="2"/>
      <c r="G145" s="2">
        <v>0</v>
      </c>
      <c r="H145" s="2"/>
      <c r="I145" s="2">
        <v>0</v>
      </c>
      <c r="J145" s="2"/>
      <c r="K145" s="4">
        <v>0</v>
      </c>
      <c r="L145" s="2"/>
      <c r="M145" s="4">
        <v>0</v>
      </c>
      <c r="N145" s="2"/>
      <c r="O145" s="4">
        <v>0</v>
      </c>
      <c r="P145" s="2"/>
      <c r="Q145" s="4">
        <f t="shared" si="5"/>
        <v>0</v>
      </c>
    </row>
    <row r="146" spans="1:24" ht="11.85" customHeight="1" x14ac:dyDescent="0.2">
      <c r="A146" s="3" t="s">
        <v>107</v>
      </c>
      <c r="C146" s="2">
        <v>18881.47</v>
      </c>
      <c r="D146" s="2"/>
      <c r="E146" s="2">
        <v>19661.669999999998</v>
      </c>
      <c r="F146" s="2"/>
      <c r="G146" s="2">
        <v>23551</v>
      </c>
      <c r="H146" s="2"/>
      <c r="I146" s="2">
        <v>18000</v>
      </c>
      <c r="J146" s="2"/>
      <c r="K146" s="4">
        <v>18000</v>
      </c>
      <c r="L146" s="2"/>
      <c r="M146" s="4">
        <v>20000</v>
      </c>
      <c r="N146" s="2"/>
      <c r="O146" s="4">
        <v>0</v>
      </c>
      <c r="P146" s="2"/>
      <c r="Q146" s="4">
        <f t="shared" si="5"/>
        <v>20000</v>
      </c>
    </row>
    <row r="147" spans="1:24" ht="11.85" customHeight="1" x14ac:dyDescent="0.2">
      <c r="A147" s="3" t="s">
        <v>108</v>
      </c>
      <c r="C147" s="2">
        <v>32309.42</v>
      </c>
      <c r="D147" s="2"/>
      <c r="E147" s="2">
        <v>30035</v>
      </c>
      <c r="F147" s="2"/>
      <c r="G147" s="2">
        <v>32342.94</v>
      </c>
      <c r="H147" s="2"/>
      <c r="I147" s="2">
        <v>28000</v>
      </c>
      <c r="J147" s="2"/>
      <c r="K147" s="4">
        <v>28000</v>
      </c>
      <c r="L147" s="2"/>
      <c r="M147" s="4">
        <v>30000</v>
      </c>
      <c r="N147" s="2"/>
      <c r="O147" s="4">
        <v>0</v>
      </c>
      <c r="P147" s="2"/>
      <c r="Q147" s="4">
        <f t="shared" si="5"/>
        <v>30000</v>
      </c>
    </row>
    <row r="148" spans="1:24" ht="11.85" customHeight="1" x14ac:dyDescent="0.2">
      <c r="A148" s="3" t="s">
        <v>109</v>
      </c>
      <c r="C148" s="2">
        <v>197</v>
      </c>
      <c r="D148" s="2"/>
      <c r="E148" s="2">
        <v>312.5</v>
      </c>
      <c r="F148" s="2"/>
      <c r="G148" s="2">
        <v>460</v>
      </c>
      <c r="H148" s="2"/>
      <c r="I148" s="2">
        <v>100</v>
      </c>
      <c r="J148" s="2"/>
      <c r="K148" s="4">
        <v>100</v>
      </c>
      <c r="L148" s="2"/>
      <c r="M148" s="4">
        <v>300</v>
      </c>
      <c r="N148" s="2"/>
      <c r="O148" s="4">
        <v>0</v>
      </c>
      <c r="P148" s="2"/>
      <c r="Q148" s="4">
        <f t="shared" si="5"/>
        <v>300</v>
      </c>
    </row>
    <row r="149" spans="1:24" ht="11.85" customHeight="1" x14ac:dyDescent="0.2">
      <c r="A149" s="3" t="s">
        <v>110</v>
      </c>
      <c r="C149" s="2">
        <v>5573.2</v>
      </c>
      <c r="D149" s="2"/>
      <c r="E149" s="2">
        <v>8780.83</v>
      </c>
      <c r="F149" s="2"/>
      <c r="G149" s="2">
        <v>8068.73</v>
      </c>
      <c r="H149" s="2"/>
      <c r="I149" s="2">
        <v>5000</v>
      </c>
      <c r="J149" s="2"/>
      <c r="K149" s="4">
        <v>5000</v>
      </c>
      <c r="L149" s="2"/>
      <c r="M149" s="4">
        <v>8000</v>
      </c>
      <c r="N149" s="2"/>
      <c r="O149" s="4">
        <v>0</v>
      </c>
      <c r="P149" s="2"/>
      <c r="Q149" s="4">
        <f t="shared" si="5"/>
        <v>8000</v>
      </c>
    </row>
    <row r="150" spans="1:24" ht="11.85" customHeight="1" x14ac:dyDescent="0.2">
      <c r="A150" s="3" t="s">
        <v>111</v>
      </c>
      <c r="C150" s="2">
        <v>3768.17</v>
      </c>
      <c r="D150" s="2"/>
      <c r="E150" s="2">
        <v>1961.86</v>
      </c>
      <c r="F150" s="2"/>
      <c r="G150" s="2">
        <v>1919.02</v>
      </c>
      <c r="H150" s="2"/>
      <c r="I150" s="2">
        <v>2000</v>
      </c>
      <c r="J150" s="2"/>
      <c r="K150" s="4">
        <v>2000</v>
      </c>
      <c r="L150" s="2"/>
      <c r="M150" s="4">
        <v>2000</v>
      </c>
      <c r="N150" s="2"/>
      <c r="O150" s="4">
        <v>0</v>
      </c>
      <c r="P150" s="2"/>
      <c r="Q150" s="4">
        <f t="shared" si="5"/>
        <v>2000</v>
      </c>
    </row>
    <row r="151" spans="1:24" ht="11.85" customHeight="1" x14ac:dyDescent="0.2">
      <c r="A151" s="3" t="s">
        <v>112</v>
      </c>
      <c r="C151" s="2">
        <v>3556.72</v>
      </c>
      <c r="D151" s="2"/>
      <c r="E151" s="2">
        <v>49</v>
      </c>
      <c r="F151" s="2"/>
      <c r="G151" s="2">
        <v>10.49</v>
      </c>
      <c r="H151" s="2"/>
      <c r="I151" s="2">
        <v>0</v>
      </c>
      <c r="J151" s="2"/>
      <c r="K151" s="4">
        <v>0</v>
      </c>
      <c r="L151" s="2"/>
      <c r="M151" s="4">
        <v>0</v>
      </c>
      <c r="N151" s="2"/>
      <c r="O151" s="4">
        <v>0</v>
      </c>
      <c r="P151" s="2"/>
      <c r="Q151" s="4">
        <f>M151+O151</f>
        <v>0</v>
      </c>
    </row>
    <row r="152" spans="1:24" ht="11.85" customHeight="1" x14ac:dyDescent="0.2">
      <c r="A152" s="3" t="s">
        <v>113</v>
      </c>
      <c r="C152" s="2">
        <v>35.21</v>
      </c>
      <c r="D152" s="2"/>
      <c r="E152" s="2">
        <v>0</v>
      </c>
      <c r="F152" s="2"/>
      <c r="G152" s="2">
        <v>0</v>
      </c>
      <c r="H152" s="2"/>
      <c r="I152" s="2">
        <v>0</v>
      </c>
      <c r="J152" s="2"/>
      <c r="K152" s="4">
        <v>0</v>
      </c>
      <c r="L152" s="2"/>
      <c r="M152" s="4">
        <v>0</v>
      </c>
      <c r="N152" s="2"/>
      <c r="O152" s="4">
        <v>0</v>
      </c>
      <c r="P152" s="2"/>
      <c r="Q152" s="4">
        <f>M152+O152</f>
        <v>0</v>
      </c>
    </row>
    <row r="153" spans="1:24" ht="11.85" customHeight="1" x14ac:dyDescent="0.2">
      <c r="A153" s="3" t="s">
        <v>114</v>
      </c>
      <c r="C153" s="12">
        <v>0</v>
      </c>
      <c r="D153" s="2"/>
      <c r="E153" s="12">
        <v>4</v>
      </c>
      <c r="F153" s="2"/>
      <c r="G153" s="12">
        <v>28</v>
      </c>
      <c r="H153" s="2"/>
      <c r="I153" s="12">
        <v>0</v>
      </c>
      <c r="J153" s="2"/>
      <c r="K153" s="13">
        <v>0</v>
      </c>
      <c r="L153" s="2"/>
      <c r="M153" s="13">
        <v>0</v>
      </c>
      <c r="N153" s="2"/>
      <c r="O153" s="13">
        <v>0</v>
      </c>
      <c r="P153" s="2"/>
      <c r="Q153" s="13">
        <f t="shared" si="5"/>
        <v>0</v>
      </c>
    </row>
    <row r="154" spans="1:24" ht="11.85" customHeight="1" x14ac:dyDescent="0.2">
      <c r="A154" s="3" t="s">
        <v>115</v>
      </c>
      <c r="C154" s="2">
        <f>SUM(C142:C153)</f>
        <v>93418.94</v>
      </c>
      <c r="D154" s="2"/>
      <c r="E154" s="2">
        <f>SUM(E142:E153)</f>
        <v>91100.36</v>
      </c>
      <c r="F154" s="2"/>
      <c r="G154" s="2">
        <f>SUM(G142:G153)</f>
        <v>103834.68000000001</v>
      </c>
      <c r="H154" s="2"/>
      <c r="I154" s="2">
        <f>SUM(I142:I153)</f>
        <v>80600</v>
      </c>
      <c r="J154" s="2"/>
      <c r="K154" s="4">
        <f>SUM(K142:K153)</f>
        <v>80600</v>
      </c>
      <c r="L154" s="2"/>
      <c r="M154" s="4">
        <f>SUM(M142:M153)</f>
        <v>92800</v>
      </c>
      <c r="N154" s="2"/>
      <c r="O154" s="4">
        <f>SUM(O142:O153)</f>
        <v>0</v>
      </c>
      <c r="P154" s="2"/>
      <c r="Q154" s="4">
        <f>SUM(Q142:Q153)</f>
        <v>92800</v>
      </c>
      <c r="T154" s="38"/>
      <c r="X154" s="39"/>
    </row>
    <row r="155" spans="1:24" ht="11.85" customHeight="1" x14ac:dyDescent="0.2">
      <c r="D155" s="2"/>
      <c r="F155" s="2"/>
      <c r="H155" s="2"/>
      <c r="J155" s="2"/>
      <c r="L155" s="2"/>
      <c r="N155" s="2"/>
      <c r="P155" s="2"/>
    </row>
    <row r="156" spans="1:24" ht="11.85" customHeight="1" x14ac:dyDescent="0.2">
      <c r="D156" s="2"/>
      <c r="F156" s="2"/>
      <c r="H156" s="2"/>
      <c r="J156" s="2"/>
      <c r="L156" s="2"/>
      <c r="N156" s="2"/>
      <c r="P156" s="2"/>
    </row>
    <row r="157" spans="1:24" ht="11.85" customHeight="1" x14ac:dyDescent="0.2">
      <c r="D157" s="2"/>
      <c r="F157" s="2"/>
      <c r="H157" s="2"/>
      <c r="J157" s="2"/>
      <c r="L157" s="2"/>
      <c r="N157" s="2"/>
      <c r="P157" s="2"/>
    </row>
    <row r="158" spans="1:24" ht="11.85" customHeight="1" x14ac:dyDescent="0.2">
      <c r="D158" s="2"/>
      <c r="F158" s="2"/>
      <c r="H158" s="2"/>
      <c r="J158" s="2"/>
      <c r="L158" s="2"/>
      <c r="N158" s="2"/>
      <c r="P158" s="2"/>
    </row>
    <row r="159" spans="1:24" ht="11.85" customHeight="1" x14ac:dyDescent="0.2">
      <c r="D159" s="2"/>
      <c r="F159" s="2"/>
      <c r="H159" s="2"/>
      <c r="J159" s="2"/>
      <c r="L159" s="2"/>
      <c r="N159" s="2"/>
      <c r="P159" s="2"/>
    </row>
    <row r="160" spans="1:24" ht="11.85" customHeight="1" x14ac:dyDescent="0.2">
      <c r="D160" s="2"/>
      <c r="F160" s="2"/>
      <c r="H160" s="2"/>
      <c r="J160" s="2"/>
      <c r="L160" s="2"/>
      <c r="N160" s="2"/>
      <c r="P160" s="2"/>
    </row>
    <row r="161" spans="1:17" ht="11.85" customHeight="1" x14ac:dyDescent="0.2">
      <c r="D161" s="2"/>
      <c r="F161" s="2"/>
      <c r="H161" s="2"/>
      <c r="J161" s="2"/>
      <c r="L161" s="2"/>
      <c r="N161" s="2"/>
      <c r="P161" s="2"/>
    </row>
    <row r="162" spans="1:17" ht="11.85" customHeight="1" x14ac:dyDescent="0.2">
      <c r="D162" s="2"/>
      <c r="F162" s="2"/>
      <c r="H162" s="2"/>
      <c r="J162" s="2"/>
      <c r="L162" s="2"/>
      <c r="N162" s="2"/>
      <c r="P162" s="2"/>
    </row>
    <row r="163" spans="1:17" ht="11.85" customHeight="1" x14ac:dyDescent="0.2">
      <c r="D163" s="2"/>
      <c r="F163" s="2"/>
      <c r="H163" s="2"/>
      <c r="J163" s="2"/>
      <c r="L163" s="2"/>
      <c r="N163" s="2"/>
      <c r="P163" s="2"/>
    </row>
    <row r="164" spans="1:17" ht="12" customHeight="1" x14ac:dyDescent="0.2">
      <c r="D164" s="2"/>
      <c r="F164" s="2"/>
      <c r="H164" s="2"/>
      <c r="J164" s="2"/>
      <c r="L164" s="2"/>
      <c r="N164" s="2"/>
      <c r="P164" s="2"/>
    </row>
    <row r="165" spans="1:17" ht="11.85" customHeight="1" x14ac:dyDescent="0.2">
      <c r="A165" s="1"/>
      <c r="B165" s="1"/>
      <c r="E165" s="2" t="str">
        <f>$E$24</f>
        <v>CITY OF BRADY</v>
      </c>
    </row>
    <row r="166" spans="1:17" ht="11.85" customHeight="1" x14ac:dyDescent="0.2">
      <c r="E166" s="2" t="str">
        <f>$E$25</f>
        <v>BUDGET REPORT</v>
      </c>
    </row>
    <row r="167" spans="1:17" ht="11.85" customHeight="1" x14ac:dyDescent="0.2">
      <c r="E167" s="2" t="str">
        <f>$E$26</f>
        <v>FISCAL YEAR 2021 - 2022</v>
      </c>
    </row>
    <row r="168" spans="1:17" ht="11.85" customHeight="1" x14ac:dyDescent="0.2">
      <c r="A168" s="3" t="s">
        <v>3</v>
      </c>
    </row>
    <row r="169" spans="1:17" ht="11.85" customHeight="1" x14ac:dyDescent="0.2"/>
    <row r="170" spans="1:17" ht="11.85" customHeight="1" x14ac:dyDescent="0.2">
      <c r="I170" s="61" t="str">
        <f>+I101</f>
        <v>(----- 2020-2021 ------)</v>
      </c>
      <c r="J170" s="61"/>
      <c r="K170" s="61"/>
      <c r="L170" s="5"/>
      <c r="M170" s="61" t="str">
        <f>$M$29</f>
        <v>2021-2022</v>
      </c>
      <c r="N170" s="61"/>
      <c r="O170" s="61"/>
      <c r="P170" s="61"/>
      <c r="Q170" s="61"/>
    </row>
    <row r="171" spans="1:17" ht="11.85" customHeight="1" x14ac:dyDescent="0.2">
      <c r="C171" s="6" t="str">
        <f>$C$30</f>
        <v>2017-2018</v>
      </c>
      <c r="D171" s="5"/>
      <c r="E171" s="6" t="str">
        <f>$E$30</f>
        <v>2018-2019</v>
      </c>
      <c r="F171" s="5"/>
      <c r="G171" s="6" t="str">
        <f>$G$30</f>
        <v>2019-2020</v>
      </c>
      <c r="H171" s="5"/>
      <c r="I171" s="6" t="s">
        <v>9</v>
      </c>
      <c r="J171" s="5"/>
      <c r="K171" s="7" t="str">
        <f>+$K$30</f>
        <v>PROJECTED</v>
      </c>
      <c r="L171" s="5"/>
      <c r="M171" s="7" t="str">
        <f>$M$30</f>
        <v>2021-2022</v>
      </c>
      <c r="N171" s="5"/>
      <c r="O171" s="7" t="str">
        <f>$O$30</f>
        <v>2021-2022</v>
      </c>
      <c r="P171" s="5"/>
      <c r="Q171" s="7" t="str">
        <f>$Q$30</f>
        <v xml:space="preserve">APPROVED </v>
      </c>
    </row>
    <row r="172" spans="1:17" ht="11.85" customHeight="1" x14ac:dyDescent="0.2">
      <c r="A172" s="8"/>
      <c r="C172" s="9" t="s">
        <v>12</v>
      </c>
      <c r="D172" s="5"/>
      <c r="E172" s="9" t="s">
        <v>12</v>
      </c>
      <c r="F172" s="5"/>
      <c r="G172" s="9" t="s">
        <v>12</v>
      </c>
      <c r="H172" s="5"/>
      <c r="I172" s="9" t="s">
        <v>13</v>
      </c>
      <c r="J172" s="5"/>
      <c r="K172" s="10" t="s">
        <v>13</v>
      </c>
      <c r="L172" s="5"/>
      <c r="M172" s="10" t="str">
        <f>$M$31</f>
        <v>BASE</v>
      </c>
      <c r="N172" s="5"/>
      <c r="O172" s="10" t="str">
        <f>$O$31</f>
        <v>SUPPLEMENTAL</v>
      </c>
      <c r="P172" s="5"/>
      <c r="Q172" s="10" t="str">
        <f>$Q$31</f>
        <v>BUDGET</v>
      </c>
    </row>
    <row r="173" spans="1:17" ht="11.85" customHeight="1" x14ac:dyDescent="0.2">
      <c r="D173" s="2"/>
      <c r="F173" s="2"/>
      <c r="H173" s="2"/>
      <c r="J173" s="2"/>
      <c r="L173" s="2"/>
      <c r="N173" s="2"/>
      <c r="P173" s="2"/>
    </row>
    <row r="174" spans="1:17" ht="11.85" customHeight="1" x14ac:dyDescent="0.2">
      <c r="A174" s="11" t="s">
        <v>116</v>
      </c>
      <c r="D174" s="2"/>
      <c r="F174" s="2"/>
      <c r="H174" s="2"/>
      <c r="J174" s="2"/>
      <c r="L174" s="2"/>
      <c r="N174" s="2"/>
      <c r="P174" s="2"/>
    </row>
    <row r="175" spans="1:17" ht="11.85" customHeight="1" x14ac:dyDescent="0.2">
      <c r="A175" s="3" t="s">
        <v>117</v>
      </c>
      <c r="C175" s="2">
        <v>50.25</v>
      </c>
      <c r="D175" s="2"/>
      <c r="E175" s="2">
        <v>0</v>
      </c>
      <c r="F175" s="2"/>
      <c r="G175" s="2">
        <v>0</v>
      </c>
      <c r="H175" s="2"/>
      <c r="I175" s="2">
        <v>0</v>
      </c>
      <c r="J175" s="2"/>
      <c r="K175" s="4">
        <v>0</v>
      </c>
      <c r="L175" s="2"/>
      <c r="M175" s="4">
        <v>0</v>
      </c>
      <c r="N175" s="2"/>
      <c r="O175" s="4">
        <v>0</v>
      </c>
      <c r="P175" s="2"/>
      <c r="Q175" s="4">
        <f t="shared" ref="Q175:Q194" si="6">M175+O175</f>
        <v>0</v>
      </c>
    </row>
    <row r="176" spans="1:17" ht="11.85" customHeight="1" x14ac:dyDescent="0.2">
      <c r="A176" s="3" t="s">
        <v>118</v>
      </c>
      <c r="C176" s="2">
        <v>2070</v>
      </c>
      <c r="D176" s="2"/>
      <c r="E176" s="2">
        <v>1845</v>
      </c>
      <c r="F176" s="2"/>
      <c r="G176" s="2">
        <v>3065</v>
      </c>
      <c r="H176" s="2"/>
      <c r="I176" s="2">
        <v>1500</v>
      </c>
      <c r="J176" s="2"/>
      <c r="K176" s="4">
        <v>1500</v>
      </c>
      <c r="L176" s="2"/>
      <c r="M176" s="4">
        <v>2000</v>
      </c>
      <c r="N176" s="2"/>
      <c r="O176" s="4">
        <v>0</v>
      </c>
      <c r="P176" s="2"/>
      <c r="Q176" s="4">
        <f t="shared" si="6"/>
        <v>2000</v>
      </c>
    </row>
    <row r="177" spans="1:17" ht="11.85" customHeight="1" x14ac:dyDescent="0.2">
      <c r="A177" s="3" t="s">
        <v>119</v>
      </c>
      <c r="C177" s="2">
        <v>1200</v>
      </c>
      <c r="D177" s="2"/>
      <c r="E177" s="2">
        <v>1550</v>
      </c>
      <c r="F177" s="2"/>
      <c r="G177" s="2">
        <v>850</v>
      </c>
      <c r="H177" s="2"/>
      <c r="I177" s="2">
        <v>1000</v>
      </c>
      <c r="J177" s="2"/>
      <c r="K177" s="4">
        <v>1000</v>
      </c>
      <c r="L177" s="2"/>
      <c r="M177" s="4">
        <v>500</v>
      </c>
      <c r="N177" s="2"/>
      <c r="O177" s="4">
        <v>0</v>
      </c>
      <c r="P177" s="2"/>
      <c r="Q177" s="4">
        <f t="shared" si="6"/>
        <v>500</v>
      </c>
    </row>
    <row r="178" spans="1:17" ht="11.85" customHeight="1" x14ac:dyDescent="0.2">
      <c r="A178" s="3" t="s">
        <v>120</v>
      </c>
      <c r="C178" s="2">
        <v>18250</v>
      </c>
      <c r="D178" s="2"/>
      <c r="E178" s="2">
        <v>18880</v>
      </c>
      <c r="F178" s="2"/>
      <c r="G178" s="2">
        <v>24675</v>
      </c>
      <c r="H178" s="2"/>
      <c r="I178" s="2">
        <v>16000</v>
      </c>
      <c r="J178" s="2"/>
      <c r="K178" s="4">
        <v>16000</v>
      </c>
      <c r="L178" s="2"/>
      <c r="M178" s="4">
        <v>20000</v>
      </c>
      <c r="N178" s="2"/>
      <c r="O178" s="4">
        <v>0</v>
      </c>
      <c r="P178" s="2"/>
      <c r="Q178" s="4">
        <f t="shared" si="6"/>
        <v>20000</v>
      </c>
    </row>
    <row r="179" spans="1:17" ht="11.85" customHeight="1" x14ac:dyDescent="0.2">
      <c r="A179" s="3" t="s">
        <v>121</v>
      </c>
      <c r="C179" s="2">
        <v>13925.5</v>
      </c>
      <c r="D179" s="2"/>
      <c r="E179" s="2">
        <v>12750</v>
      </c>
      <c r="F179" s="2"/>
      <c r="G179" s="2">
        <v>15215</v>
      </c>
      <c r="H179" s="2"/>
      <c r="I179" s="2">
        <v>12000</v>
      </c>
      <c r="J179" s="2"/>
      <c r="K179" s="4">
        <v>12000</v>
      </c>
      <c r="L179" s="2"/>
      <c r="M179" s="4">
        <v>14000</v>
      </c>
      <c r="N179" s="2"/>
      <c r="O179" s="4">
        <v>0</v>
      </c>
      <c r="P179" s="2"/>
      <c r="Q179" s="4">
        <f t="shared" si="6"/>
        <v>14000</v>
      </c>
    </row>
    <row r="180" spans="1:17" ht="11.85" customHeight="1" x14ac:dyDescent="0.2">
      <c r="A180" s="3" t="s">
        <v>122</v>
      </c>
      <c r="C180" s="2">
        <v>26454.97</v>
      </c>
      <c r="D180" s="2"/>
      <c r="E180" s="2">
        <v>30895</v>
      </c>
      <c r="F180" s="2"/>
      <c r="G180" s="2">
        <v>52315</v>
      </c>
      <c r="H180" s="2"/>
      <c r="I180" s="2">
        <v>30000</v>
      </c>
      <c r="J180" s="2"/>
      <c r="K180" s="4">
        <v>30000</v>
      </c>
      <c r="L180" s="2"/>
      <c r="M180" s="4">
        <v>45000</v>
      </c>
      <c r="N180" s="2"/>
      <c r="O180" s="4">
        <v>0</v>
      </c>
      <c r="P180" s="2"/>
      <c r="Q180" s="4">
        <f t="shared" si="6"/>
        <v>45000</v>
      </c>
    </row>
    <row r="181" spans="1:17" ht="11.85" customHeight="1" x14ac:dyDescent="0.2">
      <c r="A181" s="3" t="s">
        <v>123</v>
      </c>
      <c r="C181" s="2">
        <v>81030.179999999993</v>
      </c>
      <c r="D181" s="2"/>
      <c r="E181" s="2">
        <v>46415</v>
      </c>
      <c r="F181" s="2"/>
      <c r="G181" s="2">
        <v>77340</v>
      </c>
      <c r="H181" s="2"/>
      <c r="I181" s="2">
        <v>50000</v>
      </c>
      <c r="J181" s="2"/>
      <c r="K181" s="4">
        <v>50000</v>
      </c>
      <c r="L181" s="2"/>
      <c r="M181" s="4">
        <v>50000</v>
      </c>
      <c r="N181" s="2"/>
      <c r="O181" s="4">
        <v>0</v>
      </c>
      <c r="P181" s="2"/>
      <c r="Q181" s="4">
        <f t="shared" si="6"/>
        <v>50000</v>
      </c>
    </row>
    <row r="182" spans="1:17" ht="11.85" customHeight="1" x14ac:dyDescent="0.2">
      <c r="A182" s="3" t="s">
        <v>124</v>
      </c>
      <c r="C182" s="2">
        <v>920</v>
      </c>
      <c r="D182" s="2"/>
      <c r="E182" s="2">
        <v>900</v>
      </c>
      <c r="F182" s="2"/>
      <c r="G182" s="2">
        <v>0</v>
      </c>
      <c r="H182" s="2"/>
      <c r="I182" s="2">
        <v>0</v>
      </c>
      <c r="J182" s="2"/>
      <c r="K182" s="4">
        <v>0</v>
      </c>
      <c r="L182" s="2"/>
      <c r="M182" s="4">
        <v>0</v>
      </c>
      <c r="N182" s="2"/>
      <c r="O182" s="4">
        <v>0</v>
      </c>
      <c r="P182" s="2"/>
      <c r="Q182" s="4">
        <f t="shared" si="6"/>
        <v>0</v>
      </c>
    </row>
    <row r="183" spans="1:17" ht="11.85" customHeight="1" x14ac:dyDescent="0.2">
      <c r="A183" s="3" t="s">
        <v>125</v>
      </c>
      <c r="C183" s="2">
        <v>790</v>
      </c>
      <c r="D183" s="2"/>
      <c r="E183" s="2">
        <v>640</v>
      </c>
      <c r="F183" s="2"/>
      <c r="G183" s="2">
        <v>1005</v>
      </c>
      <c r="H183" s="2"/>
      <c r="I183" s="2">
        <v>0</v>
      </c>
      <c r="J183" s="2"/>
      <c r="K183" s="4">
        <v>0</v>
      </c>
      <c r="L183" s="2"/>
      <c r="M183" s="4">
        <v>0</v>
      </c>
      <c r="N183" s="2"/>
      <c r="O183" s="4">
        <v>0</v>
      </c>
      <c r="P183" s="2"/>
      <c r="Q183" s="4">
        <f t="shared" si="6"/>
        <v>0</v>
      </c>
    </row>
    <row r="184" spans="1:17" ht="11.85" customHeight="1" x14ac:dyDescent="0.2">
      <c r="A184" s="3" t="s">
        <v>126</v>
      </c>
      <c r="C184" s="2">
        <v>12631.58</v>
      </c>
      <c r="D184" s="2"/>
      <c r="E184" s="2">
        <v>15096.53</v>
      </c>
      <c r="F184" s="2"/>
      <c r="G184" s="2">
        <v>20347.39</v>
      </c>
      <c r="H184" s="2"/>
      <c r="I184" s="2">
        <v>13000</v>
      </c>
      <c r="J184" s="2"/>
      <c r="K184" s="4">
        <v>17000</v>
      </c>
      <c r="L184" s="2"/>
      <c r="M184" s="4">
        <v>18000</v>
      </c>
      <c r="N184" s="2"/>
      <c r="O184" s="4">
        <v>0</v>
      </c>
      <c r="P184" s="2"/>
      <c r="Q184" s="4">
        <f t="shared" si="6"/>
        <v>18000</v>
      </c>
    </row>
    <row r="185" spans="1:17" ht="11.85" customHeight="1" x14ac:dyDescent="0.2">
      <c r="A185" s="3" t="s">
        <v>127</v>
      </c>
      <c r="C185" s="2">
        <v>10466.82</v>
      </c>
      <c r="D185" s="2"/>
      <c r="E185" s="2">
        <v>17016.919999999998</v>
      </c>
      <c r="F185" s="2"/>
      <c r="G185" s="2">
        <v>29089.42</v>
      </c>
      <c r="H185" s="2"/>
      <c r="I185" s="2">
        <v>11000</v>
      </c>
      <c r="J185" s="2"/>
      <c r="K185" s="4">
        <v>20800</v>
      </c>
      <c r="L185" s="2"/>
      <c r="M185" s="4">
        <v>22000</v>
      </c>
      <c r="N185" s="2"/>
      <c r="O185" s="4">
        <v>0</v>
      </c>
      <c r="P185" s="2"/>
      <c r="Q185" s="4">
        <f t="shared" si="6"/>
        <v>22000</v>
      </c>
    </row>
    <row r="186" spans="1:17" ht="11.85" customHeight="1" x14ac:dyDescent="0.2">
      <c r="A186" s="3" t="s">
        <v>128</v>
      </c>
      <c r="C186" s="2">
        <v>3090</v>
      </c>
      <c r="D186" s="2"/>
      <c r="E186" s="2">
        <v>1555</v>
      </c>
      <c r="F186" s="2"/>
      <c r="G186" s="2">
        <v>2745</v>
      </c>
      <c r="H186" s="2"/>
      <c r="I186" s="2">
        <v>1500</v>
      </c>
      <c r="J186" s="2"/>
      <c r="K186" s="4">
        <v>1500</v>
      </c>
      <c r="L186" s="2"/>
      <c r="M186" s="4">
        <v>2000</v>
      </c>
      <c r="N186" s="2"/>
      <c r="O186" s="4">
        <v>0</v>
      </c>
      <c r="P186" s="2"/>
      <c r="Q186" s="4">
        <f t="shared" si="6"/>
        <v>2000</v>
      </c>
    </row>
    <row r="187" spans="1:17" ht="11.85" customHeight="1" x14ac:dyDescent="0.2">
      <c r="A187" s="3" t="s">
        <v>129</v>
      </c>
      <c r="C187" s="2">
        <v>777.02</v>
      </c>
      <c r="D187" s="2"/>
      <c r="E187" s="2">
        <v>862.9</v>
      </c>
      <c r="F187" s="2"/>
      <c r="G187" s="2">
        <v>1190.5</v>
      </c>
      <c r="H187" s="2"/>
      <c r="I187" s="2">
        <v>0</v>
      </c>
      <c r="J187" s="2"/>
      <c r="K187" s="4">
        <v>0</v>
      </c>
      <c r="L187" s="2"/>
      <c r="M187" s="4">
        <v>0</v>
      </c>
      <c r="N187" s="2"/>
      <c r="O187" s="4">
        <v>0</v>
      </c>
      <c r="P187" s="2"/>
      <c r="Q187" s="4">
        <f t="shared" si="6"/>
        <v>0</v>
      </c>
    </row>
    <row r="188" spans="1:17" ht="11.85" customHeight="1" x14ac:dyDescent="0.2">
      <c r="A188" s="3" t="s">
        <v>130</v>
      </c>
      <c r="C188" s="2">
        <v>296.69</v>
      </c>
      <c r="D188" s="2"/>
      <c r="E188" s="2">
        <v>0</v>
      </c>
      <c r="F188" s="2"/>
      <c r="G188" s="2">
        <v>27.62</v>
      </c>
      <c r="H188" s="2"/>
      <c r="I188" s="2">
        <v>0</v>
      </c>
      <c r="J188" s="2"/>
      <c r="K188" s="4">
        <v>0</v>
      </c>
      <c r="L188" s="2"/>
      <c r="M188" s="4">
        <v>0</v>
      </c>
      <c r="N188" s="2"/>
      <c r="O188" s="4">
        <v>0</v>
      </c>
      <c r="P188" s="2"/>
      <c r="Q188" s="4">
        <f t="shared" si="6"/>
        <v>0</v>
      </c>
    </row>
    <row r="189" spans="1:17" ht="11.85" hidden="1" customHeight="1" x14ac:dyDescent="0.2">
      <c r="A189" s="3" t="s">
        <v>131</v>
      </c>
      <c r="C189" s="2">
        <v>0</v>
      </c>
      <c r="D189" s="2"/>
      <c r="E189" s="2">
        <v>0</v>
      </c>
      <c r="F189" s="2"/>
      <c r="G189" s="2">
        <v>0</v>
      </c>
      <c r="H189" s="2"/>
      <c r="I189" s="2">
        <v>0</v>
      </c>
      <c r="J189" s="2"/>
      <c r="K189" s="4">
        <v>0</v>
      </c>
      <c r="L189" s="2"/>
      <c r="M189" s="4">
        <v>0</v>
      </c>
      <c r="N189" s="2"/>
      <c r="O189" s="4">
        <v>0</v>
      </c>
      <c r="P189" s="2"/>
      <c r="Q189" s="4">
        <f t="shared" si="6"/>
        <v>0</v>
      </c>
    </row>
    <row r="190" spans="1:17" ht="11.85" customHeight="1" x14ac:dyDescent="0.2">
      <c r="A190" s="3" t="s">
        <v>132</v>
      </c>
      <c r="C190" s="2">
        <v>7702</v>
      </c>
      <c r="D190" s="2"/>
      <c r="E190" s="2">
        <v>6467</v>
      </c>
      <c r="F190" s="2"/>
      <c r="G190" s="2">
        <v>7696</v>
      </c>
      <c r="H190" s="2"/>
      <c r="I190" s="2">
        <v>6000</v>
      </c>
      <c r="J190" s="2"/>
      <c r="K190" s="4">
        <v>6000</v>
      </c>
      <c r="L190" s="2"/>
      <c r="M190" s="4">
        <v>6000</v>
      </c>
      <c r="N190" s="2"/>
      <c r="O190" s="4">
        <v>0</v>
      </c>
      <c r="P190" s="2"/>
      <c r="Q190" s="4">
        <f t="shared" si="6"/>
        <v>6000</v>
      </c>
    </row>
    <row r="191" spans="1:17" ht="11.85" customHeight="1" x14ac:dyDescent="0.2">
      <c r="A191" s="3" t="s">
        <v>133</v>
      </c>
      <c r="C191" s="2">
        <v>2775.88</v>
      </c>
      <c r="D191" s="2"/>
      <c r="E191" s="2">
        <v>2870</v>
      </c>
      <c r="F191" s="2"/>
      <c r="G191" s="2">
        <v>1800</v>
      </c>
      <c r="H191" s="2"/>
      <c r="I191" s="2">
        <v>2500</v>
      </c>
      <c r="J191" s="2"/>
      <c r="K191" s="4">
        <v>2500</v>
      </c>
      <c r="L191" s="2"/>
      <c r="M191" s="4">
        <v>2500</v>
      </c>
      <c r="N191" s="2"/>
      <c r="O191" s="4">
        <v>0</v>
      </c>
      <c r="P191" s="2"/>
      <c r="Q191" s="4">
        <f t="shared" si="6"/>
        <v>2500</v>
      </c>
    </row>
    <row r="192" spans="1:17" ht="11.85" customHeight="1" x14ac:dyDescent="0.2">
      <c r="A192" s="3" t="s">
        <v>134</v>
      </c>
      <c r="C192" s="12">
        <v>0</v>
      </c>
      <c r="D192" s="2"/>
      <c r="E192" s="12">
        <v>0</v>
      </c>
      <c r="F192" s="2"/>
      <c r="G192" s="12">
        <v>23498.87</v>
      </c>
      <c r="H192" s="2"/>
      <c r="I192" s="12">
        <v>0</v>
      </c>
      <c r="J192" s="2"/>
      <c r="K192" s="13">
        <v>25000</v>
      </c>
      <c r="L192" s="2"/>
      <c r="M192" s="13">
        <v>20000</v>
      </c>
      <c r="N192" s="2"/>
      <c r="O192" s="13">
        <v>0</v>
      </c>
      <c r="P192" s="2"/>
      <c r="Q192" s="13">
        <f t="shared" si="6"/>
        <v>20000</v>
      </c>
    </row>
    <row r="193" spans="1:23" ht="11.85" hidden="1" customHeight="1" x14ac:dyDescent="0.2">
      <c r="A193" s="3" t="s">
        <v>135</v>
      </c>
      <c r="C193" s="2">
        <v>0</v>
      </c>
      <c r="D193" s="2"/>
      <c r="E193" s="2">
        <v>0</v>
      </c>
      <c r="F193" s="2"/>
      <c r="G193" s="2">
        <v>0</v>
      </c>
      <c r="H193" s="2"/>
      <c r="I193" s="2">
        <v>0</v>
      </c>
      <c r="J193" s="2"/>
      <c r="K193" s="4">
        <v>0</v>
      </c>
      <c r="L193" s="2"/>
      <c r="M193" s="4">
        <v>0</v>
      </c>
      <c r="N193" s="2"/>
      <c r="O193" s="4">
        <v>0</v>
      </c>
      <c r="P193" s="2"/>
      <c r="Q193" s="4">
        <f t="shared" si="6"/>
        <v>0</v>
      </c>
    </row>
    <row r="194" spans="1:23" ht="11.85" hidden="1" customHeight="1" x14ac:dyDescent="0.2">
      <c r="A194" s="3" t="s">
        <v>136</v>
      </c>
      <c r="C194" s="12">
        <v>0</v>
      </c>
      <c r="D194" s="2"/>
      <c r="E194" s="12">
        <v>0</v>
      </c>
      <c r="F194" s="2"/>
      <c r="G194" s="12">
        <v>0</v>
      </c>
      <c r="H194" s="2"/>
      <c r="I194" s="12">
        <v>0</v>
      </c>
      <c r="J194" s="2"/>
      <c r="K194" s="13">
        <v>0</v>
      </c>
      <c r="L194" s="2"/>
      <c r="M194" s="13">
        <v>0</v>
      </c>
      <c r="N194" s="2"/>
      <c r="O194" s="13">
        <v>0</v>
      </c>
      <c r="P194" s="2"/>
      <c r="Q194" s="13">
        <f t="shared" si="6"/>
        <v>0</v>
      </c>
    </row>
    <row r="195" spans="1:23" ht="11.85" customHeight="1" x14ac:dyDescent="0.2">
      <c r="A195" s="3" t="s">
        <v>137</v>
      </c>
      <c r="C195" s="2">
        <f>SUM(C175:C194)</f>
        <v>182430.88999999998</v>
      </c>
      <c r="E195" s="2">
        <f>SUM(E175:E194)</f>
        <v>157743.35</v>
      </c>
      <c r="G195" s="2">
        <f>SUM(G175:G194)</f>
        <v>260859.8</v>
      </c>
      <c r="I195" s="2">
        <f>SUM(I175:I194)</f>
        <v>144500</v>
      </c>
      <c r="K195" s="4">
        <f>SUM(K175:K194)</f>
        <v>183300</v>
      </c>
      <c r="M195" s="4">
        <f>SUM(M175:M194)</f>
        <v>202000</v>
      </c>
      <c r="O195" s="4">
        <f>SUM(O175:O194)</f>
        <v>0</v>
      </c>
      <c r="Q195" s="4">
        <f>SUM(Q175:Q194)</f>
        <v>202000</v>
      </c>
      <c r="T195" s="38"/>
    </row>
    <row r="196" spans="1:23" ht="11.85" customHeight="1" x14ac:dyDescent="0.2">
      <c r="D196" s="2"/>
      <c r="F196" s="2"/>
      <c r="H196" s="2"/>
      <c r="J196" s="2"/>
      <c r="L196" s="2"/>
      <c r="N196" s="2"/>
      <c r="P196" s="2"/>
    </row>
    <row r="197" spans="1:23" ht="11.85" customHeight="1" x14ac:dyDescent="0.2">
      <c r="A197" s="11" t="s">
        <v>138</v>
      </c>
      <c r="D197" s="2"/>
      <c r="F197" s="2"/>
      <c r="H197" s="2"/>
      <c r="J197" s="2"/>
      <c r="L197" s="2"/>
      <c r="N197" s="2"/>
      <c r="P197" s="2"/>
    </row>
    <row r="198" spans="1:23" ht="11.85" customHeight="1" x14ac:dyDescent="0.2">
      <c r="A198" s="3" t="s">
        <v>139</v>
      </c>
      <c r="C198" s="2">
        <v>0</v>
      </c>
      <c r="D198" s="2"/>
      <c r="E198" s="2">
        <v>75</v>
      </c>
      <c r="F198" s="2"/>
      <c r="G198" s="2">
        <v>1075</v>
      </c>
      <c r="H198" s="2"/>
      <c r="I198" s="2">
        <v>0</v>
      </c>
      <c r="J198" s="2"/>
      <c r="K198" s="4">
        <v>0</v>
      </c>
      <c r="L198" s="2"/>
      <c r="M198" s="4">
        <v>0</v>
      </c>
      <c r="N198" s="2"/>
      <c r="O198" s="4">
        <v>0</v>
      </c>
      <c r="P198" s="2"/>
      <c r="Q198" s="4">
        <f t="shared" ref="Q198:Q203" si="7">M198+O198</f>
        <v>0</v>
      </c>
      <c r="U198" s="39"/>
    </row>
    <row r="199" spans="1:23" ht="11.85" customHeight="1" x14ac:dyDescent="0.2">
      <c r="A199" s="3" t="s">
        <v>140</v>
      </c>
      <c r="C199" s="2">
        <v>-50</v>
      </c>
      <c r="D199" s="2"/>
      <c r="E199" s="2">
        <v>50</v>
      </c>
      <c r="F199" s="2"/>
      <c r="G199" s="2">
        <v>100</v>
      </c>
      <c r="H199" s="2"/>
      <c r="I199" s="2">
        <v>0</v>
      </c>
      <c r="J199" s="2"/>
      <c r="K199" s="4">
        <v>0</v>
      </c>
      <c r="L199" s="2"/>
      <c r="M199" s="4">
        <v>0</v>
      </c>
      <c r="N199" s="2"/>
      <c r="O199" s="4">
        <v>0</v>
      </c>
      <c r="P199" s="2"/>
      <c r="Q199" s="4">
        <f t="shared" si="7"/>
        <v>0</v>
      </c>
      <c r="U199" s="39"/>
    </row>
    <row r="200" spans="1:23" ht="11.85" customHeight="1" x14ac:dyDescent="0.2">
      <c r="A200" s="3" t="s">
        <v>141</v>
      </c>
      <c r="C200" s="2">
        <v>20995.05</v>
      </c>
      <c r="D200" s="2"/>
      <c r="E200" s="2">
        <v>19144.71</v>
      </c>
      <c r="F200" s="2"/>
      <c r="G200" s="2">
        <v>17454</v>
      </c>
      <c r="H200" s="2"/>
      <c r="I200" s="2">
        <v>18000</v>
      </c>
      <c r="J200" s="2"/>
      <c r="K200" s="4">
        <v>18000</v>
      </c>
      <c r="L200" s="2"/>
      <c r="M200" s="4">
        <v>20000</v>
      </c>
      <c r="N200" s="2"/>
      <c r="O200" s="4">
        <v>0</v>
      </c>
      <c r="P200" s="2"/>
      <c r="Q200" s="4">
        <f t="shared" si="7"/>
        <v>20000</v>
      </c>
      <c r="W200" s="39"/>
    </row>
    <row r="201" spans="1:23" ht="11.85" customHeight="1" x14ac:dyDescent="0.2">
      <c r="A201" s="3" t="s">
        <v>142</v>
      </c>
      <c r="C201" s="2">
        <v>10500</v>
      </c>
      <c r="D201" s="2"/>
      <c r="E201" s="2">
        <v>10950</v>
      </c>
      <c r="F201" s="2"/>
      <c r="G201" s="2">
        <v>9450</v>
      </c>
      <c r="H201" s="2"/>
      <c r="I201" s="2">
        <v>10000</v>
      </c>
      <c r="J201" s="2"/>
      <c r="K201" s="4">
        <v>10000</v>
      </c>
      <c r="L201" s="2"/>
      <c r="M201" s="4">
        <v>10000</v>
      </c>
      <c r="N201" s="2"/>
      <c r="O201" s="4">
        <v>0</v>
      </c>
      <c r="P201" s="2"/>
      <c r="Q201" s="4">
        <f t="shared" si="7"/>
        <v>10000</v>
      </c>
    </row>
    <row r="202" spans="1:23" ht="11.85" customHeight="1" x14ac:dyDescent="0.2">
      <c r="A202" s="3" t="s">
        <v>143</v>
      </c>
      <c r="C202" s="2">
        <v>18475</v>
      </c>
      <c r="D202" s="2"/>
      <c r="E202" s="2">
        <v>13050</v>
      </c>
      <c r="F202" s="2"/>
      <c r="G202" s="2">
        <v>7950</v>
      </c>
      <c r="H202" s="2"/>
      <c r="I202" s="2">
        <v>13000</v>
      </c>
      <c r="J202" s="2"/>
      <c r="K202" s="4">
        <v>13000</v>
      </c>
      <c r="L202" s="2"/>
      <c r="M202" s="4">
        <v>10000</v>
      </c>
      <c r="N202" s="2"/>
      <c r="O202" s="4">
        <v>0</v>
      </c>
      <c r="P202" s="2"/>
      <c r="Q202" s="4">
        <f t="shared" si="7"/>
        <v>10000</v>
      </c>
    </row>
    <row r="203" spans="1:23" ht="11.85" customHeight="1" x14ac:dyDescent="0.2">
      <c r="A203" s="3" t="s">
        <v>144</v>
      </c>
      <c r="C203" s="12">
        <v>150</v>
      </c>
      <c r="D203" s="2"/>
      <c r="E203" s="12">
        <v>0</v>
      </c>
      <c r="F203" s="2"/>
      <c r="G203" s="12">
        <v>0</v>
      </c>
      <c r="H203" s="2"/>
      <c r="I203" s="12">
        <v>0</v>
      </c>
      <c r="J203" s="2"/>
      <c r="K203" s="13">
        <v>0</v>
      </c>
      <c r="L203" s="2"/>
      <c r="M203" s="13">
        <v>0</v>
      </c>
      <c r="N203" s="2"/>
      <c r="O203" s="13">
        <v>0</v>
      </c>
      <c r="P203" s="2"/>
      <c r="Q203" s="13">
        <f t="shared" si="7"/>
        <v>0</v>
      </c>
    </row>
    <row r="204" spans="1:23" ht="11.85" customHeight="1" x14ac:dyDescent="0.2">
      <c r="A204" s="3" t="s">
        <v>145</v>
      </c>
      <c r="C204" s="2">
        <f>SUM(C198:C203)</f>
        <v>50070.05</v>
      </c>
      <c r="D204" s="2"/>
      <c r="E204" s="2">
        <f>SUM(E198:E203)</f>
        <v>43269.71</v>
      </c>
      <c r="F204" s="2"/>
      <c r="G204" s="2">
        <f>SUM(G198:G203)</f>
        <v>36029</v>
      </c>
      <c r="H204" s="2"/>
      <c r="I204" s="2">
        <f>SUM(I198:I203)</f>
        <v>41000</v>
      </c>
      <c r="J204" s="2"/>
      <c r="K204" s="4">
        <f>SUM(K198:K203)</f>
        <v>41000</v>
      </c>
      <c r="L204" s="2"/>
      <c r="M204" s="4">
        <f>SUM(M198:M203)</f>
        <v>40000</v>
      </c>
      <c r="N204" s="2"/>
      <c r="O204" s="4">
        <f>SUM(O198:O203)</f>
        <v>0</v>
      </c>
      <c r="P204" s="2"/>
      <c r="Q204" s="4">
        <f>SUM(Q198:Q203)</f>
        <v>40000</v>
      </c>
      <c r="T204" s="38"/>
    </row>
    <row r="205" spans="1:23" ht="11.85" customHeight="1" x14ac:dyDescent="0.2">
      <c r="D205" s="2"/>
      <c r="F205" s="2"/>
      <c r="H205" s="2"/>
      <c r="J205" s="2"/>
      <c r="L205" s="2"/>
      <c r="N205" s="2"/>
      <c r="P205" s="2"/>
    </row>
    <row r="206" spans="1:23" ht="11.85" customHeight="1" x14ac:dyDescent="0.2">
      <c r="A206" s="11" t="s">
        <v>146</v>
      </c>
      <c r="D206" s="2"/>
      <c r="F206" s="2"/>
      <c r="H206" s="2"/>
      <c r="J206" s="2"/>
      <c r="L206" s="2"/>
      <c r="N206" s="2"/>
      <c r="P206" s="2"/>
    </row>
    <row r="207" spans="1:23" ht="11.85" customHeight="1" x14ac:dyDescent="0.2">
      <c r="A207" s="3" t="s">
        <v>147</v>
      </c>
      <c r="C207" s="2">
        <v>244379.79</v>
      </c>
      <c r="D207" s="2"/>
      <c r="E207" s="2">
        <v>356122.09</v>
      </c>
      <c r="F207" s="2"/>
      <c r="G207" s="2">
        <v>53393.86</v>
      </c>
      <c r="H207" s="2"/>
      <c r="I207" s="2">
        <v>32000</v>
      </c>
      <c r="J207" s="2"/>
      <c r="K207" s="4">
        <v>32000</v>
      </c>
      <c r="L207" s="2"/>
      <c r="M207" s="4">
        <v>35000</v>
      </c>
      <c r="N207" s="2"/>
      <c r="O207" s="4">
        <v>0</v>
      </c>
      <c r="P207" s="2"/>
      <c r="Q207" s="4">
        <f t="shared" ref="Q207:Q214" si="8">M207+O207</f>
        <v>35000</v>
      </c>
      <c r="U207" s="39"/>
    </row>
    <row r="208" spans="1:23" ht="11.85" customHeight="1" x14ac:dyDescent="0.2">
      <c r="A208" s="3" t="s">
        <v>148</v>
      </c>
      <c r="C208" s="2">
        <v>704.18</v>
      </c>
      <c r="D208" s="2"/>
      <c r="E208" s="2">
        <v>779.7</v>
      </c>
      <c r="F208" s="2"/>
      <c r="G208" s="2">
        <v>417.7</v>
      </c>
      <c r="H208" s="2"/>
      <c r="I208" s="2">
        <v>400</v>
      </c>
      <c r="J208" s="2"/>
      <c r="K208" s="4">
        <v>400</v>
      </c>
      <c r="L208" s="2"/>
      <c r="M208" s="4">
        <v>400</v>
      </c>
      <c r="N208" s="2"/>
      <c r="O208" s="4">
        <v>0</v>
      </c>
      <c r="P208" s="2"/>
      <c r="Q208" s="4">
        <f t="shared" si="8"/>
        <v>400</v>
      </c>
      <c r="V208" s="39"/>
    </row>
    <row r="209" spans="1:31" ht="11.85" hidden="1" customHeight="1" x14ac:dyDescent="0.2">
      <c r="A209" s="3" t="s">
        <v>149</v>
      </c>
      <c r="C209" s="2">
        <v>0</v>
      </c>
      <c r="D209" s="2"/>
      <c r="E209" s="2">
        <v>0</v>
      </c>
      <c r="F209" s="2"/>
      <c r="H209" s="2"/>
      <c r="I209" s="2">
        <v>0</v>
      </c>
      <c r="J209" s="2"/>
      <c r="L209" s="2"/>
      <c r="M209" s="4">
        <v>0</v>
      </c>
      <c r="N209" s="2"/>
      <c r="O209" s="4">
        <v>0</v>
      </c>
      <c r="P209" s="2"/>
      <c r="Q209" s="4">
        <f t="shared" si="8"/>
        <v>0</v>
      </c>
    </row>
    <row r="210" spans="1:31" ht="11.85" customHeight="1" x14ac:dyDescent="0.2">
      <c r="A210" s="3" t="s">
        <v>150</v>
      </c>
      <c r="C210" s="2">
        <v>84.91</v>
      </c>
      <c r="D210" s="2"/>
      <c r="E210" s="2">
        <v>114.42</v>
      </c>
      <c r="F210" s="2"/>
      <c r="G210" s="2">
        <v>53.76</v>
      </c>
      <c r="H210" s="2"/>
      <c r="I210" s="2">
        <v>0</v>
      </c>
      <c r="J210" s="2"/>
      <c r="K210" s="4">
        <v>0</v>
      </c>
      <c r="L210" s="2"/>
      <c r="M210" s="4">
        <v>0</v>
      </c>
      <c r="N210" s="2"/>
      <c r="O210" s="4">
        <v>0</v>
      </c>
      <c r="P210" s="2"/>
      <c r="Q210" s="4">
        <f t="shared" si="8"/>
        <v>0</v>
      </c>
    </row>
    <row r="211" spans="1:31" ht="11.85" customHeight="1" x14ac:dyDescent="0.2">
      <c r="A211" s="3" t="s">
        <v>151</v>
      </c>
      <c r="C211" s="2">
        <v>239.03</v>
      </c>
      <c r="D211" s="2"/>
      <c r="E211" s="2">
        <v>0</v>
      </c>
      <c r="F211" s="2"/>
      <c r="G211" s="2">
        <v>0</v>
      </c>
      <c r="H211" s="2"/>
      <c r="I211" s="2">
        <v>0</v>
      </c>
      <c r="J211" s="2"/>
      <c r="K211" s="4">
        <v>0</v>
      </c>
      <c r="L211" s="2"/>
      <c r="M211" s="4">
        <v>0</v>
      </c>
      <c r="N211" s="2"/>
      <c r="O211" s="4">
        <v>0</v>
      </c>
      <c r="P211" s="2"/>
      <c r="Q211" s="4">
        <f t="shared" si="8"/>
        <v>0</v>
      </c>
      <c r="AA211" s="39"/>
    </row>
    <row r="212" spans="1:31" ht="11.85" customHeight="1" x14ac:dyDescent="0.2">
      <c r="A212" s="3" t="s">
        <v>152</v>
      </c>
      <c r="C212" s="2">
        <v>1995.51</v>
      </c>
      <c r="D212" s="2"/>
      <c r="E212" s="2">
        <v>2688.49</v>
      </c>
      <c r="F212" s="2"/>
      <c r="G212" s="2">
        <v>1263.73</v>
      </c>
      <c r="H212" s="2"/>
      <c r="I212" s="2">
        <v>1200</v>
      </c>
      <c r="J212" s="2"/>
      <c r="K212" s="4">
        <v>1200</v>
      </c>
      <c r="L212" s="2"/>
      <c r="M212" s="4">
        <v>1200</v>
      </c>
      <c r="N212" s="2"/>
      <c r="O212" s="4">
        <v>0</v>
      </c>
      <c r="P212" s="2"/>
      <c r="Q212" s="4">
        <f t="shared" si="8"/>
        <v>1200</v>
      </c>
      <c r="AE212" s="39"/>
    </row>
    <row r="213" spans="1:31" ht="11.85" customHeight="1" x14ac:dyDescent="0.2">
      <c r="A213" s="3" t="s">
        <v>153</v>
      </c>
      <c r="C213" s="12">
        <v>168.91</v>
      </c>
      <c r="D213" s="2"/>
      <c r="E213" s="12">
        <v>0</v>
      </c>
      <c r="F213" s="2"/>
      <c r="G213" s="12">
        <v>0</v>
      </c>
      <c r="H213" s="2"/>
      <c r="I213" s="12">
        <v>0</v>
      </c>
      <c r="J213" s="2"/>
      <c r="K213" s="13">
        <v>0</v>
      </c>
      <c r="L213" s="2"/>
      <c r="M213" s="13">
        <v>0</v>
      </c>
      <c r="N213" s="2"/>
      <c r="O213" s="13">
        <v>0</v>
      </c>
      <c r="P213" s="2"/>
      <c r="Q213" s="13">
        <f t="shared" si="8"/>
        <v>0</v>
      </c>
    </row>
    <row r="214" spans="1:31" ht="11.85" hidden="1" customHeight="1" x14ac:dyDescent="0.2">
      <c r="A214" s="3" t="s">
        <v>154</v>
      </c>
      <c r="C214" s="12">
        <v>0</v>
      </c>
      <c r="D214" s="2"/>
      <c r="E214" s="12">
        <v>0</v>
      </c>
      <c r="F214" s="2"/>
      <c r="G214" s="12">
        <v>0</v>
      </c>
      <c r="H214" s="2"/>
      <c r="I214" s="12">
        <v>0</v>
      </c>
      <c r="J214" s="2"/>
      <c r="K214" s="13">
        <v>0</v>
      </c>
      <c r="L214" s="2"/>
      <c r="M214" s="13">
        <v>0</v>
      </c>
      <c r="N214" s="2"/>
      <c r="O214" s="13">
        <v>0</v>
      </c>
      <c r="P214" s="2"/>
      <c r="Q214" s="13">
        <f t="shared" si="8"/>
        <v>0</v>
      </c>
    </row>
    <row r="215" spans="1:31" ht="11.85" customHeight="1" x14ac:dyDescent="0.2">
      <c r="A215" s="3" t="s">
        <v>155</v>
      </c>
      <c r="C215" s="2">
        <f>SUM(C207:C214)</f>
        <v>247572.33000000002</v>
      </c>
      <c r="D215" s="2"/>
      <c r="E215" s="2">
        <f>SUM(E207:E214)</f>
        <v>359704.7</v>
      </c>
      <c r="F215" s="2"/>
      <c r="G215" s="2">
        <f>SUM(G207:G214)</f>
        <v>55129.05</v>
      </c>
      <c r="H215" s="2"/>
      <c r="I215" s="2">
        <f>SUM(I207:I214)</f>
        <v>33600</v>
      </c>
      <c r="J215" s="2"/>
      <c r="K215" s="4">
        <f>SUM(K207:K214)</f>
        <v>33600</v>
      </c>
      <c r="L215" s="2"/>
      <c r="M215" s="4">
        <f>SUM(M207:M214)</f>
        <v>36600</v>
      </c>
      <c r="N215" s="2"/>
      <c r="O215" s="4">
        <f>SUM(O207:O214)</f>
        <v>0</v>
      </c>
      <c r="P215" s="2"/>
      <c r="Q215" s="4">
        <f>SUM(Q207:Q214)</f>
        <v>36600</v>
      </c>
      <c r="T215" s="38"/>
    </row>
    <row r="216" spans="1:31" ht="11.25" customHeight="1" x14ac:dyDescent="0.2"/>
    <row r="217" spans="1:31" ht="11.25" customHeight="1" x14ac:dyDescent="0.2"/>
    <row r="218" spans="1:31" ht="11.25" customHeight="1" x14ac:dyDescent="0.2"/>
    <row r="219" spans="1:31" ht="11.25" customHeight="1" x14ac:dyDescent="0.2"/>
    <row r="220" spans="1:31" ht="11.25" customHeight="1" x14ac:dyDescent="0.2"/>
    <row r="221" spans="1:31" ht="11.25" customHeight="1" x14ac:dyDescent="0.2"/>
    <row r="222" spans="1:31" ht="11.25" customHeight="1" x14ac:dyDescent="0.2"/>
    <row r="223" spans="1:31" ht="11.25" customHeight="1" x14ac:dyDescent="0.2"/>
    <row r="224" spans="1:31" ht="11.25" customHeight="1" x14ac:dyDescent="0.2"/>
    <row r="225" spans="1:31" ht="11.25" customHeight="1" x14ac:dyDescent="0.2"/>
    <row r="226" spans="1:31" ht="11.85" customHeight="1" x14ac:dyDescent="0.2">
      <c r="A226" s="1"/>
      <c r="B226" s="1"/>
      <c r="E226" s="2" t="str">
        <f>$E$24</f>
        <v>CITY OF BRADY</v>
      </c>
    </row>
    <row r="227" spans="1:31" ht="11.85" customHeight="1" x14ac:dyDescent="0.2">
      <c r="E227" s="2" t="str">
        <f>$E$25</f>
        <v>BUDGET REPORT</v>
      </c>
    </row>
    <row r="228" spans="1:31" ht="11.85" customHeight="1" x14ac:dyDescent="0.2">
      <c r="E228" s="2" t="str">
        <f>$E$26</f>
        <v>FISCAL YEAR 2021 - 2022</v>
      </c>
    </row>
    <row r="229" spans="1:31" ht="11.85" customHeight="1" x14ac:dyDescent="0.2">
      <c r="A229" s="3" t="s">
        <v>3</v>
      </c>
    </row>
    <row r="230" spans="1:31" ht="11.85" customHeight="1" x14ac:dyDescent="0.2"/>
    <row r="231" spans="1:31" ht="11.85" customHeight="1" x14ac:dyDescent="0.2">
      <c r="I231" s="61" t="str">
        <f>+I29</f>
        <v>(----- 2020-2021 ------)</v>
      </c>
      <c r="J231" s="61"/>
      <c r="K231" s="61"/>
      <c r="L231" s="5"/>
      <c r="M231" s="61" t="str">
        <f>$M$29</f>
        <v>2021-2022</v>
      </c>
      <c r="N231" s="61"/>
      <c r="O231" s="61"/>
      <c r="P231" s="61"/>
      <c r="Q231" s="61"/>
    </row>
    <row r="232" spans="1:31" ht="11.85" customHeight="1" x14ac:dyDescent="0.2">
      <c r="C232" s="6" t="str">
        <f>$C$30</f>
        <v>2017-2018</v>
      </c>
      <c r="D232" s="5"/>
      <c r="E232" s="6" t="str">
        <f>$E$30</f>
        <v>2018-2019</v>
      </c>
      <c r="F232" s="5"/>
      <c r="G232" s="6" t="str">
        <f>$G$30</f>
        <v>2019-2020</v>
      </c>
      <c r="H232" s="5"/>
      <c r="I232" s="6" t="s">
        <v>9</v>
      </c>
      <c r="J232" s="5"/>
      <c r="K232" s="7" t="str">
        <f>+$K$30</f>
        <v>PROJECTED</v>
      </c>
      <c r="L232" s="5"/>
      <c r="M232" s="7" t="str">
        <f>$M$30</f>
        <v>2021-2022</v>
      </c>
      <c r="N232" s="5"/>
      <c r="O232" s="7" t="str">
        <f>$O$30</f>
        <v>2021-2022</v>
      </c>
      <c r="P232" s="5"/>
      <c r="Q232" s="7" t="str">
        <f>$Q$30</f>
        <v xml:space="preserve">APPROVED </v>
      </c>
    </row>
    <row r="233" spans="1:31" ht="11.85" customHeight="1" x14ac:dyDescent="0.2">
      <c r="A233" s="8"/>
      <c r="C233" s="9" t="s">
        <v>12</v>
      </c>
      <c r="D233" s="5"/>
      <c r="E233" s="9" t="s">
        <v>12</v>
      </c>
      <c r="F233" s="5"/>
      <c r="G233" s="9" t="s">
        <v>12</v>
      </c>
      <c r="H233" s="5"/>
      <c r="I233" s="9" t="s">
        <v>13</v>
      </c>
      <c r="J233" s="5"/>
      <c r="K233" s="10" t="s">
        <v>13</v>
      </c>
      <c r="L233" s="5"/>
      <c r="M233" s="10" t="str">
        <f>$M$31</f>
        <v>BASE</v>
      </c>
      <c r="N233" s="5"/>
      <c r="O233" s="10" t="str">
        <f>$O$31</f>
        <v>SUPPLEMENTAL</v>
      </c>
      <c r="P233" s="5"/>
      <c r="Q233" s="10" t="str">
        <f>$Q$31</f>
        <v>BUDGET</v>
      </c>
    </row>
    <row r="234" spans="1:31" ht="11.85" customHeight="1" x14ac:dyDescent="0.2">
      <c r="D234" s="2"/>
      <c r="F234" s="2"/>
      <c r="H234" s="2"/>
      <c r="J234" s="2"/>
      <c r="L234" s="2"/>
      <c r="N234" s="2"/>
      <c r="P234" s="2"/>
    </row>
    <row r="235" spans="1:31" ht="11.85" customHeight="1" x14ac:dyDescent="0.2">
      <c r="A235" s="11" t="s">
        <v>156</v>
      </c>
      <c r="D235" s="2"/>
      <c r="F235" s="2"/>
      <c r="H235" s="2"/>
      <c r="J235" s="2"/>
      <c r="L235" s="2"/>
      <c r="N235" s="2"/>
      <c r="P235" s="2"/>
    </row>
    <row r="236" spans="1:31" ht="11.85" hidden="1" customHeight="1" x14ac:dyDescent="0.2">
      <c r="A236" s="3" t="s">
        <v>77</v>
      </c>
      <c r="C236" s="2">
        <v>0</v>
      </c>
      <c r="D236" s="2"/>
      <c r="E236" s="2">
        <v>0</v>
      </c>
      <c r="F236" s="2"/>
      <c r="G236" s="2">
        <v>0</v>
      </c>
      <c r="H236" s="2"/>
      <c r="I236" s="2">
        <v>0</v>
      </c>
      <c r="J236" s="2"/>
      <c r="K236" s="4">
        <v>0</v>
      </c>
      <c r="L236" s="2"/>
      <c r="M236" s="4">
        <v>0</v>
      </c>
      <c r="N236" s="2"/>
      <c r="O236" s="4">
        <v>0</v>
      </c>
      <c r="P236" s="2"/>
      <c r="Q236" s="4">
        <f t="shared" ref="Q236:Q243" si="9">M236+O236</f>
        <v>0</v>
      </c>
    </row>
    <row r="237" spans="1:31" ht="11.85" hidden="1" customHeight="1" x14ac:dyDescent="0.2">
      <c r="A237" s="3" t="s">
        <v>157</v>
      </c>
      <c r="C237" s="2">
        <v>0</v>
      </c>
      <c r="D237" s="2"/>
      <c r="E237" s="2">
        <v>0</v>
      </c>
      <c r="F237" s="2"/>
      <c r="G237" s="2">
        <v>0</v>
      </c>
      <c r="H237" s="2"/>
      <c r="I237" s="2">
        <v>0</v>
      </c>
      <c r="J237" s="2"/>
      <c r="K237" s="4">
        <v>0</v>
      </c>
      <c r="L237" s="2"/>
      <c r="M237" s="4">
        <v>0</v>
      </c>
      <c r="N237" s="2"/>
      <c r="O237" s="4">
        <v>0</v>
      </c>
      <c r="P237" s="2"/>
      <c r="Q237" s="4">
        <f t="shared" si="9"/>
        <v>0</v>
      </c>
    </row>
    <row r="238" spans="1:31" ht="11.85" customHeight="1" x14ac:dyDescent="0.2">
      <c r="A238" s="3" t="s">
        <v>158</v>
      </c>
      <c r="C238" s="2">
        <v>13.21</v>
      </c>
      <c r="D238" s="2"/>
      <c r="E238" s="2">
        <v>5.3</v>
      </c>
      <c r="F238" s="2"/>
      <c r="G238" s="2">
        <v>12.4</v>
      </c>
      <c r="H238" s="2"/>
      <c r="I238" s="2">
        <v>0</v>
      </c>
      <c r="J238" s="2"/>
      <c r="K238" s="4">
        <v>0</v>
      </c>
      <c r="L238" s="2"/>
      <c r="M238" s="4">
        <v>0</v>
      </c>
      <c r="N238" s="2"/>
      <c r="O238" s="4">
        <v>0</v>
      </c>
      <c r="P238" s="2"/>
      <c r="Q238" s="4">
        <f t="shared" si="9"/>
        <v>0</v>
      </c>
      <c r="AE238" s="39"/>
    </row>
    <row r="239" spans="1:31" ht="11.85" customHeight="1" x14ac:dyDescent="0.2">
      <c r="A239" s="3" t="s">
        <v>159</v>
      </c>
      <c r="C239" s="2">
        <v>0</v>
      </c>
      <c r="D239" s="2"/>
      <c r="E239" s="2">
        <v>0</v>
      </c>
      <c r="F239" s="2"/>
      <c r="G239" s="2">
        <v>893.8</v>
      </c>
      <c r="H239" s="2"/>
      <c r="I239" s="2">
        <v>2680</v>
      </c>
      <c r="J239" s="2"/>
      <c r="K239" s="4">
        <v>2680</v>
      </c>
      <c r="L239" s="2"/>
      <c r="M239" s="4">
        <v>2680</v>
      </c>
      <c r="N239" s="2"/>
      <c r="O239" s="4">
        <v>0</v>
      </c>
      <c r="P239" s="2"/>
      <c r="Q239" s="4">
        <f t="shared" si="9"/>
        <v>2680</v>
      </c>
      <c r="AE239" s="39"/>
    </row>
    <row r="240" spans="1:31" ht="9" customHeight="1" x14ac:dyDescent="0.2">
      <c r="D240" s="2"/>
      <c r="F240" s="2"/>
      <c r="H240" s="2"/>
      <c r="J240" s="2"/>
      <c r="L240" s="2"/>
      <c r="N240" s="2"/>
      <c r="P240" s="2"/>
    </row>
    <row r="241" spans="1:25" ht="11.85" customHeight="1" x14ac:dyDescent="0.2">
      <c r="A241" s="3" t="s">
        <v>160</v>
      </c>
      <c r="C241" s="2">
        <v>444.22</v>
      </c>
      <c r="D241" s="2"/>
      <c r="E241" s="2">
        <v>5938.35</v>
      </c>
      <c r="F241" s="2"/>
      <c r="G241" s="2">
        <v>2325.4899999999998</v>
      </c>
      <c r="H241" s="2"/>
      <c r="I241" s="2">
        <v>0</v>
      </c>
      <c r="J241" s="2"/>
      <c r="K241" s="4">
        <v>0</v>
      </c>
      <c r="L241" s="2"/>
      <c r="M241" s="4">
        <v>0</v>
      </c>
      <c r="N241" s="2"/>
      <c r="O241" s="4">
        <v>0</v>
      </c>
      <c r="P241" s="2"/>
      <c r="Q241" s="4">
        <f t="shared" si="9"/>
        <v>0</v>
      </c>
    </row>
    <row r="242" spans="1:25" ht="11.85" customHeight="1" x14ac:dyDescent="0.2">
      <c r="A242" s="3" t="s">
        <v>161</v>
      </c>
      <c r="C242" s="2">
        <v>420</v>
      </c>
      <c r="D242" s="2"/>
      <c r="E242" s="2">
        <v>200</v>
      </c>
      <c r="F242" s="2"/>
      <c r="G242" s="2">
        <v>200</v>
      </c>
      <c r="H242" s="2"/>
      <c r="I242" s="2">
        <v>0</v>
      </c>
      <c r="J242" s="2"/>
      <c r="K242" s="4">
        <v>0</v>
      </c>
      <c r="L242" s="2"/>
      <c r="M242" s="4">
        <v>0</v>
      </c>
      <c r="N242" s="2"/>
      <c r="O242" s="4">
        <v>0</v>
      </c>
      <c r="P242" s="2"/>
      <c r="Q242" s="4">
        <f t="shared" si="9"/>
        <v>0</v>
      </c>
    </row>
    <row r="243" spans="1:25" ht="11.85" customHeight="1" x14ac:dyDescent="0.2">
      <c r="A243" s="3" t="s">
        <v>162</v>
      </c>
      <c r="C243" s="2">
        <v>0</v>
      </c>
      <c r="D243" s="2"/>
      <c r="E243" s="2">
        <v>30</v>
      </c>
      <c r="F243" s="2"/>
      <c r="G243" s="2">
        <v>0</v>
      </c>
      <c r="H243" s="2"/>
      <c r="I243" s="2">
        <v>0</v>
      </c>
      <c r="J243" s="2"/>
      <c r="K243" s="4">
        <v>0</v>
      </c>
      <c r="L243" s="2"/>
      <c r="M243" s="4">
        <v>0</v>
      </c>
      <c r="N243" s="2"/>
      <c r="O243" s="4">
        <v>0</v>
      </c>
      <c r="P243" s="2"/>
      <c r="Q243" s="4">
        <f t="shared" si="9"/>
        <v>0</v>
      </c>
    </row>
    <row r="244" spans="1:25" ht="9" customHeight="1" x14ac:dyDescent="0.2">
      <c r="D244" s="2"/>
      <c r="F244" s="2"/>
      <c r="H244" s="2"/>
      <c r="J244" s="2"/>
      <c r="L244" s="2"/>
      <c r="N244" s="2"/>
      <c r="P244" s="2"/>
    </row>
    <row r="245" spans="1:25" ht="11.85" customHeight="1" x14ac:dyDescent="0.2">
      <c r="A245" s="3" t="s">
        <v>163</v>
      </c>
      <c r="C245" s="2">
        <v>-236.14</v>
      </c>
      <c r="D245" s="2"/>
      <c r="E245" s="2">
        <v>37.520000000000003</v>
      </c>
      <c r="F245" s="2"/>
      <c r="G245" s="2">
        <v>-8.7200000000000006</v>
      </c>
      <c r="H245" s="2"/>
      <c r="I245" s="2">
        <v>0</v>
      </c>
      <c r="J245" s="2"/>
      <c r="K245" s="4">
        <v>0</v>
      </c>
      <c r="L245" s="2"/>
      <c r="M245" s="4">
        <v>0</v>
      </c>
      <c r="N245" s="2"/>
      <c r="O245" s="4">
        <v>0</v>
      </c>
      <c r="P245" s="2"/>
      <c r="Q245" s="4">
        <f>M245+O245</f>
        <v>0</v>
      </c>
      <c r="X245" s="39"/>
    </row>
    <row r="246" spans="1:25" ht="11.85" customHeight="1" x14ac:dyDescent="0.2">
      <c r="A246" s="3" t="s">
        <v>164</v>
      </c>
      <c r="C246" s="2">
        <v>25.97</v>
      </c>
      <c r="D246" s="2"/>
      <c r="E246" s="2">
        <v>36.54</v>
      </c>
      <c r="F246" s="2"/>
      <c r="G246" s="2">
        <v>-17.09</v>
      </c>
      <c r="H246" s="2"/>
      <c r="I246" s="2">
        <v>0</v>
      </c>
      <c r="J246" s="2"/>
      <c r="K246" s="4">
        <v>0</v>
      </c>
      <c r="L246" s="2"/>
      <c r="M246" s="4">
        <v>0</v>
      </c>
      <c r="N246" s="2"/>
      <c r="O246" s="4">
        <v>0</v>
      </c>
      <c r="P246" s="2"/>
      <c r="Q246" s="4">
        <f>M246+O246</f>
        <v>0</v>
      </c>
      <c r="Y246" s="39"/>
    </row>
    <row r="247" spans="1:25" ht="11.85" customHeight="1" x14ac:dyDescent="0.2">
      <c r="A247" s="3" t="s">
        <v>165</v>
      </c>
      <c r="C247" s="2">
        <v>0</v>
      </c>
      <c r="D247" s="2"/>
      <c r="E247" s="2">
        <v>0</v>
      </c>
      <c r="F247" s="2"/>
      <c r="G247" s="2">
        <v>0</v>
      </c>
      <c r="H247" s="2"/>
      <c r="I247" s="2">
        <v>0</v>
      </c>
      <c r="J247" s="2"/>
      <c r="K247" s="4">
        <v>0</v>
      </c>
      <c r="L247" s="2"/>
      <c r="M247" s="4">
        <v>0</v>
      </c>
      <c r="N247" s="2"/>
      <c r="O247" s="4">
        <v>0</v>
      </c>
      <c r="P247" s="2"/>
      <c r="Q247" s="4">
        <f>M247+O247</f>
        <v>0</v>
      </c>
    </row>
    <row r="248" spans="1:25" ht="11.85" customHeight="1" x14ac:dyDescent="0.2">
      <c r="A248" s="3" t="s">
        <v>166</v>
      </c>
      <c r="C248" s="2">
        <v>-21.24</v>
      </c>
      <c r="D248" s="2"/>
      <c r="E248" s="2">
        <v>-141.09</v>
      </c>
      <c r="F248" s="2"/>
      <c r="G248" s="2">
        <v>43.96</v>
      </c>
      <c r="H248" s="2"/>
      <c r="I248" s="2">
        <v>0</v>
      </c>
      <c r="J248" s="2"/>
      <c r="K248" s="4">
        <v>0</v>
      </c>
      <c r="L248" s="2"/>
      <c r="M248" s="4">
        <v>0</v>
      </c>
      <c r="N248" s="2"/>
      <c r="O248" s="4">
        <v>0</v>
      </c>
      <c r="P248" s="2"/>
      <c r="Q248" s="4">
        <f>M248+O248</f>
        <v>0</v>
      </c>
    </row>
    <row r="249" spans="1:25" ht="11.85" customHeight="1" x14ac:dyDescent="0.2">
      <c r="A249" s="3" t="s">
        <v>167</v>
      </c>
      <c r="C249" s="2">
        <v>0</v>
      </c>
      <c r="D249" s="2"/>
      <c r="E249" s="2">
        <v>0</v>
      </c>
      <c r="F249" s="2"/>
      <c r="G249" s="2">
        <v>0</v>
      </c>
      <c r="H249" s="2"/>
      <c r="I249" s="2">
        <v>0</v>
      </c>
      <c r="J249" s="2"/>
      <c r="K249" s="4">
        <v>0</v>
      </c>
      <c r="L249" s="2"/>
      <c r="M249" s="4">
        <v>0</v>
      </c>
      <c r="N249" s="2"/>
      <c r="O249" s="4">
        <v>0</v>
      </c>
      <c r="P249" s="2"/>
      <c r="Q249" s="4">
        <f>M249+O249</f>
        <v>0</v>
      </c>
    </row>
    <row r="250" spans="1:25" ht="9" customHeight="1" x14ac:dyDescent="0.2">
      <c r="D250" s="2"/>
      <c r="F250" s="2"/>
      <c r="H250" s="2"/>
      <c r="J250" s="2"/>
      <c r="L250" s="2"/>
      <c r="N250" s="2"/>
      <c r="P250" s="2"/>
    </row>
    <row r="251" spans="1:25" ht="11.85" customHeight="1" x14ac:dyDescent="0.2">
      <c r="A251" s="3" t="s">
        <v>168</v>
      </c>
      <c r="C251" s="2">
        <v>0</v>
      </c>
      <c r="D251" s="2"/>
      <c r="E251" s="2">
        <v>0</v>
      </c>
      <c r="F251" s="2"/>
      <c r="G251" s="2">
        <v>0</v>
      </c>
      <c r="H251" s="2"/>
      <c r="I251" s="2">
        <v>0</v>
      </c>
      <c r="J251" s="2"/>
      <c r="K251" s="4">
        <v>0</v>
      </c>
      <c r="L251" s="2"/>
      <c r="M251" s="4">
        <v>0</v>
      </c>
      <c r="N251" s="2"/>
      <c r="O251" s="4">
        <v>0</v>
      </c>
      <c r="P251" s="2"/>
      <c r="Q251" s="4">
        <v>0</v>
      </c>
      <c r="V251" s="39"/>
    </row>
    <row r="252" spans="1:25" ht="11.85" customHeight="1" x14ac:dyDescent="0.2">
      <c r="A252" s="3" t="s">
        <v>169</v>
      </c>
      <c r="C252" s="2">
        <v>351</v>
      </c>
      <c r="D252" s="2"/>
      <c r="E252" s="2">
        <v>0</v>
      </c>
      <c r="F252" s="2"/>
      <c r="G252" s="2">
        <v>12459</v>
      </c>
      <c r="H252" s="2"/>
      <c r="I252" s="2">
        <v>0</v>
      </c>
      <c r="J252" s="2"/>
      <c r="K252" s="4">
        <v>0</v>
      </c>
      <c r="L252" s="2"/>
      <c r="M252" s="4">
        <v>0</v>
      </c>
      <c r="N252" s="2"/>
      <c r="O252" s="4">
        <v>0</v>
      </c>
      <c r="P252" s="2"/>
      <c r="Q252" s="4">
        <f t="shared" ref="Q252:Q259" si="10">M252+O252</f>
        <v>0</v>
      </c>
      <c r="W252" s="39"/>
    </row>
    <row r="253" spans="1:25" ht="11.85" customHeight="1" x14ac:dyDescent="0.2">
      <c r="A253" s="3" t="s">
        <v>170</v>
      </c>
      <c r="C253" s="2">
        <v>10000</v>
      </c>
      <c r="D253" s="2"/>
      <c r="E253" s="2">
        <v>0</v>
      </c>
      <c r="F253" s="2"/>
      <c r="G253" s="2">
        <v>4612.7299999999996</v>
      </c>
      <c r="H253" s="2"/>
      <c r="I253" s="2">
        <v>0</v>
      </c>
      <c r="J253" s="2"/>
      <c r="K253" s="4">
        <v>0</v>
      </c>
      <c r="L253" s="2"/>
      <c r="M253" s="4">
        <v>0</v>
      </c>
      <c r="N253" s="2"/>
      <c r="O253" s="4">
        <v>0</v>
      </c>
      <c r="P253" s="2"/>
      <c r="Q253" s="4">
        <f t="shared" si="10"/>
        <v>0</v>
      </c>
      <c r="X253" s="39"/>
    </row>
    <row r="254" spans="1:25" ht="11.85" customHeight="1" x14ac:dyDescent="0.2">
      <c r="A254" s="3" t="s">
        <v>171</v>
      </c>
      <c r="C254" s="2">
        <v>1000</v>
      </c>
      <c r="D254" s="2"/>
      <c r="E254" s="2">
        <v>0</v>
      </c>
      <c r="F254" s="2"/>
      <c r="G254" s="2">
        <v>0</v>
      </c>
      <c r="H254" s="2"/>
      <c r="I254" s="2">
        <v>0</v>
      </c>
      <c r="J254" s="2"/>
      <c r="K254" s="4">
        <v>0</v>
      </c>
      <c r="L254" s="2"/>
      <c r="M254" s="4">
        <v>0</v>
      </c>
      <c r="N254" s="2"/>
      <c r="O254" s="4">
        <v>0</v>
      </c>
      <c r="P254" s="2"/>
      <c r="Q254" s="4">
        <f t="shared" si="10"/>
        <v>0</v>
      </c>
      <c r="X254" s="39"/>
    </row>
    <row r="255" spans="1:25" ht="11.85" customHeight="1" x14ac:dyDescent="0.2">
      <c r="A255" s="3" t="s">
        <v>172</v>
      </c>
      <c r="C255" s="2">
        <v>0</v>
      </c>
      <c r="D255" s="2"/>
      <c r="E255" s="2">
        <v>100</v>
      </c>
      <c r="F255" s="2"/>
      <c r="G255" s="2">
        <v>1000</v>
      </c>
      <c r="H255" s="2"/>
      <c r="I255" s="2">
        <v>0</v>
      </c>
      <c r="J255" s="2"/>
      <c r="K255" s="4">
        <v>0</v>
      </c>
      <c r="L255" s="2"/>
      <c r="M255" s="4">
        <v>0</v>
      </c>
      <c r="N255" s="2"/>
      <c r="O255" s="4">
        <v>0</v>
      </c>
      <c r="P255" s="2"/>
      <c r="Q255" s="4">
        <f t="shared" si="10"/>
        <v>0</v>
      </c>
    </row>
    <row r="256" spans="1:25" ht="11.85" customHeight="1" x14ac:dyDescent="0.2">
      <c r="A256" s="3" t="s">
        <v>173</v>
      </c>
      <c r="C256" s="2">
        <v>135</v>
      </c>
      <c r="D256" s="2"/>
      <c r="E256" s="2">
        <v>106.5</v>
      </c>
      <c r="F256" s="2"/>
      <c r="G256" s="2">
        <v>281.55</v>
      </c>
      <c r="H256" s="2"/>
      <c r="I256" s="2">
        <v>0</v>
      </c>
      <c r="J256" s="2"/>
      <c r="K256" s="4">
        <v>0</v>
      </c>
      <c r="L256" s="2"/>
      <c r="M256" s="4">
        <v>0</v>
      </c>
      <c r="N256" s="2"/>
      <c r="O256" s="4">
        <v>0</v>
      </c>
      <c r="P256" s="2"/>
      <c r="Q256" s="4">
        <f t="shared" si="10"/>
        <v>0</v>
      </c>
    </row>
    <row r="257" spans="1:31" ht="11.85" customHeight="1" x14ac:dyDescent="0.2">
      <c r="A257" s="3" t="s">
        <v>174</v>
      </c>
      <c r="C257" s="2">
        <v>178</v>
      </c>
      <c r="D257" s="2"/>
      <c r="E257" s="2">
        <v>0</v>
      </c>
      <c r="F257" s="2"/>
      <c r="G257" s="2">
        <v>0</v>
      </c>
      <c r="H257" s="2"/>
      <c r="I257" s="2">
        <v>0</v>
      </c>
      <c r="J257" s="2"/>
      <c r="K257" s="4">
        <v>0</v>
      </c>
      <c r="L257" s="2"/>
      <c r="M257" s="4">
        <v>0</v>
      </c>
      <c r="N257" s="2"/>
      <c r="O257" s="4">
        <v>0</v>
      </c>
      <c r="P257" s="2"/>
      <c r="Q257" s="4">
        <f t="shared" si="10"/>
        <v>0</v>
      </c>
    </row>
    <row r="258" spans="1:31" ht="11.85" customHeight="1" x14ac:dyDescent="0.2">
      <c r="A258" s="3" t="s">
        <v>175</v>
      </c>
      <c r="C258" s="2">
        <v>0</v>
      </c>
      <c r="D258" s="2"/>
      <c r="E258" s="2">
        <v>0</v>
      </c>
      <c r="F258" s="2"/>
      <c r="G258" s="2">
        <v>0</v>
      </c>
      <c r="H258" s="2"/>
      <c r="I258" s="2">
        <v>0</v>
      </c>
      <c r="J258" s="2"/>
      <c r="K258" s="4">
        <v>60000</v>
      </c>
      <c r="L258" s="2"/>
      <c r="M258" s="4">
        <v>0</v>
      </c>
      <c r="N258" s="2"/>
      <c r="O258" s="4">
        <v>0</v>
      </c>
      <c r="P258" s="2"/>
      <c r="Q258" s="4">
        <f t="shared" si="10"/>
        <v>0</v>
      </c>
    </row>
    <row r="259" spans="1:31" ht="11.85" hidden="1" customHeight="1" x14ac:dyDescent="0.2">
      <c r="A259" s="3" t="s">
        <v>176</v>
      </c>
      <c r="C259" s="2">
        <v>0</v>
      </c>
      <c r="D259" s="2"/>
      <c r="E259" s="2">
        <v>0</v>
      </c>
      <c r="F259" s="2"/>
      <c r="G259" s="2">
        <v>0</v>
      </c>
      <c r="H259" s="2"/>
      <c r="I259" s="2">
        <v>0</v>
      </c>
      <c r="J259" s="2"/>
      <c r="K259" s="4">
        <v>0</v>
      </c>
      <c r="L259" s="2"/>
      <c r="M259" s="4">
        <v>0</v>
      </c>
      <c r="N259" s="2"/>
      <c r="O259" s="4">
        <v>0</v>
      </c>
      <c r="P259" s="2"/>
      <c r="Q259" s="4">
        <f t="shared" si="10"/>
        <v>0</v>
      </c>
    </row>
    <row r="260" spans="1:31" ht="9" customHeight="1" x14ac:dyDescent="0.2">
      <c r="D260" s="2"/>
      <c r="F260" s="2"/>
      <c r="H260" s="2"/>
      <c r="J260" s="2"/>
      <c r="L260" s="2"/>
      <c r="N260" s="2"/>
      <c r="P260" s="2"/>
    </row>
    <row r="261" spans="1:31" ht="11.85" customHeight="1" x14ac:dyDescent="0.2">
      <c r="A261" s="3" t="s">
        <v>177</v>
      </c>
      <c r="C261" s="2">
        <v>0</v>
      </c>
      <c r="D261" s="2"/>
      <c r="E261" s="2">
        <v>18.059999999999999</v>
      </c>
      <c r="F261" s="2"/>
      <c r="G261" s="2">
        <v>5906.98</v>
      </c>
      <c r="H261" s="2"/>
      <c r="I261" s="2">
        <v>0</v>
      </c>
      <c r="J261" s="2"/>
      <c r="K261" s="4">
        <v>0</v>
      </c>
      <c r="L261" s="2"/>
      <c r="M261" s="4">
        <v>0</v>
      </c>
      <c r="N261" s="2"/>
      <c r="O261" s="4">
        <v>0</v>
      </c>
      <c r="P261" s="2"/>
      <c r="Q261" s="4">
        <f t="shared" ref="Q261:Q280" si="11">M261+O261</f>
        <v>0</v>
      </c>
      <c r="U261" s="39"/>
    </row>
    <row r="262" spans="1:31" ht="11.85" customHeight="1" x14ac:dyDescent="0.2">
      <c r="A262" s="3" t="s">
        <v>178</v>
      </c>
      <c r="C262" s="2">
        <v>17800</v>
      </c>
      <c r="D262" s="2"/>
      <c r="E262" s="2">
        <v>12.18</v>
      </c>
      <c r="F262" s="2"/>
      <c r="G262" s="2">
        <v>2024.32</v>
      </c>
      <c r="H262" s="2"/>
      <c r="I262" s="2">
        <v>0</v>
      </c>
      <c r="J262" s="2"/>
      <c r="K262" s="4">
        <v>0</v>
      </c>
      <c r="L262" s="2"/>
      <c r="M262" s="4">
        <v>0</v>
      </c>
      <c r="N262" s="2"/>
      <c r="O262" s="4">
        <v>0</v>
      </c>
      <c r="P262" s="2"/>
      <c r="Q262" s="4">
        <f t="shared" si="11"/>
        <v>0</v>
      </c>
      <c r="V262" s="39"/>
    </row>
    <row r="263" spans="1:31" ht="11.85" customHeight="1" x14ac:dyDescent="0.2">
      <c r="A263" s="3" t="s">
        <v>179</v>
      </c>
      <c r="C263" s="2">
        <v>17.97</v>
      </c>
      <c r="D263" s="2"/>
      <c r="E263" s="2">
        <v>41.85</v>
      </c>
      <c r="F263" s="2"/>
      <c r="G263" s="2">
        <v>0</v>
      </c>
      <c r="H263" s="2"/>
      <c r="I263" s="2">
        <v>0</v>
      </c>
      <c r="J263" s="2"/>
      <c r="K263" s="4">
        <v>0</v>
      </c>
      <c r="L263" s="2"/>
      <c r="M263" s="4">
        <v>0</v>
      </c>
      <c r="N263" s="2"/>
      <c r="O263" s="4">
        <v>0</v>
      </c>
      <c r="P263" s="2"/>
      <c r="Q263" s="4">
        <f t="shared" si="11"/>
        <v>0</v>
      </c>
      <c r="W263" s="39"/>
    </row>
    <row r="264" spans="1:31" ht="11.85" customHeight="1" x14ac:dyDescent="0.2">
      <c r="A264" s="3" t="s">
        <v>180</v>
      </c>
      <c r="C264" s="2">
        <v>581.07000000000005</v>
      </c>
      <c r="D264" s="2"/>
      <c r="E264" s="2">
        <v>200</v>
      </c>
      <c r="F264" s="2"/>
      <c r="G264" s="2">
        <v>300</v>
      </c>
      <c r="H264" s="2"/>
      <c r="I264" s="2">
        <v>0</v>
      </c>
      <c r="J264" s="2"/>
      <c r="K264" s="4">
        <v>0</v>
      </c>
      <c r="L264" s="2"/>
      <c r="M264" s="4">
        <v>0</v>
      </c>
      <c r="N264" s="2"/>
      <c r="O264" s="4">
        <v>0</v>
      </c>
      <c r="P264" s="2"/>
      <c r="Q264" s="4">
        <f t="shared" si="11"/>
        <v>0</v>
      </c>
    </row>
    <row r="265" spans="1:31" ht="11.85" customHeight="1" x14ac:dyDescent="0.2">
      <c r="A265" s="3" t="s">
        <v>181</v>
      </c>
      <c r="C265" s="2">
        <v>0</v>
      </c>
      <c r="D265" s="2"/>
      <c r="E265" s="2">
        <v>0</v>
      </c>
      <c r="F265" s="2"/>
      <c r="G265" s="2">
        <v>461.9</v>
      </c>
      <c r="H265" s="2"/>
      <c r="I265" s="2">
        <v>0</v>
      </c>
      <c r="J265" s="2"/>
      <c r="K265" s="4">
        <v>0</v>
      </c>
      <c r="L265" s="2"/>
      <c r="M265" s="4">
        <v>0</v>
      </c>
      <c r="N265" s="2"/>
      <c r="O265" s="4">
        <v>0</v>
      </c>
      <c r="P265" s="2"/>
      <c r="Q265" s="4">
        <f t="shared" si="11"/>
        <v>0</v>
      </c>
      <c r="X265" s="39"/>
    </row>
    <row r="266" spans="1:31" ht="11.85" customHeight="1" x14ac:dyDescent="0.2">
      <c r="A266" s="3" t="s">
        <v>182</v>
      </c>
      <c r="C266" s="2">
        <v>0</v>
      </c>
      <c r="D266" s="2"/>
      <c r="E266" s="2">
        <v>0</v>
      </c>
      <c r="F266" s="2"/>
      <c r="G266" s="2">
        <v>0</v>
      </c>
      <c r="H266" s="2"/>
      <c r="I266" s="2">
        <v>0</v>
      </c>
      <c r="J266" s="2"/>
      <c r="K266" s="4">
        <v>0</v>
      </c>
      <c r="L266" s="2"/>
      <c r="M266" s="4">
        <v>0</v>
      </c>
      <c r="N266" s="2"/>
      <c r="O266" s="4">
        <v>0</v>
      </c>
      <c r="P266" s="2"/>
      <c r="Q266" s="4">
        <f t="shared" si="11"/>
        <v>0</v>
      </c>
      <c r="Y266" s="39"/>
    </row>
    <row r="267" spans="1:31" ht="11.85" customHeight="1" x14ac:dyDescent="0.2">
      <c r="A267" s="3" t="s">
        <v>183</v>
      </c>
      <c r="C267" s="2">
        <v>1911.34</v>
      </c>
      <c r="D267" s="2"/>
      <c r="E267" s="2">
        <v>0</v>
      </c>
      <c r="F267" s="2"/>
      <c r="G267" s="2">
        <v>1000</v>
      </c>
      <c r="H267" s="2"/>
      <c r="I267" s="2">
        <v>0</v>
      </c>
      <c r="J267" s="2"/>
      <c r="K267" s="4">
        <v>0</v>
      </c>
      <c r="L267" s="2"/>
      <c r="M267" s="4">
        <v>0</v>
      </c>
      <c r="N267" s="2"/>
      <c r="O267" s="4">
        <v>0</v>
      </c>
      <c r="P267" s="2"/>
      <c r="Q267" s="4">
        <f t="shared" si="11"/>
        <v>0</v>
      </c>
      <c r="Z267" s="39"/>
    </row>
    <row r="268" spans="1:31" ht="11.85" customHeight="1" x14ac:dyDescent="0.2">
      <c r="A268" s="3" t="s">
        <v>184</v>
      </c>
      <c r="C268" s="2">
        <v>3099.68</v>
      </c>
      <c r="D268" s="2"/>
      <c r="E268" s="2">
        <v>3349</v>
      </c>
      <c r="F268" s="2"/>
      <c r="G268" s="2">
        <v>3425</v>
      </c>
      <c r="H268" s="2"/>
      <c r="I268" s="2">
        <v>47348</v>
      </c>
      <c r="J268" s="2"/>
      <c r="K268" s="4">
        <v>47348</v>
      </c>
      <c r="L268" s="2"/>
      <c r="M268" s="4">
        <v>42000</v>
      </c>
      <c r="N268" s="2"/>
      <c r="O268" s="4">
        <v>0</v>
      </c>
      <c r="P268" s="2"/>
      <c r="Q268" s="4">
        <f t="shared" si="11"/>
        <v>42000</v>
      </c>
      <c r="AA268" s="39"/>
    </row>
    <row r="269" spans="1:31" ht="11.85" customHeight="1" x14ac:dyDescent="0.2">
      <c r="A269" s="3" t="s">
        <v>185</v>
      </c>
      <c r="C269" s="2">
        <v>0</v>
      </c>
      <c r="D269" s="2"/>
      <c r="E269" s="2">
        <v>0</v>
      </c>
      <c r="F269" s="2"/>
      <c r="G269" s="2">
        <v>0</v>
      </c>
      <c r="H269" s="2"/>
      <c r="I269" s="2">
        <v>0</v>
      </c>
      <c r="J269" s="2"/>
      <c r="K269" s="4">
        <v>0</v>
      </c>
      <c r="L269" s="2"/>
      <c r="M269" s="4">
        <v>0</v>
      </c>
      <c r="N269" s="2"/>
      <c r="O269" s="4">
        <v>0</v>
      </c>
      <c r="P269" s="2"/>
      <c r="Q269" s="4">
        <f t="shared" si="11"/>
        <v>0</v>
      </c>
      <c r="AC269" s="39"/>
    </row>
    <row r="270" spans="1:31" ht="11.85" customHeight="1" x14ac:dyDescent="0.2">
      <c r="A270" s="3" t="s">
        <v>186</v>
      </c>
      <c r="C270" s="2">
        <v>0</v>
      </c>
      <c r="D270" s="2"/>
      <c r="E270" s="2">
        <v>0</v>
      </c>
      <c r="F270" s="2"/>
      <c r="G270" s="2">
        <v>0</v>
      </c>
      <c r="H270" s="2"/>
      <c r="I270" s="2">
        <v>0</v>
      </c>
      <c r="J270" s="2"/>
      <c r="K270" s="4">
        <v>0</v>
      </c>
      <c r="L270" s="2"/>
      <c r="M270" s="4">
        <v>0</v>
      </c>
      <c r="N270" s="2"/>
      <c r="O270" s="4">
        <v>0</v>
      </c>
      <c r="P270" s="2"/>
      <c r="Q270" s="4">
        <f t="shared" si="11"/>
        <v>0</v>
      </c>
      <c r="AC270" s="39"/>
    </row>
    <row r="271" spans="1:31" ht="11.85" customHeight="1" x14ac:dyDescent="0.2">
      <c r="A271" s="3" t="s">
        <v>187</v>
      </c>
      <c r="C271" s="2">
        <v>85</v>
      </c>
      <c r="D271" s="2"/>
      <c r="E271" s="2">
        <v>1557.96</v>
      </c>
      <c r="F271" s="2"/>
      <c r="G271" s="2">
        <v>15661.45</v>
      </c>
      <c r="H271" s="2"/>
      <c r="I271" s="2">
        <v>0</v>
      </c>
      <c r="J271" s="2"/>
      <c r="K271" s="4">
        <v>0</v>
      </c>
      <c r="L271" s="2"/>
      <c r="M271" s="4">
        <v>0</v>
      </c>
      <c r="N271" s="2"/>
      <c r="O271" s="4">
        <v>0</v>
      </c>
      <c r="P271" s="2"/>
      <c r="Q271" s="4">
        <f t="shared" si="11"/>
        <v>0</v>
      </c>
      <c r="AE271" s="39"/>
    </row>
    <row r="272" spans="1:31" ht="11.85" customHeight="1" x14ac:dyDescent="0.2">
      <c r="A272" s="3" t="s">
        <v>188</v>
      </c>
      <c r="C272" s="2">
        <v>0</v>
      </c>
      <c r="D272" s="2"/>
      <c r="E272" s="2">
        <v>0</v>
      </c>
      <c r="F272" s="2"/>
      <c r="G272" s="2">
        <v>0</v>
      </c>
      <c r="H272" s="2"/>
      <c r="I272" s="2">
        <v>0</v>
      </c>
      <c r="J272" s="2"/>
      <c r="K272" s="4">
        <v>0</v>
      </c>
      <c r="L272" s="2"/>
      <c r="M272" s="4">
        <v>0</v>
      </c>
      <c r="N272" s="2"/>
      <c r="O272" s="4">
        <v>0</v>
      </c>
      <c r="P272" s="2"/>
      <c r="Q272" s="4">
        <f t="shared" si="11"/>
        <v>0</v>
      </c>
      <c r="AE272" s="39"/>
    </row>
    <row r="273" spans="1:25" ht="11.85" customHeight="1" x14ac:dyDescent="0.2">
      <c r="A273" s="3" t="s">
        <v>189</v>
      </c>
      <c r="C273" s="2">
        <v>0</v>
      </c>
      <c r="D273" s="2"/>
      <c r="E273" s="2">
        <v>218.19</v>
      </c>
      <c r="F273" s="2"/>
      <c r="G273" s="2">
        <v>0</v>
      </c>
      <c r="H273" s="2"/>
      <c r="I273" s="2">
        <v>0</v>
      </c>
      <c r="J273" s="2"/>
      <c r="K273" s="4">
        <v>0</v>
      </c>
      <c r="L273" s="2"/>
      <c r="M273" s="4">
        <v>0</v>
      </c>
      <c r="N273" s="2"/>
      <c r="O273" s="4">
        <v>0</v>
      </c>
      <c r="P273" s="2"/>
      <c r="Q273" s="4">
        <f t="shared" si="11"/>
        <v>0</v>
      </c>
    </row>
    <row r="274" spans="1:25" ht="11.85" customHeight="1" x14ac:dyDescent="0.2">
      <c r="A274" s="3" t="s">
        <v>190</v>
      </c>
      <c r="C274" s="2">
        <v>0</v>
      </c>
      <c r="D274" s="2"/>
      <c r="E274" s="2">
        <v>102.3</v>
      </c>
      <c r="F274" s="2"/>
      <c r="G274" s="2">
        <v>0</v>
      </c>
      <c r="H274" s="2"/>
      <c r="I274" s="2">
        <v>0</v>
      </c>
      <c r="J274" s="2"/>
      <c r="K274" s="4">
        <v>0</v>
      </c>
      <c r="L274" s="2"/>
      <c r="M274" s="4">
        <v>0</v>
      </c>
      <c r="N274" s="2"/>
      <c r="O274" s="4">
        <v>0</v>
      </c>
      <c r="P274" s="2"/>
      <c r="Q274" s="4">
        <f t="shared" si="11"/>
        <v>0</v>
      </c>
    </row>
    <row r="275" spans="1:25" ht="11.85" customHeight="1" x14ac:dyDescent="0.2">
      <c r="A275" s="3" t="s">
        <v>191</v>
      </c>
      <c r="C275" s="2">
        <v>0</v>
      </c>
      <c r="D275" s="2"/>
      <c r="E275" s="2">
        <v>0</v>
      </c>
      <c r="F275" s="2"/>
      <c r="G275" s="2">
        <v>0</v>
      </c>
      <c r="H275" s="2"/>
      <c r="I275" s="2">
        <v>0</v>
      </c>
      <c r="J275" s="2"/>
      <c r="K275" s="4">
        <v>0</v>
      </c>
      <c r="L275" s="2"/>
      <c r="M275" s="4">
        <v>0</v>
      </c>
      <c r="N275" s="2"/>
      <c r="O275" s="4">
        <v>0</v>
      </c>
      <c r="P275" s="2"/>
      <c r="Q275" s="4">
        <f t="shared" si="11"/>
        <v>0</v>
      </c>
    </row>
    <row r="276" spans="1:25" ht="11.85" customHeight="1" x14ac:dyDescent="0.2">
      <c r="A276" s="3" t="s">
        <v>192</v>
      </c>
      <c r="C276" s="2">
        <v>1433.03</v>
      </c>
      <c r="D276" s="2"/>
      <c r="E276" s="2">
        <v>0</v>
      </c>
      <c r="F276" s="2"/>
      <c r="G276" s="2">
        <v>0</v>
      </c>
      <c r="H276" s="2"/>
      <c r="I276" s="2">
        <v>0</v>
      </c>
      <c r="J276" s="2"/>
      <c r="K276" s="4">
        <v>0</v>
      </c>
      <c r="L276" s="2"/>
      <c r="M276" s="4">
        <v>0</v>
      </c>
      <c r="N276" s="2"/>
      <c r="O276" s="4">
        <v>0</v>
      </c>
      <c r="P276" s="2"/>
      <c r="Q276" s="4">
        <f t="shared" si="11"/>
        <v>0</v>
      </c>
    </row>
    <row r="277" spans="1:25" ht="11.85" customHeight="1" x14ac:dyDescent="0.2">
      <c r="A277" s="3" t="s">
        <v>193</v>
      </c>
      <c r="C277" s="2">
        <v>4092.4</v>
      </c>
      <c r="D277" s="2"/>
      <c r="E277" s="2">
        <v>38106.69</v>
      </c>
      <c r="F277" s="2"/>
      <c r="G277" s="2">
        <v>0</v>
      </c>
      <c r="H277" s="2"/>
      <c r="I277" s="2">
        <v>0</v>
      </c>
      <c r="J277" s="2"/>
      <c r="K277" s="4">
        <v>0</v>
      </c>
      <c r="L277" s="2"/>
      <c r="M277" s="4">
        <v>0</v>
      </c>
      <c r="N277" s="2"/>
      <c r="O277" s="4">
        <v>0</v>
      </c>
      <c r="P277" s="2"/>
      <c r="Q277" s="4">
        <f t="shared" si="11"/>
        <v>0</v>
      </c>
    </row>
    <row r="278" spans="1:25" ht="11.85" customHeight="1" x14ac:dyDescent="0.2">
      <c r="A278" s="3" t="s">
        <v>194</v>
      </c>
      <c r="C278" s="2">
        <v>0</v>
      </c>
      <c r="D278" s="2"/>
      <c r="E278" s="2">
        <v>0</v>
      </c>
      <c r="F278" s="2"/>
      <c r="G278" s="2">
        <v>0</v>
      </c>
      <c r="H278" s="2"/>
      <c r="I278" s="2">
        <v>0</v>
      </c>
      <c r="J278" s="2"/>
      <c r="K278" s="4">
        <v>0</v>
      </c>
      <c r="L278" s="2"/>
      <c r="M278" s="4">
        <v>0</v>
      </c>
      <c r="N278" s="2"/>
      <c r="O278" s="4">
        <v>0</v>
      </c>
      <c r="P278" s="2"/>
      <c r="Q278" s="4">
        <f t="shared" si="11"/>
        <v>0</v>
      </c>
    </row>
    <row r="279" spans="1:25" ht="11.85" customHeight="1" x14ac:dyDescent="0.2">
      <c r="A279" s="3" t="s">
        <v>195</v>
      </c>
      <c r="C279" s="2">
        <v>2661.28</v>
      </c>
      <c r="D279" s="2"/>
      <c r="E279" s="2">
        <v>6030.58</v>
      </c>
      <c r="F279" s="2"/>
      <c r="G279" s="2">
        <v>86.46</v>
      </c>
      <c r="H279" s="2"/>
      <c r="I279" s="2">
        <v>0</v>
      </c>
      <c r="J279" s="2"/>
      <c r="K279" s="4">
        <v>0</v>
      </c>
      <c r="L279" s="2"/>
      <c r="M279" s="4">
        <v>0</v>
      </c>
      <c r="N279" s="2"/>
      <c r="O279" s="4">
        <v>0</v>
      </c>
      <c r="P279" s="2"/>
      <c r="Q279" s="4">
        <f t="shared" si="11"/>
        <v>0</v>
      </c>
    </row>
    <row r="280" spans="1:25" ht="11.85" customHeight="1" x14ac:dyDescent="0.2">
      <c r="A280" s="3" t="s">
        <v>196</v>
      </c>
      <c r="C280" s="2">
        <v>-10</v>
      </c>
      <c r="D280" s="2"/>
      <c r="E280" s="2">
        <v>154.55000000000001</v>
      </c>
      <c r="F280" s="2"/>
      <c r="G280" s="2">
        <v>0</v>
      </c>
      <c r="H280" s="2"/>
      <c r="I280" s="2">
        <v>0</v>
      </c>
      <c r="J280" s="2"/>
      <c r="K280" s="4">
        <v>0</v>
      </c>
      <c r="L280" s="2"/>
      <c r="M280" s="4">
        <v>0</v>
      </c>
      <c r="N280" s="2"/>
      <c r="O280" s="4">
        <v>0</v>
      </c>
      <c r="P280" s="2"/>
      <c r="Q280" s="4">
        <f t="shared" si="11"/>
        <v>0</v>
      </c>
    </row>
    <row r="281" spans="1:25" ht="11.85" customHeight="1" x14ac:dyDescent="0.2">
      <c r="D281" s="2"/>
      <c r="F281" s="2"/>
      <c r="H281" s="2"/>
      <c r="J281" s="2"/>
      <c r="L281" s="2"/>
      <c r="N281" s="2"/>
      <c r="P281" s="2"/>
    </row>
    <row r="282" spans="1:25" ht="11.85" customHeight="1" x14ac:dyDescent="0.2">
      <c r="A282" s="3" t="s">
        <v>197</v>
      </c>
      <c r="C282" s="2">
        <v>0</v>
      </c>
      <c r="D282" s="2"/>
      <c r="E282" s="2">
        <v>0</v>
      </c>
      <c r="F282" s="2"/>
      <c r="G282" s="2">
        <v>30</v>
      </c>
      <c r="H282" s="2"/>
      <c r="I282" s="2">
        <v>0</v>
      </c>
      <c r="J282" s="2"/>
      <c r="K282" s="4">
        <v>0</v>
      </c>
      <c r="L282" s="2"/>
      <c r="M282" s="4">
        <v>0</v>
      </c>
      <c r="N282" s="2"/>
      <c r="O282" s="4">
        <v>0</v>
      </c>
      <c r="P282" s="2"/>
      <c r="Q282" s="4">
        <f t="shared" ref="Q282:Q290" si="12">M282+O282</f>
        <v>0</v>
      </c>
      <c r="V282" s="39"/>
    </row>
    <row r="283" spans="1:25" ht="11.85" customHeight="1" x14ac:dyDescent="0.2">
      <c r="A283" s="3" t="s">
        <v>198</v>
      </c>
      <c r="C283" s="2">
        <v>0</v>
      </c>
      <c r="D283" s="2"/>
      <c r="E283" s="2">
        <v>9.5</v>
      </c>
      <c r="F283" s="2"/>
      <c r="G283" s="2">
        <v>0</v>
      </c>
      <c r="H283" s="2"/>
      <c r="I283" s="2">
        <v>0</v>
      </c>
      <c r="J283" s="2"/>
      <c r="K283" s="4">
        <v>0</v>
      </c>
      <c r="L283" s="2"/>
      <c r="M283" s="4">
        <v>0</v>
      </c>
      <c r="N283" s="2"/>
      <c r="O283" s="4">
        <v>0</v>
      </c>
      <c r="P283" s="2"/>
      <c r="Q283" s="4">
        <f t="shared" si="12"/>
        <v>0</v>
      </c>
      <c r="W283" s="39"/>
    </row>
    <row r="284" spans="1:25" ht="11.85" customHeight="1" x14ac:dyDescent="0.2">
      <c r="A284" s="3" t="s">
        <v>199</v>
      </c>
      <c r="C284" s="2">
        <v>300</v>
      </c>
      <c r="D284" s="2"/>
      <c r="E284" s="2">
        <v>65</v>
      </c>
      <c r="F284" s="2"/>
      <c r="G284" s="2">
        <v>65</v>
      </c>
      <c r="H284" s="2"/>
      <c r="I284" s="2">
        <v>0</v>
      </c>
      <c r="J284" s="2"/>
      <c r="K284" s="4">
        <v>0</v>
      </c>
      <c r="L284" s="2"/>
      <c r="M284" s="4">
        <v>0</v>
      </c>
      <c r="N284" s="2"/>
      <c r="O284" s="4">
        <v>0</v>
      </c>
      <c r="P284" s="2"/>
      <c r="Q284" s="4">
        <f t="shared" si="12"/>
        <v>0</v>
      </c>
      <c r="X284" s="39"/>
    </row>
    <row r="285" spans="1:25" ht="11.85" customHeight="1" x14ac:dyDescent="0.2">
      <c r="A285" s="3" t="s">
        <v>200</v>
      </c>
      <c r="C285" s="2">
        <v>0</v>
      </c>
      <c r="D285" s="2"/>
      <c r="E285" s="2">
        <v>0</v>
      </c>
      <c r="F285" s="2"/>
      <c r="G285" s="2">
        <v>0</v>
      </c>
      <c r="H285" s="2"/>
      <c r="I285" s="2">
        <v>0</v>
      </c>
      <c r="J285" s="2"/>
      <c r="K285" s="4">
        <v>0</v>
      </c>
      <c r="L285" s="2"/>
      <c r="M285" s="4">
        <v>0</v>
      </c>
      <c r="N285" s="2"/>
      <c r="O285" s="4">
        <v>0</v>
      </c>
      <c r="P285" s="2"/>
      <c r="Q285" s="4">
        <f t="shared" si="12"/>
        <v>0</v>
      </c>
      <c r="Y285" s="39"/>
    </row>
    <row r="286" spans="1:25" ht="11.85" customHeight="1" x14ac:dyDescent="0.2">
      <c r="A286" s="3" t="s">
        <v>201</v>
      </c>
      <c r="C286" s="2">
        <v>0</v>
      </c>
      <c r="D286" s="2"/>
      <c r="E286" s="2">
        <v>0</v>
      </c>
      <c r="F286" s="2"/>
      <c r="G286" s="2">
        <v>0</v>
      </c>
      <c r="H286" s="2"/>
      <c r="I286" s="2">
        <v>0</v>
      </c>
      <c r="J286" s="2"/>
      <c r="K286" s="4">
        <v>0</v>
      </c>
      <c r="L286" s="2"/>
      <c r="M286" s="4">
        <v>0</v>
      </c>
      <c r="N286" s="2"/>
      <c r="O286" s="4">
        <v>0</v>
      </c>
      <c r="P286" s="2"/>
      <c r="Q286" s="4">
        <f t="shared" si="12"/>
        <v>0</v>
      </c>
    </row>
    <row r="287" spans="1:25" ht="11.85" customHeight="1" x14ac:dyDescent="0.2">
      <c r="A287" s="3" t="s">
        <v>202</v>
      </c>
      <c r="C287" s="2">
        <v>0</v>
      </c>
      <c r="D287" s="2"/>
      <c r="E287" s="2">
        <v>0</v>
      </c>
      <c r="F287" s="2"/>
      <c r="G287" s="2">
        <v>85</v>
      </c>
      <c r="H287" s="2"/>
      <c r="J287" s="2"/>
      <c r="K287" s="4">
        <v>0</v>
      </c>
      <c r="L287" s="2"/>
      <c r="M287" s="4">
        <v>0</v>
      </c>
      <c r="N287" s="2"/>
      <c r="O287" s="4">
        <v>0</v>
      </c>
      <c r="P287" s="2"/>
      <c r="Q287" s="4">
        <f>M287+O287</f>
        <v>0</v>
      </c>
    </row>
    <row r="288" spans="1:25" ht="11.85" customHeight="1" x14ac:dyDescent="0.2">
      <c r="A288" s="3" t="s">
        <v>203</v>
      </c>
      <c r="C288" s="2">
        <v>0</v>
      </c>
      <c r="D288" s="2"/>
      <c r="E288" s="2">
        <v>0</v>
      </c>
      <c r="F288" s="2"/>
      <c r="G288" s="2">
        <v>0</v>
      </c>
      <c r="H288" s="2"/>
      <c r="I288" s="2">
        <v>0</v>
      </c>
      <c r="J288" s="2"/>
      <c r="K288" s="4">
        <v>0</v>
      </c>
      <c r="L288" s="2"/>
      <c r="M288" s="4">
        <v>0</v>
      </c>
      <c r="N288" s="2"/>
      <c r="O288" s="4">
        <v>0</v>
      </c>
      <c r="P288" s="2"/>
      <c r="Q288" s="4">
        <f t="shared" si="12"/>
        <v>0</v>
      </c>
    </row>
    <row r="289" spans="1:25" ht="11.85" customHeight="1" x14ac:dyDescent="0.2">
      <c r="A289" s="3" t="s">
        <v>204</v>
      </c>
      <c r="C289" s="2">
        <v>0</v>
      </c>
      <c r="D289" s="2"/>
      <c r="E289" s="2">
        <v>0</v>
      </c>
      <c r="F289" s="2"/>
      <c r="G289" s="2">
        <v>0</v>
      </c>
      <c r="H289" s="2"/>
      <c r="I289" s="2">
        <v>0</v>
      </c>
      <c r="J289" s="2"/>
      <c r="K289" s="4">
        <v>0</v>
      </c>
      <c r="L289" s="2"/>
      <c r="M289" s="4">
        <v>0</v>
      </c>
      <c r="N289" s="2"/>
      <c r="O289" s="4">
        <v>0</v>
      </c>
      <c r="P289" s="2"/>
      <c r="Q289" s="4">
        <f t="shared" si="12"/>
        <v>0</v>
      </c>
    </row>
    <row r="290" spans="1:25" ht="11.85" customHeight="1" x14ac:dyDescent="0.2">
      <c r="A290" s="3" t="s">
        <v>205</v>
      </c>
      <c r="C290" s="2">
        <v>71.400000000000006</v>
      </c>
      <c r="D290" s="2"/>
      <c r="E290" s="2">
        <v>0</v>
      </c>
      <c r="F290" s="2"/>
      <c r="G290" s="2">
        <v>0</v>
      </c>
      <c r="H290" s="2"/>
      <c r="I290" s="2">
        <v>0</v>
      </c>
      <c r="J290" s="2"/>
      <c r="K290" s="4">
        <v>0</v>
      </c>
      <c r="L290" s="2"/>
      <c r="M290" s="4">
        <v>0</v>
      </c>
      <c r="N290" s="2"/>
      <c r="O290" s="4">
        <v>0</v>
      </c>
      <c r="P290" s="2"/>
      <c r="Q290" s="4">
        <f t="shared" si="12"/>
        <v>0</v>
      </c>
    </row>
    <row r="291" spans="1:25" ht="9" customHeight="1" x14ac:dyDescent="0.2">
      <c r="D291" s="2"/>
      <c r="F291" s="2"/>
      <c r="H291" s="2"/>
      <c r="J291" s="2"/>
      <c r="L291" s="2"/>
      <c r="N291" s="2"/>
      <c r="P291" s="2"/>
    </row>
    <row r="292" spans="1:25" ht="11.85" customHeight="1" x14ac:dyDescent="0.2">
      <c r="A292" s="3" t="s">
        <v>206</v>
      </c>
      <c r="C292" s="2">
        <v>0</v>
      </c>
      <c r="D292" s="2"/>
      <c r="E292" s="2">
        <v>0</v>
      </c>
      <c r="F292" s="2"/>
      <c r="G292" s="2">
        <v>0</v>
      </c>
      <c r="H292" s="2"/>
      <c r="I292" s="2">
        <v>0</v>
      </c>
      <c r="J292" s="2"/>
      <c r="K292" s="4">
        <v>0</v>
      </c>
      <c r="L292" s="2"/>
      <c r="M292" s="4">
        <v>0</v>
      </c>
      <c r="N292" s="2"/>
      <c r="O292" s="4">
        <v>0</v>
      </c>
      <c r="P292" s="2"/>
      <c r="Q292" s="4">
        <f t="shared" ref="Q292:Q297" si="13">M292+O292</f>
        <v>0</v>
      </c>
      <c r="U292" s="39"/>
    </row>
    <row r="293" spans="1:25" ht="11.85" customHeight="1" x14ac:dyDescent="0.2">
      <c r="A293" s="3" t="s">
        <v>207</v>
      </c>
      <c r="C293" s="2">
        <v>603.73</v>
      </c>
      <c r="D293" s="2"/>
      <c r="E293" s="2">
        <v>322</v>
      </c>
      <c r="F293" s="2"/>
      <c r="G293" s="2">
        <v>369</v>
      </c>
      <c r="H293" s="2"/>
      <c r="I293" s="2">
        <v>200</v>
      </c>
      <c r="J293" s="2"/>
      <c r="K293" s="4">
        <v>200</v>
      </c>
      <c r="L293" s="2"/>
      <c r="M293" s="4">
        <v>300</v>
      </c>
      <c r="N293" s="2"/>
      <c r="O293" s="4">
        <v>0</v>
      </c>
      <c r="P293" s="2"/>
      <c r="Q293" s="4">
        <f t="shared" si="13"/>
        <v>300</v>
      </c>
      <c r="V293" s="39"/>
    </row>
    <row r="294" spans="1:25" ht="11.85" customHeight="1" x14ac:dyDescent="0.2">
      <c r="A294" s="3" t="s">
        <v>208</v>
      </c>
      <c r="C294" s="2">
        <v>0</v>
      </c>
      <c r="D294" s="2"/>
      <c r="E294" s="2">
        <v>0</v>
      </c>
      <c r="F294" s="2"/>
      <c r="G294" s="2">
        <v>0</v>
      </c>
      <c r="H294" s="2"/>
      <c r="I294" s="2">
        <v>0</v>
      </c>
      <c r="J294" s="2"/>
      <c r="K294" s="4">
        <v>0</v>
      </c>
      <c r="L294" s="2"/>
      <c r="M294" s="4">
        <v>0</v>
      </c>
      <c r="N294" s="2"/>
      <c r="O294" s="4">
        <v>0</v>
      </c>
      <c r="P294" s="2"/>
      <c r="Q294" s="4">
        <f t="shared" si="13"/>
        <v>0</v>
      </c>
      <c r="X294" s="39"/>
    </row>
    <row r="295" spans="1:25" ht="11.85" customHeight="1" x14ac:dyDescent="0.2">
      <c r="A295" s="3" t="s">
        <v>209</v>
      </c>
      <c r="C295" s="2">
        <v>624.14</v>
      </c>
      <c r="D295" s="2"/>
      <c r="E295" s="2">
        <v>526.64</v>
      </c>
      <c r="F295" s="2"/>
      <c r="G295" s="2">
        <v>305.44</v>
      </c>
      <c r="H295" s="2"/>
      <c r="I295" s="2">
        <v>500</v>
      </c>
      <c r="J295" s="2"/>
      <c r="K295" s="4">
        <v>500</v>
      </c>
      <c r="L295" s="2"/>
      <c r="M295" s="4">
        <v>500</v>
      </c>
      <c r="N295" s="2"/>
      <c r="O295" s="4">
        <v>0</v>
      </c>
      <c r="P295" s="2"/>
      <c r="Q295" s="4">
        <f t="shared" si="13"/>
        <v>500</v>
      </c>
      <c r="Y295" s="39"/>
    </row>
    <row r="296" spans="1:25" ht="11.85" customHeight="1" x14ac:dyDescent="0.2">
      <c r="A296" s="3" t="s">
        <v>210</v>
      </c>
      <c r="C296" s="2">
        <v>3588.24</v>
      </c>
      <c r="D296" s="2"/>
      <c r="E296" s="2">
        <v>1763.96</v>
      </c>
      <c r="F296" s="2"/>
      <c r="G296" s="2">
        <v>559.5</v>
      </c>
      <c r="H296" s="2"/>
      <c r="I296" s="2">
        <v>1000</v>
      </c>
      <c r="J296" s="2"/>
      <c r="K296" s="4">
        <v>1000</v>
      </c>
      <c r="L296" s="2"/>
      <c r="M296" s="4">
        <v>1000</v>
      </c>
      <c r="N296" s="2"/>
      <c r="O296" s="4">
        <v>0</v>
      </c>
      <c r="P296" s="2"/>
      <c r="Q296" s="4">
        <f t="shared" si="13"/>
        <v>1000</v>
      </c>
    </row>
    <row r="297" spans="1:25" ht="11.85" customHeight="1" x14ac:dyDescent="0.2">
      <c r="A297" s="3" t="s">
        <v>211</v>
      </c>
      <c r="C297" s="2">
        <v>0</v>
      </c>
      <c r="D297" s="2"/>
      <c r="E297" s="2">
        <v>0</v>
      </c>
      <c r="F297" s="2"/>
      <c r="G297" s="2">
        <v>0</v>
      </c>
      <c r="H297" s="2"/>
      <c r="I297" s="2">
        <v>0</v>
      </c>
      <c r="J297" s="2"/>
      <c r="K297" s="4">
        <v>0</v>
      </c>
      <c r="L297" s="2"/>
      <c r="M297" s="4">
        <v>0</v>
      </c>
      <c r="N297" s="2"/>
      <c r="O297" s="4">
        <v>0</v>
      </c>
      <c r="P297" s="2"/>
      <c r="Q297" s="4">
        <f t="shared" si="13"/>
        <v>0</v>
      </c>
    </row>
    <row r="298" spans="1:25" ht="11.85" customHeight="1" x14ac:dyDescent="0.2">
      <c r="D298" s="2"/>
      <c r="F298" s="2"/>
      <c r="H298" s="2"/>
      <c r="J298" s="2"/>
      <c r="L298" s="2"/>
      <c r="N298" s="2"/>
      <c r="P298" s="2"/>
    </row>
    <row r="299" spans="1:25" ht="11.85" customHeight="1" x14ac:dyDescent="0.2">
      <c r="D299" s="2"/>
      <c r="F299" s="2"/>
      <c r="H299" s="2"/>
      <c r="J299" s="2"/>
      <c r="L299" s="2"/>
      <c r="N299" s="2"/>
      <c r="P299" s="2"/>
    </row>
    <row r="300" spans="1:25" ht="11.85" customHeight="1" x14ac:dyDescent="0.2">
      <c r="A300" s="1"/>
      <c r="B300" s="1"/>
      <c r="E300" s="2" t="str">
        <f>$E$24</f>
        <v>CITY OF BRADY</v>
      </c>
    </row>
    <row r="301" spans="1:25" ht="11.85" customHeight="1" x14ac:dyDescent="0.2">
      <c r="E301" s="2" t="str">
        <f>$E$25</f>
        <v>BUDGET REPORT</v>
      </c>
    </row>
    <row r="302" spans="1:25" ht="11.85" customHeight="1" x14ac:dyDescent="0.2">
      <c r="E302" s="2" t="str">
        <f>$E$26</f>
        <v>FISCAL YEAR 2021 - 2022</v>
      </c>
    </row>
    <row r="303" spans="1:25" ht="11.85" customHeight="1" x14ac:dyDescent="0.2">
      <c r="A303" s="3" t="s">
        <v>3</v>
      </c>
    </row>
    <row r="304" spans="1:25" ht="11.85" customHeight="1" x14ac:dyDescent="0.2"/>
    <row r="305" spans="1:23" ht="11.85" customHeight="1" x14ac:dyDescent="0.2">
      <c r="I305" s="61" t="str">
        <f>+I29</f>
        <v>(----- 2020-2021 ------)</v>
      </c>
      <c r="J305" s="61"/>
      <c r="K305" s="61"/>
      <c r="L305" s="5"/>
      <c r="M305" s="61" t="str">
        <f>$M$29</f>
        <v>2021-2022</v>
      </c>
      <c r="N305" s="61"/>
      <c r="O305" s="61"/>
      <c r="P305" s="61"/>
      <c r="Q305" s="61"/>
    </row>
    <row r="306" spans="1:23" ht="11.85" customHeight="1" x14ac:dyDescent="0.2">
      <c r="C306" s="6" t="str">
        <f>$C$30</f>
        <v>2017-2018</v>
      </c>
      <c r="D306" s="5"/>
      <c r="E306" s="6" t="str">
        <f>$E$30</f>
        <v>2018-2019</v>
      </c>
      <c r="F306" s="5"/>
      <c r="G306" s="6" t="str">
        <f>$G$30</f>
        <v>2019-2020</v>
      </c>
      <c r="H306" s="5"/>
      <c r="I306" s="6" t="s">
        <v>9</v>
      </c>
      <c r="J306" s="5"/>
      <c r="K306" s="7" t="str">
        <f>+$K$30</f>
        <v>PROJECTED</v>
      </c>
      <c r="L306" s="5"/>
      <c r="M306" s="7" t="str">
        <f>$M$30</f>
        <v>2021-2022</v>
      </c>
      <c r="N306" s="5"/>
      <c r="O306" s="7" t="str">
        <f>$O$30</f>
        <v>2021-2022</v>
      </c>
      <c r="P306" s="5"/>
      <c r="Q306" s="7" t="str">
        <f>$Q$30</f>
        <v xml:space="preserve">APPROVED </v>
      </c>
    </row>
    <row r="307" spans="1:23" ht="11.85" customHeight="1" x14ac:dyDescent="0.2">
      <c r="A307" s="8"/>
      <c r="C307" s="9" t="s">
        <v>12</v>
      </c>
      <c r="D307" s="5"/>
      <c r="E307" s="9" t="s">
        <v>12</v>
      </c>
      <c r="F307" s="5"/>
      <c r="G307" s="9" t="s">
        <v>12</v>
      </c>
      <c r="H307" s="5"/>
      <c r="I307" s="9" t="s">
        <v>13</v>
      </c>
      <c r="J307" s="5"/>
      <c r="K307" s="10" t="s">
        <v>13</v>
      </c>
      <c r="L307" s="5"/>
      <c r="M307" s="10" t="str">
        <f>$M$31</f>
        <v>BASE</v>
      </c>
      <c r="N307" s="5"/>
      <c r="O307" s="10" t="str">
        <f>$O$31</f>
        <v>SUPPLEMENTAL</v>
      </c>
      <c r="P307" s="5"/>
      <c r="Q307" s="10" t="str">
        <f>$Q$31</f>
        <v>BUDGET</v>
      </c>
    </row>
    <row r="308" spans="1:23" ht="11.85" customHeight="1" x14ac:dyDescent="0.2">
      <c r="D308" s="2"/>
      <c r="F308" s="2"/>
      <c r="H308" s="2"/>
      <c r="J308" s="2"/>
      <c r="L308" s="2"/>
      <c r="N308" s="2"/>
      <c r="P308" s="2"/>
    </row>
    <row r="309" spans="1:23" ht="11.85" hidden="1" customHeight="1" x14ac:dyDescent="0.2">
      <c r="A309" s="3" t="s">
        <v>212</v>
      </c>
      <c r="C309" s="2">
        <v>0</v>
      </c>
      <c r="D309" s="2"/>
      <c r="E309" s="2">
        <v>0</v>
      </c>
      <c r="F309" s="2"/>
      <c r="G309" s="2">
        <v>0</v>
      </c>
      <c r="H309" s="2"/>
      <c r="I309" s="2">
        <v>0</v>
      </c>
      <c r="J309" s="2"/>
      <c r="K309" s="4">
        <v>0</v>
      </c>
      <c r="L309" s="2"/>
      <c r="M309" s="4">
        <v>0</v>
      </c>
      <c r="N309" s="2"/>
      <c r="O309" s="4">
        <v>0</v>
      </c>
      <c r="P309" s="2"/>
      <c r="Q309" s="4">
        <v>0</v>
      </c>
    </row>
    <row r="310" spans="1:23" ht="11.85" hidden="1" customHeight="1" x14ac:dyDescent="0.2">
      <c r="A310" s="3" t="s">
        <v>213</v>
      </c>
      <c r="C310" s="2">
        <v>0</v>
      </c>
      <c r="D310" s="2"/>
      <c r="E310" s="2">
        <v>0</v>
      </c>
      <c r="F310" s="2"/>
      <c r="H310" s="2"/>
      <c r="I310" s="2">
        <v>0</v>
      </c>
      <c r="J310" s="2"/>
      <c r="K310" s="4">
        <v>0</v>
      </c>
      <c r="L310" s="2"/>
      <c r="M310" s="4">
        <v>0</v>
      </c>
      <c r="N310" s="2"/>
      <c r="O310" s="4">
        <v>0</v>
      </c>
      <c r="P310" s="2"/>
      <c r="Q310" s="4">
        <f>M310+O310</f>
        <v>0</v>
      </c>
    </row>
    <row r="311" spans="1:23" ht="11.85" hidden="1" customHeight="1" x14ac:dyDescent="0.2">
      <c r="A311" s="3" t="s">
        <v>214</v>
      </c>
      <c r="C311" s="2">
        <v>0</v>
      </c>
      <c r="D311" s="2"/>
      <c r="E311" s="2">
        <v>0</v>
      </c>
      <c r="F311" s="2"/>
      <c r="H311" s="2"/>
      <c r="I311" s="2">
        <v>0</v>
      </c>
      <c r="J311" s="2"/>
      <c r="K311" s="4">
        <v>0</v>
      </c>
      <c r="L311" s="2"/>
      <c r="M311" s="4">
        <v>0</v>
      </c>
      <c r="N311" s="2"/>
      <c r="O311" s="4">
        <v>0</v>
      </c>
      <c r="P311" s="2"/>
      <c r="Q311" s="4">
        <f>M311+O311</f>
        <v>0</v>
      </c>
    </row>
    <row r="312" spans="1:23" ht="11.85" hidden="1" customHeight="1" x14ac:dyDescent="0.2">
      <c r="A312" s="3" t="s">
        <v>215</v>
      </c>
      <c r="C312" s="2">
        <v>0</v>
      </c>
      <c r="D312" s="2"/>
      <c r="E312" s="2">
        <v>0</v>
      </c>
      <c r="F312" s="2"/>
      <c r="H312" s="2"/>
      <c r="I312" s="2">
        <v>0</v>
      </c>
      <c r="J312" s="2"/>
      <c r="K312" s="4">
        <v>0</v>
      </c>
      <c r="L312" s="2"/>
      <c r="M312" s="4">
        <v>0</v>
      </c>
      <c r="N312" s="2"/>
      <c r="O312" s="4">
        <v>0</v>
      </c>
      <c r="P312" s="2"/>
      <c r="Q312" s="4">
        <v>0</v>
      </c>
    </row>
    <row r="313" spans="1:23" ht="11.85" hidden="1" customHeight="1" x14ac:dyDescent="0.2">
      <c r="A313" s="3" t="s">
        <v>216</v>
      </c>
      <c r="C313" s="2">
        <v>0</v>
      </c>
      <c r="D313" s="2"/>
      <c r="E313" s="2">
        <v>0</v>
      </c>
      <c r="F313" s="2"/>
      <c r="H313" s="2"/>
      <c r="I313" s="2">
        <v>0</v>
      </c>
      <c r="J313" s="2"/>
      <c r="K313" s="4">
        <v>0</v>
      </c>
      <c r="L313" s="2"/>
      <c r="M313" s="4">
        <v>0</v>
      </c>
      <c r="N313" s="2"/>
      <c r="O313" s="4">
        <v>0</v>
      </c>
      <c r="P313" s="2"/>
      <c r="Q313" s="4">
        <v>0</v>
      </c>
    </row>
    <row r="314" spans="1:23" ht="11.85" hidden="1" customHeight="1" x14ac:dyDescent="0.2">
      <c r="A314" s="3" t="s">
        <v>217</v>
      </c>
      <c r="C314" s="2">
        <v>0</v>
      </c>
      <c r="D314" s="2"/>
      <c r="E314" s="2">
        <v>0</v>
      </c>
      <c r="F314" s="2"/>
      <c r="H314" s="2"/>
      <c r="I314" s="2">
        <v>0</v>
      </c>
      <c r="J314" s="2"/>
      <c r="K314" s="4">
        <v>0</v>
      </c>
      <c r="L314" s="2"/>
      <c r="M314" s="4">
        <v>0</v>
      </c>
      <c r="N314" s="2"/>
      <c r="O314" s="4">
        <v>0</v>
      </c>
      <c r="P314" s="2"/>
      <c r="Q314" s="4">
        <v>0</v>
      </c>
    </row>
    <row r="315" spans="1:23" ht="11.85" hidden="1" customHeight="1" x14ac:dyDescent="0.2">
      <c r="A315" s="3" t="s">
        <v>218</v>
      </c>
      <c r="C315" s="2">
        <v>0</v>
      </c>
      <c r="D315" s="2"/>
      <c r="E315" s="2">
        <v>0</v>
      </c>
      <c r="F315" s="2"/>
      <c r="H315" s="2"/>
      <c r="I315" s="2">
        <v>0</v>
      </c>
      <c r="J315" s="2"/>
      <c r="K315" s="4">
        <v>0</v>
      </c>
      <c r="L315" s="2"/>
      <c r="M315" s="4">
        <v>0</v>
      </c>
      <c r="N315" s="2"/>
      <c r="O315" s="4">
        <v>0</v>
      </c>
      <c r="P315" s="2"/>
      <c r="Q315" s="4">
        <v>0</v>
      </c>
    </row>
    <row r="316" spans="1:23" ht="6" hidden="1" customHeight="1" x14ac:dyDescent="0.2"/>
    <row r="317" spans="1:23" ht="11.85" customHeight="1" x14ac:dyDescent="0.2">
      <c r="A317" s="3" t="s">
        <v>219</v>
      </c>
      <c r="C317" s="2">
        <v>5793.75</v>
      </c>
      <c r="D317" s="2"/>
      <c r="E317" s="2">
        <v>19617.75</v>
      </c>
      <c r="F317" s="2"/>
      <c r="G317" s="2">
        <v>15379.89</v>
      </c>
      <c r="H317" s="2"/>
      <c r="I317" s="2">
        <v>7000</v>
      </c>
      <c r="J317" s="2"/>
      <c r="K317" s="4">
        <v>7000</v>
      </c>
      <c r="L317" s="2"/>
      <c r="M317" s="4">
        <v>20000</v>
      </c>
      <c r="N317" s="2"/>
      <c r="O317" s="4">
        <v>0</v>
      </c>
      <c r="P317" s="2"/>
      <c r="Q317" s="4">
        <f>M317+O317</f>
        <v>20000</v>
      </c>
      <c r="W317" s="39"/>
    </row>
    <row r="318" spans="1:23" ht="6" customHeight="1" x14ac:dyDescent="0.2"/>
    <row r="319" spans="1:23" ht="11.85" customHeight="1" x14ac:dyDescent="0.2">
      <c r="A319" s="3" t="s">
        <v>220</v>
      </c>
      <c r="C319" s="2">
        <v>0</v>
      </c>
      <c r="D319" s="2"/>
      <c r="E319" s="2">
        <v>0</v>
      </c>
      <c r="F319" s="2"/>
      <c r="G319" s="2">
        <v>0</v>
      </c>
      <c r="H319" s="2"/>
      <c r="I319" s="2">
        <v>0</v>
      </c>
      <c r="J319" s="2"/>
      <c r="K319" s="4">
        <v>0</v>
      </c>
      <c r="L319" s="2"/>
      <c r="M319" s="4">
        <v>0</v>
      </c>
      <c r="N319" s="2"/>
      <c r="O319" s="4">
        <v>0</v>
      </c>
      <c r="P319" s="2"/>
      <c r="Q319" s="4">
        <f>M319+O319</f>
        <v>0</v>
      </c>
      <c r="W319" s="39"/>
    </row>
    <row r="320" spans="1:23" ht="11.85" customHeight="1" x14ac:dyDescent="0.2">
      <c r="A320" s="3" t="s">
        <v>221</v>
      </c>
      <c r="C320" s="2">
        <v>0</v>
      </c>
      <c r="D320" s="2"/>
      <c r="E320" s="2">
        <v>29.4</v>
      </c>
      <c r="F320" s="2"/>
      <c r="G320" s="2">
        <v>0</v>
      </c>
      <c r="H320" s="2"/>
      <c r="I320" s="2">
        <v>0</v>
      </c>
      <c r="J320" s="2"/>
      <c r="K320" s="4">
        <v>0</v>
      </c>
      <c r="L320" s="2"/>
      <c r="M320" s="4">
        <v>0</v>
      </c>
      <c r="N320" s="2"/>
      <c r="O320" s="4">
        <v>0</v>
      </c>
      <c r="P320" s="2"/>
      <c r="Q320" s="4">
        <f>M320+O320</f>
        <v>0</v>
      </c>
      <c r="W320" s="39"/>
    </row>
    <row r="321" spans="1:27" ht="11.85" customHeight="1" x14ac:dyDescent="0.2">
      <c r="A321" s="3" t="s">
        <v>222</v>
      </c>
      <c r="C321" s="2">
        <v>0</v>
      </c>
      <c r="D321" s="2"/>
      <c r="E321" s="2">
        <v>34.200000000000003</v>
      </c>
      <c r="F321" s="2"/>
      <c r="G321" s="2">
        <v>0</v>
      </c>
      <c r="H321" s="2"/>
      <c r="I321" s="2">
        <v>0</v>
      </c>
      <c r="J321" s="2"/>
      <c r="K321" s="4">
        <v>0</v>
      </c>
      <c r="L321" s="2"/>
      <c r="M321" s="4">
        <v>0</v>
      </c>
      <c r="N321" s="2"/>
      <c r="O321" s="4">
        <v>0</v>
      </c>
      <c r="P321" s="2"/>
      <c r="Q321" s="4">
        <f>M321+O321</f>
        <v>0</v>
      </c>
    </row>
    <row r="322" spans="1:27" ht="11.85" customHeight="1" x14ac:dyDescent="0.2">
      <c r="A322" s="3" t="s">
        <v>223</v>
      </c>
      <c r="C322" s="2">
        <v>0</v>
      </c>
      <c r="D322" s="2"/>
      <c r="E322" s="2">
        <v>0</v>
      </c>
      <c r="F322" s="2"/>
      <c r="G322" s="2">
        <v>14100</v>
      </c>
      <c r="H322" s="2"/>
      <c r="I322" s="2">
        <v>0</v>
      </c>
      <c r="J322" s="2"/>
      <c r="K322" s="4">
        <v>0</v>
      </c>
      <c r="L322" s="2"/>
      <c r="M322" s="4">
        <v>0</v>
      </c>
      <c r="N322" s="2"/>
      <c r="O322" s="4">
        <v>0</v>
      </c>
      <c r="P322" s="2"/>
      <c r="Q322" s="4">
        <f>M322+O322</f>
        <v>0</v>
      </c>
    </row>
    <row r="323" spans="1:27" ht="9" customHeight="1" x14ac:dyDescent="0.2"/>
    <row r="324" spans="1:27" ht="11.85" hidden="1" customHeight="1" x14ac:dyDescent="0.2">
      <c r="A324" s="3" t="s">
        <v>224</v>
      </c>
      <c r="C324" s="2">
        <v>0</v>
      </c>
      <c r="D324" s="2"/>
      <c r="E324" s="2">
        <v>0</v>
      </c>
      <c r="F324" s="2"/>
      <c r="H324" s="2"/>
      <c r="I324" s="2">
        <v>0</v>
      </c>
      <c r="J324" s="2"/>
      <c r="K324" s="4">
        <v>0</v>
      </c>
      <c r="L324" s="2"/>
      <c r="M324" s="4">
        <v>0</v>
      </c>
      <c r="N324" s="2"/>
      <c r="O324" s="4">
        <v>0</v>
      </c>
      <c r="P324" s="2"/>
      <c r="Q324" s="4">
        <v>0</v>
      </c>
    </row>
    <row r="325" spans="1:27" ht="11.85" customHeight="1" x14ac:dyDescent="0.2">
      <c r="A325" s="3" t="s">
        <v>225</v>
      </c>
      <c r="C325" s="2">
        <v>0</v>
      </c>
      <c r="D325" s="2"/>
      <c r="E325" s="2">
        <v>0</v>
      </c>
      <c r="F325" s="2"/>
      <c r="G325" s="2">
        <v>0</v>
      </c>
      <c r="H325" s="2"/>
      <c r="I325" s="2">
        <v>0</v>
      </c>
      <c r="J325" s="2"/>
      <c r="K325" s="4">
        <v>0</v>
      </c>
      <c r="L325" s="2"/>
      <c r="M325" s="4">
        <v>0</v>
      </c>
      <c r="N325" s="2"/>
      <c r="O325" s="4">
        <v>0</v>
      </c>
      <c r="P325" s="2"/>
      <c r="Q325" s="4">
        <f>M325+O325</f>
        <v>0</v>
      </c>
    </row>
    <row r="326" spans="1:27" ht="11.85" hidden="1" customHeight="1" x14ac:dyDescent="0.2">
      <c r="A326" s="3" t="s">
        <v>226</v>
      </c>
      <c r="C326" s="2">
        <v>0</v>
      </c>
      <c r="D326" s="2"/>
      <c r="E326" s="2">
        <v>0</v>
      </c>
      <c r="F326" s="2"/>
      <c r="H326" s="2"/>
      <c r="I326" s="2">
        <v>0</v>
      </c>
      <c r="J326" s="2"/>
      <c r="K326" s="4">
        <v>0</v>
      </c>
      <c r="L326" s="2"/>
      <c r="M326" s="4">
        <v>0</v>
      </c>
      <c r="N326" s="2"/>
      <c r="O326" s="4">
        <v>0</v>
      </c>
      <c r="P326" s="2"/>
      <c r="Q326" s="4">
        <f t="shared" ref="Q326:Q336" si="14">M326+O326</f>
        <v>0</v>
      </c>
    </row>
    <row r="327" spans="1:27" ht="11.85" hidden="1" customHeight="1" x14ac:dyDescent="0.2">
      <c r="A327" s="3" t="s">
        <v>227</v>
      </c>
      <c r="C327" s="2">
        <v>0</v>
      </c>
      <c r="D327" s="2"/>
      <c r="E327" s="2">
        <v>0</v>
      </c>
      <c r="F327" s="2"/>
      <c r="H327" s="2"/>
      <c r="I327" s="2">
        <v>0</v>
      </c>
      <c r="J327" s="2"/>
      <c r="K327" s="4">
        <v>0</v>
      </c>
      <c r="L327" s="2"/>
      <c r="M327" s="4">
        <v>0</v>
      </c>
      <c r="N327" s="2"/>
      <c r="O327" s="4">
        <v>0</v>
      </c>
      <c r="P327" s="2"/>
      <c r="Q327" s="4">
        <f t="shared" si="14"/>
        <v>0</v>
      </c>
    </row>
    <row r="328" spans="1:27" ht="11.85" hidden="1" customHeight="1" x14ac:dyDescent="0.2">
      <c r="A328" s="3" t="s">
        <v>228</v>
      </c>
      <c r="C328" s="2">
        <v>0</v>
      </c>
      <c r="D328" s="2"/>
      <c r="E328" s="2">
        <v>0</v>
      </c>
      <c r="F328" s="2"/>
      <c r="H328" s="2"/>
      <c r="I328" s="2">
        <v>0</v>
      </c>
      <c r="J328" s="2"/>
      <c r="K328" s="4">
        <v>0</v>
      </c>
      <c r="L328" s="2"/>
      <c r="M328" s="4">
        <v>0</v>
      </c>
      <c r="N328" s="2"/>
      <c r="O328" s="4">
        <v>0</v>
      </c>
      <c r="P328" s="2"/>
      <c r="Q328" s="4">
        <f t="shared" si="14"/>
        <v>0</v>
      </c>
    </row>
    <row r="329" spans="1:27" ht="11.85" customHeight="1" x14ac:dyDescent="0.2">
      <c r="A329" s="3" t="s">
        <v>229</v>
      </c>
      <c r="C329" s="2">
        <v>0</v>
      </c>
      <c r="D329" s="2"/>
      <c r="E329" s="2">
        <v>100</v>
      </c>
      <c r="F329" s="2"/>
      <c r="G329" s="2">
        <v>0</v>
      </c>
      <c r="H329" s="2"/>
      <c r="I329" s="2">
        <v>0</v>
      </c>
      <c r="J329" s="2"/>
      <c r="K329" s="4">
        <v>0</v>
      </c>
      <c r="L329" s="2"/>
      <c r="M329" s="4">
        <v>0</v>
      </c>
      <c r="N329" s="2"/>
      <c r="O329" s="4">
        <v>0</v>
      </c>
      <c r="P329" s="2"/>
      <c r="Q329" s="4">
        <f t="shared" si="14"/>
        <v>0</v>
      </c>
      <c r="W329" s="39"/>
    </row>
    <row r="330" spans="1:27" ht="11.85" customHeight="1" x14ac:dyDescent="0.2">
      <c r="A330" s="3" t="s">
        <v>230</v>
      </c>
      <c r="C330" s="2">
        <v>0</v>
      </c>
      <c r="D330" s="2"/>
      <c r="E330" s="2">
        <v>0</v>
      </c>
      <c r="F330" s="2"/>
      <c r="G330" s="2">
        <v>0</v>
      </c>
      <c r="H330" s="2"/>
      <c r="I330" s="2">
        <v>0</v>
      </c>
      <c r="J330" s="2"/>
      <c r="K330" s="4">
        <v>4000</v>
      </c>
      <c r="L330" s="2"/>
      <c r="M330" s="15">
        <v>0</v>
      </c>
      <c r="N330" s="2"/>
      <c r="O330" s="4">
        <v>0</v>
      </c>
      <c r="P330" s="2"/>
      <c r="Q330" s="4">
        <f t="shared" si="14"/>
        <v>0</v>
      </c>
      <c r="AA330" s="39"/>
    </row>
    <row r="331" spans="1:27" ht="11.85" hidden="1" customHeight="1" x14ac:dyDescent="0.2">
      <c r="A331" s="3" t="s">
        <v>231</v>
      </c>
      <c r="C331" s="2">
        <v>0</v>
      </c>
      <c r="D331" s="2"/>
      <c r="E331" s="2">
        <v>0</v>
      </c>
      <c r="F331" s="2"/>
      <c r="G331" s="2">
        <v>0</v>
      </c>
      <c r="H331" s="2"/>
      <c r="I331" s="2">
        <v>0</v>
      </c>
      <c r="J331" s="2"/>
      <c r="K331" s="4">
        <v>0</v>
      </c>
      <c r="L331" s="2"/>
      <c r="M331" s="4">
        <v>0</v>
      </c>
      <c r="N331" s="2"/>
      <c r="O331" s="4">
        <v>0</v>
      </c>
      <c r="P331" s="2"/>
      <c r="Q331" s="4">
        <f t="shared" si="14"/>
        <v>0</v>
      </c>
    </row>
    <row r="332" spans="1:27" ht="11.85" customHeight="1" x14ac:dyDescent="0.2">
      <c r="A332" s="3" t="s">
        <v>232</v>
      </c>
      <c r="C332" s="2">
        <v>0</v>
      </c>
      <c r="D332" s="2"/>
      <c r="E332" s="2">
        <v>7700</v>
      </c>
      <c r="F332" s="2"/>
      <c r="G332" s="2">
        <v>20081</v>
      </c>
      <c r="H332" s="2"/>
      <c r="I332" s="2">
        <v>0</v>
      </c>
      <c r="J332" s="2"/>
      <c r="K332" s="4">
        <v>0</v>
      </c>
      <c r="L332" s="2"/>
      <c r="M332" s="4">
        <v>0</v>
      </c>
      <c r="N332" s="2"/>
      <c r="O332" s="4">
        <v>0</v>
      </c>
      <c r="P332" s="2"/>
      <c r="Q332" s="4">
        <f t="shared" si="14"/>
        <v>0</v>
      </c>
    </row>
    <row r="333" spans="1:27" ht="11.85" hidden="1" customHeight="1" x14ac:dyDescent="0.2">
      <c r="D333" s="2"/>
      <c r="F333" s="2"/>
      <c r="H333" s="2"/>
      <c r="J333" s="2"/>
      <c r="L333" s="2"/>
      <c r="N333" s="2"/>
      <c r="P333" s="2"/>
      <c r="Q333" s="4">
        <f t="shared" si="14"/>
        <v>0</v>
      </c>
    </row>
    <row r="334" spans="1:27" ht="11.85" hidden="1" customHeight="1" x14ac:dyDescent="0.2">
      <c r="D334" s="2"/>
      <c r="F334" s="2"/>
      <c r="H334" s="2"/>
      <c r="J334" s="2"/>
      <c r="L334" s="2"/>
      <c r="N334" s="2"/>
      <c r="P334" s="2"/>
      <c r="Q334" s="4">
        <f t="shared" si="14"/>
        <v>0</v>
      </c>
    </row>
    <row r="335" spans="1:27" ht="11.85" hidden="1" customHeight="1" x14ac:dyDescent="0.2">
      <c r="D335" s="2"/>
      <c r="F335" s="2"/>
      <c r="H335" s="2"/>
      <c r="J335" s="2"/>
      <c r="L335" s="2"/>
      <c r="N335" s="2"/>
      <c r="P335" s="2"/>
      <c r="Q335" s="4">
        <f t="shared" si="14"/>
        <v>0</v>
      </c>
    </row>
    <row r="336" spans="1:27" ht="11.85" customHeight="1" x14ac:dyDescent="0.2">
      <c r="A336" s="3" t="s">
        <v>233</v>
      </c>
      <c r="C336" s="12">
        <v>0</v>
      </c>
      <c r="D336" s="2"/>
      <c r="E336" s="12">
        <v>1186</v>
      </c>
      <c r="F336" s="2"/>
      <c r="G336" s="12">
        <v>10614</v>
      </c>
      <c r="H336" s="2"/>
      <c r="I336" s="12">
        <v>0</v>
      </c>
      <c r="J336" s="2"/>
      <c r="K336" s="13">
        <v>0</v>
      </c>
      <c r="L336" s="2"/>
      <c r="M336" s="13">
        <v>0</v>
      </c>
      <c r="N336" s="2"/>
      <c r="O336" s="13">
        <v>0</v>
      </c>
      <c r="P336" s="2"/>
      <c r="Q336" s="13">
        <f t="shared" si="14"/>
        <v>0</v>
      </c>
    </row>
    <row r="337" spans="1:31" ht="11.85" hidden="1" customHeight="1" x14ac:dyDescent="0.2">
      <c r="A337" s="3" t="s">
        <v>234</v>
      </c>
      <c r="C337" s="2">
        <v>0</v>
      </c>
      <c r="D337" s="2"/>
      <c r="E337" s="2">
        <v>0</v>
      </c>
      <c r="F337" s="2"/>
      <c r="G337" s="2">
        <v>0</v>
      </c>
      <c r="H337" s="2"/>
      <c r="I337" s="2">
        <v>0</v>
      </c>
      <c r="J337" s="2"/>
      <c r="K337" s="4">
        <v>0</v>
      </c>
      <c r="L337" s="2"/>
      <c r="M337" s="4">
        <v>0</v>
      </c>
      <c r="N337" s="2"/>
      <c r="O337" s="4">
        <v>0</v>
      </c>
      <c r="P337" s="2"/>
      <c r="Q337" s="4">
        <v>0</v>
      </c>
    </row>
    <row r="338" spans="1:31" ht="11.85" customHeight="1" x14ac:dyDescent="0.2">
      <c r="A338" s="3" t="s">
        <v>235</v>
      </c>
      <c r="C338" s="2">
        <f>SUM(C236:C280)+SUM(C282:C336)</f>
        <v>54963.05</v>
      </c>
      <c r="D338" s="2"/>
      <c r="E338" s="2">
        <f>SUM(E236:E280)+SUM(E282:E336)</f>
        <v>87458.930000000008</v>
      </c>
      <c r="F338" s="2"/>
      <c r="G338" s="2">
        <f>SUM(G236:G280)+SUM(G282:G336)</f>
        <v>112258.06</v>
      </c>
      <c r="H338" s="2"/>
      <c r="I338" s="2">
        <f>SUM(I236:I280)+SUM(I282:I336)</f>
        <v>58728</v>
      </c>
      <c r="J338" s="2"/>
      <c r="K338" s="4">
        <f>SUM(K236:K280)+SUM(K282:K336)</f>
        <v>122728</v>
      </c>
      <c r="L338" s="2"/>
      <c r="M338" s="4">
        <f>SUM(M236:M280)+SUM(M282:M336)</f>
        <v>66480</v>
      </c>
      <c r="N338" s="2"/>
      <c r="O338" s="4">
        <f>SUM(O236:O280)+SUM(O282:O336)</f>
        <v>0</v>
      </c>
      <c r="P338" s="2"/>
      <c r="Q338" s="4">
        <f>SUM(Q236:Q280)+SUM(Q282:Q336)</f>
        <v>66480</v>
      </c>
      <c r="U338" s="39"/>
      <c r="AA338" s="44"/>
    </row>
    <row r="339" spans="1:31" ht="10.5" customHeight="1" x14ac:dyDescent="0.2">
      <c r="D339" s="2"/>
      <c r="F339" s="2"/>
      <c r="H339" s="2"/>
      <c r="J339" s="2"/>
      <c r="L339" s="2"/>
      <c r="N339" s="2"/>
      <c r="P339" s="2"/>
    </row>
    <row r="340" spans="1:31" ht="11.85" customHeight="1" x14ac:dyDescent="0.2">
      <c r="A340" s="11" t="s">
        <v>236</v>
      </c>
      <c r="D340" s="2"/>
      <c r="F340" s="2"/>
      <c r="H340" s="2"/>
      <c r="J340" s="2"/>
      <c r="L340" s="2"/>
      <c r="N340" s="2"/>
      <c r="P340" s="2"/>
    </row>
    <row r="341" spans="1:31" ht="11.85" hidden="1" customHeight="1" x14ac:dyDescent="0.2">
      <c r="A341" s="3" t="s">
        <v>237</v>
      </c>
      <c r="C341" s="2">
        <v>0</v>
      </c>
      <c r="D341" s="2"/>
      <c r="E341" s="2">
        <v>0</v>
      </c>
      <c r="F341" s="2"/>
      <c r="G341" s="2">
        <v>0</v>
      </c>
      <c r="H341" s="2"/>
      <c r="I341" s="2">
        <v>0</v>
      </c>
      <c r="J341" s="2"/>
      <c r="K341" s="4">
        <v>0</v>
      </c>
      <c r="L341" s="2"/>
      <c r="M341" s="4">
        <v>0</v>
      </c>
      <c r="N341" s="2"/>
      <c r="O341" s="4">
        <v>0</v>
      </c>
      <c r="P341" s="2"/>
      <c r="Q341" s="4">
        <v>0</v>
      </c>
    </row>
    <row r="342" spans="1:31" ht="11.85" customHeight="1" x14ac:dyDescent="0.2">
      <c r="A342" s="3" t="s">
        <v>238</v>
      </c>
      <c r="C342" s="2">
        <v>0</v>
      </c>
      <c r="D342" s="2"/>
      <c r="E342" s="2">
        <v>0</v>
      </c>
      <c r="F342" s="2"/>
      <c r="G342" s="2">
        <v>0</v>
      </c>
      <c r="H342" s="2"/>
      <c r="I342" s="2">
        <v>100000</v>
      </c>
      <c r="J342" s="2"/>
      <c r="K342" s="4">
        <v>100000</v>
      </c>
      <c r="L342" s="2"/>
      <c r="M342" s="4">
        <v>16000</v>
      </c>
      <c r="N342" s="2"/>
      <c r="O342" s="4">
        <v>0</v>
      </c>
      <c r="P342" s="2"/>
      <c r="Q342" s="4">
        <f t="shared" ref="Q342:Q353" si="15">M342+O342</f>
        <v>16000</v>
      </c>
      <c r="V342" s="42"/>
    </row>
    <row r="343" spans="1:31" ht="11.85" customHeight="1" x14ac:dyDescent="0.2">
      <c r="A343" s="3" t="s">
        <v>239</v>
      </c>
      <c r="C343" s="2">
        <v>0</v>
      </c>
      <c r="D343" s="2"/>
      <c r="E343" s="2">
        <v>0</v>
      </c>
      <c r="F343" s="2"/>
      <c r="G343" s="2">
        <v>0</v>
      </c>
      <c r="H343" s="2"/>
      <c r="I343" s="2">
        <v>25000</v>
      </c>
      <c r="J343" s="2"/>
      <c r="K343" s="4">
        <v>25000</v>
      </c>
      <c r="L343" s="2"/>
      <c r="M343" s="4">
        <v>46000</v>
      </c>
      <c r="N343" s="2"/>
      <c r="O343" s="4">
        <v>0</v>
      </c>
      <c r="P343" s="2"/>
      <c r="Q343" s="4">
        <f t="shared" si="15"/>
        <v>46000</v>
      </c>
      <c r="W343" s="39"/>
    </row>
    <row r="344" spans="1:31" ht="11.85" customHeight="1" x14ac:dyDescent="0.2">
      <c r="A344" s="3" t="s">
        <v>240</v>
      </c>
      <c r="C344" s="2">
        <v>0</v>
      </c>
      <c r="D344" s="2"/>
      <c r="E344" s="2">
        <v>0</v>
      </c>
      <c r="F344" s="2"/>
      <c r="G344" s="2">
        <v>0</v>
      </c>
      <c r="H344" s="2"/>
      <c r="I344" s="2">
        <v>0</v>
      </c>
      <c r="J344" s="2"/>
      <c r="K344" s="4">
        <v>0</v>
      </c>
      <c r="L344" s="2"/>
      <c r="M344" s="4">
        <v>0</v>
      </c>
      <c r="N344" s="2"/>
      <c r="O344" s="4">
        <v>0</v>
      </c>
      <c r="P344" s="2"/>
      <c r="Q344" s="4">
        <f t="shared" si="15"/>
        <v>0</v>
      </c>
      <c r="X344" s="39"/>
    </row>
    <row r="345" spans="1:31" ht="11.85" customHeight="1" x14ac:dyDescent="0.2">
      <c r="A345" s="3" t="s">
        <v>241</v>
      </c>
      <c r="C345" s="2">
        <v>0</v>
      </c>
      <c r="D345" s="2"/>
      <c r="E345" s="2">
        <v>0</v>
      </c>
      <c r="F345" s="2"/>
      <c r="G345" s="2">
        <v>48979</v>
      </c>
      <c r="H345" s="2"/>
      <c r="I345" s="2">
        <v>0</v>
      </c>
      <c r="J345" s="2"/>
      <c r="K345" s="4">
        <v>0</v>
      </c>
      <c r="L345" s="2"/>
      <c r="M345" s="4">
        <v>44000</v>
      </c>
      <c r="N345" s="2"/>
      <c r="O345" s="4">
        <v>0</v>
      </c>
      <c r="P345" s="2"/>
      <c r="Q345" s="4">
        <f t="shared" si="15"/>
        <v>44000</v>
      </c>
      <c r="Z345" s="39"/>
    </row>
    <row r="346" spans="1:31" ht="11.85" customHeight="1" x14ac:dyDescent="0.2">
      <c r="A346" s="3" t="s">
        <v>242</v>
      </c>
      <c r="C346" s="2">
        <v>75836</v>
      </c>
      <c r="D346" s="2"/>
      <c r="E346" s="2">
        <v>39810</v>
      </c>
      <c r="F346" s="2"/>
      <c r="G346" s="2">
        <v>91250.06</v>
      </c>
      <c r="H346" s="2"/>
      <c r="I346" s="2">
        <v>145200</v>
      </c>
      <c r="J346" s="2"/>
      <c r="K346" s="4">
        <v>145200</v>
      </c>
      <c r="L346" s="2"/>
      <c r="M346" s="4">
        <v>91000</v>
      </c>
      <c r="N346" s="2"/>
      <c r="O346" s="4">
        <v>0</v>
      </c>
      <c r="P346" s="2"/>
      <c r="Q346" s="4">
        <f t="shared" si="15"/>
        <v>91000</v>
      </c>
      <c r="AA346" s="39"/>
    </row>
    <row r="347" spans="1:31" ht="11.85" customHeight="1" x14ac:dyDescent="0.2">
      <c r="A347" s="3" t="s">
        <v>243</v>
      </c>
      <c r="C347" s="2">
        <v>0</v>
      </c>
      <c r="D347" s="2"/>
      <c r="E347" s="2">
        <v>0</v>
      </c>
      <c r="F347" s="2"/>
      <c r="G347" s="2">
        <v>0</v>
      </c>
      <c r="H347" s="2"/>
      <c r="I347" s="2">
        <v>0</v>
      </c>
      <c r="J347" s="2"/>
      <c r="K347" s="4">
        <v>0</v>
      </c>
      <c r="L347" s="2"/>
      <c r="M347" s="4">
        <v>75000</v>
      </c>
      <c r="N347" s="2"/>
      <c r="O347" s="4">
        <v>0</v>
      </c>
      <c r="P347" s="2"/>
      <c r="Q347" s="4">
        <f t="shared" si="15"/>
        <v>75000</v>
      </c>
      <c r="AE347" s="39"/>
    </row>
    <row r="348" spans="1:31" ht="11.85" hidden="1" customHeight="1" x14ac:dyDescent="0.2">
      <c r="A348" s="3" t="s">
        <v>244</v>
      </c>
      <c r="C348" s="2">
        <v>0</v>
      </c>
      <c r="D348" s="2"/>
      <c r="E348" s="2">
        <v>0</v>
      </c>
      <c r="F348" s="2"/>
      <c r="G348" s="2">
        <v>0</v>
      </c>
      <c r="H348" s="2"/>
      <c r="I348" s="2">
        <v>0</v>
      </c>
      <c r="J348" s="2"/>
      <c r="K348" s="4">
        <v>0</v>
      </c>
      <c r="L348" s="2"/>
      <c r="M348" s="4">
        <v>0</v>
      </c>
      <c r="N348" s="2"/>
      <c r="O348" s="4">
        <v>0</v>
      </c>
      <c r="P348" s="2"/>
      <c r="Q348" s="4">
        <f t="shared" si="15"/>
        <v>0</v>
      </c>
    </row>
    <row r="349" spans="1:31" ht="11.85" hidden="1" customHeight="1" x14ac:dyDescent="0.2">
      <c r="A349" s="3" t="s">
        <v>245</v>
      </c>
      <c r="C349" s="2">
        <v>0</v>
      </c>
      <c r="D349" s="2"/>
      <c r="E349" s="2">
        <v>0</v>
      </c>
      <c r="F349" s="2"/>
      <c r="G349" s="2">
        <v>0</v>
      </c>
      <c r="H349" s="2"/>
      <c r="I349" s="2">
        <v>0</v>
      </c>
      <c r="J349" s="2"/>
      <c r="K349" s="4">
        <v>0</v>
      </c>
      <c r="L349" s="2"/>
      <c r="M349" s="4">
        <v>0</v>
      </c>
      <c r="N349" s="2"/>
      <c r="O349" s="4">
        <v>0</v>
      </c>
      <c r="P349" s="2"/>
      <c r="Q349" s="4">
        <f t="shared" si="15"/>
        <v>0</v>
      </c>
    </row>
    <row r="350" spans="1:31" ht="11.85" hidden="1" customHeight="1" x14ac:dyDescent="0.2">
      <c r="A350" s="3" t="s">
        <v>246</v>
      </c>
      <c r="C350" s="2">
        <v>0</v>
      </c>
      <c r="D350" s="2"/>
      <c r="E350" s="2">
        <v>0</v>
      </c>
      <c r="F350" s="2"/>
      <c r="G350" s="2">
        <v>0</v>
      </c>
      <c r="H350" s="2"/>
      <c r="I350" s="2">
        <v>0</v>
      </c>
      <c r="J350" s="2"/>
      <c r="K350" s="4">
        <v>0</v>
      </c>
      <c r="L350" s="2"/>
      <c r="M350" s="4">
        <v>0</v>
      </c>
      <c r="N350" s="2"/>
      <c r="O350" s="4">
        <v>0</v>
      </c>
      <c r="P350" s="2"/>
      <c r="Q350" s="4">
        <f t="shared" si="15"/>
        <v>0</v>
      </c>
    </row>
    <row r="351" spans="1:31" ht="11.85" customHeight="1" x14ac:dyDescent="0.2">
      <c r="A351" s="3" t="s">
        <v>247</v>
      </c>
      <c r="C351" s="2">
        <v>0</v>
      </c>
      <c r="D351" s="2"/>
      <c r="E351" s="2">
        <v>224812.04</v>
      </c>
      <c r="F351" s="2"/>
      <c r="G351" s="2">
        <v>125900.1</v>
      </c>
      <c r="H351" s="2"/>
      <c r="I351" s="2">
        <v>0</v>
      </c>
      <c r="J351" s="2"/>
      <c r="K351" s="4">
        <v>0</v>
      </c>
      <c r="L351" s="2"/>
      <c r="M351" s="4">
        <v>261000</v>
      </c>
      <c r="N351" s="2"/>
      <c r="O351" s="4">
        <v>0</v>
      </c>
      <c r="P351" s="2"/>
      <c r="Q351" s="4">
        <f t="shared" si="15"/>
        <v>261000</v>
      </c>
    </row>
    <row r="352" spans="1:31" ht="11.85" customHeight="1" x14ac:dyDescent="0.2">
      <c r="A352" s="3" t="s">
        <v>248</v>
      </c>
      <c r="C352" s="2">
        <v>0</v>
      </c>
      <c r="D352" s="2"/>
      <c r="E352" s="2">
        <v>0</v>
      </c>
      <c r="F352" s="2"/>
      <c r="G352" s="2">
        <v>0</v>
      </c>
      <c r="H352" s="2"/>
      <c r="I352" s="2">
        <v>0</v>
      </c>
      <c r="J352" s="2"/>
      <c r="K352" s="4">
        <v>0</v>
      </c>
      <c r="L352" s="2"/>
      <c r="M352" s="4">
        <v>0</v>
      </c>
      <c r="N352" s="2"/>
      <c r="O352" s="4">
        <v>0</v>
      </c>
      <c r="P352" s="2"/>
      <c r="Q352" s="4">
        <f t="shared" si="15"/>
        <v>0</v>
      </c>
    </row>
    <row r="353" spans="1:31" ht="11.85" customHeight="1" x14ac:dyDescent="0.2">
      <c r="A353" s="3" t="s">
        <v>249</v>
      </c>
      <c r="C353" s="12">
        <v>0</v>
      </c>
      <c r="D353" s="2"/>
      <c r="E353" s="12">
        <v>0</v>
      </c>
      <c r="F353" s="2"/>
      <c r="G353" s="12">
        <v>0</v>
      </c>
      <c r="H353" s="2"/>
      <c r="I353" s="12">
        <v>0</v>
      </c>
      <c r="J353" s="2"/>
      <c r="K353" s="13">
        <v>0</v>
      </c>
      <c r="L353" s="2"/>
      <c r="M353" s="13">
        <v>0</v>
      </c>
      <c r="N353" s="2"/>
      <c r="O353" s="13">
        <v>0</v>
      </c>
      <c r="P353" s="2"/>
      <c r="Q353" s="13">
        <f t="shared" si="15"/>
        <v>0</v>
      </c>
    </row>
    <row r="354" spans="1:31" ht="11.85" customHeight="1" x14ac:dyDescent="0.2">
      <c r="A354" s="3" t="s">
        <v>250</v>
      </c>
      <c r="C354" s="2">
        <f>SUM(C341:C353)</f>
        <v>75836</v>
      </c>
      <c r="D354" s="2"/>
      <c r="E354" s="2">
        <f>SUM(E341:E353)</f>
        <v>264622.04000000004</v>
      </c>
      <c r="F354" s="2"/>
      <c r="G354" s="2">
        <f>SUM(G341:G353)</f>
        <v>266129.16000000003</v>
      </c>
      <c r="H354" s="2"/>
      <c r="I354" s="2">
        <f>SUM(I341:I353)</f>
        <v>270200</v>
      </c>
      <c r="J354" s="2"/>
      <c r="K354" s="4">
        <f>SUM(K341:K353)</f>
        <v>270200</v>
      </c>
      <c r="L354" s="2"/>
      <c r="M354" s="4">
        <f>SUM(M341:M353)</f>
        <v>533000</v>
      </c>
      <c r="N354" s="2"/>
      <c r="O354" s="4">
        <f>SUM(O341:O353)</f>
        <v>0</v>
      </c>
      <c r="P354" s="2"/>
      <c r="Q354" s="4">
        <f>SUM(Q341:Q353)</f>
        <v>533000</v>
      </c>
      <c r="R354" s="39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</row>
    <row r="355" spans="1:31" ht="11.85" customHeight="1" x14ac:dyDescent="0.2">
      <c r="D355" s="2"/>
      <c r="F355" s="2"/>
      <c r="H355" s="2"/>
      <c r="J355" s="2"/>
      <c r="L355" s="2"/>
      <c r="N355" s="2"/>
      <c r="P355" s="2"/>
    </row>
    <row r="356" spans="1:31" ht="11.85" customHeight="1" x14ac:dyDescent="0.2">
      <c r="A356" s="11" t="s">
        <v>251</v>
      </c>
      <c r="D356" s="2"/>
      <c r="F356" s="2"/>
      <c r="H356" s="2"/>
      <c r="J356" s="2"/>
      <c r="L356" s="2"/>
      <c r="N356" s="2"/>
      <c r="P356" s="2"/>
      <c r="V356" s="46"/>
    </row>
    <row r="357" spans="1:31" ht="11.85" customHeight="1" x14ac:dyDescent="0.2">
      <c r="A357" s="3" t="s">
        <v>252</v>
      </c>
      <c r="C357" s="2">
        <v>0</v>
      </c>
      <c r="D357" s="2"/>
      <c r="E357" s="2">
        <v>555.03</v>
      </c>
      <c r="F357" s="2"/>
      <c r="G357" s="2">
        <v>0</v>
      </c>
      <c r="H357" s="2"/>
      <c r="I357" s="2">
        <v>0</v>
      </c>
      <c r="J357" s="2"/>
      <c r="K357" s="4">
        <v>0</v>
      </c>
      <c r="L357" s="2"/>
      <c r="M357" s="4">
        <v>0</v>
      </c>
      <c r="N357" s="2"/>
      <c r="O357" s="4">
        <v>0</v>
      </c>
      <c r="P357" s="2"/>
      <c r="Q357" s="4">
        <f t="shared" ref="Q357:Q366" si="16">M357+O357</f>
        <v>0</v>
      </c>
    </row>
    <row r="358" spans="1:31" ht="11.85" customHeight="1" x14ac:dyDescent="0.2">
      <c r="A358" s="3" t="s">
        <v>253</v>
      </c>
      <c r="C358" s="2">
        <v>2860000</v>
      </c>
      <c r="D358" s="2"/>
      <c r="E358" s="2">
        <v>1566863</v>
      </c>
      <c r="F358" s="2"/>
      <c r="G358" s="2">
        <v>0</v>
      </c>
      <c r="H358" s="2"/>
      <c r="I358" s="2">
        <v>2845000</v>
      </c>
      <c r="J358" s="2"/>
      <c r="K358" s="4">
        <v>2845000</v>
      </c>
      <c r="L358" s="2"/>
      <c r="M358" s="4">
        <v>1800000</v>
      </c>
      <c r="N358" s="2"/>
      <c r="O358" s="4">
        <v>200000</v>
      </c>
      <c r="P358" s="2"/>
      <c r="Q358" s="4">
        <f t="shared" si="16"/>
        <v>2000000</v>
      </c>
    </row>
    <row r="359" spans="1:31" ht="11.85" customHeight="1" x14ac:dyDescent="0.2">
      <c r="A359" s="3" t="s">
        <v>254</v>
      </c>
      <c r="C359" s="2">
        <v>150000</v>
      </c>
      <c r="D359" s="2"/>
      <c r="E359" s="2">
        <v>0</v>
      </c>
      <c r="F359" s="2"/>
      <c r="G359" s="2">
        <v>2600000</v>
      </c>
      <c r="H359" s="2"/>
      <c r="I359" s="2">
        <v>0</v>
      </c>
      <c r="J359" s="2"/>
      <c r="K359" s="4">
        <v>0</v>
      </c>
      <c r="L359" s="2"/>
      <c r="M359" s="4">
        <v>0</v>
      </c>
      <c r="N359" s="2"/>
      <c r="O359" s="4">
        <v>0</v>
      </c>
      <c r="P359" s="2"/>
      <c r="Q359" s="4">
        <f t="shared" si="16"/>
        <v>0</v>
      </c>
      <c r="W359" s="39"/>
    </row>
    <row r="360" spans="1:31" ht="11.85" customHeight="1" x14ac:dyDescent="0.2">
      <c r="A360" s="3" t="s">
        <v>255</v>
      </c>
      <c r="C360" s="2">
        <v>150000</v>
      </c>
      <c r="D360" s="2"/>
      <c r="E360" s="2">
        <v>0</v>
      </c>
      <c r="F360" s="2"/>
      <c r="G360" s="2">
        <v>0</v>
      </c>
      <c r="H360" s="2"/>
      <c r="I360" s="2">
        <v>0</v>
      </c>
      <c r="J360" s="2"/>
      <c r="K360" s="4">
        <v>0</v>
      </c>
      <c r="L360" s="2"/>
      <c r="M360" s="4">
        <v>0</v>
      </c>
      <c r="N360" s="2"/>
      <c r="O360" s="4">
        <v>0</v>
      </c>
      <c r="P360" s="2"/>
      <c r="Q360" s="4">
        <f t="shared" si="16"/>
        <v>0</v>
      </c>
    </row>
    <row r="361" spans="1:31" ht="11.85" customHeight="1" x14ac:dyDescent="0.2">
      <c r="A361" s="3" t="s">
        <v>256</v>
      </c>
      <c r="C361" s="2">
        <v>397000</v>
      </c>
      <c r="D361" s="2"/>
      <c r="E361" s="2">
        <v>87000</v>
      </c>
      <c r="F361" s="2"/>
      <c r="G361" s="2">
        <v>0</v>
      </c>
      <c r="H361" s="2"/>
      <c r="I361" s="2">
        <v>0</v>
      </c>
      <c r="J361" s="2"/>
      <c r="K361" s="4">
        <v>0</v>
      </c>
      <c r="L361" s="2"/>
      <c r="M361" s="4">
        <v>0</v>
      </c>
      <c r="N361" s="2"/>
      <c r="O361" s="4">
        <v>0</v>
      </c>
      <c r="P361" s="2"/>
      <c r="Q361" s="4">
        <f t="shared" si="16"/>
        <v>0</v>
      </c>
    </row>
    <row r="362" spans="1:31" ht="11.85" customHeight="1" x14ac:dyDescent="0.2">
      <c r="A362" s="3" t="s">
        <v>257</v>
      </c>
      <c r="C362" s="2">
        <v>0</v>
      </c>
      <c r="D362" s="2"/>
      <c r="E362" s="2">
        <v>0</v>
      </c>
      <c r="F362" s="2"/>
      <c r="G362" s="2">
        <v>0</v>
      </c>
      <c r="H362" s="2"/>
      <c r="I362" s="2">
        <v>0</v>
      </c>
      <c r="J362" s="2"/>
      <c r="K362" s="4">
        <v>0</v>
      </c>
      <c r="L362" s="2"/>
      <c r="M362" s="4">
        <v>0</v>
      </c>
      <c r="N362" s="2"/>
      <c r="O362" s="4">
        <v>0</v>
      </c>
      <c r="P362" s="2"/>
      <c r="Q362" s="4">
        <f t="shared" si="16"/>
        <v>0</v>
      </c>
    </row>
    <row r="363" spans="1:31" ht="11.85" customHeight="1" x14ac:dyDescent="0.2">
      <c r="A363" s="3" t="s">
        <v>258</v>
      </c>
      <c r="C363" s="2">
        <v>0</v>
      </c>
      <c r="D363" s="2"/>
      <c r="E363" s="2">
        <v>0</v>
      </c>
      <c r="F363" s="2"/>
      <c r="G363" s="2">
        <v>0</v>
      </c>
      <c r="H363" s="2"/>
      <c r="I363" s="2">
        <v>0</v>
      </c>
      <c r="J363" s="2"/>
      <c r="K363" s="4">
        <v>0</v>
      </c>
      <c r="L363" s="2"/>
      <c r="M363" s="4">
        <v>0</v>
      </c>
      <c r="N363" s="2"/>
      <c r="O363" s="4">
        <v>0</v>
      </c>
      <c r="P363" s="2"/>
      <c r="Q363" s="4">
        <f>M363+O363</f>
        <v>0</v>
      </c>
      <c r="R363" s="39"/>
    </row>
    <row r="364" spans="1:31" ht="11.85" customHeight="1" x14ac:dyDescent="0.2">
      <c r="A364" s="3" t="s">
        <v>259</v>
      </c>
      <c r="C364" s="2">
        <v>0</v>
      </c>
      <c r="D364" s="2"/>
      <c r="E364" s="2">
        <v>0</v>
      </c>
      <c r="F364" s="2"/>
      <c r="G364" s="2">
        <v>0</v>
      </c>
      <c r="H364" s="2"/>
      <c r="I364" s="2">
        <v>0</v>
      </c>
      <c r="J364" s="2"/>
      <c r="K364" s="4">
        <v>0</v>
      </c>
      <c r="L364" s="2"/>
      <c r="M364" s="4">
        <v>0</v>
      </c>
      <c r="N364" s="2"/>
      <c r="O364" s="4">
        <v>0</v>
      </c>
      <c r="P364" s="2"/>
      <c r="Q364" s="4">
        <f>M364+O364</f>
        <v>0</v>
      </c>
      <c r="R364" s="39"/>
    </row>
    <row r="365" spans="1:31" ht="11.85" customHeight="1" x14ac:dyDescent="0.15">
      <c r="A365" s="3" t="s">
        <v>260</v>
      </c>
      <c r="C365" s="2">
        <v>0</v>
      </c>
      <c r="D365" s="2"/>
      <c r="E365" s="2">
        <v>0</v>
      </c>
      <c r="F365" s="2"/>
      <c r="G365" s="2">
        <v>0</v>
      </c>
      <c r="H365" s="2"/>
      <c r="I365" s="2">
        <v>0</v>
      </c>
      <c r="J365" s="2"/>
      <c r="K365" s="4">
        <v>0</v>
      </c>
      <c r="L365" s="2"/>
      <c r="M365" s="4">
        <v>28911</v>
      </c>
      <c r="N365" s="2"/>
      <c r="O365" s="4">
        <v>0</v>
      </c>
      <c r="P365" s="2"/>
      <c r="Q365" s="4">
        <f>M365+O365</f>
        <v>28911</v>
      </c>
      <c r="R365" s="39"/>
      <c r="T365" s="43"/>
    </row>
    <row r="366" spans="1:31" ht="11.85" customHeight="1" x14ac:dyDescent="0.2">
      <c r="A366" s="3" t="s">
        <v>261</v>
      </c>
      <c r="C366" s="12">
        <v>73078.17</v>
      </c>
      <c r="D366" s="2"/>
      <c r="E366" s="12">
        <v>0</v>
      </c>
      <c r="F366" s="2"/>
      <c r="G366" s="12">
        <v>0</v>
      </c>
      <c r="H366" s="2"/>
      <c r="I366" s="12">
        <v>0</v>
      </c>
      <c r="J366" s="2"/>
      <c r="K366" s="13">
        <v>0</v>
      </c>
      <c r="L366" s="2"/>
      <c r="M366" s="13">
        <v>0</v>
      </c>
      <c r="N366" s="2"/>
      <c r="O366" s="13">
        <v>0</v>
      </c>
      <c r="P366" s="2"/>
      <c r="Q366" s="13">
        <f t="shared" si="16"/>
        <v>0</v>
      </c>
      <c r="R366" s="39"/>
    </row>
    <row r="367" spans="1:31" ht="11.85" customHeight="1" x14ac:dyDescent="0.2">
      <c r="A367" s="3" t="s">
        <v>262</v>
      </c>
      <c r="C367" s="2">
        <f>SUM(C357:C366)</f>
        <v>3630078.17</v>
      </c>
      <c r="D367" s="2"/>
      <c r="E367" s="2">
        <f>SUM(E357:E366)</f>
        <v>1654418.03</v>
      </c>
      <c r="F367" s="2"/>
      <c r="G367" s="2">
        <f>SUM(G357:G366)</f>
        <v>2600000</v>
      </c>
      <c r="H367" s="2"/>
      <c r="I367" s="2">
        <f>SUM(I357:I366)</f>
        <v>2845000</v>
      </c>
      <c r="J367" s="2"/>
      <c r="K367" s="4">
        <f>SUM(K357:K366)</f>
        <v>2845000</v>
      </c>
      <c r="L367" s="2"/>
      <c r="M367" s="4">
        <f>SUM(M357:M366)</f>
        <v>1828911</v>
      </c>
      <c r="N367" s="2"/>
      <c r="O367" s="4">
        <f>SUM(O357:O366)</f>
        <v>200000</v>
      </c>
      <c r="P367" s="2"/>
      <c r="Q367" s="4">
        <f>SUM(Q357:Q366)</f>
        <v>2028911</v>
      </c>
    </row>
    <row r="368" spans="1:31" ht="11.85" customHeight="1" x14ac:dyDescent="0.2">
      <c r="D368" s="2"/>
      <c r="F368" s="2"/>
      <c r="H368" s="2"/>
      <c r="J368" s="2"/>
      <c r="L368" s="2"/>
      <c r="N368" s="2"/>
      <c r="P368" s="2"/>
    </row>
    <row r="369" spans="1:23" ht="11.85" customHeight="1" x14ac:dyDescent="0.2"/>
    <row r="370" spans="1:23" ht="11.85" customHeight="1" thickBot="1" x14ac:dyDescent="0.25">
      <c r="A370" s="3" t="s">
        <v>263</v>
      </c>
      <c r="C370" s="17">
        <f>C44+C51+C65+C89+C114+C128+C139+C154+C195+C204+C215+C338+C354+C367</f>
        <v>7913778.8300000001</v>
      </c>
      <c r="D370" s="2"/>
      <c r="E370" s="17">
        <f>E44+E51+E65+E89+E114+E128+E139+E154+E195+E204+E215+E338+E354+E367</f>
        <v>7837822.5300000003</v>
      </c>
      <c r="F370" s="2"/>
      <c r="G370" s="17">
        <f>G44+G51+G65+G89+G114+G128+G139+G154+G195+G204+G215+G338+G354+G367</f>
        <v>8334361.6799999997</v>
      </c>
      <c r="H370" s="2"/>
      <c r="I370" s="17">
        <f>I44+I51+I65+I89+I114+I128+I139+I154+I195+I204+I215+I338+I354+I367</f>
        <v>7640228</v>
      </c>
      <c r="J370" s="2"/>
      <c r="K370" s="18">
        <f>K44+K51+K65+K89+K114+K128+K139+K154+K195+K204+K215+K338+K354+K367</f>
        <v>7797528</v>
      </c>
      <c r="L370" s="2"/>
      <c r="M370" s="18">
        <f>M44+M51+M65+M89+M114+M128+M139+M154+M195+M204+M215+M338+M354+M367</f>
        <v>7103091</v>
      </c>
      <c r="N370" s="2"/>
      <c r="O370" s="18">
        <f>O44+O51+O65+O89+O114+O128+O139+O154+O195+O204+O215+O338+O354+O367</f>
        <v>200000</v>
      </c>
      <c r="P370" s="2"/>
      <c r="Q370" s="18">
        <f>Q44+Q51+Q65+Q89+Q114+Q128+Q139+Q154+Q195+Q204+Q215+Q338+Q354+Q367</f>
        <v>7303091</v>
      </c>
      <c r="R370" s="39"/>
      <c r="V370" s="39"/>
      <c r="W370" s="39"/>
    </row>
    <row r="371" spans="1:23" ht="11.85" customHeight="1" thickTop="1" x14ac:dyDescent="0.2">
      <c r="D371" s="2"/>
      <c r="F371" s="2"/>
      <c r="H371" s="2"/>
      <c r="J371" s="2"/>
      <c r="L371" s="2"/>
      <c r="N371" s="2"/>
      <c r="P371" s="2"/>
      <c r="V371" s="39"/>
    </row>
    <row r="372" spans="1:23" ht="11.85" customHeight="1" x14ac:dyDescent="0.2">
      <c r="D372" s="2"/>
      <c r="F372" s="2"/>
      <c r="H372" s="2"/>
      <c r="J372" s="2"/>
      <c r="L372" s="2"/>
      <c r="N372" s="2"/>
      <c r="P372" s="2"/>
      <c r="W372" s="39"/>
    </row>
    <row r="373" spans="1:23" ht="11.85" customHeight="1" x14ac:dyDescent="0.2">
      <c r="A373" s="3" t="s">
        <v>264</v>
      </c>
      <c r="C373" s="2">
        <f>C34+C370</f>
        <v>10759769.83</v>
      </c>
      <c r="D373" s="2"/>
      <c r="E373" s="2">
        <f>E34+E370</f>
        <v>10991634.049999999</v>
      </c>
      <c r="F373" s="2"/>
      <c r="G373" s="2">
        <f>G34+G370</f>
        <v>11692185.219999999</v>
      </c>
      <c r="H373" s="2"/>
      <c r="I373" s="2">
        <f>I34+I370</f>
        <v>11781855.4</v>
      </c>
      <c r="J373" s="2"/>
      <c r="K373" s="4">
        <f>K34+K370</f>
        <v>11939155.4</v>
      </c>
      <c r="L373" s="2"/>
      <c r="M373" s="4">
        <f>M34+M370</f>
        <v>10370467.4</v>
      </c>
      <c r="N373" s="2"/>
      <c r="P373" s="2"/>
      <c r="Q373" s="4">
        <f>Q34+Q370</f>
        <v>10570467.4</v>
      </c>
      <c r="R373" s="39"/>
      <c r="V373" s="39"/>
    </row>
    <row r="374" spans="1:23" ht="11.85" customHeight="1" x14ac:dyDescent="0.2">
      <c r="D374" s="2"/>
      <c r="F374" s="2"/>
      <c r="H374" s="2"/>
      <c r="J374" s="2"/>
      <c r="L374" s="2"/>
      <c r="N374" s="2"/>
      <c r="P374" s="2"/>
    </row>
    <row r="375" spans="1:23" ht="11.85" customHeight="1" x14ac:dyDescent="0.2">
      <c r="D375" s="2"/>
      <c r="F375" s="2"/>
      <c r="H375" s="2"/>
      <c r="J375" s="2"/>
      <c r="L375" s="2"/>
      <c r="N375" s="2"/>
      <c r="P375" s="2"/>
    </row>
    <row r="376" spans="1:23" ht="11.85" customHeight="1" x14ac:dyDescent="0.2">
      <c r="D376" s="2"/>
      <c r="F376" s="2"/>
      <c r="H376" s="2"/>
      <c r="J376" s="2"/>
      <c r="L376" s="2"/>
      <c r="N376" s="2"/>
      <c r="P376" s="2"/>
    </row>
    <row r="377" spans="1:23" ht="11.85" customHeight="1" x14ac:dyDescent="0.2">
      <c r="D377" s="2"/>
      <c r="F377" s="2"/>
      <c r="H377" s="2"/>
      <c r="J377" s="2"/>
      <c r="L377" s="2"/>
      <c r="N377" s="2"/>
      <c r="P377" s="2"/>
    </row>
    <row r="378" spans="1:23" ht="11.85" customHeight="1" x14ac:dyDescent="0.2">
      <c r="D378" s="2"/>
      <c r="F378" s="2"/>
      <c r="H378" s="2"/>
      <c r="J378" s="2"/>
      <c r="L378" s="2"/>
      <c r="N378" s="2"/>
      <c r="P378" s="2"/>
    </row>
    <row r="379" spans="1:23" ht="11.85" customHeight="1" x14ac:dyDescent="0.2">
      <c r="D379" s="2"/>
      <c r="F379" s="2"/>
      <c r="H379" s="2"/>
      <c r="J379" s="2"/>
      <c r="L379" s="2"/>
      <c r="N379" s="2"/>
      <c r="P379" s="2"/>
    </row>
    <row r="380" spans="1:23" ht="11.85" customHeight="1" x14ac:dyDescent="0.2">
      <c r="D380" s="2"/>
      <c r="F380" s="2"/>
      <c r="H380" s="2"/>
      <c r="J380" s="2"/>
      <c r="L380" s="2"/>
      <c r="N380" s="2"/>
      <c r="P380" s="2"/>
    </row>
    <row r="381" spans="1:23" ht="11.85" customHeight="1" x14ac:dyDescent="0.2">
      <c r="D381" s="2"/>
      <c r="F381" s="2"/>
      <c r="H381" s="2"/>
      <c r="J381" s="2"/>
      <c r="L381" s="2"/>
      <c r="N381" s="2"/>
      <c r="P381" s="2"/>
    </row>
    <row r="382" spans="1:23" ht="11.85" customHeight="1" x14ac:dyDescent="0.2">
      <c r="D382" s="2"/>
      <c r="F382" s="2"/>
      <c r="H382" s="2"/>
      <c r="J382" s="2"/>
      <c r="L382" s="2"/>
      <c r="N382" s="2"/>
      <c r="P382" s="2"/>
    </row>
    <row r="383" spans="1:23" ht="11.85" customHeight="1" x14ac:dyDescent="0.2">
      <c r="D383" s="2"/>
      <c r="F383" s="2"/>
      <c r="H383" s="2"/>
      <c r="J383" s="2"/>
      <c r="L383" s="2"/>
      <c r="N383" s="2"/>
      <c r="P383" s="2"/>
    </row>
    <row r="384" spans="1:23" ht="11.85" customHeight="1" x14ac:dyDescent="0.2">
      <c r="D384" s="2"/>
      <c r="F384" s="2"/>
      <c r="H384" s="2"/>
      <c r="J384" s="2"/>
      <c r="L384" s="2"/>
      <c r="N384" s="2"/>
      <c r="P384" s="2"/>
    </row>
    <row r="385" spans="1:20" ht="11.85" customHeight="1" x14ac:dyDescent="0.2">
      <c r="D385" s="2"/>
      <c r="F385" s="2"/>
      <c r="H385" s="2"/>
      <c r="J385" s="2"/>
      <c r="L385" s="2"/>
      <c r="N385" s="2"/>
      <c r="P385" s="2"/>
    </row>
    <row r="386" spans="1:20" ht="11.85" customHeight="1" x14ac:dyDescent="0.2">
      <c r="A386" s="1"/>
      <c r="B386" s="1"/>
      <c r="E386" s="2" t="str">
        <f>$E$24</f>
        <v>CITY OF BRADY</v>
      </c>
    </row>
    <row r="387" spans="1:20" ht="11.85" customHeight="1" x14ac:dyDescent="0.2">
      <c r="E387" s="2" t="str">
        <f>$E$25</f>
        <v>BUDGET REPORT</v>
      </c>
    </row>
    <row r="388" spans="1:20" ht="11.85" customHeight="1" x14ac:dyDescent="0.2">
      <c r="E388" s="2" t="str">
        <f>$E$26</f>
        <v>FISCAL YEAR 2021 - 2022</v>
      </c>
    </row>
    <row r="389" spans="1:20" ht="11.85" customHeight="1" x14ac:dyDescent="0.2">
      <c r="A389" s="3" t="s">
        <v>3</v>
      </c>
    </row>
    <row r="390" spans="1:20" ht="11.85" customHeight="1" x14ac:dyDescent="0.2">
      <c r="A390" s="3" t="s">
        <v>265</v>
      </c>
    </row>
    <row r="391" spans="1:20" ht="11.85" customHeight="1" x14ac:dyDescent="0.2">
      <c r="I391" s="61" t="str">
        <f>+I29</f>
        <v>(----- 2020-2021 ------)</v>
      </c>
      <c r="J391" s="61"/>
      <c r="K391" s="61"/>
      <c r="L391" s="5"/>
      <c r="M391" s="61" t="str">
        <f>$M$29</f>
        <v>2021-2022</v>
      </c>
      <c r="N391" s="61"/>
      <c r="O391" s="61"/>
      <c r="P391" s="61"/>
      <c r="Q391" s="61"/>
    </row>
    <row r="392" spans="1:20" ht="11.85" customHeight="1" x14ac:dyDescent="0.2">
      <c r="C392" s="6" t="str">
        <f>$C$30</f>
        <v>2017-2018</v>
      </c>
      <c r="D392" s="5"/>
      <c r="E392" s="6" t="str">
        <f>$E$30</f>
        <v>2018-2019</v>
      </c>
      <c r="F392" s="5"/>
      <c r="G392" s="6" t="str">
        <f>$G$30</f>
        <v>2019-2020</v>
      </c>
      <c r="H392" s="5"/>
      <c r="I392" s="6" t="s">
        <v>9</v>
      </c>
      <c r="J392" s="5"/>
      <c r="K392" s="7" t="str">
        <f>+$K$30</f>
        <v>PROJECTED</v>
      </c>
      <c r="L392" s="5"/>
      <c r="M392" s="7" t="str">
        <f>$M$30</f>
        <v>2021-2022</v>
      </c>
      <c r="N392" s="5"/>
      <c r="O392" s="7" t="str">
        <f>$O$30</f>
        <v>2021-2022</v>
      </c>
      <c r="P392" s="5"/>
      <c r="Q392" s="7" t="str">
        <f>$Q$30</f>
        <v xml:space="preserve">APPROVED </v>
      </c>
    </row>
    <row r="393" spans="1:20" ht="11.85" customHeight="1" x14ac:dyDescent="0.2">
      <c r="A393" s="8" t="s">
        <v>266</v>
      </c>
      <c r="C393" s="9" t="s">
        <v>12</v>
      </c>
      <c r="D393" s="5"/>
      <c r="E393" s="9" t="s">
        <v>12</v>
      </c>
      <c r="F393" s="5"/>
      <c r="G393" s="9" t="s">
        <v>12</v>
      </c>
      <c r="H393" s="5"/>
      <c r="I393" s="9" t="s">
        <v>13</v>
      </c>
      <c r="J393" s="5"/>
      <c r="K393" s="10" t="s">
        <v>13</v>
      </c>
      <c r="L393" s="5"/>
      <c r="M393" s="10" t="str">
        <f>$M$31</f>
        <v>BASE</v>
      </c>
      <c r="N393" s="5"/>
      <c r="O393" s="10" t="str">
        <f>$O$31</f>
        <v>SUPPLEMENTAL</v>
      </c>
      <c r="P393" s="5"/>
      <c r="Q393" s="10" t="str">
        <f>$Q$31</f>
        <v>BUDGET</v>
      </c>
    </row>
    <row r="394" spans="1:20" ht="11.85" customHeight="1" x14ac:dyDescent="0.2"/>
    <row r="395" spans="1:20" ht="11.85" customHeight="1" x14ac:dyDescent="0.2">
      <c r="A395" s="11" t="s">
        <v>267</v>
      </c>
    </row>
    <row r="396" spans="1:20" ht="11.85" customHeight="1" x14ac:dyDescent="0.2">
      <c r="A396" s="3" t="s">
        <v>268</v>
      </c>
      <c r="C396" s="2">
        <v>220427.14</v>
      </c>
      <c r="D396" s="2"/>
      <c r="E396" s="2">
        <v>381476.84</v>
      </c>
      <c r="F396" s="2"/>
      <c r="G396" s="2">
        <v>246909.9</v>
      </c>
      <c r="H396" s="2"/>
      <c r="I396" s="2">
        <v>267021</v>
      </c>
      <c r="J396" s="2"/>
      <c r="K396" s="4">
        <v>267021</v>
      </c>
      <c r="L396" s="2"/>
      <c r="M396" s="4">
        <v>262496</v>
      </c>
      <c r="N396" s="2"/>
      <c r="O396" s="16">
        <v>0</v>
      </c>
      <c r="P396" s="2"/>
      <c r="Q396" s="4">
        <f>M396+O396</f>
        <v>262496</v>
      </c>
      <c r="T396" s="36"/>
    </row>
    <row r="397" spans="1:20" ht="11.85" customHeight="1" x14ac:dyDescent="0.2">
      <c r="A397" s="3" t="s">
        <v>269</v>
      </c>
      <c r="C397" s="2">
        <v>470.05</v>
      </c>
      <c r="D397" s="2"/>
      <c r="E397" s="2">
        <v>1915.96</v>
      </c>
      <c r="F397" s="2"/>
      <c r="G397" s="2">
        <v>39.51</v>
      </c>
      <c r="H397" s="2"/>
      <c r="I397" s="2">
        <v>500</v>
      </c>
      <c r="J397" s="2"/>
      <c r="K397" s="4">
        <v>500</v>
      </c>
      <c r="L397" s="2"/>
      <c r="M397" s="4">
        <v>500</v>
      </c>
      <c r="N397" s="2"/>
      <c r="O397" s="16">
        <v>0</v>
      </c>
      <c r="P397" s="2"/>
      <c r="Q397" s="4">
        <f t="shared" ref="Q397:Q405" si="17">M397+O397</f>
        <v>500</v>
      </c>
      <c r="T397" s="36"/>
    </row>
    <row r="398" spans="1:20" ht="11.85" customHeight="1" x14ac:dyDescent="0.2">
      <c r="A398" s="3" t="s">
        <v>270</v>
      </c>
      <c r="C398" s="2">
        <v>1200</v>
      </c>
      <c r="D398" s="2"/>
      <c r="E398" s="2">
        <v>0</v>
      </c>
      <c r="F398" s="2"/>
      <c r="G398" s="2">
        <v>0</v>
      </c>
      <c r="H398" s="2"/>
      <c r="I398" s="2">
        <v>0</v>
      </c>
      <c r="J398" s="2"/>
      <c r="K398" s="4">
        <v>0</v>
      </c>
      <c r="L398" s="2"/>
      <c r="M398" s="4">
        <v>0</v>
      </c>
      <c r="N398" s="2"/>
      <c r="O398" s="16">
        <v>0</v>
      </c>
      <c r="P398" s="2"/>
      <c r="Q398" s="4">
        <f t="shared" si="17"/>
        <v>0</v>
      </c>
      <c r="T398" s="36"/>
    </row>
    <row r="399" spans="1:20" ht="11.85" customHeight="1" x14ac:dyDescent="0.2">
      <c r="A399" s="3" t="s">
        <v>271</v>
      </c>
      <c r="C399" s="2">
        <v>3900</v>
      </c>
      <c r="D399" s="2"/>
      <c r="E399" s="2">
        <v>4630</v>
      </c>
      <c r="F399" s="2"/>
      <c r="G399" s="2">
        <v>4965</v>
      </c>
      <c r="H399" s="2"/>
      <c r="I399" s="2">
        <v>4800</v>
      </c>
      <c r="J399" s="2"/>
      <c r="K399" s="4">
        <v>4800</v>
      </c>
      <c r="L399" s="2"/>
      <c r="M399" s="4">
        <v>4500</v>
      </c>
      <c r="N399" s="2"/>
      <c r="O399" s="16">
        <v>0</v>
      </c>
      <c r="P399" s="2"/>
      <c r="Q399" s="4">
        <f t="shared" si="17"/>
        <v>4500</v>
      </c>
      <c r="T399" s="36"/>
    </row>
    <row r="400" spans="1:20" ht="11.85" customHeight="1" x14ac:dyDescent="0.2">
      <c r="A400" s="3" t="s">
        <v>272</v>
      </c>
      <c r="C400" s="2">
        <v>52973.279999999999</v>
      </c>
      <c r="D400" s="2"/>
      <c r="E400" s="2">
        <v>38787.599999999999</v>
      </c>
      <c r="F400" s="2"/>
      <c r="G400" s="2">
        <v>51337.39</v>
      </c>
      <c r="H400" s="2"/>
      <c r="I400" s="2">
        <v>61560</v>
      </c>
      <c r="J400" s="2"/>
      <c r="K400" s="4">
        <v>61560</v>
      </c>
      <c r="L400" s="2"/>
      <c r="M400" s="4">
        <v>50286</v>
      </c>
      <c r="N400" s="2"/>
      <c r="O400" s="16">
        <v>0</v>
      </c>
      <c r="P400" s="2"/>
      <c r="Q400" s="4">
        <f t="shared" si="17"/>
        <v>50286</v>
      </c>
      <c r="T400" s="36"/>
    </row>
    <row r="401" spans="1:34" ht="11.85" customHeight="1" x14ac:dyDescent="0.2">
      <c r="A401" s="3" t="s">
        <v>273</v>
      </c>
      <c r="C401" s="2">
        <v>24666.57</v>
      </c>
      <c r="D401" s="2"/>
      <c r="E401" s="2">
        <v>23561.040000000001</v>
      </c>
      <c r="F401" s="2"/>
      <c r="G401" s="2">
        <v>25913.64</v>
      </c>
      <c r="H401" s="2"/>
      <c r="I401" s="2">
        <v>25075</v>
      </c>
      <c r="J401" s="2"/>
      <c r="K401" s="4">
        <v>25075</v>
      </c>
      <c r="L401" s="2"/>
      <c r="M401" s="4">
        <v>25307</v>
      </c>
      <c r="N401" s="2"/>
      <c r="O401" s="16">
        <v>0</v>
      </c>
      <c r="P401" s="2"/>
      <c r="Q401" s="4">
        <f t="shared" si="17"/>
        <v>25307</v>
      </c>
      <c r="T401" s="36"/>
    </row>
    <row r="402" spans="1:34" ht="11.85" customHeight="1" x14ac:dyDescent="0.2">
      <c r="A402" s="3" t="s">
        <v>274</v>
      </c>
      <c r="C402" s="2">
        <v>611.87</v>
      </c>
      <c r="D402" s="2"/>
      <c r="E402" s="2">
        <v>953.59</v>
      </c>
      <c r="F402" s="2"/>
      <c r="G402" s="2">
        <v>1006.65</v>
      </c>
      <c r="H402" s="2"/>
      <c r="I402" s="2">
        <v>700</v>
      </c>
      <c r="J402" s="2"/>
      <c r="K402" s="4">
        <v>700</v>
      </c>
      <c r="L402" s="2"/>
      <c r="M402" s="4">
        <v>1328</v>
      </c>
      <c r="N402" s="2"/>
      <c r="O402" s="16">
        <v>0</v>
      </c>
      <c r="P402" s="2"/>
      <c r="Q402" s="4">
        <f t="shared" si="17"/>
        <v>1328</v>
      </c>
      <c r="T402" s="36"/>
    </row>
    <row r="403" spans="1:34" ht="11.85" customHeight="1" x14ac:dyDescent="0.2">
      <c r="A403" s="3" t="s">
        <v>275</v>
      </c>
      <c r="C403" s="2">
        <v>665.82</v>
      </c>
      <c r="D403" s="2"/>
      <c r="E403" s="2">
        <v>41.14</v>
      </c>
      <c r="F403" s="2"/>
      <c r="G403" s="2">
        <v>658.51</v>
      </c>
      <c r="H403" s="2"/>
      <c r="I403" s="2">
        <v>855</v>
      </c>
      <c r="J403" s="2"/>
      <c r="K403" s="4">
        <v>855</v>
      </c>
      <c r="L403" s="2"/>
      <c r="M403" s="4">
        <v>612</v>
      </c>
      <c r="N403" s="2"/>
      <c r="O403" s="16">
        <v>0</v>
      </c>
      <c r="P403" s="2"/>
      <c r="Q403" s="4">
        <f t="shared" si="17"/>
        <v>612</v>
      </c>
      <c r="T403" s="36"/>
    </row>
    <row r="404" spans="1:34" ht="11.85" customHeight="1" x14ac:dyDescent="0.2">
      <c r="A404" s="3" t="s">
        <v>276</v>
      </c>
      <c r="C404" s="2">
        <v>18396.509999999998</v>
      </c>
      <c r="D404" s="2"/>
      <c r="E404" s="2">
        <v>30424.35</v>
      </c>
      <c r="F404" s="2"/>
      <c r="G404" s="2">
        <v>20685.439999999999</v>
      </c>
      <c r="H404" s="2"/>
      <c r="I404" s="2">
        <v>20867</v>
      </c>
      <c r="J404" s="2"/>
      <c r="K404" s="4">
        <v>20867</v>
      </c>
      <c r="L404" s="2"/>
      <c r="M404" s="4">
        <v>20514</v>
      </c>
      <c r="N404" s="2"/>
      <c r="O404" s="16">
        <v>0</v>
      </c>
      <c r="P404" s="2"/>
      <c r="Q404" s="4">
        <f t="shared" si="17"/>
        <v>20514</v>
      </c>
      <c r="T404" s="36"/>
    </row>
    <row r="405" spans="1:34" ht="11.85" customHeight="1" x14ac:dyDescent="0.2">
      <c r="A405" s="3" t="s">
        <v>277</v>
      </c>
      <c r="C405" s="12">
        <v>0</v>
      </c>
      <c r="D405" s="2"/>
      <c r="E405" s="12">
        <v>899.45</v>
      </c>
      <c r="F405" s="2"/>
      <c r="G405" s="12">
        <v>40.44</v>
      </c>
      <c r="H405" s="2"/>
      <c r="I405" s="12">
        <v>0</v>
      </c>
      <c r="J405" s="2"/>
      <c r="K405" s="13">
        <v>0</v>
      </c>
      <c r="L405" s="2"/>
      <c r="M405" s="13">
        <v>0</v>
      </c>
      <c r="N405" s="2"/>
      <c r="O405" s="19">
        <v>0</v>
      </c>
      <c r="P405" s="2"/>
      <c r="Q405" s="13">
        <f t="shared" si="17"/>
        <v>0</v>
      </c>
      <c r="T405" s="36"/>
      <c r="AH405" s="34"/>
    </row>
    <row r="406" spans="1:34" ht="11.85" customHeight="1" x14ac:dyDescent="0.2">
      <c r="A406" s="3" t="s">
        <v>278</v>
      </c>
      <c r="C406" s="2">
        <f>SUM(C396:C405)</f>
        <v>323311.24</v>
      </c>
      <c r="D406" s="2"/>
      <c r="E406" s="2">
        <f>SUM(E396:E405)</f>
        <v>482689.97000000003</v>
      </c>
      <c r="F406" s="2"/>
      <c r="G406" s="2">
        <f>SUM(G396:G405)</f>
        <v>351556.48000000004</v>
      </c>
      <c r="H406" s="2"/>
      <c r="I406" s="2">
        <f>SUM(I396:I405)</f>
        <v>381378</v>
      </c>
      <c r="J406" s="2"/>
      <c r="K406" s="4">
        <f>SUM(K396:K405)</f>
        <v>381378</v>
      </c>
      <c r="L406" s="2"/>
      <c r="M406" s="4">
        <f>SUM(M396:M405)</f>
        <v>365543</v>
      </c>
      <c r="N406" s="2"/>
      <c r="O406" s="16">
        <f>SUM(O396:O405)</f>
        <v>0</v>
      </c>
      <c r="P406" s="2"/>
      <c r="Q406" s="4">
        <f>SUM(Q396:Q405)</f>
        <v>365543</v>
      </c>
      <c r="R406" s="39"/>
      <c r="T406" s="38"/>
      <c r="U406" s="39"/>
    </row>
    <row r="407" spans="1:34" ht="11.85" customHeight="1" x14ac:dyDescent="0.2">
      <c r="D407" s="2"/>
      <c r="F407" s="2"/>
      <c r="H407" s="2"/>
      <c r="J407" s="2"/>
      <c r="L407" s="2"/>
      <c r="N407" s="2"/>
      <c r="P407" s="2"/>
    </row>
    <row r="408" spans="1:34" ht="11.85" customHeight="1" x14ac:dyDescent="0.2">
      <c r="A408" s="11" t="s">
        <v>279</v>
      </c>
      <c r="D408" s="2"/>
      <c r="F408" s="2"/>
      <c r="H408" s="2"/>
      <c r="J408" s="2"/>
      <c r="L408" s="2"/>
      <c r="N408" s="2"/>
      <c r="P408" s="2"/>
    </row>
    <row r="409" spans="1:34" ht="11.85" customHeight="1" x14ac:dyDescent="0.2">
      <c r="A409" s="3" t="s">
        <v>280</v>
      </c>
      <c r="C409" s="2">
        <v>1827</v>
      </c>
      <c r="D409" s="2"/>
      <c r="E409" s="2">
        <v>1479.19</v>
      </c>
      <c r="F409" s="2"/>
      <c r="G409" s="2">
        <v>560</v>
      </c>
      <c r="H409" s="2"/>
      <c r="I409" s="2">
        <v>2000</v>
      </c>
      <c r="J409" s="2"/>
      <c r="K409" s="4">
        <v>2000</v>
      </c>
      <c r="L409" s="2"/>
      <c r="M409" s="4">
        <v>2000</v>
      </c>
      <c r="N409" s="2"/>
      <c r="O409" s="4">
        <v>0</v>
      </c>
      <c r="P409" s="2"/>
      <c r="Q409" s="4">
        <f t="shared" ref="Q409:Q425" si="18">M409+O409</f>
        <v>2000</v>
      </c>
      <c r="T409" s="36"/>
    </row>
    <row r="410" spans="1:34" ht="11.85" customHeight="1" x14ac:dyDescent="0.2">
      <c r="A410" s="3" t="s">
        <v>281</v>
      </c>
      <c r="C410" s="2">
        <v>23860.31</v>
      </c>
      <c r="D410" s="2"/>
      <c r="E410" s="2">
        <v>21855.24</v>
      </c>
      <c r="F410" s="2"/>
      <c r="G410" s="2">
        <v>20731.38</v>
      </c>
      <c r="H410" s="2"/>
      <c r="I410" s="2">
        <v>22000</v>
      </c>
      <c r="J410" s="2"/>
      <c r="K410" s="4">
        <v>22000</v>
      </c>
      <c r="L410" s="2"/>
      <c r="M410" s="4">
        <v>22000</v>
      </c>
      <c r="N410" s="2"/>
      <c r="O410" s="4">
        <v>0</v>
      </c>
      <c r="P410" s="2"/>
      <c r="Q410" s="4">
        <f t="shared" si="18"/>
        <v>22000</v>
      </c>
      <c r="T410" s="36"/>
    </row>
    <row r="411" spans="1:34" ht="11.85" customHeight="1" x14ac:dyDescent="0.2">
      <c r="A411" s="3" t="s">
        <v>282</v>
      </c>
      <c r="C411" s="2">
        <v>17183.169999999998</v>
      </c>
      <c r="D411" s="2"/>
      <c r="E411" s="2">
        <v>21246.04</v>
      </c>
      <c r="F411" s="2"/>
      <c r="G411" s="2">
        <v>3545.58</v>
      </c>
      <c r="H411" s="2"/>
      <c r="I411" s="2">
        <v>15000</v>
      </c>
      <c r="J411" s="2"/>
      <c r="K411" s="4">
        <v>15000</v>
      </c>
      <c r="L411" s="2"/>
      <c r="M411" s="4">
        <v>15000</v>
      </c>
      <c r="N411" s="2"/>
      <c r="O411" s="4">
        <v>0</v>
      </c>
      <c r="P411" s="2"/>
      <c r="Q411" s="4">
        <f t="shared" si="18"/>
        <v>15000</v>
      </c>
      <c r="T411" s="36"/>
    </row>
    <row r="412" spans="1:34" ht="11.85" customHeight="1" x14ac:dyDescent="0.2">
      <c r="A412" s="3" t="s">
        <v>283</v>
      </c>
      <c r="C412" s="2">
        <v>1070.5899999999999</v>
      </c>
      <c r="D412" s="2"/>
      <c r="E412" s="2">
        <v>2983.2</v>
      </c>
      <c r="F412" s="2"/>
      <c r="G412" s="2">
        <v>3084.22</v>
      </c>
      <c r="H412" s="2"/>
      <c r="I412" s="2">
        <v>2000</v>
      </c>
      <c r="J412" s="2"/>
      <c r="K412" s="4">
        <v>2000</v>
      </c>
      <c r="L412" s="2"/>
      <c r="M412" s="4">
        <v>3000</v>
      </c>
      <c r="N412" s="2"/>
      <c r="O412" s="4">
        <v>0</v>
      </c>
      <c r="P412" s="2"/>
      <c r="Q412" s="4">
        <f t="shared" si="18"/>
        <v>3000</v>
      </c>
      <c r="T412" s="36"/>
    </row>
    <row r="413" spans="1:34" ht="11.85" customHeight="1" x14ac:dyDescent="0.2">
      <c r="A413" s="3" t="s">
        <v>284</v>
      </c>
      <c r="C413" s="2">
        <v>20442.22</v>
      </c>
      <c r="D413" s="2"/>
      <c r="E413" s="2">
        <v>22062.01</v>
      </c>
      <c r="F413" s="2"/>
      <c r="G413" s="2">
        <v>23552.75</v>
      </c>
      <c r="H413" s="2"/>
      <c r="I413" s="2">
        <v>25800</v>
      </c>
      <c r="J413" s="2"/>
      <c r="K413" s="4">
        <v>25800</v>
      </c>
      <c r="L413" s="2"/>
      <c r="M413" s="4">
        <v>28150</v>
      </c>
      <c r="N413" s="2"/>
      <c r="O413" s="4">
        <v>0</v>
      </c>
      <c r="P413" s="2"/>
      <c r="Q413" s="4">
        <f t="shared" si="18"/>
        <v>28150</v>
      </c>
      <c r="T413" s="36"/>
    </row>
    <row r="414" spans="1:34" ht="11.85" customHeight="1" x14ac:dyDescent="0.2">
      <c r="A414" s="3" t="s">
        <v>285</v>
      </c>
      <c r="C414" s="2">
        <v>13188.84</v>
      </c>
      <c r="D414" s="2"/>
      <c r="E414" s="2">
        <v>13566.88</v>
      </c>
      <c r="F414" s="2"/>
      <c r="G414" s="2">
        <v>8622.41</v>
      </c>
      <c r="H414" s="2"/>
      <c r="I414" s="2">
        <v>4000</v>
      </c>
      <c r="J414" s="2"/>
      <c r="K414" s="4">
        <v>4000</v>
      </c>
      <c r="L414" s="2"/>
      <c r="M414" s="4">
        <v>4000</v>
      </c>
      <c r="N414" s="2"/>
      <c r="O414" s="4">
        <v>0</v>
      </c>
      <c r="P414" s="2"/>
      <c r="Q414" s="4">
        <f t="shared" si="18"/>
        <v>4000</v>
      </c>
      <c r="T414" s="36"/>
    </row>
    <row r="415" spans="1:34" ht="11.85" customHeight="1" x14ac:dyDescent="0.2">
      <c r="A415" s="3" t="s">
        <v>286</v>
      </c>
      <c r="C415" s="2">
        <v>56002.17</v>
      </c>
      <c r="D415" s="2"/>
      <c r="E415" s="2">
        <v>80590.149999999994</v>
      </c>
      <c r="F415" s="2"/>
      <c r="G415" s="2">
        <v>47923.72</v>
      </c>
      <c r="H415" s="2"/>
      <c r="I415" s="2">
        <v>52000</v>
      </c>
      <c r="J415" s="2"/>
      <c r="K415" s="4">
        <v>50500</v>
      </c>
      <c r="L415" s="2"/>
      <c r="M415" s="4">
        <v>52000</v>
      </c>
      <c r="N415" s="2"/>
      <c r="O415" s="4">
        <v>0</v>
      </c>
      <c r="P415" s="2"/>
      <c r="Q415" s="4">
        <f t="shared" si="18"/>
        <v>52000</v>
      </c>
      <c r="T415" s="36"/>
    </row>
    <row r="416" spans="1:34" ht="11.85" customHeight="1" x14ac:dyDescent="0.2">
      <c r="A416" s="3" t="s">
        <v>287</v>
      </c>
      <c r="C416" s="2">
        <v>68</v>
      </c>
      <c r="D416" s="2"/>
      <c r="E416" s="2">
        <v>0</v>
      </c>
      <c r="F416" s="2"/>
      <c r="G416" s="2">
        <v>0</v>
      </c>
      <c r="H416" s="2"/>
      <c r="I416" s="2">
        <v>0</v>
      </c>
      <c r="J416" s="2"/>
      <c r="K416" s="4">
        <v>0</v>
      </c>
      <c r="L416" s="2"/>
      <c r="M416" s="4">
        <v>0</v>
      </c>
      <c r="N416" s="2"/>
      <c r="O416" s="4">
        <v>0</v>
      </c>
      <c r="P416" s="2"/>
      <c r="Q416" s="4">
        <f t="shared" si="18"/>
        <v>0</v>
      </c>
      <c r="T416" s="36"/>
    </row>
    <row r="417" spans="1:20" ht="11.85" customHeight="1" x14ac:dyDescent="0.2">
      <c r="A417" s="3" t="s">
        <v>288</v>
      </c>
      <c r="C417" s="2">
        <v>24891.16</v>
      </c>
      <c r="D417" s="2"/>
      <c r="E417" s="2">
        <v>23812.16</v>
      </c>
      <c r="F417" s="2"/>
      <c r="G417" s="2">
        <v>25187.4</v>
      </c>
      <c r="H417" s="2"/>
      <c r="I417" s="2">
        <v>28000</v>
      </c>
      <c r="J417" s="2"/>
      <c r="K417" s="4">
        <v>28000</v>
      </c>
      <c r="L417" s="2"/>
      <c r="M417" s="4">
        <v>27000</v>
      </c>
      <c r="N417" s="2"/>
      <c r="O417" s="4">
        <v>0</v>
      </c>
      <c r="P417" s="2"/>
      <c r="Q417" s="4">
        <f t="shared" si="18"/>
        <v>27000</v>
      </c>
      <c r="T417" s="36"/>
    </row>
    <row r="418" spans="1:20" ht="11.85" customHeight="1" x14ac:dyDescent="0.2">
      <c r="A418" s="3" t="s">
        <v>289</v>
      </c>
      <c r="C418" s="2">
        <v>24958.83</v>
      </c>
      <c r="D418" s="2"/>
      <c r="E418" s="2">
        <v>24210.41</v>
      </c>
      <c r="F418" s="2"/>
      <c r="G418" s="2">
        <v>24535.3</v>
      </c>
      <c r="H418" s="2"/>
      <c r="I418" s="2">
        <v>24000</v>
      </c>
      <c r="J418" s="2"/>
      <c r="K418" s="4">
        <v>24000</v>
      </c>
      <c r="L418" s="2"/>
      <c r="M418" s="4">
        <v>25000</v>
      </c>
      <c r="N418" s="2"/>
      <c r="O418" s="4">
        <v>0</v>
      </c>
      <c r="P418" s="2"/>
      <c r="Q418" s="4">
        <f t="shared" si="18"/>
        <v>25000</v>
      </c>
      <c r="T418" s="36"/>
    </row>
    <row r="419" spans="1:20" ht="11.85" customHeight="1" x14ac:dyDescent="0.2">
      <c r="A419" s="3" t="s">
        <v>290</v>
      </c>
      <c r="C419" s="2">
        <v>13333.12</v>
      </c>
      <c r="D419" s="2"/>
      <c r="E419" s="2">
        <v>14983.65</v>
      </c>
      <c r="F419" s="2"/>
      <c r="G419" s="2">
        <v>15430.48</v>
      </c>
      <c r="H419" s="2"/>
      <c r="I419" s="2">
        <v>17000</v>
      </c>
      <c r="J419" s="2"/>
      <c r="K419" s="4">
        <v>17000</v>
      </c>
      <c r="L419" s="2"/>
      <c r="M419" s="4">
        <v>17000</v>
      </c>
      <c r="N419" s="2"/>
      <c r="O419" s="4">
        <v>0</v>
      </c>
      <c r="P419" s="2"/>
      <c r="Q419" s="4">
        <f t="shared" si="18"/>
        <v>17000</v>
      </c>
      <c r="T419" s="36"/>
    </row>
    <row r="420" spans="1:20" ht="11.85" hidden="1" customHeight="1" x14ac:dyDescent="0.2">
      <c r="A420" s="3" t="s">
        <v>291</v>
      </c>
      <c r="C420" s="2">
        <v>0</v>
      </c>
      <c r="D420" s="2"/>
      <c r="E420" s="2">
        <v>0</v>
      </c>
      <c r="F420" s="2"/>
      <c r="G420" s="2">
        <v>0</v>
      </c>
      <c r="H420" s="2"/>
      <c r="I420" s="2">
        <v>0</v>
      </c>
      <c r="J420" s="2"/>
      <c r="K420" s="4">
        <v>0</v>
      </c>
      <c r="L420" s="2"/>
      <c r="M420" s="4">
        <v>0</v>
      </c>
      <c r="N420" s="2"/>
      <c r="O420" s="4">
        <v>0</v>
      </c>
      <c r="P420" s="2"/>
      <c r="Q420" s="4">
        <f t="shared" si="18"/>
        <v>0</v>
      </c>
      <c r="T420" s="36"/>
    </row>
    <row r="421" spans="1:20" ht="11.85" customHeight="1" x14ac:dyDescent="0.2">
      <c r="A421" s="3" t="s">
        <v>292</v>
      </c>
      <c r="C421" s="2">
        <v>1875.74</v>
      </c>
      <c r="D421" s="2"/>
      <c r="E421" s="2">
        <v>9501.5499999999993</v>
      </c>
      <c r="F421" s="2"/>
      <c r="G421" s="2">
        <v>10178.790000000001</v>
      </c>
      <c r="H421" s="2"/>
      <c r="I421" s="2">
        <v>9500</v>
      </c>
      <c r="J421" s="2"/>
      <c r="K421" s="4">
        <v>9500</v>
      </c>
      <c r="L421" s="2"/>
      <c r="M421" s="4">
        <v>8500</v>
      </c>
      <c r="N421" s="2"/>
      <c r="O421" s="4">
        <v>0</v>
      </c>
      <c r="P421" s="2"/>
      <c r="Q421" s="4">
        <f t="shared" si="18"/>
        <v>8500</v>
      </c>
      <c r="T421" s="36"/>
    </row>
    <row r="422" spans="1:20" ht="11.85" customHeight="1" x14ac:dyDescent="0.2">
      <c r="A422" s="3" t="s">
        <v>293</v>
      </c>
      <c r="C422" s="2">
        <v>3490.5</v>
      </c>
      <c r="D422" s="2"/>
      <c r="E422" s="2">
        <v>4069</v>
      </c>
      <c r="F422" s="2"/>
      <c r="G422" s="2">
        <v>2144</v>
      </c>
      <c r="H422" s="2"/>
      <c r="I422" s="2">
        <v>3500</v>
      </c>
      <c r="J422" s="2"/>
      <c r="K422" s="4">
        <v>3500</v>
      </c>
      <c r="L422" s="2"/>
      <c r="M422" s="4">
        <v>3500</v>
      </c>
      <c r="N422" s="2"/>
      <c r="O422" s="4">
        <v>0</v>
      </c>
      <c r="P422" s="2"/>
      <c r="Q422" s="4">
        <f t="shared" si="18"/>
        <v>3500</v>
      </c>
      <c r="T422" s="36"/>
    </row>
    <row r="423" spans="1:20" ht="11.85" customHeight="1" x14ac:dyDescent="0.2">
      <c r="A423" s="3" t="s">
        <v>294</v>
      </c>
      <c r="C423" s="2">
        <v>737.07</v>
      </c>
      <c r="D423" s="2"/>
      <c r="E423" s="2">
        <v>974.72</v>
      </c>
      <c r="F423" s="2"/>
      <c r="G423" s="2">
        <v>1675.37</v>
      </c>
      <c r="H423" s="2"/>
      <c r="I423" s="2">
        <v>2300</v>
      </c>
      <c r="J423" s="2"/>
      <c r="K423" s="4">
        <v>2300</v>
      </c>
      <c r="L423" s="2"/>
      <c r="M423" s="4">
        <v>2300</v>
      </c>
      <c r="N423" s="2"/>
      <c r="O423" s="4">
        <v>0</v>
      </c>
      <c r="P423" s="2"/>
      <c r="Q423" s="4">
        <f t="shared" si="18"/>
        <v>2300</v>
      </c>
      <c r="T423" s="36"/>
    </row>
    <row r="424" spans="1:20" ht="11.85" customHeight="1" x14ac:dyDescent="0.2">
      <c r="A424" s="3" t="s">
        <v>295</v>
      </c>
      <c r="C424" s="2">
        <v>11449.65</v>
      </c>
      <c r="D424" s="2"/>
      <c r="E424" s="2">
        <v>13490.86</v>
      </c>
      <c r="F424" s="2"/>
      <c r="G424" s="2">
        <v>36</v>
      </c>
      <c r="H424" s="2"/>
      <c r="I424" s="2">
        <v>1600</v>
      </c>
      <c r="J424" s="2"/>
      <c r="K424" s="4">
        <v>3100</v>
      </c>
      <c r="L424" s="2"/>
      <c r="M424" s="4">
        <v>1600</v>
      </c>
      <c r="N424" s="2"/>
      <c r="O424" s="4">
        <v>0</v>
      </c>
      <c r="P424" s="2"/>
      <c r="Q424" s="4">
        <f>M424+O424</f>
        <v>1600</v>
      </c>
      <c r="T424" s="36"/>
    </row>
    <row r="425" spans="1:20" ht="11.85" customHeight="1" x14ac:dyDescent="0.2">
      <c r="A425" s="3" t="s">
        <v>296</v>
      </c>
      <c r="C425" s="12">
        <v>0</v>
      </c>
      <c r="D425" s="2"/>
      <c r="E425" s="12">
        <v>500083.77</v>
      </c>
      <c r="F425" s="2"/>
      <c r="G425" s="12">
        <v>0</v>
      </c>
      <c r="H425" s="2"/>
      <c r="I425" s="12">
        <v>0</v>
      </c>
      <c r="J425" s="2"/>
      <c r="K425" s="13">
        <v>0</v>
      </c>
      <c r="L425" s="2"/>
      <c r="M425" s="13">
        <v>0</v>
      </c>
      <c r="N425" s="2"/>
      <c r="O425" s="13">
        <v>0</v>
      </c>
      <c r="P425" s="2"/>
      <c r="Q425" s="13">
        <f t="shared" si="18"/>
        <v>0</v>
      </c>
      <c r="T425" s="36"/>
    </row>
    <row r="426" spans="1:20" ht="11.85" customHeight="1" x14ac:dyDescent="0.2">
      <c r="A426" s="3" t="s">
        <v>297</v>
      </c>
      <c r="C426" s="2">
        <f>SUM(C409:C425)</f>
        <v>214378.36999999997</v>
      </c>
      <c r="D426" s="2"/>
      <c r="E426" s="2">
        <f>SUM(E409:E425)</f>
        <v>754908.83000000007</v>
      </c>
      <c r="F426" s="2"/>
      <c r="G426" s="2">
        <f>SUM(G409:G425)</f>
        <v>187207.4</v>
      </c>
      <c r="H426" s="2"/>
      <c r="I426" s="2">
        <f>SUM(I409:I425)</f>
        <v>208700</v>
      </c>
      <c r="J426" s="2"/>
      <c r="K426" s="4">
        <f>SUM(K409:K425)</f>
        <v>208700</v>
      </c>
      <c r="L426" s="2"/>
      <c r="M426" s="4">
        <f>SUM(M409:M425)</f>
        <v>211050</v>
      </c>
      <c r="N426" s="2"/>
      <c r="O426" s="4">
        <f>SUM(O409:O425)</f>
        <v>0</v>
      </c>
      <c r="P426" s="2"/>
      <c r="Q426" s="4">
        <f>SUM(Q409:Q425)</f>
        <v>211050</v>
      </c>
      <c r="T426" s="38"/>
    </row>
    <row r="427" spans="1:20" ht="11.85" customHeight="1" x14ac:dyDescent="0.2">
      <c r="D427" s="2"/>
      <c r="F427" s="2"/>
      <c r="H427" s="2"/>
      <c r="J427" s="2"/>
      <c r="L427" s="2"/>
      <c r="N427" s="2"/>
      <c r="P427" s="2"/>
    </row>
    <row r="428" spans="1:20" ht="11.85" customHeight="1" x14ac:dyDescent="0.2">
      <c r="A428" s="11" t="s">
        <v>298</v>
      </c>
      <c r="D428" s="2"/>
      <c r="F428" s="2"/>
      <c r="H428" s="2"/>
      <c r="J428" s="2"/>
      <c r="L428" s="2"/>
      <c r="N428" s="2"/>
      <c r="P428" s="2"/>
    </row>
    <row r="429" spans="1:20" ht="11.85" customHeight="1" x14ac:dyDescent="0.2">
      <c r="A429" s="3" t="s">
        <v>299</v>
      </c>
      <c r="C429" s="2">
        <v>1923.95</v>
      </c>
      <c r="D429" s="2"/>
      <c r="E429" s="2">
        <v>1294.1099999999999</v>
      </c>
      <c r="F429" s="2"/>
      <c r="G429" s="2">
        <v>1808.76</v>
      </c>
      <c r="H429" s="2"/>
      <c r="I429" s="2">
        <v>2500</v>
      </c>
      <c r="J429" s="2"/>
      <c r="K429" s="4">
        <v>2500</v>
      </c>
      <c r="L429" s="2"/>
      <c r="M429" s="4">
        <v>2500</v>
      </c>
      <c r="N429" s="2"/>
      <c r="O429" s="4">
        <v>0</v>
      </c>
      <c r="P429" s="2"/>
      <c r="Q429" s="4">
        <f t="shared" ref="Q429:Q444" si="19">M429+O429</f>
        <v>2500</v>
      </c>
      <c r="T429" s="36"/>
    </row>
    <row r="430" spans="1:20" ht="11.85" customHeight="1" x14ac:dyDescent="0.2">
      <c r="A430" s="3" t="s">
        <v>300</v>
      </c>
      <c r="C430" s="2">
        <v>14494.76</v>
      </c>
      <c r="D430" s="2"/>
      <c r="E430" s="2">
        <v>19408.599999999999</v>
      </c>
      <c r="F430" s="2"/>
      <c r="G430" s="2">
        <v>19427.72</v>
      </c>
      <c r="H430" s="2"/>
      <c r="I430" s="2">
        <v>20000</v>
      </c>
      <c r="J430" s="2"/>
      <c r="K430" s="4">
        <v>20000</v>
      </c>
      <c r="L430" s="2"/>
      <c r="M430" s="4">
        <v>20000</v>
      </c>
      <c r="N430" s="2"/>
      <c r="O430" s="4">
        <v>0</v>
      </c>
      <c r="P430" s="2"/>
      <c r="Q430" s="4">
        <f t="shared" si="19"/>
        <v>20000</v>
      </c>
      <c r="T430" s="36"/>
    </row>
    <row r="431" spans="1:20" ht="11.85" customHeight="1" x14ac:dyDescent="0.2">
      <c r="A431" s="3" t="s">
        <v>301</v>
      </c>
      <c r="C431" s="2">
        <v>10203.07</v>
      </c>
      <c r="D431" s="2"/>
      <c r="E431" s="2">
        <v>1020.23</v>
      </c>
      <c r="F431" s="2"/>
      <c r="G431" s="2">
        <v>6064.41</v>
      </c>
      <c r="H431" s="2"/>
      <c r="I431" s="2">
        <v>2000</v>
      </c>
      <c r="J431" s="2"/>
      <c r="K431" s="4">
        <v>2000</v>
      </c>
      <c r="L431" s="2"/>
      <c r="M431" s="4">
        <v>4000</v>
      </c>
      <c r="N431" s="2"/>
      <c r="O431" s="4">
        <v>0</v>
      </c>
      <c r="P431" s="2"/>
      <c r="Q431" s="4">
        <f t="shared" si="19"/>
        <v>4000</v>
      </c>
      <c r="T431" s="36"/>
    </row>
    <row r="432" spans="1:20" ht="11.85" customHeight="1" x14ac:dyDescent="0.2">
      <c r="A432" s="3" t="s">
        <v>302</v>
      </c>
      <c r="C432" s="2">
        <v>31303.49</v>
      </c>
      <c r="D432" s="2"/>
      <c r="E432" s="2">
        <v>29359.26</v>
      </c>
      <c r="F432" s="2"/>
      <c r="G432" s="2">
        <v>19393.34</v>
      </c>
      <c r="H432" s="2"/>
      <c r="I432" s="2">
        <v>35000</v>
      </c>
      <c r="J432" s="2"/>
      <c r="K432" s="4">
        <v>35000</v>
      </c>
      <c r="L432" s="2"/>
      <c r="M432" s="4">
        <v>30000</v>
      </c>
      <c r="N432" s="2"/>
      <c r="O432" s="4">
        <v>0</v>
      </c>
      <c r="P432" s="2"/>
      <c r="Q432" s="4">
        <f t="shared" si="19"/>
        <v>30000</v>
      </c>
      <c r="T432" s="36"/>
    </row>
    <row r="433" spans="1:21" ht="11.85" customHeight="1" x14ac:dyDescent="0.2">
      <c r="A433" s="3" t="s">
        <v>303</v>
      </c>
      <c r="C433" s="2">
        <v>10282.469999999999</v>
      </c>
      <c r="D433" s="2"/>
      <c r="E433" s="2">
        <v>9600</v>
      </c>
      <c r="F433" s="2"/>
      <c r="G433" s="2">
        <v>10200</v>
      </c>
      <c r="H433" s="2"/>
      <c r="I433" s="2">
        <v>11000</v>
      </c>
      <c r="J433" s="2"/>
      <c r="K433" s="4">
        <v>11000</v>
      </c>
      <c r="L433" s="2"/>
      <c r="M433" s="4">
        <v>11000</v>
      </c>
      <c r="N433" s="2"/>
      <c r="O433" s="4">
        <v>0</v>
      </c>
      <c r="P433" s="2"/>
      <c r="Q433" s="4">
        <f t="shared" si="19"/>
        <v>11000</v>
      </c>
      <c r="T433" s="36"/>
    </row>
    <row r="434" spans="1:21" ht="11.85" customHeight="1" x14ac:dyDescent="0.2">
      <c r="A434" s="3" t="s">
        <v>304</v>
      </c>
      <c r="C434" s="2">
        <v>1942.08</v>
      </c>
      <c r="D434" s="2"/>
      <c r="E434" s="2">
        <v>1514.7</v>
      </c>
      <c r="F434" s="2"/>
      <c r="G434" s="2">
        <v>370.14</v>
      </c>
      <c r="H434" s="2"/>
      <c r="I434" s="2">
        <v>500</v>
      </c>
      <c r="J434" s="2"/>
      <c r="K434" s="4">
        <v>500</v>
      </c>
      <c r="L434" s="2"/>
      <c r="M434" s="4">
        <v>500</v>
      </c>
      <c r="N434" s="2"/>
      <c r="O434" s="4">
        <v>0</v>
      </c>
      <c r="P434" s="2"/>
      <c r="Q434" s="4">
        <f t="shared" si="19"/>
        <v>500</v>
      </c>
      <c r="T434" s="36"/>
    </row>
    <row r="435" spans="1:21" ht="11.85" customHeight="1" x14ac:dyDescent="0.2">
      <c r="A435" s="3" t="s">
        <v>305</v>
      </c>
      <c r="C435" s="2">
        <v>531.30999999999995</v>
      </c>
      <c r="D435" s="2"/>
      <c r="E435" s="2">
        <v>669.27</v>
      </c>
      <c r="F435" s="2"/>
      <c r="G435" s="2">
        <v>57.9</v>
      </c>
      <c r="H435" s="2"/>
      <c r="I435" s="2">
        <v>1000</v>
      </c>
      <c r="J435" s="2"/>
      <c r="K435" s="4">
        <v>1000</v>
      </c>
      <c r="L435" s="2"/>
      <c r="M435" s="4">
        <v>1000</v>
      </c>
      <c r="N435" s="2"/>
      <c r="O435" s="4">
        <v>0</v>
      </c>
      <c r="P435" s="2"/>
      <c r="Q435" s="4">
        <f t="shared" si="19"/>
        <v>1000</v>
      </c>
      <c r="T435" s="36"/>
    </row>
    <row r="436" spans="1:21" ht="11.85" customHeight="1" x14ac:dyDescent="0.2">
      <c r="A436" s="3" t="s">
        <v>306</v>
      </c>
      <c r="C436" s="2">
        <v>5873.99</v>
      </c>
      <c r="D436" s="2"/>
      <c r="E436" s="2">
        <v>12040.34</v>
      </c>
      <c r="F436" s="2"/>
      <c r="G436" s="2">
        <v>5868.96</v>
      </c>
      <c r="H436" s="2"/>
      <c r="I436" s="2">
        <v>10000</v>
      </c>
      <c r="J436" s="2"/>
      <c r="K436" s="4">
        <v>10000</v>
      </c>
      <c r="L436" s="2"/>
      <c r="M436" s="4">
        <v>10000</v>
      </c>
      <c r="N436" s="2"/>
      <c r="O436" s="4">
        <v>0</v>
      </c>
      <c r="P436" s="2"/>
      <c r="Q436" s="4">
        <f t="shared" si="19"/>
        <v>10000</v>
      </c>
      <c r="T436" s="36"/>
    </row>
    <row r="437" spans="1:21" ht="11.85" customHeight="1" x14ac:dyDescent="0.2">
      <c r="A437" s="3" t="s">
        <v>307</v>
      </c>
      <c r="C437" s="2">
        <v>130</v>
      </c>
      <c r="D437" s="2"/>
      <c r="E437" s="2">
        <v>1806.4</v>
      </c>
      <c r="F437" s="2"/>
      <c r="G437" s="2">
        <v>0</v>
      </c>
      <c r="H437" s="2"/>
      <c r="I437" s="2">
        <v>500</v>
      </c>
      <c r="J437" s="2"/>
      <c r="K437" s="4">
        <v>500</v>
      </c>
      <c r="L437" s="2"/>
      <c r="M437" s="4">
        <v>500</v>
      </c>
      <c r="N437" s="2"/>
      <c r="O437" s="4">
        <v>0</v>
      </c>
      <c r="P437" s="2"/>
      <c r="Q437" s="4">
        <f t="shared" si="19"/>
        <v>500</v>
      </c>
      <c r="T437" s="36"/>
    </row>
    <row r="438" spans="1:21" ht="11.85" hidden="1" customHeight="1" x14ac:dyDescent="0.2">
      <c r="A438" s="3" t="s">
        <v>308</v>
      </c>
      <c r="C438" s="2">
        <v>0</v>
      </c>
      <c r="D438" s="2"/>
      <c r="E438" s="2">
        <v>0</v>
      </c>
      <c r="F438" s="2"/>
      <c r="G438" s="2">
        <v>0</v>
      </c>
      <c r="H438" s="2"/>
      <c r="I438" s="2">
        <v>0</v>
      </c>
      <c r="J438" s="2"/>
      <c r="K438" s="4">
        <v>0</v>
      </c>
      <c r="L438" s="2"/>
      <c r="M438" s="4">
        <v>0</v>
      </c>
      <c r="N438" s="2"/>
      <c r="O438" s="4">
        <v>0</v>
      </c>
      <c r="P438" s="2"/>
      <c r="Q438" s="4">
        <f t="shared" si="19"/>
        <v>0</v>
      </c>
      <c r="T438" s="36"/>
    </row>
    <row r="439" spans="1:21" ht="11.85" customHeight="1" x14ac:dyDescent="0.2">
      <c r="A439" s="3" t="s">
        <v>309</v>
      </c>
      <c r="C439" s="2">
        <v>308.33</v>
      </c>
      <c r="D439" s="2"/>
      <c r="E439" s="2">
        <v>110</v>
      </c>
      <c r="F439" s="2"/>
      <c r="G439" s="2">
        <v>1140.03</v>
      </c>
      <c r="H439" s="2"/>
      <c r="I439" s="2">
        <v>1500</v>
      </c>
      <c r="J439" s="2"/>
      <c r="K439" s="4">
        <v>1500</v>
      </c>
      <c r="L439" s="2"/>
      <c r="M439" s="4">
        <v>1500</v>
      </c>
      <c r="N439" s="2"/>
      <c r="O439" s="4">
        <v>0</v>
      </c>
      <c r="P439" s="2"/>
      <c r="Q439" s="4">
        <f t="shared" si="19"/>
        <v>1500</v>
      </c>
      <c r="T439" s="36"/>
    </row>
    <row r="440" spans="1:21" ht="11.85" customHeight="1" x14ac:dyDescent="0.2">
      <c r="A440" s="3" t="s">
        <v>310</v>
      </c>
      <c r="C440" s="2">
        <v>11194.75</v>
      </c>
      <c r="D440" s="2"/>
      <c r="E440" s="2">
        <v>11566.93</v>
      </c>
      <c r="F440" s="2"/>
      <c r="G440" s="2">
        <v>13252.85</v>
      </c>
      <c r="H440" s="2"/>
      <c r="I440" s="2">
        <v>10000</v>
      </c>
      <c r="J440" s="2"/>
      <c r="K440" s="4">
        <v>10000</v>
      </c>
      <c r="L440" s="2"/>
      <c r="M440" s="4">
        <v>13000</v>
      </c>
      <c r="N440" s="2"/>
      <c r="O440" s="4">
        <v>0</v>
      </c>
      <c r="P440" s="2"/>
      <c r="Q440" s="4">
        <f t="shared" si="19"/>
        <v>13000</v>
      </c>
      <c r="T440" s="36"/>
    </row>
    <row r="441" spans="1:21" ht="11.85" customHeight="1" x14ac:dyDescent="0.2">
      <c r="A441" s="3" t="s">
        <v>311</v>
      </c>
      <c r="C441" s="2">
        <v>136.34</v>
      </c>
      <c r="D441" s="2"/>
      <c r="E441" s="2">
        <v>493.94</v>
      </c>
      <c r="F441" s="2"/>
      <c r="G441" s="2">
        <v>60.07</v>
      </c>
      <c r="H441" s="2"/>
      <c r="I441" s="2">
        <v>100</v>
      </c>
      <c r="J441" s="2"/>
      <c r="K441" s="4">
        <v>100</v>
      </c>
      <c r="L441" s="2"/>
      <c r="M441" s="4">
        <v>100</v>
      </c>
      <c r="N441" s="2"/>
      <c r="O441" s="4">
        <v>0</v>
      </c>
      <c r="P441" s="2"/>
      <c r="Q441" s="4">
        <f t="shared" si="19"/>
        <v>100</v>
      </c>
      <c r="T441" s="36"/>
    </row>
    <row r="442" spans="1:21" ht="11.85" customHeight="1" x14ac:dyDescent="0.2">
      <c r="A442" s="3" t="s">
        <v>312</v>
      </c>
      <c r="C442" s="2">
        <v>0</v>
      </c>
      <c r="D442" s="2"/>
      <c r="E442" s="2">
        <v>0</v>
      </c>
      <c r="F442" s="2"/>
      <c r="G442" s="2">
        <v>0</v>
      </c>
      <c r="H442" s="2"/>
      <c r="I442" s="2">
        <v>0</v>
      </c>
      <c r="J442" s="2"/>
      <c r="K442" s="4">
        <v>0</v>
      </c>
      <c r="L442" s="2"/>
      <c r="M442" s="4">
        <v>0</v>
      </c>
      <c r="N442" s="2"/>
      <c r="O442" s="4">
        <v>0</v>
      </c>
      <c r="P442" s="2"/>
      <c r="Q442" s="4">
        <f t="shared" si="19"/>
        <v>0</v>
      </c>
      <c r="T442" s="36"/>
    </row>
    <row r="443" spans="1:21" ht="11.85" customHeight="1" x14ac:dyDescent="0.2">
      <c r="A443" s="3" t="s">
        <v>313</v>
      </c>
      <c r="C443" s="2">
        <v>1595.04</v>
      </c>
      <c r="D443" s="2"/>
      <c r="E443" s="2">
        <v>1931.74</v>
      </c>
      <c r="F443" s="2"/>
      <c r="G443" s="2">
        <v>1809.57</v>
      </c>
      <c r="H443" s="2"/>
      <c r="I443" s="2">
        <v>2000</v>
      </c>
      <c r="J443" s="2"/>
      <c r="K443" s="4">
        <v>2000</v>
      </c>
      <c r="L443" s="2"/>
      <c r="M443" s="4">
        <v>2000</v>
      </c>
      <c r="N443" s="2"/>
      <c r="O443" s="4">
        <v>0</v>
      </c>
      <c r="P443" s="2"/>
      <c r="Q443" s="4">
        <f t="shared" si="19"/>
        <v>2000</v>
      </c>
      <c r="T443" s="36"/>
    </row>
    <row r="444" spans="1:21" ht="11.85" customHeight="1" x14ac:dyDescent="0.2">
      <c r="A444" s="3" t="s">
        <v>314</v>
      </c>
      <c r="C444" s="2">
        <v>0</v>
      </c>
      <c r="D444" s="2"/>
      <c r="E444" s="2">
        <v>26.96</v>
      </c>
      <c r="F444" s="2"/>
      <c r="G444" s="2">
        <v>0</v>
      </c>
      <c r="H444" s="2"/>
      <c r="I444" s="2">
        <v>0</v>
      </c>
      <c r="J444" s="2"/>
      <c r="K444" s="4">
        <v>0</v>
      </c>
      <c r="L444" s="2"/>
      <c r="M444" s="4">
        <v>0</v>
      </c>
      <c r="N444" s="2"/>
      <c r="O444" s="4">
        <v>0</v>
      </c>
      <c r="P444" s="2"/>
      <c r="Q444" s="4">
        <f t="shared" si="19"/>
        <v>0</v>
      </c>
      <c r="T444" s="36"/>
      <c r="U444" s="39"/>
    </row>
    <row r="445" spans="1:21" ht="11.85" customHeight="1" x14ac:dyDescent="0.2">
      <c r="D445" s="2"/>
      <c r="F445" s="2"/>
      <c r="H445" s="2"/>
      <c r="J445" s="2"/>
      <c r="L445" s="2"/>
      <c r="N445" s="2"/>
      <c r="P445" s="2"/>
      <c r="T445" s="36"/>
      <c r="U445" s="39"/>
    </row>
    <row r="446" spans="1:21" ht="11.85" customHeight="1" x14ac:dyDescent="0.2">
      <c r="D446" s="2"/>
      <c r="F446" s="2"/>
      <c r="H446" s="2"/>
      <c r="J446" s="2"/>
      <c r="L446" s="2"/>
      <c r="N446" s="2"/>
      <c r="P446" s="2"/>
    </row>
    <row r="447" spans="1:21" ht="11.85" customHeight="1" x14ac:dyDescent="0.2">
      <c r="D447" s="2"/>
      <c r="F447" s="2"/>
      <c r="H447" s="2"/>
      <c r="J447" s="2"/>
      <c r="L447" s="2"/>
      <c r="N447" s="2"/>
      <c r="P447" s="2"/>
    </row>
    <row r="448" spans="1:21" ht="11.85" customHeight="1" x14ac:dyDescent="0.2">
      <c r="D448" s="2"/>
      <c r="F448" s="2"/>
      <c r="H448" s="2"/>
      <c r="J448" s="2"/>
      <c r="L448" s="2"/>
      <c r="N448" s="2"/>
      <c r="P448" s="2"/>
    </row>
    <row r="449" spans="1:20" ht="11.85" customHeight="1" x14ac:dyDescent="0.2">
      <c r="D449" s="2"/>
      <c r="F449" s="2"/>
      <c r="H449" s="2"/>
      <c r="J449" s="2"/>
      <c r="L449" s="2"/>
      <c r="N449" s="2"/>
      <c r="P449" s="2"/>
    </row>
    <row r="450" spans="1:20" ht="11.85" customHeight="1" x14ac:dyDescent="0.2">
      <c r="A450" s="1"/>
      <c r="B450" s="1"/>
      <c r="E450" s="2" t="str">
        <f>$E$24</f>
        <v>CITY OF BRADY</v>
      </c>
    </row>
    <row r="451" spans="1:20" ht="11.85" customHeight="1" x14ac:dyDescent="0.2">
      <c r="E451" s="2" t="str">
        <f>$E$25</f>
        <v>BUDGET REPORT</v>
      </c>
    </row>
    <row r="452" spans="1:20" ht="11.85" customHeight="1" x14ac:dyDescent="0.2">
      <c r="E452" s="2" t="str">
        <f>$E$26</f>
        <v>FISCAL YEAR 2021 - 2022</v>
      </c>
    </row>
    <row r="453" spans="1:20" ht="11.85" customHeight="1" x14ac:dyDescent="0.2">
      <c r="A453" s="3" t="s">
        <v>3</v>
      </c>
    </row>
    <row r="454" spans="1:20" ht="11.85" customHeight="1" x14ac:dyDescent="0.2">
      <c r="A454" s="3" t="s">
        <v>265</v>
      </c>
    </row>
    <row r="455" spans="1:20" ht="11.85" customHeight="1" x14ac:dyDescent="0.2">
      <c r="I455" s="61" t="str">
        <f>+I29</f>
        <v>(----- 2020-2021 ------)</v>
      </c>
      <c r="J455" s="61"/>
      <c r="K455" s="61"/>
      <c r="L455" s="5"/>
      <c r="M455" s="61" t="str">
        <f>$M$29</f>
        <v>2021-2022</v>
      </c>
      <c r="N455" s="61"/>
      <c r="O455" s="61"/>
      <c r="P455" s="61"/>
      <c r="Q455" s="61"/>
    </row>
    <row r="456" spans="1:20" ht="11.85" customHeight="1" x14ac:dyDescent="0.2">
      <c r="C456" s="6" t="str">
        <f>$C$30</f>
        <v>2017-2018</v>
      </c>
      <c r="D456" s="5"/>
      <c r="E456" s="6" t="str">
        <f>$E$30</f>
        <v>2018-2019</v>
      </c>
      <c r="F456" s="5"/>
      <c r="G456" s="6" t="str">
        <f>$G$30</f>
        <v>2019-2020</v>
      </c>
      <c r="H456" s="5"/>
      <c r="I456" s="6" t="s">
        <v>9</v>
      </c>
      <c r="J456" s="5"/>
      <c r="K456" s="7" t="str">
        <f>+$K$30</f>
        <v>PROJECTED</v>
      </c>
      <c r="L456" s="5"/>
      <c r="M456" s="7" t="str">
        <f>$M$30</f>
        <v>2021-2022</v>
      </c>
      <c r="N456" s="5"/>
      <c r="O456" s="7" t="str">
        <f>$O$30</f>
        <v>2021-2022</v>
      </c>
      <c r="P456" s="5"/>
      <c r="Q456" s="7" t="str">
        <f>$Q$30</f>
        <v xml:space="preserve">APPROVED </v>
      </c>
    </row>
    <row r="457" spans="1:20" ht="11.85" customHeight="1" x14ac:dyDescent="0.2">
      <c r="A457" s="8" t="s">
        <v>266</v>
      </c>
      <c r="C457" s="9" t="s">
        <v>12</v>
      </c>
      <c r="D457" s="5"/>
      <c r="E457" s="9" t="s">
        <v>12</v>
      </c>
      <c r="F457" s="5"/>
      <c r="G457" s="9" t="s">
        <v>12</v>
      </c>
      <c r="H457" s="5"/>
      <c r="I457" s="9" t="s">
        <v>13</v>
      </c>
      <c r="J457" s="5"/>
      <c r="K457" s="10" t="s">
        <v>13</v>
      </c>
      <c r="L457" s="5"/>
      <c r="M457" s="10" t="str">
        <f>$M$31</f>
        <v>BASE</v>
      </c>
      <c r="N457" s="5"/>
      <c r="O457" s="10" t="str">
        <f>$O$31</f>
        <v>SUPPLEMENTAL</v>
      </c>
      <c r="P457" s="5"/>
      <c r="Q457" s="10" t="str">
        <f>$Q$31</f>
        <v>BUDGET</v>
      </c>
    </row>
    <row r="458" spans="1:20" ht="11.85" customHeight="1" x14ac:dyDescent="0.2">
      <c r="D458" s="2"/>
      <c r="F458" s="2"/>
      <c r="H458" s="2"/>
      <c r="J458" s="2"/>
      <c r="L458" s="2"/>
      <c r="N458" s="2"/>
      <c r="P458" s="2"/>
    </row>
    <row r="459" spans="1:20" ht="11.85" hidden="1" customHeight="1" x14ac:dyDescent="0.2">
      <c r="A459" s="3" t="s">
        <v>315</v>
      </c>
      <c r="C459" s="2">
        <v>0</v>
      </c>
      <c r="D459" s="2"/>
      <c r="E459" s="2">
        <v>0</v>
      </c>
      <c r="F459" s="2"/>
      <c r="G459" s="2">
        <v>0</v>
      </c>
      <c r="H459" s="2"/>
      <c r="I459" s="2">
        <v>0</v>
      </c>
      <c r="J459" s="2"/>
      <c r="K459" s="4">
        <v>0</v>
      </c>
      <c r="L459" s="2"/>
      <c r="M459" s="4">
        <v>0</v>
      </c>
      <c r="N459" s="2"/>
      <c r="O459" s="4">
        <v>0</v>
      </c>
      <c r="P459" s="2"/>
      <c r="Q459" s="4">
        <f>M459+O459</f>
        <v>0</v>
      </c>
      <c r="T459" s="36"/>
    </row>
    <row r="460" spans="1:20" ht="11.85" customHeight="1" x14ac:dyDescent="0.2">
      <c r="A460" s="3" t="s">
        <v>316</v>
      </c>
      <c r="C460" s="2">
        <v>0</v>
      </c>
      <c r="D460" s="2"/>
      <c r="E460" s="2">
        <v>0</v>
      </c>
      <c r="F460" s="2"/>
      <c r="G460" s="2">
        <v>0</v>
      </c>
      <c r="H460" s="2"/>
      <c r="I460" s="2">
        <v>0</v>
      </c>
      <c r="J460" s="2"/>
      <c r="K460" s="4">
        <v>0</v>
      </c>
      <c r="L460" s="2"/>
      <c r="M460" s="4">
        <v>0</v>
      </c>
      <c r="N460" s="2"/>
      <c r="O460" s="4">
        <v>0</v>
      </c>
      <c r="P460" s="2"/>
      <c r="Q460" s="4">
        <v>0</v>
      </c>
      <c r="T460" s="36"/>
    </row>
    <row r="461" spans="1:20" ht="11.85" hidden="1" customHeight="1" x14ac:dyDescent="0.2">
      <c r="A461" s="3" t="s">
        <v>317</v>
      </c>
      <c r="C461" s="2">
        <v>0</v>
      </c>
      <c r="D461" s="2"/>
      <c r="E461" s="2">
        <v>0</v>
      </c>
      <c r="F461" s="2"/>
      <c r="G461" s="2">
        <v>0</v>
      </c>
      <c r="H461" s="2"/>
      <c r="I461" s="2">
        <v>0</v>
      </c>
      <c r="J461" s="2"/>
      <c r="K461" s="4">
        <v>0</v>
      </c>
      <c r="L461" s="2"/>
      <c r="M461" s="4">
        <v>0</v>
      </c>
      <c r="N461" s="2"/>
      <c r="O461" s="4">
        <v>0</v>
      </c>
      <c r="P461" s="2"/>
      <c r="Q461" s="4">
        <f>M461+O461</f>
        <v>0</v>
      </c>
      <c r="T461" s="36"/>
    </row>
    <row r="462" spans="1:20" ht="11.85" customHeight="1" x14ac:dyDescent="0.2">
      <c r="A462" s="3" t="s">
        <v>318</v>
      </c>
      <c r="C462" s="2">
        <v>0</v>
      </c>
      <c r="D462" s="2"/>
      <c r="E462" s="2">
        <v>0</v>
      </c>
      <c r="F462" s="2"/>
      <c r="G462" s="2">
        <v>0</v>
      </c>
      <c r="H462" s="2"/>
      <c r="I462" s="2">
        <v>0</v>
      </c>
      <c r="J462" s="2"/>
      <c r="K462" s="4">
        <v>0</v>
      </c>
      <c r="L462" s="2"/>
      <c r="M462" s="4">
        <v>0</v>
      </c>
      <c r="N462" s="2"/>
      <c r="O462" s="4">
        <v>0</v>
      </c>
      <c r="P462" s="2"/>
      <c r="Q462" s="4">
        <f>M462+O462</f>
        <v>0</v>
      </c>
      <c r="T462" s="36"/>
    </row>
    <row r="463" spans="1:20" ht="11.85" customHeight="1" x14ac:dyDescent="0.2">
      <c r="A463" s="3" t="s">
        <v>319</v>
      </c>
      <c r="C463" s="12">
        <v>0</v>
      </c>
      <c r="D463" s="2"/>
      <c r="E463" s="12">
        <v>0</v>
      </c>
      <c r="F463" s="2"/>
      <c r="G463" s="12">
        <v>0</v>
      </c>
      <c r="H463" s="2"/>
      <c r="I463" s="12">
        <v>0</v>
      </c>
      <c r="J463" s="2"/>
      <c r="K463" s="13">
        <v>0</v>
      </c>
      <c r="L463" s="2"/>
      <c r="M463" s="13">
        <v>0</v>
      </c>
      <c r="N463" s="2"/>
      <c r="O463" s="13">
        <v>0</v>
      </c>
      <c r="P463" s="2"/>
      <c r="Q463" s="13">
        <f>M463+O463</f>
        <v>0</v>
      </c>
      <c r="T463" s="36"/>
    </row>
    <row r="464" spans="1:20" ht="11.85" customHeight="1" x14ac:dyDescent="0.2">
      <c r="A464" s="3" t="s">
        <v>320</v>
      </c>
      <c r="C464" s="2">
        <f>SUM(C429:C444)+SUM(C459:C463)</f>
        <v>89919.58</v>
      </c>
      <c r="D464" s="2"/>
      <c r="E464" s="2">
        <f>SUM(E429:E444)+SUM(E459:E463)</f>
        <v>90842.48000000001</v>
      </c>
      <c r="F464" s="2"/>
      <c r="G464" s="2">
        <f>SUM(G429:G444)+SUM(G459:G463)</f>
        <v>79453.750000000015</v>
      </c>
      <c r="H464" s="2"/>
      <c r="I464" s="2">
        <f>SUM(I429:I444)+SUM(I459:I463)</f>
        <v>96100</v>
      </c>
      <c r="J464" s="2"/>
      <c r="K464" s="4">
        <f>SUM(K429:K444)+SUM(K459:K463)</f>
        <v>96100</v>
      </c>
      <c r="L464" s="2"/>
      <c r="M464" s="4">
        <f>SUM(M429:M444)+SUM(M459:M463)</f>
        <v>96100</v>
      </c>
      <c r="N464" s="2"/>
      <c r="O464" s="16">
        <f>SUM(O429:O444)+SUM(O459:O463)</f>
        <v>0</v>
      </c>
      <c r="P464" s="2"/>
      <c r="Q464" s="4">
        <f>SUM(Q429:Q444)+SUM(Q459:Q463)</f>
        <v>96100</v>
      </c>
      <c r="T464" s="38"/>
    </row>
    <row r="465" spans="1:21" ht="11.85" customHeight="1" x14ac:dyDescent="0.2">
      <c r="D465" s="2"/>
      <c r="F465" s="2"/>
      <c r="H465" s="2"/>
      <c r="J465" s="2"/>
      <c r="L465" s="2"/>
      <c r="N465" s="2"/>
      <c r="P465" s="2"/>
    </row>
    <row r="466" spans="1:21" ht="11.85" customHeight="1" x14ac:dyDescent="0.2">
      <c r="A466" s="3" t="s">
        <v>321</v>
      </c>
      <c r="C466" s="2">
        <v>0</v>
      </c>
      <c r="D466" s="2"/>
      <c r="E466" s="2">
        <v>10486.98</v>
      </c>
      <c r="F466" s="2"/>
      <c r="G466" s="2">
        <v>10591.98</v>
      </c>
      <c r="H466" s="2"/>
      <c r="I466" s="2">
        <v>0</v>
      </c>
      <c r="J466" s="2"/>
      <c r="K466" s="4">
        <v>0</v>
      </c>
      <c r="L466" s="2"/>
      <c r="M466" s="4">
        <v>0</v>
      </c>
      <c r="N466" s="2"/>
      <c r="O466" s="4">
        <v>0</v>
      </c>
      <c r="P466" s="2"/>
      <c r="Q466" s="4">
        <f>M466+O466</f>
        <v>0</v>
      </c>
      <c r="T466" s="36"/>
    </row>
    <row r="467" spans="1:21" ht="11.85" customHeight="1" x14ac:dyDescent="0.2">
      <c r="A467" s="3" t="s">
        <v>322</v>
      </c>
      <c r="C467" s="12">
        <v>0</v>
      </c>
      <c r="D467" s="2"/>
      <c r="E467" s="12">
        <v>0</v>
      </c>
      <c r="F467" s="2"/>
      <c r="G467" s="12">
        <v>0</v>
      </c>
      <c r="H467" s="2"/>
      <c r="I467" s="12">
        <v>0</v>
      </c>
      <c r="J467" s="2"/>
      <c r="K467" s="13">
        <v>0</v>
      </c>
      <c r="L467" s="2"/>
      <c r="M467" s="13">
        <v>0</v>
      </c>
      <c r="N467" s="2"/>
      <c r="O467" s="13">
        <v>0</v>
      </c>
      <c r="P467" s="2"/>
      <c r="Q467" s="13">
        <f>M467+O467</f>
        <v>0</v>
      </c>
      <c r="T467" s="36"/>
    </row>
    <row r="468" spans="1:21" ht="11.85" customHeight="1" x14ac:dyDescent="0.2">
      <c r="A468" s="3" t="s">
        <v>323</v>
      </c>
      <c r="C468" s="2">
        <f>SUM(C466:C467)</f>
        <v>0</v>
      </c>
      <c r="D468" s="2"/>
      <c r="E468" s="2">
        <f>SUM(E466:E467)</f>
        <v>10486.98</v>
      </c>
      <c r="F468" s="2"/>
      <c r="G468" s="2">
        <f>SUM(G466:G467)</f>
        <v>10591.98</v>
      </c>
      <c r="H468" s="2"/>
      <c r="I468" s="2">
        <f>SUM(I466:I467)</f>
        <v>0</v>
      </c>
      <c r="J468" s="2"/>
      <c r="K468" s="4">
        <f>SUM(K466:K467)</f>
        <v>0</v>
      </c>
      <c r="L468" s="2"/>
      <c r="M468" s="4">
        <f>SUM(M466:M467)</f>
        <v>0</v>
      </c>
      <c r="N468" s="2"/>
      <c r="O468" s="4">
        <f>SUM(O466:O467)</f>
        <v>0</v>
      </c>
      <c r="P468" s="2"/>
      <c r="Q468" s="4">
        <f>SUM(Q466:Q467)</f>
        <v>0</v>
      </c>
    </row>
    <row r="469" spans="1:21" ht="11.85" customHeight="1" x14ac:dyDescent="0.2">
      <c r="D469" s="2"/>
      <c r="F469" s="2"/>
      <c r="H469" s="2"/>
      <c r="J469" s="2"/>
      <c r="L469" s="2"/>
      <c r="N469" s="2"/>
      <c r="P469" s="2"/>
    </row>
    <row r="470" spans="1:21" ht="11.85" customHeight="1" x14ac:dyDescent="0.2">
      <c r="A470" s="11" t="s">
        <v>324</v>
      </c>
      <c r="D470" s="2"/>
      <c r="F470" s="2"/>
      <c r="H470" s="2"/>
      <c r="J470" s="2"/>
      <c r="L470" s="2"/>
      <c r="N470" s="2"/>
      <c r="P470" s="2"/>
    </row>
    <row r="471" spans="1:21" ht="11.85" customHeight="1" x14ac:dyDescent="0.2">
      <c r="A471" s="3" t="s">
        <v>325</v>
      </c>
      <c r="C471" s="2">
        <v>0</v>
      </c>
      <c r="D471" s="2"/>
      <c r="E471" s="2">
        <v>0</v>
      </c>
      <c r="F471" s="2"/>
      <c r="G471" s="2">
        <v>0</v>
      </c>
      <c r="H471" s="2"/>
      <c r="I471" s="2">
        <v>0</v>
      </c>
      <c r="J471" s="2"/>
      <c r="K471" s="4">
        <v>0</v>
      </c>
      <c r="L471" s="2"/>
      <c r="M471" s="4">
        <v>0</v>
      </c>
      <c r="N471" s="2"/>
      <c r="O471" s="4">
        <v>0</v>
      </c>
      <c r="P471" s="2"/>
      <c r="Q471" s="4">
        <f>+M471+O471</f>
        <v>0</v>
      </c>
    </row>
    <row r="472" spans="1:21" ht="11.85" customHeight="1" x14ac:dyDescent="0.2">
      <c r="A472" s="3" t="s">
        <v>326</v>
      </c>
      <c r="C472" s="2">
        <v>50000</v>
      </c>
      <c r="D472" s="2"/>
      <c r="E472" s="2">
        <v>0</v>
      </c>
      <c r="F472" s="2"/>
      <c r="G472" s="2">
        <v>0</v>
      </c>
      <c r="H472" s="2"/>
      <c r="I472" s="2">
        <v>0</v>
      </c>
      <c r="J472" s="2"/>
      <c r="K472" s="4">
        <v>0</v>
      </c>
      <c r="L472" s="2"/>
      <c r="M472" s="4">
        <v>0</v>
      </c>
      <c r="N472" s="2"/>
      <c r="O472" s="4">
        <v>0</v>
      </c>
      <c r="P472" s="2"/>
      <c r="Q472" s="4">
        <f>+M472+O472</f>
        <v>0</v>
      </c>
    </row>
    <row r="473" spans="1:21" ht="11.85" customHeight="1" x14ac:dyDescent="0.2">
      <c r="A473" s="3" t="s">
        <v>327</v>
      </c>
      <c r="C473" s="12">
        <v>0</v>
      </c>
      <c r="D473" s="2"/>
      <c r="E473" s="12">
        <v>31988.61</v>
      </c>
      <c r="F473" s="2"/>
      <c r="G473" s="12">
        <v>0</v>
      </c>
      <c r="H473" s="2"/>
      <c r="I473" s="12">
        <v>0</v>
      </c>
      <c r="J473" s="2"/>
      <c r="K473" s="13">
        <v>0</v>
      </c>
      <c r="L473" s="2"/>
      <c r="M473" s="13">
        <v>0</v>
      </c>
      <c r="N473" s="2"/>
      <c r="O473" s="13">
        <v>0</v>
      </c>
      <c r="P473" s="2"/>
      <c r="Q473" s="13">
        <f>+M473+O473</f>
        <v>0</v>
      </c>
      <c r="T473" s="36"/>
    </row>
    <row r="474" spans="1:21" ht="11.85" customHeight="1" x14ac:dyDescent="0.2">
      <c r="A474" s="3" t="s">
        <v>328</v>
      </c>
      <c r="C474" s="2">
        <f>SUM(C471:C473)</f>
        <v>50000</v>
      </c>
      <c r="D474" s="2"/>
      <c r="E474" s="2">
        <f>SUM(E471:E473)</f>
        <v>31988.61</v>
      </c>
      <c r="F474" s="2"/>
      <c r="G474" s="2">
        <f>SUM(G471:G473)</f>
        <v>0</v>
      </c>
      <c r="H474" s="2"/>
      <c r="I474" s="2">
        <f>SUM(I471:I473)</f>
        <v>0</v>
      </c>
      <c r="J474" s="2"/>
      <c r="K474" s="4">
        <f>SUM(K471:K473)</f>
        <v>0</v>
      </c>
      <c r="L474" s="2"/>
      <c r="M474" s="4">
        <f>SUM(M471:M473)</f>
        <v>0</v>
      </c>
      <c r="N474" s="2"/>
      <c r="O474" s="4">
        <f>SUM(O471:O473)</f>
        <v>0</v>
      </c>
      <c r="P474" s="2"/>
      <c r="Q474" s="4">
        <f>SUM(Q471:Q473)</f>
        <v>0</v>
      </c>
    </row>
    <row r="475" spans="1:21" ht="11.85" customHeight="1" x14ac:dyDescent="0.2">
      <c r="D475" s="2"/>
      <c r="F475" s="2"/>
      <c r="H475" s="2"/>
      <c r="J475" s="2"/>
      <c r="L475" s="2"/>
      <c r="N475" s="2"/>
      <c r="P475" s="2"/>
    </row>
    <row r="476" spans="1:21" ht="11.85" customHeight="1" x14ac:dyDescent="0.2">
      <c r="A476" s="3" t="s">
        <v>329</v>
      </c>
      <c r="C476" s="2">
        <f>C406+C426+C464+C468+C474</f>
        <v>677609.19</v>
      </c>
      <c r="D476" s="2"/>
      <c r="E476" s="2">
        <f>E406+E426+E464+E468+E474</f>
        <v>1370916.87</v>
      </c>
      <c r="F476" s="2"/>
      <c r="G476" s="2">
        <f>G406+G426+G464+G468+G474</f>
        <v>628809.61</v>
      </c>
      <c r="H476" s="2"/>
      <c r="I476" s="2">
        <f>I406+I426+I464+I468+I474</f>
        <v>686178</v>
      </c>
      <c r="J476" s="2"/>
      <c r="K476" s="4">
        <f>K406+K426+K464+K468+K474</f>
        <v>686178</v>
      </c>
      <c r="L476" s="2"/>
      <c r="M476" s="4">
        <f>M406+M426+M464+M468+M474</f>
        <v>672693</v>
      </c>
      <c r="N476" s="2"/>
      <c r="O476" s="16">
        <f>O406+O426+O464+O468+O474</f>
        <v>0</v>
      </c>
      <c r="P476" s="2"/>
      <c r="Q476" s="4">
        <f>Q406+Q426+Q464+Q468+Q474</f>
        <v>672693</v>
      </c>
      <c r="T476" s="36"/>
      <c r="U476" s="39"/>
    </row>
    <row r="477" spans="1:21" ht="11.85" customHeight="1" x14ac:dyDescent="0.2">
      <c r="D477" s="2"/>
      <c r="F477" s="2"/>
      <c r="H477" s="2"/>
      <c r="J477" s="2"/>
      <c r="L477" s="2"/>
      <c r="N477" s="2"/>
      <c r="P477" s="2"/>
    </row>
    <row r="478" spans="1:21" ht="11.85" customHeight="1" x14ac:dyDescent="0.2">
      <c r="D478" s="2"/>
      <c r="F478" s="2"/>
      <c r="H478" s="2"/>
      <c r="J478" s="2"/>
      <c r="L478" s="2"/>
      <c r="N478" s="2"/>
      <c r="P478" s="2"/>
    </row>
    <row r="479" spans="1:21" ht="11.85" customHeight="1" x14ac:dyDescent="0.2">
      <c r="D479" s="2"/>
      <c r="F479" s="2"/>
      <c r="H479" s="2"/>
      <c r="J479" s="2"/>
      <c r="L479" s="2"/>
      <c r="N479" s="2"/>
      <c r="P479" s="2"/>
    </row>
    <row r="480" spans="1:21" ht="11.85" customHeight="1" x14ac:dyDescent="0.2">
      <c r="D480" s="2"/>
      <c r="F480" s="2"/>
      <c r="H480" s="2"/>
      <c r="J480" s="2"/>
      <c r="L480" s="2"/>
      <c r="N480" s="2"/>
      <c r="P480" s="2"/>
    </row>
    <row r="481" spans="4:16" ht="11.85" customHeight="1" x14ac:dyDescent="0.2">
      <c r="D481" s="2"/>
      <c r="F481" s="2"/>
      <c r="H481" s="2"/>
      <c r="J481" s="2"/>
      <c r="L481" s="2"/>
      <c r="N481" s="2"/>
      <c r="P481" s="2"/>
    </row>
    <row r="482" spans="4:16" ht="11.85" customHeight="1" x14ac:dyDescent="0.2">
      <c r="D482" s="2"/>
      <c r="F482" s="2"/>
      <c r="H482" s="2"/>
      <c r="J482" s="2"/>
      <c r="L482" s="2"/>
      <c r="N482" s="2"/>
      <c r="P482" s="2"/>
    </row>
    <row r="483" spans="4:16" ht="11.85" customHeight="1" x14ac:dyDescent="0.2">
      <c r="D483" s="2"/>
      <c r="F483" s="2"/>
      <c r="H483" s="2"/>
      <c r="J483" s="2"/>
      <c r="L483" s="2"/>
      <c r="N483" s="2"/>
      <c r="P483" s="2"/>
    </row>
    <row r="484" spans="4:16" ht="11.85" customHeight="1" x14ac:dyDescent="0.2">
      <c r="D484" s="2"/>
      <c r="F484" s="2"/>
      <c r="H484" s="2"/>
      <c r="J484" s="2"/>
      <c r="L484" s="2"/>
      <c r="N484" s="2"/>
      <c r="P484" s="2"/>
    </row>
    <row r="485" spans="4:16" ht="11.85" customHeight="1" x14ac:dyDescent="0.2">
      <c r="D485" s="2"/>
      <c r="F485" s="2"/>
      <c r="H485" s="2"/>
      <c r="J485" s="2"/>
      <c r="L485" s="2"/>
      <c r="N485" s="2"/>
      <c r="P485" s="2"/>
    </row>
    <row r="486" spans="4:16" ht="11.85" customHeight="1" x14ac:dyDescent="0.2">
      <c r="D486" s="2"/>
      <c r="F486" s="2"/>
      <c r="H486" s="2"/>
      <c r="J486" s="2"/>
      <c r="L486" s="2"/>
      <c r="N486" s="2"/>
      <c r="P486" s="2"/>
    </row>
    <row r="487" spans="4:16" ht="11.85" customHeight="1" x14ac:dyDescent="0.2">
      <c r="D487" s="2"/>
      <c r="F487" s="2"/>
      <c r="H487" s="2"/>
      <c r="J487" s="2"/>
      <c r="L487" s="2"/>
      <c r="N487" s="2"/>
      <c r="P487" s="2"/>
    </row>
    <row r="488" spans="4:16" ht="11.85" customHeight="1" x14ac:dyDescent="0.2">
      <c r="D488" s="2"/>
      <c r="F488" s="2"/>
      <c r="H488" s="2"/>
      <c r="J488" s="2"/>
      <c r="L488" s="2"/>
      <c r="N488" s="2"/>
      <c r="P488" s="2"/>
    </row>
    <row r="489" spans="4:16" ht="11.85" customHeight="1" x14ac:dyDescent="0.2">
      <c r="D489" s="2"/>
      <c r="F489" s="2"/>
      <c r="H489" s="2"/>
      <c r="J489" s="2"/>
      <c r="L489" s="2"/>
      <c r="N489" s="2"/>
      <c r="P489" s="2"/>
    </row>
    <row r="490" spans="4:16" ht="11.85" customHeight="1" x14ac:dyDescent="0.2">
      <c r="D490" s="2"/>
      <c r="F490" s="2"/>
      <c r="H490" s="2"/>
      <c r="J490" s="2"/>
      <c r="L490" s="2"/>
      <c r="N490" s="2"/>
      <c r="P490" s="2"/>
    </row>
    <row r="491" spans="4:16" ht="11.85" customHeight="1" x14ac:dyDescent="0.2">
      <c r="D491" s="2"/>
      <c r="F491" s="2"/>
      <c r="H491" s="2"/>
      <c r="J491" s="2"/>
      <c r="L491" s="2"/>
      <c r="N491" s="2"/>
      <c r="P491" s="2"/>
    </row>
    <row r="492" spans="4:16" ht="11.85" customHeight="1" x14ac:dyDescent="0.2">
      <c r="D492" s="2"/>
      <c r="F492" s="2"/>
      <c r="H492" s="2"/>
      <c r="J492" s="2"/>
      <c r="L492" s="2"/>
      <c r="N492" s="2"/>
      <c r="P492" s="2"/>
    </row>
    <row r="493" spans="4:16" ht="11.85" customHeight="1" x14ac:dyDescent="0.2">
      <c r="D493" s="2"/>
      <c r="F493" s="2"/>
      <c r="H493" s="2"/>
      <c r="J493" s="2"/>
      <c r="L493" s="2"/>
      <c r="N493" s="2"/>
      <c r="P493" s="2"/>
    </row>
    <row r="494" spans="4:16" ht="11.85" customHeight="1" x14ac:dyDescent="0.2">
      <c r="D494" s="2"/>
      <c r="F494" s="2"/>
      <c r="H494" s="2"/>
      <c r="J494" s="2"/>
      <c r="L494" s="2"/>
      <c r="N494" s="2"/>
      <c r="P494" s="2"/>
    </row>
    <row r="495" spans="4:16" ht="11.85" customHeight="1" x14ac:dyDescent="0.2">
      <c r="D495" s="2"/>
      <c r="F495" s="2"/>
      <c r="H495" s="2"/>
      <c r="J495" s="2"/>
      <c r="L495" s="2"/>
      <c r="N495" s="2"/>
      <c r="P495" s="2"/>
    </row>
    <row r="496" spans="4:16" ht="11.85" customHeight="1" x14ac:dyDescent="0.2">
      <c r="D496" s="2"/>
      <c r="F496" s="2"/>
      <c r="H496" s="2"/>
      <c r="J496" s="2"/>
      <c r="L496" s="2"/>
      <c r="N496" s="2"/>
      <c r="P496" s="2"/>
    </row>
    <row r="497" spans="4:16" ht="11.85" customHeight="1" x14ac:dyDescent="0.2">
      <c r="D497" s="2"/>
      <c r="F497" s="2"/>
      <c r="H497" s="2"/>
      <c r="J497" s="2"/>
      <c r="L497" s="2"/>
      <c r="N497" s="2"/>
      <c r="P497" s="2"/>
    </row>
    <row r="498" spans="4:16" ht="11.85" customHeight="1" x14ac:dyDescent="0.2">
      <c r="D498" s="2"/>
      <c r="F498" s="2"/>
      <c r="H498" s="2"/>
      <c r="J498" s="2"/>
      <c r="L498" s="2"/>
      <c r="N498" s="2"/>
      <c r="P498" s="2"/>
    </row>
    <row r="499" spans="4:16" ht="11.85" customHeight="1" x14ac:dyDescent="0.2">
      <c r="D499" s="2"/>
      <c r="F499" s="2"/>
      <c r="H499" s="2"/>
      <c r="J499" s="2"/>
      <c r="L499" s="2"/>
      <c r="N499" s="2"/>
      <c r="P499" s="2"/>
    </row>
    <row r="500" spans="4:16" ht="11.85" customHeight="1" x14ac:dyDescent="0.2">
      <c r="D500" s="2"/>
      <c r="F500" s="2"/>
      <c r="H500" s="2"/>
      <c r="J500" s="2"/>
      <c r="L500" s="2"/>
      <c r="N500" s="2"/>
      <c r="P500" s="2"/>
    </row>
    <row r="501" spans="4:16" ht="11.85" customHeight="1" x14ac:dyDescent="0.2">
      <c r="D501" s="2"/>
      <c r="F501" s="2"/>
      <c r="H501" s="2"/>
      <c r="J501" s="2"/>
      <c r="L501" s="2"/>
      <c r="N501" s="2"/>
      <c r="P501" s="2"/>
    </row>
    <row r="502" spans="4:16" ht="11.85" customHeight="1" x14ac:dyDescent="0.2">
      <c r="D502" s="2"/>
      <c r="F502" s="2"/>
      <c r="H502" s="2"/>
      <c r="J502" s="2"/>
      <c r="L502" s="2"/>
      <c r="N502" s="2"/>
      <c r="P502" s="2"/>
    </row>
    <row r="503" spans="4:16" ht="11.85" customHeight="1" x14ac:dyDescent="0.2">
      <c r="D503" s="2"/>
      <c r="F503" s="2"/>
      <c r="H503" s="2"/>
      <c r="J503" s="2"/>
      <c r="L503" s="2"/>
      <c r="N503" s="2"/>
      <c r="P503" s="2"/>
    </row>
    <row r="504" spans="4:16" ht="11.85" customHeight="1" x14ac:dyDescent="0.2">
      <c r="D504" s="2"/>
      <c r="F504" s="2"/>
      <c r="H504" s="2"/>
      <c r="J504" s="2"/>
      <c r="L504" s="2"/>
      <c r="N504" s="2"/>
      <c r="P504" s="2"/>
    </row>
    <row r="505" spans="4:16" ht="11.85" customHeight="1" x14ac:dyDescent="0.2">
      <c r="D505" s="2"/>
      <c r="F505" s="2"/>
      <c r="H505" s="2"/>
      <c r="J505" s="2"/>
      <c r="L505" s="2"/>
      <c r="N505" s="2"/>
      <c r="P505" s="2"/>
    </row>
    <row r="506" spans="4:16" ht="11.85" customHeight="1" x14ac:dyDescent="0.2">
      <c r="D506" s="2"/>
      <c r="F506" s="2"/>
      <c r="H506" s="2"/>
      <c r="J506" s="2"/>
      <c r="L506" s="2"/>
      <c r="N506" s="2"/>
      <c r="P506" s="2"/>
    </row>
    <row r="507" spans="4:16" ht="11.85" customHeight="1" x14ac:dyDescent="0.2">
      <c r="D507" s="2"/>
      <c r="F507" s="2"/>
      <c r="H507" s="2"/>
      <c r="J507" s="2"/>
      <c r="L507" s="2"/>
      <c r="N507" s="2"/>
      <c r="P507" s="2"/>
    </row>
    <row r="508" spans="4:16" ht="11.85" customHeight="1" x14ac:dyDescent="0.2">
      <c r="D508" s="2"/>
      <c r="F508" s="2"/>
      <c r="H508" s="2"/>
      <c r="J508" s="2"/>
      <c r="L508" s="2"/>
      <c r="N508" s="2"/>
      <c r="P508" s="2"/>
    </row>
    <row r="509" spans="4:16" ht="11.85" customHeight="1" x14ac:dyDescent="0.2">
      <c r="D509" s="2"/>
      <c r="F509" s="2"/>
      <c r="H509" s="2"/>
      <c r="J509" s="2"/>
      <c r="L509" s="2"/>
      <c r="N509" s="2"/>
      <c r="P509" s="2"/>
    </row>
    <row r="510" spans="4:16" ht="11.85" customHeight="1" x14ac:dyDescent="0.2">
      <c r="D510" s="2"/>
      <c r="F510" s="2"/>
      <c r="H510" s="2"/>
      <c r="J510" s="2"/>
      <c r="L510" s="2"/>
      <c r="N510" s="2"/>
      <c r="P510" s="2"/>
    </row>
    <row r="511" spans="4:16" ht="11.85" customHeight="1" x14ac:dyDescent="0.2">
      <c r="D511" s="2"/>
      <c r="F511" s="2"/>
      <c r="H511" s="2"/>
      <c r="J511" s="2"/>
      <c r="L511" s="2"/>
      <c r="N511" s="2"/>
      <c r="P511" s="2"/>
    </row>
    <row r="512" spans="4:16" ht="11.85" customHeight="1" x14ac:dyDescent="0.2">
      <c r="D512" s="2"/>
      <c r="F512" s="2"/>
      <c r="H512" s="2"/>
      <c r="J512" s="2"/>
      <c r="L512" s="2"/>
      <c r="N512" s="2"/>
      <c r="P512" s="2"/>
    </row>
    <row r="513" spans="1:20" ht="11.85" customHeight="1" x14ac:dyDescent="0.2">
      <c r="D513" s="2"/>
      <c r="F513" s="2"/>
      <c r="H513" s="2"/>
      <c r="J513" s="2"/>
      <c r="L513" s="2"/>
      <c r="N513" s="2"/>
      <c r="P513" s="2"/>
    </row>
    <row r="514" spans="1:20" ht="11.85" customHeight="1" x14ac:dyDescent="0.2">
      <c r="D514" s="2"/>
      <c r="F514" s="2"/>
      <c r="H514" s="2"/>
      <c r="J514" s="2"/>
      <c r="L514" s="2"/>
      <c r="N514" s="2"/>
      <c r="P514" s="2"/>
    </row>
    <row r="515" spans="1:20" ht="11.85" customHeight="1" x14ac:dyDescent="0.2">
      <c r="A515" s="1"/>
      <c r="B515" s="1"/>
      <c r="E515" s="2" t="str">
        <f>$E$24</f>
        <v>CITY OF BRADY</v>
      </c>
    </row>
    <row r="516" spans="1:20" ht="11.85" customHeight="1" x14ac:dyDescent="0.2">
      <c r="E516" s="2" t="str">
        <f>$E$25</f>
        <v>BUDGET REPORT</v>
      </c>
    </row>
    <row r="517" spans="1:20" ht="11.85" customHeight="1" x14ac:dyDescent="0.2">
      <c r="E517" s="2" t="str">
        <f>$E$26</f>
        <v>FISCAL YEAR 2021 - 2022</v>
      </c>
    </row>
    <row r="518" spans="1:20" ht="11.85" customHeight="1" x14ac:dyDescent="0.2">
      <c r="A518" s="3" t="s">
        <v>3</v>
      </c>
    </row>
    <row r="519" spans="1:20" ht="11.85" customHeight="1" x14ac:dyDescent="0.2">
      <c r="A519" s="3" t="s">
        <v>330</v>
      </c>
    </row>
    <row r="520" spans="1:20" ht="11.85" customHeight="1" x14ac:dyDescent="0.2">
      <c r="I520" s="61" t="str">
        <f>+I29</f>
        <v>(----- 2020-2021 ------)</v>
      </c>
      <c r="J520" s="61"/>
      <c r="K520" s="61"/>
      <c r="L520" s="5"/>
      <c r="M520" s="61" t="str">
        <f>$M$29</f>
        <v>2021-2022</v>
      </c>
      <c r="N520" s="61"/>
      <c r="O520" s="61"/>
      <c r="P520" s="61"/>
      <c r="Q520" s="61"/>
    </row>
    <row r="521" spans="1:20" ht="11.85" customHeight="1" x14ac:dyDescent="0.2">
      <c r="C521" s="6" t="str">
        <f>$C$30</f>
        <v>2017-2018</v>
      </c>
      <c r="D521" s="5"/>
      <c r="E521" s="6" t="str">
        <f>$E$30</f>
        <v>2018-2019</v>
      </c>
      <c r="F521" s="5"/>
      <c r="G521" s="6" t="str">
        <f>$G$30</f>
        <v>2019-2020</v>
      </c>
      <c r="H521" s="5"/>
      <c r="I521" s="6" t="s">
        <v>9</v>
      </c>
      <c r="J521" s="5"/>
      <c r="K521" s="7" t="str">
        <f>+$K$30</f>
        <v>PROJECTED</v>
      </c>
      <c r="L521" s="5"/>
      <c r="M521" s="7" t="str">
        <f>$M$30</f>
        <v>2021-2022</v>
      </c>
      <c r="N521" s="5"/>
      <c r="O521" s="7" t="str">
        <f>$O$30</f>
        <v>2021-2022</v>
      </c>
      <c r="P521" s="5"/>
      <c r="Q521" s="7" t="str">
        <f>$Q$30</f>
        <v xml:space="preserve">APPROVED </v>
      </c>
    </row>
    <row r="522" spans="1:20" ht="11.85" customHeight="1" x14ac:dyDescent="0.2">
      <c r="A522" s="8" t="s">
        <v>266</v>
      </c>
      <c r="C522" s="9" t="s">
        <v>12</v>
      </c>
      <c r="D522" s="5"/>
      <c r="E522" s="9" t="s">
        <v>12</v>
      </c>
      <c r="F522" s="5"/>
      <c r="G522" s="9" t="s">
        <v>12</v>
      </c>
      <c r="H522" s="5"/>
      <c r="I522" s="9" t="s">
        <v>13</v>
      </c>
      <c r="J522" s="5"/>
      <c r="K522" s="10" t="s">
        <v>13</v>
      </c>
      <c r="L522" s="5"/>
      <c r="M522" s="10" t="str">
        <f>$M$31</f>
        <v>BASE</v>
      </c>
      <c r="N522" s="5"/>
      <c r="O522" s="10" t="str">
        <f>$O$31</f>
        <v>SUPPLEMENTAL</v>
      </c>
      <c r="P522" s="5"/>
      <c r="Q522" s="10" t="str">
        <f>$Q$31</f>
        <v>BUDGET</v>
      </c>
    </row>
    <row r="523" spans="1:20" ht="11.85" customHeight="1" x14ac:dyDescent="0.2"/>
    <row r="524" spans="1:20" ht="11.85" customHeight="1" x14ac:dyDescent="0.2">
      <c r="A524" s="11" t="s">
        <v>267</v>
      </c>
    </row>
    <row r="525" spans="1:20" ht="11.85" customHeight="1" x14ac:dyDescent="0.2">
      <c r="A525" s="3" t="s">
        <v>331</v>
      </c>
      <c r="C525" s="2">
        <v>74668.59</v>
      </c>
      <c r="D525" s="2"/>
      <c r="E525" s="2">
        <v>75666.86</v>
      </c>
      <c r="F525" s="2"/>
      <c r="G525" s="2">
        <v>75718.23</v>
      </c>
      <c r="H525" s="2"/>
      <c r="I525" s="2">
        <v>96336</v>
      </c>
      <c r="J525" s="2"/>
      <c r="K525" s="4">
        <v>96336</v>
      </c>
      <c r="L525" s="2"/>
      <c r="M525" s="4">
        <v>97898</v>
      </c>
      <c r="N525" s="2"/>
      <c r="O525" s="4">
        <v>0</v>
      </c>
      <c r="P525" s="2"/>
      <c r="Q525" s="4">
        <f t="shared" ref="Q525:Q533" si="20">M525+O525</f>
        <v>97898</v>
      </c>
      <c r="T525" s="36"/>
    </row>
    <row r="526" spans="1:20" ht="11.85" customHeight="1" x14ac:dyDescent="0.2">
      <c r="A526" s="3" t="s">
        <v>332</v>
      </c>
      <c r="C526" s="2">
        <v>0</v>
      </c>
      <c r="D526" s="2"/>
      <c r="E526" s="2">
        <v>0</v>
      </c>
      <c r="F526" s="2"/>
      <c r="G526" s="2">
        <v>0</v>
      </c>
      <c r="H526" s="2"/>
      <c r="I526" s="2">
        <v>0</v>
      </c>
      <c r="J526" s="2"/>
      <c r="K526" s="4">
        <v>0</v>
      </c>
      <c r="L526" s="2"/>
      <c r="M526" s="4">
        <v>0</v>
      </c>
      <c r="N526" s="2"/>
      <c r="O526" s="4">
        <v>0</v>
      </c>
      <c r="P526" s="2"/>
      <c r="Q526" s="4">
        <f t="shared" si="20"/>
        <v>0</v>
      </c>
      <c r="T526" s="36"/>
    </row>
    <row r="527" spans="1:20" ht="11.85" customHeight="1" x14ac:dyDescent="0.2">
      <c r="A527" s="3" t="s">
        <v>333</v>
      </c>
      <c r="C527" s="2">
        <v>912.27</v>
      </c>
      <c r="D527" s="2"/>
      <c r="E527" s="2">
        <v>173.89</v>
      </c>
      <c r="F527" s="2"/>
      <c r="G527" s="2">
        <v>89.52</v>
      </c>
      <c r="H527" s="2"/>
      <c r="I527" s="2">
        <v>3500</v>
      </c>
      <c r="J527" s="2"/>
      <c r="K527" s="4">
        <v>1500</v>
      </c>
      <c r="L527" s="2"/>
      <c r="M527" s="4">
        <v>1500</v>
      </c>
      <c r="N527" s="2"/>
      <c r="O527" s="4">
        <v>0</v>
      </c>
      <c r="P527" s="2"/>
      <c r="Q527" s="4">
        <f t="shared" si="20"/>
        <v>1500</v>
      </c>
      <c r="T527" s="36"/>
    </row>
    <row r="528" spans="1:20" ht="11.85" customHeight="1" x14ac:dyDescent="0.2">
      <c r="A528" s="3" t="s">
        <v>334</v>
      </c>
      <c r="C528" s="2">
        <v>0</v>
      </c>
      <c r="D528" s="2"/>
      <c r="E528" s="2">
        <v>0</v>
      </c>
      <c r="F528" s="2"/>
      <c r="G528" s="2">
        <v>0</v>
      </c>
      <c r="H528" s="2"/>
      <c r="I528" s="2">
        <v>0</v>
      </c>
      <c r="J528" s="2"/>
      <c r="K528" s="4">
        <v>0</v>
      </c>
      <c r="L528" s="2"/>
      <c r="M528" s="4">
        <v>0</v>
      </c>
      <c r="N528" s="2"/>
      <c r="O528" s="4">
        <v>0</v>
      </c>
      <c r="P528" s="2"/>
      <c r="Q528" s="4">
        <f t="shared" si="20"/>
        <v>0</v>
      </c>
      <c r="T528" s="36"/>
    </row>
    <row r="529" spans="1:21" ht="11.85" customHeight="1" x14ac:dyDescent="0.2">
      <c r="A529" s="3" t="s">
        <v>335</v>
      </c>
      <c r="C529" s="2">
        <v>22868.16</v>
      </c>
      <c r="D529" s="2"/>
      <c r="E529" s="2">
        <v>21542.880000000001</v>
      </c>
      <c r="F529" s="2"/>
      <c r="G529" s="2">
        <v>22374.69</v>
      </c>
      <c r="H529" s="2"/>
      <c r="I529" s="2">
        <v>25920</v>
      </c>
      <c r="J529" s="2"/>
      <c r="K529" s="4">
        <v>25920</v>
      </c>
      <c r="L529" s="2"/>
      <c r="M529" s="4">
        <v>23664</v>
      </c>
      <c r="N529" s="2"/>
      <c r="O529" s="4">
        <v>0</v>
      </c>
      <c r="P529" s="2"/>
      <c r="Q529" s="4">
        <f t="shared" si="20"/>
        <v>23664</v>
      </c>
      <c r="T529" s="36"/>
    </row>
    <row r="530" spans="1:21" ht="11.85" customHeight="1" x14ac:dyDescent="0.2">
      <c r="A530" s="3" t="s">
        <v>336</v>
      </c>
      <c r="C530" s="2">
        <v>7571.38</v>
      </c>
      <c r="D530" s="2"/>
      <c r="E530" s="2">
        <v>7448.62</v>
      </c>
      <c r="F530" s="2"/>
      <c r="G530" s="2">
        <v>7186.34</v>
      </c>
      <c r="H530" s="2"/>
      <c r="I530" s="2">
        <v>8140</v>
      </c>
      <c r="J530" s="2"/>
      <c r="K530" s="4">
        <v>8140</v>
      </c>
      <c r="L530" s="2"/>
      <c r="M530" s="4">
        <v>7640</v>
      </c>
      <c r="N530" s="2"/>
      <c r="O530" s="4">
        <v>0</v>
      </c>
      <c r="P530" s="2"/>
      <c r="Q530" s="4">
        <f t="shared" si="20"/>
        <v>7640</v>
      </c>
      <c r="T530" s="36"/>
    </row>
    <row r="531" spans="1:21" ht="11.85" customHeight="1" x14ac:dyDescent="0.2">
      <c r="A531" s="3" t="s">
        <v>337</v>
      </c>
      <c r="C531" s="2">
        <v>1511.34</v>
      </c>
      <c r="D531" s="2"/>
      <c r="E531" s="2">
        <v>1339.33</v>
      </c>
      <c r="F531" s="2"/>
      <c r="G531" s="2">
        <v>1351.54</v>
      </c>
      <c r="H531" s="2"/>
      <c r="I531" s="2">
        <v>1305</v>
      </c>
      <c r="J531" s="2"/>
      <c r="K531" s="4">
        <v>1305</v>
      </c>
      <c r="L531" s="2"/>
      <c r="M531" s="4">
        <v>1524</v>
      </c>
      <c r="N531" s="2"/>
      <c r="O531" s="4">
        <v>0</v>
      </c>
      <c r="P531" s="2"/>
      <c r="Q531" s="4">
        <f t="shared" si="20"/>
        <v>1524</v>
      </c>
      <c r="T531" s="36"/>
    </row>
    <row r="532" spans="1:21" ht="11.85" customHeight="1" x14ac:dyDescent="0.2">
      <c r="A532" s="3" t="s">
        <v>338</v>
      </c>
      <c r="C532" s="2">
        <v>394.09</v>
      </c>
      <c r="D532" s="2"/>
      <c r="E532" s="2">
        <v>49.09</v>
      </c>
      <c r="F532" s="2"/>
      <c r="G532" s="2">
        <v>352.88</v>
      </c>
      <c r="H532" s="2"/>
      <c r="I532" s="2">
        <v>720</v>
      </c>
      <c r="J532" s="2"/>
      <c r="K532" s="4">
        <v>720</v>
      </c>
      <c r="L532" s="2"/>
      <c r="M532" s="4">
        <v>576</v>
      </c>
      <c r="N532" s="2"/>
      <c r="O532" s="4">
        <v>0</v>
      </c>
      <c r="P532" s="2"/>
      <c r="Q532" s="4">
        <f t="shared" si="20"/>
        <v>576</v>
      </c>
      <c r="T532" s="36"/>
    </row>
    <row r="533" spans="1:21" ht="11.85" customHeight="1" x14ac:dyDescent="0.2">
      <c r="A533" s="3" t="s">
        <v>339</v>
      </c>
      <c r="C533" s="12">
        <v>4415.91</v>
      </c>
      <c r="D533" s="2"/>
      <c r="E533" s="12">
        <v>4575.25</v>
      </c>
      <c r="F533" s="2"/>
      <c r="G533" s="12">
        <v>4451.83</v>
      </c>
      <c r="H533" s="2"/>
      <c r="I533" s="12">
        <v>7788</v>
      </c>
      <c r="J533" s="2"/>
      <c r="K533" s="13">
        <v>7788</v>
      </c>
      <c r="L533" s="2"/>
      <c r="M533" s="13">
        <v>7753</v>
      </c>
      <c r="N533" s="2"/>
      <c r="O533" s="13">
        <v>0</v>
      </c>
      <c r="P533" s="2"/>
      <c r="Q533" s="13">
        <f t="shared" si="20"/>
        <v>7753</v>
      </c>
      <c r="T533" s="36"/>
    </row>
    <row r="534" spans="1:21" ht="11.85" customHeight="1" x14ac:dyDescent="0.2">
      <c r="A534" s="3" t="s">
        <v>278</v>
      </c>
      <c r="C534" s="2">
        <f>SUM(C525:C533)</f>
        <v>112341.74</v>
      </c>
      <c r="D534" s="2"/>
      <c r="E534" s="2">
        <f>SUM(E525:E533)</f>
        <v>110795.92</v>
      </c>
      <c r="F534" s="2"/>
      <c r="G534" s="2">
        <f>SUM(G525:G533)</f>
        <v>111525.03</v>
      </c>
      <c r="H534" s="2"/>
      <c r="I534" s="2">
        <f>SUM(I525:I533)</f>
        <v>143709</v>
      </c>
      <c r="J534" s="2"/>
      <c r="K534" s="4">
        <f>SUM(K525:K533)</f>
        <v>141709</v>
      </c>
      <c r="L534" s="2"/>
      <c r="M534" s="4">
        <f>SUM(M525:M533)</f>
        <v>140555</v>
      </c>
      <c r="N534" s="2"/>
      <c r="O534" s="4">
        <f>SUM(O525:O533)</f>
        <v>0</v>
      </c>
      <c r="P534" s="2"/>
      <c r="Q534" s="4">
        <f>SUM(Q525:Q533)</f>
        <v>140555</v>
      </c>
      <c r="R534" s="39"/>
      <c r="U534" s="39"/>
    </row>
    <row r="535" spans="1:21" ht="11.85" customHeight="1" x14ac:dyDescent="0.2">
      <c r="D535" s="2"/>
      <c r="F535" s="2"/>
      <c r="H535" s="2"/>
      <c r="J535" s="2"/>
      <c r="L535" s="2"/>
      <c r="N535" s="2"/>
      <c r="P535" s="2"/>
    </row>
    <row r="536" spans="1:21" ht="11.85" customHeight="1" x14ac:dyDescent="0.2">
      <c r="A536" s="11" t="s">
        <v>279</v>
      </c>
      <c r="D536" s="2"/>
      <c r="F536" s="2"/>
      <c r="H536" s="2"/>
      <c r="J536" s="2"/>
      <c r="L536" s="2"/>
      <c r="N536" s="2"/>
      <c r="P536" s="2"/>
    </row>
    <row r="537" spans="1:21" ht="11.85" customHeight="1" x14ac:dyDescent="0.2">
      <c r="A537" s="3" t="s">
        <v>340</v>
      </c>
      <c r="C537" s="2">
        <v>460.5</v>
      </c>
      <c r="D537" s="2"/>
      <c r="E537" s="2">
        <v>460.5</v>
      </c>
      <c r="F537" s="2"/>
      <c r="G537" s="2">
        <v>378</v>
      </c>
      <c r="H537" s="2"/>
      <c r="I537" s="2">
        <v>700</v>
      </c>
      <c r="J537" s="2"/>
      <c r="K537" s="4">
        <v>700</v>
      </c>
      <c r="L537" s="2"/>
      <c r="M537" s="4">
        <v>700</v>
      </c>
      <c r="N537" s="2"/>
      <c r="O537" s="4">
        <v>0</v>
      </c>
      <c r="P537" s="2"/>
      <c r="Q537" s="4">
        <f t="shared" ref="Q537:Q549" si="21">M537+O537</f>
        <v>700</v>
      </c>
      <c r="T537" s="36"/>
    </row>
    <row r="538" spans="1:21" ht="11.85" customHeight="1" x14ac:dyDescent="0.2">
      <c r="A538" s="3" t="s">
        <v>341</v>
      </c>
      <c r="C538" s="2">
        <v>24470.33</v>
      </c>
      <c r="D538" s="2"/>
      <c r="E538" s="2">
        <v>24945.41</v>
      </c>
      <c r="F538" s="2"/>
      <c r="G538" s="2">
        <v>25008.14</v>
      </c>
      <c r="H538" s="2"/>
      <c r="I538" s="2">
        <v>30000</v>
      </c>
      <c r="J538" s="2"/>
      <c r="K538" s="4">
        <v>30000</v>
      </c>
      <c r="L538" s="2"/>
      <c r="M538" s="4">
        <v>30000</v>
      </c>
      <c r="N538" s="2"/>
      <c r="O538" s="4">
        <v>0</v>
      </c>
      <c r="P538" s="2"/>
      <c r="Q538" s="4">
        <f t="shared" si="21"/>
        <v>30000</v>
      </c>
      <c r="T538" s="36"/>
    </row>
    <row r="539" spans="1:21" ht="11.85" customHeight="1" x14ac:dyDescent="0.2">
      <c r="A539" s="3" t="s">
        <v>342</v>
      </c>
      <c r="C539" s="2">
        <v>5433.4</v>
      </c>
      <c r="D539" s="2"/>
      <c r="E539" s="2">
        <v>6450.8</v>
      </c>
      <c r="F539" s="2"/>
      <c r="G539" s="2">
        <v>713</v>
      </c>
      <c r="H539" s="2"/>
      <c r="I539" s="2">
        <v>1700</v>
      </c>
      <c r="J539" s="2"/>
      <c r="K539" s="4">
        <v>1700</v>
      </c>
      <c r="L539" s="2"/>
      <c r="M539" s="4">
        <v>1700</v>
      </c>
      <c r="N539" s="2"/>
      <c r="O539" s="4">
        <v>0</v>
      </c>
      <c r="P539" s="2"/>
      <c r="Q539" s="4">
        <f t="shared" si="21"/>
        <v>1700</v>
      </c>
      <c r="T539" s="36"/>
    </row>
    <row r="540" spans="1:21" ht="11.85" customHeight="1" x14ac:dyDescent="0.2">
      <c r="A540" s="3" t="s">
        <v>343</v>
      </c>
      <c r="C540" s="2">
        <v>0</v>
      </c>
      <c r="D540" s="2"/>
      <c r="E540" s="2">
        <v>2</v>
      </c>
      <c r="F540" s="2"/>
      <c r="G540" s="2">
        <v>200</v>
      </c>
      <c r="H540" s="2"/>
      <c r="I540" s="2">
        <v>400</v>
      </c>
      <c r="J540" s="2"/>
      <c r="K540" s="4">
        <v>400</v>
      </c>
      <c r="L540" s="2"/>
      <c r="M540" s="4">
        <v>400</v>
      </c>
      <c r="N540" s="2"/>
      <c r="O540" s="4">
        <v>0</v>
      </c>
      <c r="P540" s="2"/>
      <c r="Q540" s="4">
        <f t="shared" si="21"/>
        <v>400</v>
      </c>
      <c r="T540" s="36"/>
    </row>
    <row r="541" spans="1:21" ht="11.85" customHeight="1" x14ac:dyDescent="0.2">
      <c r="A541" s="3" t="s">
        <v>344</v>
      </c>
      <c r="C541" s="2">
        <v>4235.04</v>
      </c>
      <c r="D541" s="2"/>
      <c r="E541" s="2">
        <v>4074.96</v>
      </c>
      <c r="F541" s="2"/>
      <c r="G541" s="2">
        <v>4040.17</v>
      </c>
      <c r="H541" s="2"/>
      <c r="I541" s="2">
        <v>4100</v>
      </c>
      <c r="J541" s="2"/>
      <c r="K541" s="4">
        <v>4100</v>
      </c>
      <c r="L541" s="2"/>
      <c r="M541" s="4">
        <v>4100</v>
      </c>
      <c r="N541" s="2"/>
      <c r="O541" s="4">
        <v>0</v>
      </c>
      <c r="P541" s="2"/>
      <c r="Q541" s="4">
        <f t="shared" si="21"/>
        <v>4100</v>
      </c>
      <c r="T541" s="36"/>
    </row>
    <row r="542" spans="1:21" ht="11.85" customHeight="1" x14ac:dyDescent="0.2">
      <c r="A542" s="3" t="s">
        <v>345</v>
      </c>
      <c r="C542" s="2">
        <v>1020</v>
      </c>
      <c r="D542" s="2"/>
      <c r="E542" s="2">
        <v>1020</v>
      </c>
      <c r="F542" s="2"/>
      <c r="G542" s="2">
        <v>1020</v>
      </c>
      <c r="H542" s="2"/>
      <c r="I542" s="2">
        <v>1200</v>
      </c>
      <c r="J542" s="2"/>
      <c r="K542" s="4">
        <v>1200</v>
      </c>
      <c r="L542" s="2"/>
      <c r="M542" s="4">
        <v>1200</v>
      </c>
      <c r="N542" s="2"/>
      <c r="O542" s="4">
        <v>0</v>
      </c>
      <c r="P542" s="2"/>
      <c r="Q542" s="4">
        <f t="shared" si="21"/>
        <v>1200</v>
      </c>
      <c r="T542" s="36"/>
    </row>
    <row r="543" spans="1:21" ht="11.85" customHeight="1" x14ac:dyDescent="0.2">
      <c r="A543" s="3" t="s">
        <v>346</v>
      </c>
      <c r="C543" s="2">
        <v>0</v>
      </c>
      <c r="D543" s="2"/>
      <c r="E543" s="2">
        <v>0</v>
      </c>
      <c r="F543" s="2"/>
      <c r="G543" s="2">
        <v>0</v>
      </c>
      <c r="H543" s="2"/>
      <c r="I543" s="2">
        <v>0</v>
      </c>
      <c r="J543" s="2"/>
      <c r="K543" s="4">
        <v>0</v>
      </c>
      <c r="L543" s="2"/>
      <c r="M543" s="4">
        <v>0</v>
      </c>
      <c r="N543" s="2"/>
      <c r="O543" s="4">
        <v>0</v>
      </c>
      <c r="P543" s="2"/>
      <c r="Q543" s="4">
        <f t="shared" si="21"/>
        <v>0</v>
      </c>
      <c r="T543" s="36"/>
    </row>
    <row r="544" spans="1:21" ht="11.85" customHeight="1" x14ac:dyDescent="0.2">
      <c r="A544" s="3" t="s">
        <v>347</v>
      </c>
      <c r="C544" s="2">
        <v>15856.93</v>
      </c>
      <c r="D544" s="2"/>
      <c r="E544" s="2">
        <v>3306.16</v>
      </c>
      <c r="F544" s="2"/>
      <c r="G544" s="2">
        <v>1795.2</v>
      </c>
      <c r="H544" s="2"/>
      <c r="I544" s="2">
        <v>2500</v>
      </c>
      <c r="J544" s="2"/>
      <c r="K544" s="4">
        <f>2500+5000</f>
        <v>7500</v>
      </c>
      <c r="L544" s="2"/>
      <c r="M544" s="4">
        <v>2500</v>
      </c>
      <c r="N544" s="2"/>
      <c r="O544" s="4">
        <v>0</v>
      </c>
      <c r="P544" s="2"/>
      <c r="Q544" s="4">
        <f t="shared" si="21"/>
        <v>2500</v>
      </c>
      <c r="T544" s="36"/>
    </row>
    <row r="545" spans="1:32" ht="11.85" customHeight="1" x14ac:dyDescent="0.2">
      <c r="A545" s="3" t="s">
        <v>348</v>
      </c>
      <c r="C545" s="2">
        <v>0</v>
      </c>
      <c r="D545" s="2"/>
      <c r="E545" s="2">
        <v>0</v>
      </c>
      <c r="F545" s="2"/>
      <c r="G545" s="2">
        <v>0</v>
      </c>
      <c r="H545" s="2"/>
      <c r="I545" s="2">
        <v>0</v>
      </c>
      <c r="J545" s="2"/>
      <c r="K545" s="4">
        <v>0</v>
      </c>
      <c r="L545" s="2"/>
      <c r="M545" s="4">
        <v>0</v>
      </c>
      <c r="N545" s="2"/>
      <c r="O545" s="4">
        <v>0</v>
      </c>
      <c r="P545" s="2"/>
      <c r="Q545" s="4">
        <f t="shared" si="21"/>
        <v>0</v>
      </c>
      <c r="T545" s="36"/>
    </row>
    <row r="546" spans="1:32" ht="11.85" customHeight="1" x14ac:dyDescent="0.2">
      <c r="A546" s="3" t="s">
        <v>349</v>
      </c>
      <c r="C546" s="2">
        <v>624</v>
      </c>
      <c r="D546" s="2"/>
      <c r="E546" s="2">
        <v>663.95</v>
      </c>
      <c r="F546" s="2"/>
      <c r="G546" s="2">
        <v>617.85</v>
      </c>
      <c r="H546" s="2"/>
      <c r="I546" s="2">
        <v>800</v>
      </c>
      <c r="J546" s="2"/>
      <c r="K546" s="4">
        <v>800</v>
      </c>
      <c r="L546" s="2"/>
      <c r="M546" s="4">
        <v>800</v>
      </c>
      <c r="N546" s="2"/>
      <c r="O546" s="4">
        <v>0</v>
      </c>
      <c r="P546" s="2"/>
      <c r="Q546" s="4">
        <f t="shared" si="21"/>
        <v>800</v>
      </c>
      <c r="T546" s="36"/>
    </row>
    <row r="547" spans="1:32" ht="11.85" customHeight="1" x14ac:dyDescent="0.2">
      <c r="A547" s="3" t="s">
        <v>350</v>
      </c>
      <c r="C547" s="2">
        <v>62.44</v>
      </c>
      <c r="D547" s="2"/>
      <c r="E547" s="2">
        <v>0</v>
      </c>
      <c r="F547" s="2"/>
      <c r="G547" s="2">
        <v>72</v>
      </c>
      <c r="H547" s="2"/>
      <c r="I547" s="2">
        <v>500</v>
      </c>
      <c r="J547" s="2"/>
      <c r="K547" s="4">
        <v>500</v>
      </c>
      <c r="L547" s="2"/>
      <c r="M547" s="4">
        <v>500</v>
      </c>
      <c r="N547" s="2"/>
      <c r="O547" s="4">
        <v>0</v>
      </c>
      <c r="P547" s="2"/>
      <c r="Q547" s="4">
        <f t="shared" si="21"/>
        <v>500</v>
      </c>
      <c r="T547" s="36"/>
    </row>
    <row r="548" spans="1:32" ht="11.85" customHeight="1" x14ac:dyDescent="0.2">
      <c r="A548" s="3" t="s">
        <v>351</v>
      </c>
      <c r="C548" s="2">
        <v>1321.63</v>
      </c>
      <c r="D548" s="2"/>
      <c r="E548" s="2">
        <v>35.19</v>
      </c>
      <c r="F548" s="2"/>
      <c r="G548" s="2">
        <v>976.28</v>
      </c>
      <c r="H548" s="2"/>
      <c r="I548" s="2">
        <v>500</v>
      </c>
      <c r="J548" s="2"/>
      <c r="K548" s="4">
        <v>500</v>
      </c>
      <c r="L548" s="2"/>
      <c r="M548" s="4">
        <v>0</v>
      </c>
      <c r="N548" s="2"/>
      <c r="O548" s="4">
        <v>0</v>
      </c>
      <c r="P548" s="2"/>
      <c r="Q548" s="4">
        <f t="shared" si="21"/>
        <v>0</v>
      </c>
      <c r="T548" s="36"/>
    </row>
    <row r="549" spans="1:32" ht="11.85" customHeight="1" x14ac:dyDescent="0.2">
      <c r="A549" s="3" t="s">
        <v>352</v>
      </c>
      <c r="C549" s="12">
        <v>2800</v>
      </c>
      <c r="D549" s="2"/>
      <c r="E549" s="12">
        <v>450</v>
      </c>
      <c r="F549" s="2"/>
      <c r="G549" s="12">
        <v>0</v>
      </c>
      <c r="H549" s="2"/>
      <c r="I549" s="12">
        <v>0</v>
      </c>
      <c r="J549" s="2"/>
      <c r="K549" s="13">
        <v>0</v>
      </c>
      <c r="L549" s="2"/>
      <c r="M549" s="13">
        <v>0</v>
      </c>
      <c r="N549" s="2"/>
      <c r="O549" s="13">
        <v>0</v>
      </c>
      <c r="P549" s="2"/>
      <c r="Q549" s="13">
        <f t="shared" si="21"/>
        <v>0</v>
      </c>
      <c r="T549" s="36"/>
    </row>
    <row r="550" spans="1:32" ht="11.85" customHeight="1" x14ac:dyDescent="0.2">
      <c r="A550" s="3" t="s">
        <v>297</v>
      </c>
      <c r="C550" s="2">
        <f>SUM(C537:C549)</f>
        <v>56284.270000000004</v>
      </c>
      <c r="D550" s="2"/>
      <c r="E550" s="2">
        <f>SUM(E537:E549)</f>
        <v>41408.97</v>
      </c>
      <c r="F550" s="2"/>
      <c r="G550" s="2">
        <f>SUM(G537:G549)</f>
        <v>34820.639999999992</v>
      </c>
      <c r="H550" s="2"/>
      <c r="I550" s="2">
        <f>SUM(I537:I549)</f>
        <v>42400</v>
      </c>
      <c r="J550" s="2"/>
      <c r="K550" s="4">
        <f>SUM(K537:K549)</f>
        <v>47400</v>
      </c>
      <c r="L550" s="2"/>
      <c r="M550" s="4">
        <f>SUM(M537:M549)</f>
        <v>41900</v>
      </c>
      <c r="N550" s="2"/>
      <c r="O550" s="4">
        <f>SUM(O537:O549)</f>
        <v>0</v>
      </c>
      <c r="P550" s="2"/>
      <c r="Q550" s="4">
        <f>SUM(Q537:Q549)</f>
        <v>41900</v>
      </c>
    </row>
    <row r="551" spans="1:32" ht="11.85" customHeight="1" x14ac:dyDescent="0.2"/>
    <row r="552" spans="1:32" ht="11.85" customHeight="1" x14ac:dyDescent="0.2">
      <c r="A552" s="11" t="s">
        <v>298</v>
      </c>
    </row>
    <row r="553" spans="1:32" ht="11.85" customHeight="1" x14ac:dyDescent="0.2">
      <c r="A553" s="3" t="s">
        <v>353</v>
      </c>
      <c r="B553" s="2"/>
      <c r="C553" s="2">
        <v>0</v>
      </c>
      <c r="D553" s="2"/>
      <c r="E553" s="2">
        <v>0</v>
      </c>
      <c r="F553" s="2"/>
      <c r="G553" s="2">
        <v>0</v>
      </c>
      <c r="H553" s="2"/>
      <c r="I553" s="2">
        <v>300</v>
      </c>
      <c r="J553" s="2"/>
      <c r="K553" s="4">
        <v>0</v>
      </c>
      <c r="L553" s="2"/>
      <c r="M553" s="4">
        <v>0</v>
      </c>
      <c r="N553" s="2"/>
      <c r="O553" s="4">
        <v>0</v>
      </c>
      <c r="P553" s="2"/>
      <c r="Q553" s="4">
        <f t="shared" ref="Q553:Q574" si="22">M553+O553</f>
        <v>0</v>
      </c>
      <c r="T553" s="36"/>
      <c r="AF553" s="37"/>
    </row>
    <row r="554" spans="1:32" ht="11.85" customHeight="1" x14ac:dyDescent="0.2">
      <c r="A554" s="3" t="s">
        <v>354</v>
      </c>
      <c r="B554" s="2"/>
      <c r="C554" s="2">
        <v>2180.9499999999998</v>
      </c>
      <c r="D554" s="2"/>
      <c r="E554" s="2">
        <v>1001.15</v>
      </c>
      <c r="F554" s="2"/>
      <c r="G554" s="2">
        <v>0</v>
      </c>
      <c r="H554" s="2"/>
      <c r="I554" s="2">
        <v>3000</v>
      </c>
      <c r="J554" s="2"/>
      <c r="K554" s="4">
        <v>1500</v>
      </c>
      <c r="L554" s="2"/>
      <c r="M554" s="4">
        <v>2000</v>
      </c>
      <c r="N554" s="2"/>
      <c r="O554" s="4">
        <v>0</v>
      </c>
      <c r="P554" s="2"/>
      <c r="Q554" s="4">
        <f t="shared" si="22"/>
        <v>2000</v>
      </c>
      <c r="T554" s="36"/>
    </row>
    <row r="555" spans="1:32" ht="11.85" customHeight="1" x14ac:dyDescent="0.2">
      <c r="A555" s="3" t="s">
        <v>355</v>
      </c>
      <c r="B555" s="2"/>
      <c r="C555" s="2">
        <v>7910.71</v>
      </c>
      <c r="D555" s="2"/>
      <c r="E555" s="2">
        <v>2623.92</v>
      </c>
      <c r="F555" s="2"/>
      <c r="G555" s="2">
        <v>2472.6799999999998</v>
      </c>
      <c r="H555" s="2"/>
      <c r="I555" s="2">
        <v>8000</v>
      </c>
      <c r="J555" s="2"/>
      <c r="K555" s="4">
        <v>5000</v>
      </c>
      <c r="L555" s="2"/>
      <c r="M555" s="4">
        <v>6000</v>
      </c>
      <c r="N555" s="2"/>
      <c r="O555" s="4">
        <v>0</v>
      </c>
      <c r="P555" s="2"/>
      <c r="Q555" s="4">
        <f t="shared" si="22"/>
        <v>6000</v>
      </c>
      <c r="T555" s="36"/>
    </row>
    <row r="556" spans="1:32" ht="11.85" customHeight="1" x14ac:dyDescent="0.2">
      <c r="A556" s="3" t="s">
        <v>356</v>
      </c>
      <c r="B556" s="2"/>
      <c r="C556" s="2">
        <v>507.83</v>
      </c>
      <c r="D556" s="2"/>
      <c r="E556" s="2">
        <v>1861.99</v>
      </c>
      <c r="F556" s="2"/>
      <c r="G556" s="2">
        <v>873.87</v>
      </c>
      <c r="H556" s="2"/>
      <c r="I556" s="2">
        <v>2000</v>
      </c>
      <c r="J556" s="2"/>
      <c r="K556" s="4">
        <v>2000</v>
      </c>
      <c r="L556" s="2"/>
      <c r="M556" s="4">
        <v>2000</v>
      </c>
      <c r="N556" s="2"/>
      <c r="O556" s="4">
        <v>0</v>
      </c>
      <c r="P556" s="2"/>
      <c r="Q556" s="4">
        <f t="shared" si="22"/>
        <v>2000</v>
      </c>
      <c r="T556" s="36"/>
    </row>
    <row r="557" spans="1:32" ht="11.85" customHeight="1" x14ac:dyDescent="0.2">
      <c r="A557" s="3" t="s">
        <v>357</v>
      </c>
      <c r="B557" s="2"/>
      <c r="C557" s="2">
        <v>42198.53</v>
      </c>
      <c r="D557" s="2"/>
      <c r="E557" s="2">
        <v>50975.03</v>
      </c>
      <c r="F557" s="2"/>
      <c r="G557" s="2">
        <v>40615.64</v>
      </c>
      <c r="H557" s="2"/>
      <c r="I557" s="2">
        <v>45000</v>
      </c>
      <c r="J557" s="2"/>
      <c r="K557" s="4">
        <v>45000</v>
      </c>
      <c r="L557" s="2"/>
      <c r="M557" s="4">
        <v>45000</v>
      </c>
      <c r="N557" s="2"/>
      <c r="O557" s="4">
        <v>0</v>
      </c>
      <c r="P557" s="2"/>
      <c r="Q557" s="4">
        <f t="shared" si="22"/>
        <v>45000</v>
      </c>
      <c r="T557" s="36"/>
    </row>
    <row r="558" spans="1:32" ht="11.85" customHeight="1" x14ac:dyDescent="0.2">
      <c r="A558" s="3" t="s">
        <v>358</v>
      </c>
      <c r="B558" s="2"/>
      <c r="C558" s="2">
        <v>202573.18</v>
      </c>
      <c r="D558" s="2"/>
      <c r="E558" s="2">
        <v>166906.26</v>
      </c>
      <c r="F558" s="2"/>
      <c r="G558" s="2">
        <v>126980.66</v>
      </c>
      <c r="H558" s="2"/>
      <c r="I558" s="2">
        <v>185000</v>
      </c>
      <c r="J558" s="2"/>
      <c r="K558" s="4">
        <v>185000</v>
      </c>
      <c r="L558" s="2"/>
      <c r="M558" s="4">
        <v>131400</v>
      </c>
      <c r="N558" s="2"/>
      <c r="O558" s="4">
        <v>0</v>
      </c>
      <c r="P558" s="2"/>
      <c r="Q558" s="4">
        <f t="shared" si="22"/>
        <v>131400</v>
      </c>
      <c r="T558" s="36"/>
    </row>
    <row r="559" spans="1:32" ht="11.85" customHeight="1" x14ac:dyDescent="0.2">
      <c r="A559" s="3" t="s">
        <v>359</v>
      </c>
      <c r="B559" s="2"/>
      <c r="C559" s="2">
        <v>-12874.18</v>
      </c>
      <c r="D559" s="14"/>
      <c r="E559" s="2">
        <v>-8997.18</v>
      </c>
      <c r="F559" s="14"/>
      <c r="G559" s="2">
        <v>-8792.77</v>
      </c>
      <c r="H559" s="14"/>
      <c r="I559" s="2">
        <v>-10000</v>
      </c>
      <c r="J559" s="2"/>
      <c r="K559" s="2">
        <v>-10000</v>
      </c>
      <c r="L559" s="14"/>
      <c r="M559" s="2">
        <v>-10000</v>
      </c>
      <c r="N559" s="2"/>
      <c r="O559" s="4">
        <v>0</v>
      </c>
      <c r="P559" s="2"/>
      <c r="Q559" s="2">
        <f t="shared" si="22"/>
        <v>-10000</v>
      </c>
      <c r="T559" s="36"/>
    </row>
    <row r="560" spans="1:32" ht="11.85" customHeight="1" x14ac:dyDescent="0.2">
      <c r="A560" s="3" t="s">
        <v>360</v>
      </c>
      <c r="B560" s="2"/>
      <c r="C560" s="2">
        <v>267.83999999999997</v>
      </c>
      <c r="D560" s="2"/>
      <c r="E560" s="2">
        <v>-568.55999999999995</v>
      </c>
      <c r="F560" s="2"/>
      <c r="G560" s="2">
        <v>3109.8</v>
      </c>
      <c r="H560" s="2"/>
      <c r="I560" s="2">
        <v>2500</v>
      </c>
      <c r="J560" s="2"/>
      <c r="K560" s="4">
        <v>2500</v>
      </c>
      <c r="L560" s="2"/>
      <c r="M560" s="4">
        <v>2500</v>
      </c>
      <c r="N560" s="2"/>
      <c r="O560" s="4">
        <v>0</v>
      </c>
      <c r="P560" s="2"/>
      <c r="Q560" s="4">
        <f t="shared" si="22"/>
        <v>2500</v>
      </c>
      <c r="T560" s="36"/>
    </row>
    <row r="561" spans="1:20" ht="11.85" customHeight="1" x14ac:dyDescent="0.2">
      <c r="A561" s="3" t="s">
        <v>361</v>
      </c>
      <c r="B561" s="2"/>
      <c r="C561" s="2">
        <v>598.5</v>
      </c>
      <c r="D561" s="2"/>
      <c r="E561" s="2">
        <v>3000</v>
      </c>
      <c r="F561" s="2"/>
      <c r="G561" s="2">
        <v>4600</v>
      </c>
      <c r="H561" s="2"/>
      <c r="I561" s="2">
        <v>5000</v>
      </c>
      <c r="J561" s="2"/>
      <c r="K561" s="4">
        <v>5000</v>
      </c>
      <c r="L561" s="2"/>
      <c r="M561" s="4">
        <v>5000</v>
      </c>
      <c r="N561" s="2"/>
      <c r="O561" s="4">
        <v>0</v>
      </c>
      <c r="P561" s="2"/>
      <c r="Q561" s="4">
        <f t="shared" si="22"/>
        <v>5000</v>
      </c>
      <c r="T561" s="36"/>
    </row>
    <row r="562" spans="1:20" ht="11.85" customHeight="1" x14ac:dyDescent="0.2">
      <c r="A562" s="3" t="s">
        <v>362</v>
      </c>
      <c r="B562" s="2"/>
      <c r="C562" s="2">
        <v>5781.76</v>
      </c>
      <c r="D562" s="2"/>
      <c r="E562" s="2">
        <v>752.22</v>
      </c>
      <c r="F562" s="2"/>
      <c r="G562" s="2">
        <v>2449.5100000000002</v>
      </c>
      <c r="H562" s="2"/>
      <c r="I562" s="2">
        <v>10000</v>
      </c>
      <c r="J562" s="2"/>
      <c r="K562" s="4">
        <v>7750</v>
      </c>
      <c r="L562" s="2"/>
      <c r="M562" s="4">
        <v>7000</v>
      </c>
      <c r="N562" s="2"/>
      <c r="O562" s="4">
        <v>0</v>
      </c>
      <c r="P562" s="2"/>
      <c r="Q562" s="4">
        <f t="shared" si="22"/>
        <v>7000</v>
      </c>
      <c r="T562" s="36"/>
    </row>
    <row r="563" spans="1:20" ht="11.85" customHeight="1" x14ac:dyDescent="0.2">
      <c r="A563" s="3" t="s">
        <v>363</v>
      </c>
      <c r="B563" s="2"/>
      <c r="C563" s="2">
        <v>533.5</v>
      </c>
      <c r="D563" s="2"/>
      <c r="E563" s="2">
        <v>23.22</v>
      </c>
      <c r="F563" s="2"/>
      <c r="G563" s="2">
        <v>0</v>
      </c>
      <c r="H563" s="2"/>
      <c r="I563" s="2">
        <v>500</v>
      </c>
      <c r="J563" s="2"/>
      <c r="K563" s="4">
        <v>500</v>
      </c>
      <c r="L563" s="2"/>
      <c r="M563" s="4">
        <v>500</v>
      </c>
      <c r="N563" s="2"/>
      <c r="O563" s="4">
        <v>0</v>
      </c>
      <c r="P563" s="2"/>
      <c r="Q563" s="4">
        <f t="shared" si="22"/>
        <v>500</v>
      </c>
      <c r="T563" s="36"/>
    </row>
    <row r="564" spans="1:20" ht="11.85" customHeight="1" x14ac:dyDescent="0.2">
      <c r="A564" s="3" t="s">
        <v>364</v>
      </c>
      <c r="B564" s="2"/>
      <c r="C564" s="2">
        <v>2659.68</v>
      </c>
      <c r="D564" s="2"/>
      <c r="E564" s="2">
        <v>890.05</v>
      </c>
      <c r="F564" s="2"/>
      <c r="G564" s="2">
        <v>1138.4100000000001</v>
      </c>
      <c r="H564" s="2"/>
      <c r="I564" s="2">
        <v>2500</v>
      </c>
      <c r="J564" s="2"/>
      <c r="K564" s="4">
        <v>2500</v>
      </c>
      <c r="L564" s="2"/>
      <c r="M564" s="4">
        <v>2500</v>
      </c>
      <c r="N564" s="2"/>
      <c r="O564" s="4">
        <v>0</v>
      </c>
      <c r="P564" s="2"/>
      <c r="Q564" s="4">
        <f t="shared" si="22"/>
        <v>2500</v>
      </c>
      <c r="T564" s="36"/>
    </row>
    <row r="565" spans="1:20" ht="11.85" hidden="1" customHeight="1" x14ac:dyDescent="0.2">
      <c r="A565" s="3" t="s">
        <v>365</v>
      </c>
      <c r="B565" s="2"/>
      <c r="C565" s="2">
        <v>0</v>
      </c>
      <c r="D565" s="2"/>
      <c r="E565" s="2">
        <v>0</v>
      </c>
      <c r="F565" s="2"/>
      <c r="G565" s="2">
        <v>0</v>
      </c>
      <c r="H565" s="2"/>
      <c r="I565" s="2">
        <v>0</v>
      </c>
      <c r="J565" s="2"/>
      <c r="K565" s="4">
        <v>0</v>
      </c>
      <c r="L565" s="2"/>
      <c r="M565" s="4">
        <v>0</v>
      </c>
      <c r="N565" s="2"/>
      <c r="O565" s="4">
        <v>0</v>
      </c>
      <c r="P565" s="2"/>
      <c r="Q565" s="4">
        <f t="shared" si="22"/>
        <v>0</v>
      </c>
      <c r="T565" s="36"/>
    </row>
    <row r="566" spans="1:20" ht="11.85" customHeight="1" x14ac:dyDescent="0.2">
      <c r="A566" s="3" t="s">
        <v>366</v>
      </c>
      <c r="B566" s="2"/>
      <c r="C566" s="2">
        <v>17670.59</v>
      </c>
      <c r="D566" s="2"/>
      <c r="E566" s="2">
        <v>2687.53</v>
      </c>
      <c r="F566" s="2"/>
      <c r="G566" s="2">
        <v>8579.2000000000007</v>
      </c>
      <c r="H566" s="2"/>
      <c r="I566" s="2">
        <v>10000</v>
      </c>
      <c r="J566" s="2"/>
      <c r="K566" s="4">
        <v>10000</v>
      </c>
      <c r="L566" s="2"/>
      <c r="M566" s="4">
        <v>5000</v>
      </c>
      <c r="N566" s="2"/>
      <c r="O566" s="4">
        <v>0</v>
      </c>
      <c r="P566" s="2"/>
      <c r="Q566" s="4">
        <f t="shared" si="22"/>
        <v>5000</v>
      </c>
      <c r="T566" s="36"/>
    </row>
    <row r="567" spans="1:20" ht="11.85" customHeight="1" x14ac:dyDescent="0.2">
      <c r="A567" s="3" t="s">
        <v>367</v>
      </c>
      <c r="B567" s="2"/>
      <c r="C567" s="2">
        <v>702.1</v>
      </c>
      <c r="D567" s="2"/>
      <c r="E567" s="2">
        <v>2425.1</v>
      </c>
      <c r="F567" s="2"/>
      <c r="G567" s="2">
        <v>0</v>
      </c>
      <c r="H567" s="2"/>
      <c r="I567" s="2">
        <v>3000</v>
      </c>
      <c r="J567" s="2"/>
      <c r="K567" s="4">
        <v>3000</v>
      </c>
      <c r="L567" s="2"/>
      <c r="M567" s="4">
        <v>3000</v>
      </c>
      <c r="N567" s="2"/>
      <c r="O567" s="4">
        <v>0</v>
      </c>
      <c r="P567" s="2"/>
      <c r="Q567" s="4">
        <f t="shared" si="22"/>
        <v>3000</v>
      </c>
      <c r="T567" s="36"/>
    </row>
    <row r="568" spans="1:20" ht="11.85" customHeight="1" x14ac:dyDescent="0.2">
      <c r="A568" s="3" t="s">
        <v>368</v>
      </c>
      <c r="B568" s="2"/>
      <c r="C568" s="2">
        <v>3869.4</v>
      </c>
      <c r="D568" s="2"/>
      <c r="E568" s="2">
        <v>4658.53</v>
      </c>
      <c r="F568" s="2"/>
      <c r="G568" s="2">
        <v>4958.6000000000004</v>
      </c>
      <c r="H568" s="2"/>
      <c r="I568" s="2">
        <v>5000</v>
      </c>
      <c r="J568" s="2"/>
      <c r="K568" s="4">
        <v>5000</v>
      </c>
      <c r="L568" s="2"/>
      <c r="M568" s="4">
        <v>5000</v>
      </c>
      <c r="N568" s="2"/>
      <c r="O568" s="4">
        <v>0</v>
      </c>
      <c r="P568" s="2"/>
      <c r="Q568" s="4">
        <f t="shared" si="22"/>
        <v>5000</v>
      </c>
      <c r="T568" s="36"/>
    </row>
    <row r="569" spans="1:20" ht="11.85" customHeight="1" x14ac:dyDescent="0.2">
      <c r="A569" s="3" t="s">
        <v>369</v>
      </c>
      <c r="C569" s="2">
        <v>58.89</v>
      </c>
      <c r="D569" s="2"/>
      <c r="E569" s="2">
        <v>260.5</v>
      </c>
      <c r="F569" s="2"/>
      <c r="G569" s="2">
        <v>80.069999999999993</v>
      </c>
      <c r="H569" s="2"/>
      <c r="I569" s="2">
        <v>200</v>
      </c>
      <c r="J569" s="2"/>
      <c r="K569" s="4">
        <v>200</v>
      </c>
      <c r="L569" s="2"/>
      <c r="M569" s="4">
        <v>200</v>
      </c>
      <c r="N569" s="2"/>
      <c r="O569" s="4">
        <v>0</v>
      </c>
      <c r="P569" s="2"/>
      <c r="Q569" s="4">
        <f t="shared" si="22"/>
        <v>200</v>
      </c>
      <c r="T569" s="36"/>
    </row>
    <row r="570" spans="1:20" ht="11.85" hidden="1" customHeight="1" x14ac:dyDescent="0.2">
      <c r="A570" s="3" t="s">
        <v>370</v>
      </c>
      <c r="C570" s="2">
        <v>0</v>
      </c>
      <c r="D570" s="2"/>
      <c r="E570" s="2">
        <v>0</v>
      </c>
      <c r="F570" s="2"/>
      <c r="G570" s="2">
        <v>0</v>
      </c>
      <c r="H570" s="2"/>
      <c r="I570" s="2">
        <v>0</v>
      </c>
      <c r="J570" s="2"/>
      <c r="K570" s="4">
        <v>0</v>
      </c>
      <c r="L570" s="2"/>
      <c r="M570" s="4">
        <v>0</v>
      </c>
      <c r="N570" s="2"/>
      <c r="O570" s="4">
        <v>0</v>
      </c>
      <c r="P570" s="2"/>
      <c r="Q570" s="4">
        <f t="shared" si="22"/>
        <v>0</v>
      </c>
      <c r="T570" s="36"/>
    </row>
    <row r="571" spans="1:20" ht="11.85" customHeight="1" x14ac:dyDescent="0.2">
      <c r="A571" s="3" t="s">
        <v>371</v>
      </c>
      <c r="C571" s="2">
        <v>215.96</v>
      </c>
      <c r="D571" s="2"/>
      <c r="E571" s="2">
        <v>44.14</v>
      </c>
      <c r="F571" s="2"/>
      <c r="G571" s="2">
        <v>328.53</v>
      </c>
      <c r="H571" s="2"/>
      <c r="I571" s="2">
        <v>800</v>
      </c>
      <c r="J571" s="2"/>
      <c r="K571" s="4">
        <v>300</v>
      </c>
      <c r="L571" s="2"/>
      <c r="M571" s="4">
        <v>500</v>
      </c>
      <c r="N571" s="2"/>
      <c r="O571" s="4">
        <v>0</v>
      </c>
      <c r="P571" s="2"/>
      <c r="Q571" s="4">
        <f t="shared" si="22"/>
        <v>500</v>
      </c>
      <c r="T571" s="36"/>
    </row>
    <row r="572" spans="1:20" ht="11.85" customHeight="1" x14ac:dyDescent="0.2">
      <c r="A572" s="3" t="s">
        <v>372</v>
      </c>
      <c r="C572" s="2">
        <v>0</v>
      </c>
      <c r="D572" s="2"/>
      <c r="E572" s="2">
        <v>0</v>
      </c>
      <c r="F572" s="2"/>
      <c r="G572" s="2">
        <v>416.87</v>
      </c>
      <c r="H572" s="2"/>
      <c r="I572" s="2">
        <v>600</v>
      </c>
      <c r="J572" s="2"/>
      <c r="K572" s="4">
        <v>600</v>
      </c>
      <c r="L572" s="2"/>
      <c r="M572" s="4">
        <v>600</v>
      </c>
      <c r="N572" s="2"/>
      <c r="O572" s="4">
        <v>0</v>
      </c>
      <c r="P572" s="2"/>
      <c r="Q572" s="4">
        <f t="shared" si="22"/>
        <v>600</v>
      </c>
      <c r="T572" s="36"/>
    </row>
    <row r="573" spans="1:20" ht="11.85" customHeight="1" x14ac:dyDescent="0.2">
      <c r="A573" s="3" t="s">
        <v>373</v>
      </c>
      <c r="C573" s="2">
        <v>3516.56</v>
      </c>
      <c r="D573" s="2"/>
      <c r="E573" s="2">
        <v>3032.72</v>
      </c>
      <c r="F573" s="2"/>
      <c r="G573" s="2">
        <v>3050.52</v>
      </c>
      <c r="H573" s="2"/>
      <c r="I573" s="2">
        <v>4000</v>
      </c>
      <c r="J573" s="2"/>
      <c r="K573" s="4">
        <v>4000</v>
      </c>
      <c r="L573" s="2"/>
      <c r="M573" s="4">
        <v>4300</v>
      </c>
      <c r="N573" s="2"/>
      <c r="O573" s="4">
        <v>0</v>
      </c>
      <c r="P573" s="2"/>
      <c r="Q573" s="4">
        <f t="shared" si="22"/>
        <v>4300</v>
      </c>
      <c r="T573" s="36"/>
    </row>
    <row r="574" spans="1:20" ht="11.85" customHeight="1" x14ac:dyDescent="0.2">
      <c r="A574" s="3" t="s">
        <v>374</v>
      </c>
      <c r="C574" s="2">
        <v>908.87</v>
      </c>
      <c r="D574" s="2"/>
      <c r="E574" s="2">
        <v>317</v>
      </c>
      <c r="F574" s="2"/>
      <c r="G574" s="2">
        <v>341.75</v>
      </c>
      <c r="H574" s="2"/>
      <c r="I574" s="2">
        <v>2000</v>
      </c>
      <c r="J574" s="2"/>
      <c r="K574" s="4">
        <v>1000</v>
      </c>
      <c r="L574" s="2"/>
      <c r="M574" s="4">
        <v>1000</v>
      </c>
      <c r="N574" s="2"/>
      <c r="O574" s="4">
        <v>0</v>
      </c>
      <c r="P574" s="2"/>
      <c r="Q574" s="4">
        <f t="shared" si="22"/>
        <v>1000</v>
      </c>
      <c r="T574" s="36"/>
    </row>
    <row r="575" spans="1:20" ht="11.85" customHeight="1" x14ac:dyDescent="0.2">
      <c r="B575" s="2"/>
      <c r="D575" s="2"/>
      <c r="F575" s="2"/>
      <c r="H575" s="2"/>
      <c r="J575" s="2"/>
      <c r="L575" s="2"/>
      <c r="N575" s="2"/>
      <c r="P575" s="2"/>
    </row>
    <row r="576" spans="1:20" ht="11.85" customHeight="1" x14ac:dyDescent="0.2">
      <c r="B576" s="2"/>
      <c r="D576" s="2"/>
      <c r="F576" s="2"/>
      <c r="H576" s="2"/>
      <c r="J576" s="2"/>
      <c r="L576" s="2"/>
      <c r="N576" s="2"/>
      <c r="P576" s="2"/>
    </row>
    <row r="577" spans="1:22" ht="11.85" customHeight="1" x14ac:dyDescent="0.2">
      <c r="B577" s="2"/>
      <c r="D577" s="2"/>
      <c r="F577" s="2"/>
      <c r="H577" s="2"/>
      <c r="J577" s="2"/>
      <c r="L577" s="2"/>
      <c r="N577" s="2"/>
      <c r="P577" s="2"/>
    </row>
    <row r="578" spans="1:22" ht="11.85" customHeight="1" x14ac:dyDescent="0.2">
      <c r="A578" s="1"/>
      <c r="B578" s="1"/>
      <c r="E578" s="2" t="str">
        <f>$E$24</f>
        <v>CITY OF BRADY</v>
      </c>
    </row>
    <row r="579" spans="1:22" ht="11.85" customHeight="1" x14ac:dyDescent="0.2">
      <c r="E579" s="2" t="str">
        <f>$E$25</f>
        <v>BUDGET REPORT</v>
      </c>
    </row>
    <row r="580" spans="1:22" ht="11.85" customHeight="1" x14ac:dyDescent="0.2">
      <c r="E580" s="2" t="str">
        <f>$E$26</f>
        <v>FISCAL YEAR 2021 - 2022</v>
      </c>
    </row>
    <row r="581" spans="1:22" ht="11.85" customHeight="1" x14ac:dyDescent="0.2">
      <c r="A581" s="3" t="s">
        <v>3</v>
      </c>
    </row>
    <row r="582" spans="1:22" ht="11.85" customHeight="1" x14ac:dyDescent="0.2">
      <c r="A582" s="3" t="s">
        <v>330</v>
      </c>
    </row>
    <row r="583" spans="1:22" ht="11.85" customHeight="1" x14ac:dyDescent="0.2">
      <c r="I583" s="61" t="str">
        <f>+I29</f>
        <v>(----- 2020-2021 ------)</v>
      </c>
      <c r="J583" s="61"/>
      <c r="K583" s="61"/>
      <c r="L583" s="5"/>
      <c r="M583" s="61" t="str">
        <f>$M$29</f>
        <v>2021-2022</v>
      </c>
      <c r="N583" s="61"/>
      <c r="O583" s="61"/>
      <c r="P583" s="61"/>
      <c r="Q583" s="61"/>
    </row>
    <row r="584" spans="1:22" ht="11.85" customHeight="1" x14ac:dyDescent="0.2">
      <c r="C584" s="6" t="str">
        <f>$C$30</f>
        <v>2017-2018</v>
      </c>
      <c r="D584" s="5"/>
      <c r="E584" s="6" t="str">
        <f>$E$30</f>
        <v>2018-2019</v>
      </c>
      <c r="F584" s="5"/>
      <c r="G584" s="6" t="str">
        <f>$G$30</f>
        <v>2019-2020</v>
      </c>
      <c r="H584" s="5"/>
      <c r="I584" s="6" t="s">
        <v>9</v>
      </c>
      <c r="J584" s="5"/>
      <c r="K584" s="7" t="str">
        <f>+$K$30</f>
        <v>PROJECTED</v>
      </c>
      <c r="L584" s="5"/>
      <c r="M584" s="7" t="str">
        <f>$M$30</f>
        <v>2021-2022</v>
      </c>
      <c r="N584" s="5"/>
      <c r="O584" s="7" t="str">
        <f>$O$30</f>
        <v>2021-2022</v>
      </c>
      <c r="P584" s="5"/>
      <c r="Q584" s="7" t="str">
        <f>$Q$30</f>
        <v xml:space="preserve">APPROVED </v>
      </c>
    </row>
    <row r="585" spans="1:22" ht="11.85" customHeight="1" x14ac:dyDescent="0.2">
      <c r="A585" s="8" t="s">
        <v>266</v>
      </c>
      <c r="C585" s="9" t="s">
        <v>12</v>
      </c>
      <c r="D585" s="5"/>
      <c r="E585" s="9" t="s">
        <v>12</v>
      </c>
      <c r="F585" s="5"/>
      <c r="G585" s="9" t="s">
        <v>12</v>
      </c>
      <c r="H585" s="5"/>
      <c r="I585" s="9" t="s">
        <v>13</v>
      </c>
      <c r="J585" s="5"/>
      <c r="K585" s="10" t="s">
        <v>13</v>
      </c>
      <c r="L585" s="5"/>
      <c r="M585" s="10" t="str">
        <f>$M$31</f>
        <v>BASE</v>
      </c>
      <c r="N585" s="5"/>
      <c r="O585" s="10" t="str">
        <f>$O$31</f>
        <v>SUPPLEMENTAL</v>
      </c>
      <c r="P585" s="5"/>
      <c r="Q585" s="10" t="str">
        <f>$Q$31</f>
        <v>BUDGET</v>
      </c>
    </row>
    <row r="586" spans="1:22" ht="11.85" customHeight="1" x14ac:dyDescent="0.2">
      <c r="B586" s="2"/>
      <c r="D586" s="2"/>
      <c r="F586" s="2"/>
      <c r="H586" s="2"/>
      <c r="J586" s="2"/>
      <c r="L586" s="2"/>
      <c r="N586" s="2"/>
      <c r="P586" s="2"/>
    </row>
    <row r="587" spans="1:22" ht="11.85" customHeight="1" x14ac:dyDescent="0.2">
      <c r="A587" s="3" t="s">
        <v>375</v>
      </c>
      <c r="C587" s="2">
        <v>0</v>
      </c>
      <c r="D587" s="2"/>
      <c r="E587" s="2">
        <v>0</v>
      </c>
      <c r="F587" s="2"/>
      <c r="G587" s="2">
        <v>0</v>
      </c>
      <c r="H587" s="2"/>
      <c r="I587" s="2">
        <v>0</v>
      </c>
      <c r="J587" s="2"/>
      <c r="K587" s="4">
        <v>0</v>
      </c>
      <c r="L587" s="2"/>
      <c r="M587" s="4">
        <v>0</v>
      </c>
      <c r="N587" s="2"/>
      <c r="O587" s="4">
        <v>0</v>
      </c>
      <c r="P587" s="2"/>
      <c r="Q587" s="4">
        <f>M587+O587</f>
        <v>0</v>
      </c>
      <c r="T587" s="36"/>
    </row>
    <row r="588" spans="1:22" ht="11.85" customHeight="1" x14ac:dyDescent="0.2">
      <c r="A588" s="3" t="s">
        <v>376</v>
      </c>
      <c r="C588" s="2">
        <v>0</v>
      </c>
      <c r="D588" s="2"/>
      <c r="E588" s="2">
        <v>0</v>
      </c>
      <c r="F588" s="2"/>
      <c r="G588" s="2">
        <v>0</v>
      </c>
      <c r="H588" s="2"/>
      <c r="I588" s="2">
        <v>1500</v>
      </c>
      <c r="J588" s="2"/>
      <c r="K588" s="4">
        <f>1500-1000</f>
        <v>500</v>
      </c>
      <c r="L588" s="2"/>
      <c r="M588" s="4">
        <v>1200</v>
      </c>
      <c r="N588" s="2"/>
      <c r="O588" s="4">
        <v>0</v>
      </c>
      <c r="P588" s="2"/>
      <c r="Q588" s="4">
        <f>M588+O588</f>
        <v>1200</v>
      </c>
      <c r="T588" s="36"/>
      <c r="V588" s="39"/>
    </row>
    <row r="589" spans="1:22" ht="11.85" customHeight="1" x14ac:dyDescent="0.2">
      <c r="A589" s="3" t="s">
        <v>377</v>
      </c>
      <c r="C589" s="12">
        <v>0</v>
      </c>
      <c r="D589" s="2"/>
      <c r="E589" s="12">
        <v>0</v>
      </c>
      <c r="F589" s="2"/>
      <c r="G589" s="12">
        <v>0</v>
      </c>
      <c r="H589" s="2"/>
      <c r="I589" s="12">
        <v>4300</v>
      </c>
      <c r="J589" s="2"/>
      <c r="K589" s="13">
        <f>4300-4000</f>
        <v>300</v>
      </c>
      <c r="L589" s="2"/>
      <c r="M589" s="13">
        <v>10000</v>
      </c>
      <c r="N589" s="2"/>
      <c r="O589" s="13">
        <v>0</v>
      </c>
      <c r="P589" s="2"/>
      <c r="Q589" s="13">
        <f>M589+O589</f>
        <v>10000</v>
      </c>
      <c r="T589" s="36"/>
      <c r="V589" s="39"/>
    </row>
    <row r="590" spans="1:22" ht="11.85" customHeight="1" x14ac:dyDescent="0.2">
      <c r="A590" s="3" t="s">
        <v>320</v>
      </c>
      <c r="C590" s="2">
        <f>SUM(C553:C558)+SUM(C559:C589)</f>
        <v>279280.67</v>
      </c>
      <c r="D590" s="2"/>
      <c r="E590" s="2">
        <f>SUM(E553:E558)+SUM(E559:E589)</f>
        <v>231893.62</v>
      </c>
      <c r="F590" s="2"/>
      <c r="G590" s="2">
        <f>SUM(G553:G558)+SUM(G559:G589)</f>
        <v>191203.34</v>
      </c>
      <c r="H590" s="2"/>
      <c r="I590" s="2">
        <f>SUM(I553:I558)+SUM(I559:I589)</f>
        <v>285200</v>
      </c>
      <c r="J590" s="2"/>
      <c r="K590" s="4">
        <f>SUM(K553:K558)+SUM(K559:K589)</f>
        <v>271650</v>
      </c>
      <c r="L590" s="2"/>
      <c r="M590" s="4">
        <f>SUM(M553:M558)+SUM(M559:M589)</f>
        <v>224700</v>
      </c>
      <c r="N590" s="2"/>
      <c r="O590" s="4">
        <f>SUM(O553:O558)+SUM(O559:O589)</f>
        <v>0</v>
      </c>
      <c r="P590" s="2"/>
      <c r="Q590" s="4">
        <f>SUM(Q553:Q558)+SUM(Q559:Q589)</f>
        <v>224700</v>
      </c>
    </row>
    <row r="591" spans="1:22" ht="11.85" customHeight="1" x14ac:dyDescent="0.2"/>
    <row r="592" spans="1:22" ht="11.85" customHeight="1" x14ac:dyDescent="0.2">
      <c r="A592" s="3" t="s">
        <v>378</v>
      </c>
      <c r="C592" s="2">
        <v>0</v>
      </c>
      <c r="D592" s="2"/>
      <c r="E592" s="2">
        <v>0</v>
      </c>
      <c r="F592" s="2"/>
      <c r="G592" s="2">
        <v>0</v>
      </c>
      <c r="H592" s="2"/>
      <c r="I592" s="2">
        <v>0</v>
      </c>
      <c r="J592" s="2"/>
      <c r="K592" s="4">
        <v>0</v>
      </c>
      <c r="L592" s="2"/>
      <c r="M592" s="4">
        <v>0</v>
      </c>
      <c r="N592" s="2"/>
      <c r="O592" s="4">
        <v>0</v>
      </c>
      <c r="P592" s="2"/>
      <c r="Q592" s="4">
        <f>M592+O592</f>
        <v>0</v>
      </c>
      <c r="T592" s="36"/>
    </row>
    <row r="593" spans="1:21" ht="11.85" customHeight="1" x14ac:dyDescent="0.2">
      <c r="A593" s="3" t="s">
        <v>379</v>
      </c>
      <c r="C593" s="2">
        <v>43292.62</v>
      </c>
      <c r="D593" s="2"/>
      <c r="E593" s="2">
        <v>9500</v>
      </c>
      <c r="F593" s="2"/>
      <c r="G593" s="2">
        <v>0</v>
      </c>
      <c r="H593" s="2"/>
      <c r="I593" s="2">
        <v>100000</v>
      </c>
      <c r="J593" s="2"/>
      <c r="K593" s="4">
        <v>100000</v>
      </c>
      <c r="L593" s="2"/>
      <c r="M593" s="4">
        <v>16000</v>
      </c>
      <c r="N593" s="2"/>
      <c r="O593" s="4">
        <v>0</v>
      </c>
      <c r="P593" s="2"/>
      <c r="Q593" s="4">
        <f>M593+O593</f>
        <v>16000</v>
      </c>
      <c r="T593" s="36"/>
    </row>
    <row r="594" spans="1:21" ht="11.85" customHeight="1" x14ac:dyDescent="0.2">
      <c r="A594" s="3" t="s">
        <v>380</v>
      </c>
      <c r="C594" s="12">
        <v>0</v>
      </c>
      <c r="D594" s="2"/>
      <c r="E594" s="12">
        <v>0</v>
      </c>
      <c r="F594" s="2"/>
      <c r="G594" s="12">
        <v>0</v>
      </c>
      <c r="H594" s="2"/>
      <c r="I594" s="12">
        <v>90000</v>
      </c>
      <c r="J594" s="2"/>
      <c r="K594" s="13">
        <v>90000</v>
      </c>
      <c r="L594" s="2"/>
      <c r="M594" s="13">
        <v>80000</v>
      </c>
      <c r="N594" s="2"/>
      <c r="O594" s="13">
        <v>0</v>
      </c>
      <c r="P594" s="2"/>
      <c r="Q594" s="13">
        <f>M594+O594</f>
        <v>80000</v>
      </c>
      <c r="T594" s="36"/>
    </row>
    <row r="595" spans="1:21" ht="11.85" customHeight="1" x14ac:dyDescent="0.2">
      <c r="A595" s="3" t="s">
        <v>323</v>
      </c>
      <c r="C595" s="2">
        <f>SUM(C592:C594)</f>
        <v>43292.62</v>
      </c>
      <c r="D595" s="2"/>
      <c r="E595" s="2">
        <f>SUM(E592:E594)</f>
        <v>9500</v>
      </c>
      <c r="F595" s="2"/>
      <c r="G595" s="2">
        <f>SUM(G592:G594)</f>
        <v>0</v>
      </c>
      <c r="H595" s="2"/>
      <c r="I595" s="2">
        <f>SUM(I592:I594)</f>
        <v>190000</v>
      </c>
      <c r="J595" s="2"/>
      <c r="K595" s="4">
        <f>SUM(K592:K594)</f>
        <v>190000</v>
      </c>
      <c r="L595" s="2"/>
      <c r="M595" s="4">
        <f>SUM(M592:M594)</f>
        <v>96000</v>
      </c>
      <c r="N595" s="2"/>
      <c r="O595" s="4">
        <f>SUM(O592:O594)</f>
        <v>0</v>
      </c>
      <c r="P595" s="2"/>
      <c r="Q595" s="4">
        <f>SUM(Q592:Q594)</f>
        <v>96000</v>
      </c>
    </row>
    <row r="596" spans="1:21" ht="11.85" customHeight="1" x14ac:dyDescent="0.2">
      <c r="D596" s="2"/>
      <c r="F596" s="2"/>
      <c r="H596" s="2"/>
      <c r="J596" s="2"/>
      <c r="L596" s="2"/>
      <c r="N596" s="2"/>
      <c r="P596" s="2"/>
    </row>
    <row r="597" spans="1:21" ht="11.85" customHeight="1" x14ac:dyDescent="0.2">
      <c r="A597" s="11" t="s">
        <v>324</v>
      </c>
      <c r="D597" s="2"/>
      <c r="F597" s="2"/>
      <c r="H597" s="2"/>
      <c r="J597" s="2"/>
      <c r="L597" s="2"/>
      <c r="N597" s="2"/>
      <c r="P597" s="2"/>
    </row>
    <row r="598" spans="1:21" ht="11.85" customHeight="1" x14ac:dyDescent="0.2">
      <c r="A598" s="3" t="s">
        <v>381</v>
      </c>
      <c r="C598" s="12">
        <v>0</v>
      </c>
      <c r="D598" s="2"/>
      <c r="E598" s="12">
        <v>0</v>
      </c>
      <c r="F598" s="2"/>
      <c r="G598" s="12">
        <v>0</v>
      </c>
      <c r="H598" s="2"/>
      <c r="I598" s="12">
        <v>0</v>
      </c>
      <c r="J598" s="2"/>
      <c r="K598" s="13">
        <v>0</v>
      </c>
      <c r="L598" s="2"/>
      <c r="M598" s="13">
        <v>0</v>
      </c>
      <c r="N598" s="2"/>
      <c r="O598" s="13">
        <v>0</v>
      </c>
      <c r="P598" s="2"/>
      <c r="Q598" s="13">
        <f>M598+O598</f>
        <v>0</v>
      </c>
      <c r="T598" s="36"/>
    </row>
    <row r="599" spans="1:21" ht="11.85" customHeight="1" x14ac:dyDescent="0.2">
      <c r="A599" s="3" t="s">
        <v>328</v>
      </c>
      <c r="C599" s="2">
        <f>SUM(C598)</f>
        <v>0</v>
      </c>
      <c r="D599" s="2"/>
      <c r="E599" s="2">
        <f>SUM(E598)</f>
        <v>0</v>
      </c>
      <c r="F599" s="2"/>
      <c r="G599" s="2">
        <f>SUM(G598)</f>
        <v>0</v>
      </c>
      <c r="H599" s="2"/>
      <c r="I599" s="2">
        <f>SUM(I598)</f>
        <v>0</v>
      </c>
      <c r="J599" s="2"/>
      <c r="K599" s="4">
        <f>SUM(K598)</f>
        <v>0</v>
      </c>
      <c r="L599" s="2"/>
      <c r="M599" s="4">
        <f>SUM(M598)</f>
        <v>0</v>
      </c>
      <c r="N599" s="2"/>
      <c r="O599" s="4">
        <f>SUM(O598)</f>
        <v>0</v>
      </c>
      <c r="P599" s="2"/>
      <c r="Q599" s="4">
        <f>SUM(Q598)</f>
        <v>0</v>
      </c>
    </row>
    <row r="600" spans="1:21" ht="11.85" customHeight="1" x14ac:dyDescent="0.2">
      <c r="D600" s="2"/>
      <c r="F600" s="2"/>
      <c r="H600" s="2"/>
      <c r="J600" s="2"/>
      <c r="L600" s="2"/>
      <c r="N600" s="2"/>
      <c r="P600" s="2"/>
    </row>
    <row r="601" spans="1:21" ht="11.85" customHeight="1" x14ac:dyDescent="0.2">
      <c r="A601" s="3" t="s">
        <v>382</v>
      </c>
      <c r="C601" s="2">
        <f>C534+C550+C590+C595+C599</f>
        <v>491199.3</v>
      </c>
      <c r="D601" s="2"/>
      <c r="E601" s="2">
        <f>E534+E550+E590+E595+E599</f>
        <v>393598.51</v>
      </c>
      <c r="F601" s="2"/>
      <c r="G601" s="2">
        <f>G534+G550+G590+G595+G599</f>
        <v>337549.01</v>
      </c>
      <c r="H601" s="2"/>
      <c r="I601" s="2">
        <f>I534+I550+I590+I595+I599</f>
        <v>661309</v>
      </c>
      <c r="J601" s="2"/>
      <c r="K601" s="4">
        <f>K534+K550+K590+K595+K599</f>
        <v>650759</v>
      </c>
      <c r="L601" s="2"/>
      <c r="M601" s="4">
        <f>M534+M550+M590+M595+M599</f>
        <v>503155</v>
      </c>
      <c r="N601" s="2"/>
      <c r="O601" s="4">
        <f>O534+O550+O590+O595+O599</f>
        <v>0</v>
      </c>
      <c r="P601" s="2"/>
      <c r="Q601" s="4">
        <f>Q534+Q550+Q590+Q595+Q599</f>
        <v>503155</v>
      </c>
      <c r="T601" s="36"/>
      <c r="U601" s="39"/>
    </row>
    <row r="602" spans="1:21" ht="11.85" customHeight="1" x14ac:dyDescent="0.2">
      <c r="D602" s="2"/>
      <c r="F602" s="2"/>
      <c r="H602" s="2"/>
      <c r="J602" s="2"/>
      <c r="L602" s="2"/>
      <c r="N602" s="2"/>
      <c r="P602" s="2"/>
    </row>
    <row r="603" spans="1:21" ht="11.85" customHeight="1" x14ac:dyDescent="0.2">
      <c r="D603" s="2"/>
      <c r="F603" s="2"/>
      <c r="H603" s="2"/>
      <c r="J603" s="2"/>
      <c r="L603" s="2"/>
      <c r="N603" s="2"/>
      <c r="P603" s="2"/>
    </row>
    <row r="604" spans="1:21" ht="11.85" customHeight="1" x14ac:dyDescent="0.2">
      <c r="D604" s="2"/>
      <c r="F604" s="2"/>
      <c r="H604" s="2"/>
      <c r="J604" s="2"/>
      <c r="L604" s="2"/>
      <c r="N604" s="2"/>
      <c r="P604" s="2"/>
    </row>
    <row r="605" spans="1:21" ht="11.85" customHeight="1" x14ac:dyDescent="0.2">
      <c r="D605" s="2"/>
      <c r="F605" s="2"/>
      <c r="H605" s="2"/>
      <c r="J605" s="2"/>
      <c r="L605" s="2"/>
      <c r="N605" s="2"/>
      <c r="P605" s="2"/>
    </row>
    <row r="606" spans="1:21" ht="11.85" customHeight="1" x14ac:dyDescent="0.2">
      <c r="D606" s="2"/>
      <c r="F606" s="2"/>
      <c r="H606" s="2"/>
      <c r="J606" s="2"/>
      <c r="L606" s="2"/>
      <c r="N606" s="2"/>
      <c r="P606" s="2"/>
    </row>
    <row r="607" spans="1:21" ht="11.85" customHeight="1" x14ac:dyDescent="0.2">
      <c r="D607" s="2"/>
      <c r="F607" s="2"/>
      <c r="H607" s="2"/>
      <c r="J607" s="2"/>
      <c r="L607" s="2"/>
      <c r="N607" s="2"/>
      <c r="P607" s="2"/>
    </row>
    <row r="608" spans="1:21" ht="11.85" customHeight="1" x14ac:dyDescent="0.2">
      <c r="D608" s="2"/>
      <c r="F608" s="2"/>
      <c r="H608" s="2"/>
      <c r="J608" s="2"/>
      <c r="L608" s="2"/>
      <c r="N608" s="2"/>
      <c r="P608" s="2"/>
    </row>
    <row r="609" spans="4:16" ht="11.85" customHeight="1" x14ac:dyDescent="0.2">
      <c r="D609" s="2"/>
      <c r="F609" s="2"/>
      <c r="H609" s="2"/>
      <c r="J609" s="2"/>
      <c r="L609" s="2"/>
      <c r="N609" s="2"/>
      <c r="P609" s="2"/>
    </row>
    <row r="610" spans="4:16" ht="11.85" customHeight="1" x14ac:dyDescent="0.2">
      <c r="D610" s="2"/>
      <c r="F610" s="2"/>
      <c r="H610" s="2"/>
      <c r="J610" s="2"/>
      <c r="L610" s="2"/>
      <c r="N610" s="2"/>
      <c r="P610" s="2"/>
    </row>
    <row r="611" spans="4:16" ht="11.85" customHeight="1" x14ac:dyDescent="0.2">
      <c r="D611" s="2"/>
      <c r="F611" s="2"/>
      <c r="H611" s="2"/>
      <c r="J611" s="2"/>
      <c r="L611" s="2"/>
      <c r="N611" s="2"/>
      <c r="P611" s="2"/>
    </row>
    <row r="612" spans="4:16" ht="11.85" customHeight="1" x14ac:dyDescent="0.2">
      <c r="D612" s="2"/>
      <c r="F612" s="2"/>
      <c r="H612" s="2"/>
      <c r="J612" s="2"/>
      <c r="L612" s="2"/>
      <c r="N612" s="2"/>
      <c r="P612" s="2"/>
    </row>
    <row r="613" spans="4:16" ht="11.85" customHeight="1" x14ac:dyDescent="0.2">
      <c r="D613" s="2"/>
      <c r="F613" s="2"/>
      <c r="H613" s="2"/>
      <c r="J613" s="2"/>
      <c r="L613" s="2"/>
      <c r="N613" s="2"/>
      <c r="P613" s="2"/>
    </row>
    <row r="614" spans="4:16" ht="11.85" customHeight="1" x14ac:dyDescent="0.2">
      <c r="D614" s="2"/>
      <c r="F614" s="2"/>
      <c r="H614" s="2"/>
      <c r="J614" s="2"/>
      <c r="L614" s="2"/>
      <c r="N614" s="2"/>
      <c r="P614" s="2"/>
    </row>
    <row r="615" spans="4:16" ht="11.85" customHeight="1" x14ac:dyDescent="0.2">
      <c r="D615" s="2"/>
      <c r="F615" s="2"/>
      <c r="H615" s="2"/>
      <c r="J615" s="2"/>
      <c r="L615" s="2"/>
      <c r="N615" s="2"/>
      <c r="P615" s="2"/>
    </row>
    <row r="616" spans="4:16" ht="11.85" customHeight="1" x14ac:dyDescent="0.2">
      <c r="D616" s="2"/>
      <c r="F616" s="2"/>
      <c r="H616" s="2"/>
      <c r="J616" s="2"/>
      <c r="L616" s="2"/>
      <c r="N616" s="2"/>
      <c r="P616" s="2"/>
    </row>
    <row r="617" spans="4:16" ht="11.85" customHeight="1" x14ac:dyDescent="0.2">
      <c r="D617" s="2"/>
      <c r="F617" s="2"/>
      <c r="H617" s="2"/>
      <c r="J617" s="2"/>
      <c r="L617" s="2"/>
      <c r="N617" s="2"/>
      <c r="P617" s="2"/>
    </row>
    <row r="618" spans="4:16" ht="11.85" customHeight="1" x14ac:dyDescent="0.2">
      <c r="D618" s="2"/>
      <c r="F618" s="2"/>
      <c r="H618" s="2"/>
      <c r="J618" s="2"/>
      <c r="L618" s="2"/>
      <c r="N618" s="2"/>
      <c r="P618" s="2"/>
    </row>
    <row r="619" spans="4:16" ht="11.85" customHeight="1" x14ac:dyDescent="0.2">
      <c r="D619" s="2"/>
      <c r="F619" s="2"/>
      <c r="H619" s="2"/>
      <c r="J619" s="2"/>
      <c r="L619" s="2"/>
      <c r="N619" s="2"/>
      <c r="P619" s="2"/>
    </row>
    <row r="620" spans="4:16" ht="11.85" customHeight="1" x14ac:dyDescent="0.2">
      <c r="D620" s="2"/>
      <c r="F620" s="2"/>
      <c r="H620" s="2"/>
      <c r="J620" s="2"/>
      <c r="L620" s="2"/>
      <c r="N620" s="2"/>
      <c r="P620" s="2"/>
    </row>
    <row r="621" spans="4:16" ht="11.85" customHeight="1" x14ac:dyDescent="0.2">
      <c r="D621" s="2"/>
      <c r="F621" s="2"/>
      <c r="H621" s="2"/>
      <c r="J621" s="2"/>
      <c r="L621" s="2"/>
      <c r="N621" s="2"/>
      <c r="P621" s="2"/>
    </row>
    <row r="622" spans="4:16" ht="11.85" customHeight="1" x14ac:dyDescent="0.2">
      <c r="D622" s="2"/>
      <c r="F622" s="2"/>
      <c r="H622" s="2"/>
      <c r="J622" s="2"/>
      <c r="L622" s="2"/>
      <c r="N622" s="2"/>
      <c r="P622" s="2"/>
    </row>
    <row r="623" spans="4:16" ht="11.85" customHeight="1" x14ac:dyDescent="0.2">
      <c r="D623" s="2"/>
      <c r="F623" s="2"/>
      <c r="H623" s="2"/>
      <c r="J623" s="2"/>
      <c r="L623" s="2"/>
      <c r="N623" s="2"/>
      <c r="P623" s="2"/>
    </row>
    <row r="624" spans="4:16" ht="11.85" customHeight="1" x14ac:dyDescent="0.2">
      <c r="D624" s="2"/>
      <c r="F624" s="2"/>
      <c r="H624" s="2"/>
      <c r="J624" s="2"/>
      <c r="L624" s="2"/>
      <c r="N624" s="2"/>
      <c r="P624" s="2"/>
    </row>
    <row r="625" spans="4:16" ht="11.85" customHeight="1" x14ac:dyDescent="0.2">
      <c r="D625" s="2"/>
      <c r="F625" s="2"/>
      <c r="H625" s="2"/>
      <c r="J625" s="2"/>
      <c r="L625" s="2"/>
      <c r="N625" s="2"/>
      <c r="P625" s="2"/>
    </row>
    <row r="626" spans="4:16" ht="11.85" customHeight="1" x14ac:dyDescent="0.2">
      <c r="D626" s="2"/>
      <c r="F626" s="2"/>
      <c r="H626" s="2"/>
      <c r="J626" s="2"/>
      <c r="L626" s="2"/>
      <c r="N626" s="2"/>
      <c r="P626" s="2"/>
    </row>
    <row r="627" spans="4:16" ht="11.85" customHeight="1" x14ac:dyDescent="0.2">
      <c r="D627" s="2"/>
      <c r="F627" s="2"/>
      <c r="H627" s="2"/>
      <c r="J627" s="2"/>
      <c r="L627" s="2"/>
      <c r="N627" s="2"/>
      <c r="P627" s="2"/>
    </row>
    <row r="628" spans="4:16" ht="11.85" customHeight="1" x14ac:dyDescent="0.2">
      <c r="D628" s="2"/>
      <c r="F628" s="2"/>
      <c r="H628" s="2"/>
      <c r="J628" s="2"/>
      <c r="L628" s="2"/>
      <c r="N628" s="2"/>
      <c r="P628" s="2"/>
    </row>
    <row r="629" spans="4:16" ht="11.85" customHeight="1" x14ac:dyDescent="0.2">
      <c r="D629" s="2"/>
      <c r="F629" s="2"/>
      <c r="H629" s="2"/>
      <c r="J629" s="2"/>
      <c r="L629" s="2"/>
      <c r="N629" s="2"/>
      <c r="P629" s="2"/>
    </row>
    <row r="630" spans="4:16" ht="11.85" customHeight="1" x14ac:dyDescent="0.2">
      <c r="D630" s="2"/>
      <c r="F630" s="2"/>
      <c r="H630" s="2"/>
      <c r="J630" s="2"/>
      <c r="L630" s="2"/>
      <c r="N630" s="2"/>
      <c r="P630" s="2"/>
    </row>
    <row r="631" spans="4:16" ht="11.85" customHeight="1" x14ac:dyDescent="0.2">
      <c r="D631" s="2"/>
      <c r="F631" s="2"/>
      <c r="H631" s="2"/>
      <c r="J631" s="2"/>
      <c r="L631" s="2"/>
      <c r="N631" s="2"/>
      <c r="P631" s="2"/>
    </row>
    <row r="632" spans="4:16" ht="11.85" customHeight="1" x14ac:dyDescent="0.2">
      <c r="D632" s="2"/>
      <c r="F632" s="2"/>
      <c r="H632" s="2"/>
      <c r="J632" s="2"/>
      <c r="L632" s="2"/>
      <c r="N632" s="2"/>
      <c r="P632" s="2"/>
    </row>
    <row r="633" spans="4:16" ht="11.85" customHeight="1" x14ac:dyDescent="0.2">
      <c r="D633" s="2"/>
      <c r="F633" s="2"/>
      <c r="H633" s="2"/>
      <c r="J633" s="2"/>
      <c r="L633" s="2"/>
      <c r="N633" s="2"/>
      <c r="P633" s="2"/>
    </row>
    <row r="634" spans="4:16" ht="11.85" customHeight="1" x14ac:dyDescent="0.2">
      <c r="D634" s="2"/>
      <c r="F634" s="2"/>
      <c r="H634" s="2"/>
      <c r="J634" s="2"/>
      <c r="L634" s="2"/>
      <c r="N634" s="2"/>
      <c r="P634" s="2"/>
    </row>
    <row r="635" spans="4:16" ht="11.85" customHeight="1" x14ac:dyDescent="0.2">
      <c r="D635" s="2"/>
      <c r="F635" s="2"/>
      <c r="H635" s="2"/>
      <c r="J635" s="2"/>
      <c r="L635" s="2"/>
      <c r="N635" s="2"/>
      <c r="P635" s="2"/>
    </row>
    <row r="636" spans="4:16" ht="11.85" customHeight="1" x14ac:dyDescent="0.2">
      <c r="D636" s="2"/>
      <c r="F636" s="2"/>
      <c r="H636" s="2"/>
      <c r="J636" s="2"/>
      <c r="L636" s="2"/>
      <c r="N636" s="2"/>
      <c r="P636" s="2"/>
    </row>
    <row r="637" spans="4:16" ht="11.85" customHeight="1" x14ac:dyDescent="0.2">
      <c r="D637" s="2"/>
      <c r="F637" s="2"/>
      <c r="H637" s="2"/>
      <c r="J637" s="2"/>
      <c r="L637" s="2"/>
      <c r="N637" s="2"/>
      <c r="P637" s="2"/>
    </row>
    <row r="638" spans="4:16" ht="11.85" customHeight="1" x14ac:dyDescent="0.2">
      <c r="D638" s="2"/>
      <c r="F638" s="2"/>
      <c r="H638" s="2"/>
      <c r="J638" s="2"/>
      <c r="L638" s="2"/>
      <c r="N638" s="2"/>
      <c r="P638" s="2"/>
    </row>
    <row r="639" spans="4:16" ht="11.85" customHeight="1" x14ac:dyDescent="0.2">
      <c r="D639" s="2"/>
      <c r="F639" s="2"/>
      <c r="H639" s="2"/>
      <c r="J639" s="2"/>
      <c r="L639" s="2"/>
      <c r="N639" s="2"/>
      <c r="P639" s="2"/>
    </row>
    <row r="640" spans="4:16" ht="11.85" customHeight="1" x14ac:dyDescent="0.2">
      <c r="D640" s="2"/>
      <c r="F640" s="2"/>
      <c r="H640" s="2"/>
      <c r="J640" s="2"/>
      <c r="L640" s="2"/>
      <c r="N640" s="2"/>
      <c r="P640" s="2"/>
    </row>
    <row r="641" spans="1:20" ht="11.85" customHeight="1" x14ac:dyDescent="0.2">
      <c r="A641" s="1"/>
      <c r="B641" s="1"/>
      <c r="E641" s="2" t="str">
        <f>$E$24</f>
        <v>CITY OF BRADY</v>
      </c>
    </row>
    <row r="642" spans="1:20" ht="11.85" customHeight="1" x14ac:dyDescent="0.2">
      <c r="E642" s="2" t="str">
        <f>$E$25</f>
        <v>BUDGET REPORT</v>
      </c>
    </row>
    <row r="643" spans="1:20" ht="11.85" customHeight="1" x14ac:dyDescent="0.2">
      <c r="E643" s="2" t="str">
        <f>$E$26</f>
        <v>FISCAL YEAR 2021 - 2022</v>
      </c>
    </row>
    <row r="644" spans="1:20" ht="11.85" customHeight="1" x14ac:dyDescent="0.2">
      <c r="A644" s="3" t="s">
        <v>3</v>
      </c>
    </row>
    <row r="645" spans="1:20" ht="11.85" customHeight="1" x14ac:dyDescent="0.2">
      <c r="A645" s="3" t="s">
        <v>383</v>
      </c>
    </row>
    <row r="646" spans="1:20" ht="11.85" customHeight="1" x14ac:dyDescent="0.2">
      <c r="I646" s="61" t="str">
        <f>+I29</f>
        <v>(----- 2020-2021 ------)</v>
      </c>
      <c r="J646" s="61"/>
      <c r="K646" s="61"/>
      <c r="L646" s="5"/>
      <c r="M646" s="61" t="str">
        <f>$M$29</f>
        <v>2021-2022</v>
      </c>
      <c r="N646" s="61"/>
      <c r="O646" s="61"/>
      <c r="P646" s="61"/>
      <c r="Q646" s="61"/>
    </row>
    <row r="647" spans="1:20" ht="11.85" customHeight="1" x14ac:dyDescent="0.2">
      <c r="C647" s="6" t="str">
        <f>$C$30</f>
        <v>2017-2018</v>
      </c>
      <c r="D647" s="5"/>
      <c r="E647" s="6" t="str">
        <f>$E$30</f>
        <v>2018-2019</v>
      </c>
      <c r="F647" s="5"/>
      <c r="G647" s="6" t="str">
        <f>$G$30</f>
        <v>2019-2020</v>
      </c>
      <c r="H647" s="5"/>
      <c r="I647" s="6" t="s">
        <v>9</v>
      </c>
      <c r="J647" s="5"/>
      <c r="K647" s="7" t="str">
        <f>+$K$30</f>
        <v>PROJECTED</v>
      </c>
      <c r="L647" s="5"/>
      <c r="M647" s="7" t="str">
        <f>$M$30</f>
        <v>2021-2022</v>
      </c>
      <c r="N647" s="5"/>
      <c r="O647" s="7" t="str">
        <f>$O$30</f>
        <v>2021-2022</v>
      </c>
      <c r="P647" s="5"/>
      <c r="Q647" s="7" t="str">
        <f>$Q$30</f>
        <v xml:space="preserve">APPROVED </v>
      </c>
    </row>
    <row r="648" spans="1:20" ht="11.85" customHeight="1" x14ac:dyDescent="0.2">
      <c r="A648" s="8" t="s">
        <v>266</v>
      </c>
      <c r="C648" s="9" t="s">
        <v>12</v>
      </c>
      <c r="D648" s="5"/>
      <c r="E648" s="9" t="s">
        <v>12</v>
      </c>
      <c r="F648" s="5"/>
      <c r="G648" s="9" t="s">
        <v>12</v>
      </c>
      <c r="H648" s="5"/>
      <c r="I648" s="9" t="s">
        <v>13</v>
      </c>
      <c r="J648" s="5"/>
      <c r="K648" s="10" t="s">
        <v>13</v>
      </c>
      <c r="L648" s="5"/>
      <c r="M648" s="10" t="str">
        <f>$M$31</f>
        <v>BASE</v>
      </c>
      <c r="N648" s="5"/>
      <c r="O648" s="10" t="str">
        <f>$O$31</f>
        <v>SUPPLEMENTAL</v>
      </c>
      <c r="P648" s="5"/>
      <c r="Q648" s="10" t="str">
        <f>$Q$31</f>
        <v>BUDGET</v>
      </c>
    </row>
    <row r="649" spans="1:20" ht="11.85" customHeight="1" x14ac:dyDescent="0.2"/>
    <row r="650" spans="1:20" ht="11.85" customHeight="1" x14ac:dyDescent="0.2">
      <c r="A650" s="11" t="s">
        <v>267</v>
      </c>
    </row>
    <row r="651" spans="1:20" ht="11.85" customHeight="1" x14ac:dyDescent="0.2">
      <c r="A651" s="3" t="s">
        <v>384</v>
      </c>
      <c r="C651" s="2">
        <v>162526.51</v>
      </c>
      <c r="D651" s="2"/>
      <c r="E651" s="2">
        <v>161534.44</v>
      </c>
      <c r="F651" s="2"/>
      <c r="G651" s="2">
        <v>165576.29999999999</v>
      </c>
      <c r="H651" s="2"/>
      <c r="I651" s="2">
        <v>188161</v>
      </c>
      <c r="J651" s="2"/>
      <c r="K651" s="4">
        <v>188161</v>
      </c>
      <c r="L651" s="2"/>
      <c r="M651" s="4">
        <v>190092</v>
      </c>
      <c r="N651" s="2"/>
      <c r="O651" s="4">
        <v>20080</v>
      </c>
      <c r="P651" s="2"/>
      <c r="Q651" s="4">
        <f t="shared" ref="Q651:Q658" si="23">M651+O651</f>
        <v>210172</v>
      </c>
      <c r="T651" s="36"/>
    </row>
    <row r="652" spans="1:20" ht="11.85" customHeight="1" x14ac:dyDescent="0.2">
      <c r="A652" s="3" t="s">
        <v>385</v>
      </c>
      <c r="C652" s="2">
        <v>6047.54</v>
      </c>
      <c r="D652" s="2"/>
      <c r="E652" s="2">
        <v>6253.91</v>
      </c>
      <c r="F652" s="2"/>
      <c r="G652" s="2">
        <v>5846.21</v>
      </c>
      <c r="H652" s="2"/>
      <c r="I652" s="2">
        <v>5900</v>
      </c>
      <c r="J652" s="2"/>
      <c r="K652" s="4">
        <v>9900</v>
      </c>
      <c r="L652" s="2"/>
      <c r="M652" s="4">
        <v>7000</v>
      </c>
      <c r="N652" s="2"/>
      <c r="O652" s="4">
        <v>0</v>
      </c>
      <c r="P652" s="2"/>
      <c r="Q652" s="4">
        <f t="shared" si="23"/>
        <v>7000</v>
      </c>
      <c r="T652" s="36"/>
    </row>
    <row r="653" spans="1:20" ht="11.85" customHeight="1" x14ac:dyDescent="0.2">
      <c r="A653" s="3" t="s">
        <v>386</v>
      </c>
      <c r="C653" s="2">
        <v>600</v>
      </c>
      <c r="D653" s="2"/>
      <c r="E653" s="2">
        <v>600</v>
      </c>
      <c r="F653" s="2"/>
      <c r="G653" s="2">
        <v>600</v>
      </c>
      <c r="H653" s="2"/>
      <c r="I653" s="2">
        <v>600</v>
      </c>
      <c r="J653" s="2"/>
      <c r="K653" s="4">
        <v>600</v>
      </c>
      <c r="L653" s="2"/>
      <c r="M653" s="4">
        <v>600</v>
      </c>
      <c r="N653" s="2"/>
      <c r="O653" s="4">
        <v>0</v>
      </c>
      <c r="P653" s="2"/>
      <c r="Q653" s="4">
        <f>M653+O653</f>
        <v>600</v>
      </c>
      <c r="T653" s="36"/>
    </row>
    <row r="654" spans="1:20" ht="11.85" customHeight="1" x14ac:dyDescent="0.2">
      <c r="A654" s="3" t="s">
        <v>387</v>
      </c>
      <c r="C654" s="2">
        <v>66222.38</v>
      </c>
      <c r="D654" s="2"/>
      <c r="E654" s="2">
        <v>62822.68</v>
      </c>
      <c r="F654" s="2"/>
      <c r="G654" s="2">
        <v>65494.27</v>
      </c>
      <c r="H654" s="2"/>
      <c r="I654" s="2">
        <v>77760</v>
      </c>
      <c r="J654" s="2"/>
      <c r="K654" s="4">
        <v>77760</v>
      </c>
      <c r="L654" s="2"/>
      <c r="M654" s="4">
        <v>70992</v>
      </c>
      <c r="N654" s="2"/>
      <c r="O654" s="4">
        <v>11832</v>
      </c>
      <c r="P654" s="2"/>
      <c r="Q654" s="4">
        <f t="shared" si="23"/>
        <v>82824</v>
      </c>
      <c r="T654" s="36"/>
    </row>
    <row r="655" spans="1:20" ht="11.85" customHeight="1" x14ac:dyDescent="0.2">
      <c r="A655" s="3" t="s">
        <v>388</v>
      </c>
      <c r="C655" s="2">
        <v>18342.89</v>
      </c>
      <c r="D655" s="2"/>
      <c r="E655" s="2">
        <v>17873.61</v>
      </c>
      <c r="F655" s="2"/>
      <c r="G655" s="2">
        <v>17597.150000000001</v>
      </c>
      <c r="H655" s="2"/>
      <c r="I655" s="2">
        <v>19318</v>
      </c>
      <c r="J655" s="2"/>
      <c r="K655" s="4">
        <v>19318</v>
      </c>
      <c r="L655" s="2"/>
      <c r="M655" s="4">
        <v>18965</v>
      </c>
      <c r="N655" s="2"/>
      <c r="O655" s="4">
        <v>1932</v>
      </c>
      <c r="P655" s="2"/>
      <c r="Q655" s="4">
        <f t="shared" si="23"/>
        <v>20897</v>
      </c>
      <c r="T655" s="36"/>
    </row>
    <row r="656" spans="1:20" ht="11.85" customHeight="1" x14ac:dyDescent="0.2">
      <c r="A656" s="3" t="s">
        <v>389</v>
      </c>
      <c r="C656" s="2">
        <v>1278.53</v>
      </c>
      <c r="D656" s="2"/>
      <c r="E656" s="2">
        <v>1574.15</v>
      </c>
      <c r="F656" s="2"/>
      <c r="G656" s="2">
        <v>2347.16</v>
      </c>
      <c r="H656" s="2"/>
      <c r="I656" s="2">
        <v>2020</v>
      </c>
      <c r="J656" s="2"/>
      <c r="K656" s="4">
        <v>2020</v>
      </c>
      <c r="L656" s="2"/>
      <c r="M656" s="4">
        <v>3203</v>
      </c>
      <c r="N656" s="2"/>
      <c r="O656" s="4">
        <v>540</v>
      </c>
      <c r="P656" s="2"/>
      <c r="Q656" s="4">
        <f t="shared" si="23"/>
        <v>3743</v>
      </c>
      <c r="T656" s="36"/>
    </row>
    <row r="657" spans="1:21" ht="11.85" customHeight="1" x14ac:dyDescent="0.2">
      <c r="A657" s="3" t="s">
        <v>390</v>
      </c>
      <c r="C657" s="2">
        <v>976.35</v>
      </c>
      <c r="D657" s="2"/>
      <c r="E657" s="2">
        <v>114.31</v>
      </c>
      <c r="F657" s="2"/>
      <c r="G657" s="2">
        <v>868.36</v>
      </c>
      <c r="H657" s="2"/>
      <c r="I657" s="2">
        <v>1080</v>
      </c>
      <c r="J657" s="2"/>
      <c r="K657" s="4">
        <v>1080</v>
      </c>
      <c r="L657" s="2"/>
      <c r="M657" s="4">
        <v>864</v>
      </c>
      <c r="N657" s="2"/>
      <c r="O657" s="4">
        <v>150</v>
      </c>
      <c r="P657" s="2"/>
      <c r="Q657" s="4">
        <f t="shared" si="23"/>
        <v>1014</v>
      </c>
      <c r="T657" s="36"/>
    </row>
    <row r="658" spans="1:21" ht="11.85" customHeight="1" x14ac:dyDescent="0.2">
      <c r="A658" s="3" t="s">
        <v>391</v>
      </c>
      <c r="C658" s="12">
        <v>12971.78</v>
      </c>
      <c r="D658" s="2"/>
      <c r="E658" s="12">
        <v>12934.66</v>
      </c>
      <c r="F658" s="2"/>
      <c r="G658" s="12">
        <v>13205.75</v>
      </c>
      <c r="H658" s="2"/>
      <c r="I658" s="12">
        <v>15183</v>
      </c>
      <c r="J658" s="2"/>
      <c r="K658" s="13">
        <v>15183</v>
      </c>
      <c r="L658" s="2"/>
      <c r="M658" s="13">
        <v>15373</v>
      </c>
      <c r="N658" s="2"/>
      <c r="O658" s="13">
        <v>1566</v>
      </c>
      <c r="P658" s="2"/>
      <c r="Q658" s="13">
        <f t="shared" si="23"/>
        <v>16939</v>
      </c>
      <c r="T658" s="36"/>
    </row>
    <row r="659" spans="1:21" ht="11.85" customHeight="1" x14ac:dyDescent="0.2">
      <c r="A659" s="3" t="s">
        <v>278</v>
      </c>
      <c r="C659" s="2">
        <f>SUM(C651:C658)</f>
        <v>268965.98000000004</v>
      </c>
      <c r="D659" s="2"/>
      <c r="E659" s="2">
        <f>SUM(E651:E658)</f>
        <v>263707.76</v>
      </c>
      <c r="F659" s="2"/>
      <c r="G659" s="2">
        <f>SUM(G651:G658)</f>
        <v>271535.19999999995</v>
      </c>
      <c r="H659" s="2"/>
      <c r="I659" s="2">
        <f>SUM(I651:I658)</f>
        <v>310022</v>
      </c>
      <c r="J659" s="2"/>
      <c r="K659" s="4">
        <f>SUM(K651:K658)</f>
        <v>314022</v>
      </c>
      <c r="L659" s="2"/>
      <c r="M659" s="4">
        <f>SUM(M651:M658)</f>
        <v>307089</v>
      </c>
      <c r="N659" s="2"/>
      <c r="O659" s="4">
        <f>SUM(O651:O658)</f>
        <v>36100</v>
      </c>
      <c r="P659" s="2"/>
      <c r="Q659" s="4">
        <f>SUM(Q651:Q658)</f>
        <v>343189</v>
      </c>
      <c r="R659" s="39"/>
      <c r="U659" s="39"/>
    </row>
    <row r="660" spans="1:21" ht="11.85" customHeight="1" x14ac:dyDescent="0.2">
      <c r="D660" s="2"/>
      <c r="F660" s="2"/>
      <c r="H660" s="2"/>
      <c r="J660" s="2"/>
      <c r="L660" s="2"/>
      <c r="N660" s="2"/>
      <c r="P660" s="2"/>
    </row>
    <row r="661" spans="1:21" ht="11.85" customHeight="1" x14ac:dyDescent="0.2">
      <c r="A661" s="11" t="s">
        <v>279</v>
      </c>
      <c r="D661" s="2"/>
      <c r="F661" s="2"/>
      <c r="H661" s="2"/>
      <c r="J661" s="2"/>
      <c r="L661" s="2"/>
      <c r="N661" s="2"/>
      <c r="P661" s="2"/>
    </row>
    <row r="662" spans="1:21" ht="11.85" customHeight="1" x14ac:dyDescent="0.2">
      <c r="A662" s="3" t="s">
        <v>392</v>
      </c>
      <c r="C662" s="2">
        <v>0</v>
      </c>
      <c r="D662" s="2"/>
      <c r="E662" s="2">
        <v>0</v>
      </c>
      <c r="F662" s="2"/>
      <c r="G662" s="2">
        <v>0</v>
      </c>
      <c r="H662" s="2"/>
      <c r="I662" s="2">
        <v>0</v>
      </c>
      <c r="J662" s="2"/>
      <c r="K662" s="4">
        <v>0</v>
      </c>
      <c r="L662" s="2"/>
      <c r="M662" s="4">
        <v>0</v>
      </c>
      <c r="N662" s="2"/>
      <c r="O662" s="4">
        <v>0</v>
      </c>
      <c r="P662" s="2"/>
      <c r="Q662" s="4">
        <f t="shared" ref="Q662:Q672" si="24">M662+O662</f>
        <v>0</v>
      </c>
      <c r="T662" s="36"/>
    </row>
    <row r="663" spans="1:21" ht="11.85" customHeight="1" x14ac:dyDescent="0.2">
      <c r="A663" s="3" t="s">
        <v>393</v>
      </c>
      <c r="C663" s="2">
        <v>40424.25</v>
      </c>
      <c r="D663" s="2"/>
      <c r="E663" s="2">
        <v>43947.68</v>
      </c>
      <c r="F663" s="2"/>
      <c r="G663" s="2">
        <v>56890.3</v>
      </c>
      <c r="H663" s="2"/>
      <c r="I663" s="2">
        <v>38000</v>
      </c>
      <c r="J663" s="2"/>
      <c r="K663" s="4">
        <v>38000</v>
      </c>
      <c r="L663" s="2"/>
      <c r="M663" s="4">
        <v>45000</v>
      </c>
      <c r="N663" s="2"/>
      <c r="O663" s="4">
        <v>0</v>
      </c>
      <c r="P663" s="2"/>
      <c r="Q663" s="4">
        <f t="shared" si="24"/>
        <v>45000</v>
      </c>
      <c r="T663" s="36"/>
    </row>
    <row r="664" spans="1:21" ht="11.85" customHeight="1" x14ac:dyDescent="0.2">
      <c r="A664" s="3" t="s">
        <v>394</v>
      </c>
      <c r="C664" s="2">
        <v>2198.4</v>
      </c>
      <c r="D664" s="2"/>
      <c r="E664" s="2">
        <v>0</v>
      </c>
      <c r="F664" s="2"/>
      <c r="G664" s="2">
        <v>0</v>
      </c>
      <c r="H664" s="2"/>
      <c r="I664" s="2">
        <v>500</v>
      </c>
      <c r="J664" s="2"/>
      <c r="K664" s="4">
        <v>500</v>
      </c>
      <c r="L664" s="2"/>
      <c r="M664" s="4">
        <v>500</v>
      </c>
      <c r="N664" s="2"/>
      <c r="O664" s="4">
        <v>0</v>
      </c>
      <c r="P664" s="2"/>
      <c r="Q664" s="4">
        <f t="shared" si="24"/>
        <v>500</v>
      </c>
      <c r="T664" s="36"/>
    </row>
    <row r="665" spans="1:21" ht="11.85" customHeight="1" x14ac:dyDescent="0.2">
      <c r="A665" s="3" t="s">
        <v>395</v>
      </c>
      <c r="C665" s="2">
        <v>4491.3900000000003</v>
      </c>
      <c r="D665" s="2"/>
      <c r="E665" s="2">
        <v>4842.45</v>
      </c>
      <c r="F665" s="2"/>
      <c r="G665" s="2">
        <v>5169.6899999999996</v>
      </c>
      <c r="H665" s="2"/>
      <c r="I665" s="2">
        <v>5700</v>
      </c>
      <c r="J665" s="2"/>
      <c r="K665" s="4">
        <v>5700</v>
      </c>
      <c r="L665" s="2"/>
      <c r="M665" s="4">
        <v>6200</v>
      </c>
      <c r="N665" s="2"/>
      <c r="O665" s="4">
        <v>0</v>
      </c>
      <c r="P665" s="2"/>
      <c r="Q665" s="4">
        <f t="shared" si="24"/>
        <v>6200</v>
      </c>
      <c r="R665" s="47"/>
      <c r="T665" s="36"/>
    </row>
    <row r="666" spans="1:21" ht="11.85" customHeight="1" x14ac:dyDescent="0.2">
      <c r="A666" s="3" t="s">
        <v>396</v>
      </c>
      <c r="C666" s="2">
        <v>0</v>
      </c>
      <c r="D666" s="2"/>
      <c r="E666" s="2">
        <v>0</v>
      </c>
      <c r="F666" s="2"/>
      <c r="G666" s="2">
        <v>0</v>
      </c>
      <c r="H666" s="2"/>
      <c r="I666" s="2">
        <v>0</v>
      </c>
      <c r="J666" s="2"/>
      <c r="K666" s="4">
        <v>0</v>
      </c>
      <c r="L666" s="2"/>
      <c r="M666" s="4">
        <v>0</v>
      </c>
      <c r="N666" s="2"/>
      <c r="O666" s="4">
        <v>0</v>
      </c>
      <c r="P666" s="2"/>
      <c r="Q666" s="4">
        <f t="shared" si="24"/>
        <v>0</v>
      </c>
      <c r="T666" s="36"/>
    </row>
    <row r="667" spans="1:21" ht="11.85" hidden="1" customHeight="1" x14ac:dyDescent="0.2">
      <c r="A667" s="3" t="s">
        <v>397</v>
      </c>
      <c r="C667" s="2">
        <v>0</v>
      </c>
      <c r="D667" s="2"/>
      <c r="E667" s="2">
        <v>0</v>
      </c>
      <c r="F667" s="2"/>
      <c r="G667" s="2">
        <v>0</v>
      </c>
      <c r="H667" s="2"/>
      <c r="I667" s="2">
        <v>0</v>
      </c>
      <c r="J667" s="2"/>
      <c r="K667" s="4">
        <v>0</v>
      </c>
      <c r="L667" s="2"/>
      <c r="M667" s="4">
        <v>0</v>
      </c>
      <c r="N667" s="2"/>
      <c r="O667" s="4">
        <v>0</v>
      </c>
      <c r="P667" s="2"/>
      <c r="Q667" s="4">
        <f t="shared" si="24"/>
        <v>0</v>
      </c>
      <c r="T667" s="36"/>
    </row>
    <row r="668" spans="1:21" ht="11.85" customHeight="1" x14ac:dyDescent="0.2">
      <c r="A668" s="3" t="s">
        <v>398</v>
      </c>
      <c r="C668" s="2">
        <v>0</v>
      </c>
      <c r="D668" s="2"/>
      <c r="E668" s="2">
        <v>50</v>
      </c>
      <c r="F668" s="2"/>
      <c r="G668" s="2">
        <v>0</v>
      </c>
      <c r="H668" s="2"/>
      <c r="I668" s="2">
        <v>500</v>
      </c>
      <c r="J668" s="2"/>
      <c r="K668" s="4">
        <v>500</v>
      </c>
      <c r="L668" s="2"/>
      <c r="M668" s="4">
        <v>500</v>
      </c>
      <c r="N668" s="2"/>
      <c r="O668" s="4">
        <v>0</v>
      </c>
      <c r="P668" s="2"/>
      <c r="Q668" s="4">
        <f t="shared" si="24"/>
        <v>500</v>
      </c>
      <c r="T668" s="36"/>
    </row>
    <row r="669" spans="1:21" ht="11.85" customHeight="1" x14ac:dyDescent="0.2">
      <c r="A669" s="3" t="s">
        <v>399</v>
      </c>
      <c r="C669" s="2">
        <v>0</v>
      </c>
      <c r="D669" s="2"/>
      <c r="E669" s="2">
        <v>3560.3</v>
      </c>
      <c r="F669" s="2"/>
      <c r="G669" s="2">
        <v>2973</v>
      </c>
      <c r="H669" s="2"/>
      <c r="I669" s="2">
        <v>11000</v>
      </c>
      <c r="J669" s="2"/>
      <c r="K669" s="4">
        <v>9000</v>
      </c>
      <c r="L669" s="2"/>
      <c r="M669" s="4">
        <v>11000</v>
      </c>
      <c r="N669" s="2"/>
      <c r="O669" s="4">
        <v>0</v>
      </c>
      <c r="P669" s="2"/>
      <c r="Q669" s="4">
        <f t="shared" si="24"/>
        <v>11000</v>
      </c>
      <c r="T669" s="36"/>
    </row>
    <row r="670" spans="1:21" ht="11.85" customHeight="1" x14ac:dyDescent="0.2">
      <c r="A670" s="3" t="s">
        <v>400</v>
      </c>
      <c r="C670" s="2">
        <v>0</v>
      </c>
      <c r="D670" s="2"/>
      <c r="E670" s="2">
        <v>0</v>
      </c>
      <c r="F670" s="2"/>
      <c r="G670" s="2">
        <v>100</v>
      </c>
      <c r="H670" s="2"/>
      <c r="I670" s="2">
        <v>0</v>
      </c>
      <c r="J670" s="2"/>
      <c r="K670" s="4">
        <v>0</v>
      </c>
      <c r="L670" s="2"/>
      <c r="M670" s="4">
        <v>0</v>
      </c>
      <c r="N670" s="2"/>
      <c r="O670" s="4">
        <v>0</v>
      </c>
      <c r="P670" s="2"/>
      <c r="Q670" s="4">
        <f t="shared" si="24"/>
        <v>0</v>
      </c>
      <c r="T670" s="36"/>
    </row>
    <row r="671" spans="1:21" ht="11.85" customHeight="1" x14ac:dyDescent="0.2">
      <c r="A671" s="3" t="s">
        <v>401</v>
      </c>
      <c r="C671" s="2">
        <v>1290.51</v>
      </c>
      <c r="D671" s="2"/>
      <c r="E671" s="2">
        <v>0</v>
      </c>
      <c r="F671" s="2"/>
      <c r="G671" s="2">
        <v>108</v>
      </c>
      <c r="H671" s="2"/>
      <c r="I671" s="2">
        <v>1600</v>
      </c>
      <c r="J671" s="2"/>
      <c r="K671" s="4">
        <v>1600</v>
      </c>
      <c r="L671" s="2"/>
      <c r="M671" s="4">
        <v>1600</v>
      </c>
      <c r="N671" s="2"/>
      <c r="O671" s="4">
        <v>0</v>
      </c>
      <c r="P671" s="2"/>
      <c r="Q671" s="4">
        <f t="shared" si="24"/>
        <v>1600</v>
      </c>
      <c r="T671" s="36"/>
    </row>
    <row r="672" spans="1:21" ht="11.85" customHeight="1" x14ac:dyDescent="0.2">
      <c r="A672" s="3" t="s">
        <v>402</v>
      </c>
      <c r="C672" s="12">
        <v>0</v>
      </c>
      <c r="D672" s="2"/>
      <c r="E672" s="12">
        <v>826.33</v>
      </c>
      <c r="F672" s="2"/>
      <c r="G672" s="12">
        <v>36</v>
      </c>
      <c r="H672" s="2"/>
      <c r="I672" s="12">
        <v>200</v>
      </c>
      <c r="J672" s="2"/>
      <c r="K672" s="13">
        <v>200</v>
      </c>
      <c r="L672" s="2"/>
      <c r="M672" s="13">
        <v>200</v>
      </c>
      <c r="N672" s="2"/>
      <c r="O672" s="13">
        <v>0</v>
      </c>
      <c r="P672" s="2"/>
      <c r="Q672" s="13">
        <f t="shared" si="24"/>
        <v>200</v>
      </c>
      <c r="T672" s="36"/>
    </row>
    <row r="673" spans="1:20" ht="11.85" customHeight="1" x14ac:dyDescent="0.2">
      <c r="A673" s="3" t="s">
        <v>297</v>
      </c>
      <c r="C673" s="2">
        <f>SUM(C662:C672)</f>
        <v>48404.55</v>
      </c>
      <c r="D673" s="2"/>
      <c r="E673" s="2">
        <f>SUM(E662:E672)</f>
        <v>53226.76</v>
      </c>
      <c r="F673" s="2"/>
      <c r="G673" s="2">
        <f>SUM(G662:G672)</f>
        <v>65276.990000000005</v>
      </c>
      <c r="H673" s="2"/>
      <c r="I673" s="2">
        <f>SUM(I662:I672)</f>
        <v>57500</v>
      </c>
      <c r="J673" s="2"/>
      <c r="K673" s="4">
        <f>SUM(K662:K672)</f>
        <v>55500</v>
      </c>
      <c r="L673" s="2"/>
      <c r="M673" s="4">
        <f>SUM(M662:M672)</f>
        <v>65000</v>
      </c>
      <c r="N673" s="2"/>
      <c r="O673" s="4">
        <f>SUM(O662:O672)</f>
        <v>0</v>
      </c>
      <c r="P673" s="2"/>
      <c r="Q673" s="4">
        <f>SUM(Q662:Q672)</f>
        <v>65000</v>
      </c>
    </row>
    <row r="674" spans="1:20" ht="11.85" customHeight="1" x14ac:dyDescent="0.2"/>
    <row r="675" spans="1:20" ht="11.85" customHeight="1" x14ac:dyDescent="0.2">
      <c r="A675" s="11" t="s">
        <v>298</v>
      </c>
    </row>
    <row r="676" spans="1:20" ht="11.85" customHeight="1" x14ac:dyDescent="0.2">
      <c r="A676" s="3" t="s">
        <v>403</v>
      </c>
      <c r="C676" s="2">
        <v>355.44</v>
      </c>
      <c r="D676" s="2"/>
      <c r="E676" s="2">
        <v>41.65</v>
      </c>
      <c r="F676" s="2"/>
      <c r="G676" s="2">
        <v>140</v>
      </c>
      <c r="H676" s="2"/>
      <c r="I676" s="2">
        <v>500</v>
      </c>
      <c r="J676" s="2"/>
      <c r="K676" s="4">
        <v>500</v>
      </c>
      <c r="L676" s="2"/>
      <c r="M676" s="4">
        <v>500</v>
      </c>
      <c r="N676" s="2"/>
      <c r="O676" s="4">
        <v>0</v>
      </c>
      <c r="P676" s="2"/>
      <c r="Q676" s="4">
        <f t="shared" ref="Q676:Q693" si="25">M676+O676</f>
        <v>500</v>
      </c>
      <c r="T676" s="36"/>
    </row>
    <row r="677" spans="1:20" ht="11.85" customHeight="1" x14ac:dyDescent="0.2">
      <c r="A677" s="3" t="s">
        <v>404</v>
      </c>
      <c r="C677" s="2">
        <v>0</v>
      </c>
      <c r="D677" s="2"/>
      <c r="E677" s="2">
        <v>0</v>
      </c>
      <c r="F677" s="2"/>
      <c r="G677" s="2">
        <v>0</v>
      </c>
      <c r="H677" s="2"/>
      <c r="I677" s="2">
        <v>0</v>
      </c>
      <c r="J677" s="2"/>
      <c r="K677" s="4">
        <v>0</v>
      </c>
      <c r="L677" s="2"/>
      <c r="M677" s="4">
        <v>0</v>
      </c>
      <c r="N677" s="2"/>
      <c r="O677" s="4">
        <v>0</v>
      </c>
      <c r="P677" s="2"/>
      <c r="Q677" s="4">
        <f t="shared" si="25"/>
        <v>0</v>
      </c>
      <c r="T677" s="36"/>
    </row>
    <row r="678" spans="1:20" ht="11.85" customHeight="1" x14ac:dyDescent="0.2">
      <c r="A678" s="3" t="s">
        <v>405</v>
      </c>
      <c r="C678" s="2">
        <v>7565.42</v>
      </c>
      <c r="D678" s="2"/>
      <c r="E678" s="2">
        <v>9650.56</v>
      </c>
      <c r="F678" s="2"/>
      <c r="G678" s="2">
        <v>8089.93</v>
      </c>
      <c r="H678" s="2"/>
      <c r="I678" s="2">
        <v>10500</v>
      </c>
      <c r="J678" s="2"/>
      <c r="K678" s="4">
        <v>10500</v>
      </c>
      <c r="L678" s="2"/>
      <c r="M678" s="4">
        <v>10500</v>
      </c>
      <c r="N678" s="2"/>
      <c r="O678" s="4">
        <v>0</v>
      </c>
      <c r="P678" s="2"/>
      <c r="Q678" s="4">
        <f t="shared" si="25"/>
        <v>10500</v>
      </c>
      <c r="T678" s="36"/>
    </row>
    <row r="679" spans="1:20" ht="11.85" customHeight="1" x14ac:dyDescent="0.2">
      <c r="A679" s="3" t="s">
        <v>406</v>
      </c>
      <c r="C679" s="2">
        <v>10730.63</v>
      </c>
      <c r="D679" s="2"/>
      <c r="E679" s="2">
        <v>12018.97</v>
      </c>
      <c r="F679" s="2"/>
      <c r="G679" s="2">
        <v>10528.63</v>
      </c>
      <c r="H679" s="2"/>
      <c r="I679" s="2">
        <v>12000</v>
      </c>
      <c r="J679" s="2"/>
      <c r="K679" s="4">
        <v>12000</v>
      </c>
      <c r="L679" s="2"/>
      <c r="M679" s="4">
        <v>12000</v>
      </c>
      <c r="N679" s="2"/>
      <c r="O679" s="4">
        <v>0</v>
      </c>
      <c r="P679" s="2"/>
      <c r="Q679" s="4">
        <f t="shared" si="25"/>
        <v>12000</v>
      </c>
      <c r="T679" s="36"/>
    </row>
    <row r="680" spans="1:20" ht="11.85" customHeight="1" x14ac:dyDescent="0.2">
      <c r="A680" s="3" t="s">
        <v>407</v>
      </c>
      <c r="C680" s="2">
        <v>3539.08</v>
      </c>
      <c r="D680" s="2"/>
      <c r="E680" s="2">
        <v>3175.33</v>
      </c>
      <c r="F680" s="2"/>
      <c r="G680" s="2">
        <v>3802.28</v>
      </c>
      <c r="H680" s="2"/>
      <c r="I680" s="2">
        <v>5000</v>
      </c>
      <c r="J680" s="2"/>
      <c r="K680" s="4">
        <v>4825</v>
      </c>
      <c r="L680" s="2"/>
      <c r="M680" s="4">
        <v>5000</v>
      </c>
      <c r="N680" s="2"/>
      <c r="O680" s="4">
        <v>0</v>
      </c>
      <c r="P680" s="2"/>
      <c r="Q680" s="4">
        <f t="shared" si="25"/>
        <v>5000</v>
      </c>
      <c r="T680" s="36"/>
    </row>
    <row r="681" spans="1:20" ht="11.85" customHeight="1" x14ac:dyDescent="0.2">
      <c r="A681" s="3" t="s">
        <v>408</v>
      </c>
      <c r="C681" s="2">
        <v>0</v>
      </c>
      <c r="D681" s="2"/>
      <c r="E681" s="2">
        <v>0</v>
      </c>
      <c r="F681" s="2"/>
      <c r="G681" s="2">
        <v>0</v>
      </c>
      <c r="H681" s="2"/>
      <c r="I681" s="2">
        <v>0</v>
      </c>
      <c r="J681" s="2"/>
      <c r="K681" s="4">
        <v>0</v>
      </c>
      <c r="L681" s="2"/>
      <c r="M681" s="4">
        <v>0</v>
      </c>
      <c r="N681" s="2"/>
      <c r="O681" s="4">
        <v>0</v>
      </c>
      <c r="P681" s="2"/>
      <c r="Q681" s="4">
        <f t="shared" si="25"/>
        <v>0</v>
      </c>
      <c r="T681" s="36"/>
    </row>
    <row r="682" spans="1:20" ht="11.85" customHeight="1" x14ac:dyDescent="0.2">
      <c r="A682" s="3" t="s">
        <v>409</v>
      </c>
      <c r="C682" s="2">
        <v>53.24</v>
      </c>
      <c r="D682" s="2"/>
      <c r="E682" s="2">
        <v>244.13</v>
      </c>
      <c r="F682" s="2"/>
      <c r="G682" s="2">
        <v>1162.1600000000001</v>
      </c>
      <c r="H682" s="2"/>
      <c r="I682" s="2">
        <v>3000</v>
      </c>
      <c r="J682" s="2"/>
      <c r="K682" s="4">
        <v>3000</v>
      </c>
      <c r="L682" s="2"/>
      <c r="M682" s="4">
        <v>3000</v>
      </c>
      <c r="N682" s="2"/>
      <c r="O682" s="4">
        <v>0</v>
      </c>
      <c r="P682" s="2"/>
      <c r="Q682" s="4">
        <f t="shared" si="25"/>
        <v>3000</v>
      </c>
      <c r="T682" s="36"/>
    </row>
    <row r="683" spans="1:20" ht="11.85" customHeight="1" x14ac:dyDescent="0.2">
      <c r="A683" s="3" t="s">
        <v>410</v>
      </c>
      <c r="C683" s="2">
        <v>0</v>
      </c>
      <c r="D683" s="2"/>
      <c r="E683" s="2">
        <v>0</v>
      </c>
      <c r="F683" s="2"/>
      <c r="G683" s="2">
        <v>0</v>
      </c>
      <c r="H683" s="2"/>
      <c r="I683" s="2">
        <v>100</v>
      </c>
      <c r="J683" s="2"/>
      <c r="K683" s="4">
        <v>100</v>
      </c>
      <c r="L683" s="2"/>
      <c r="M683" s="4">
        <v>100</v>
      </c>
      <c r="N683" s="2"/>
      <c r="O683" s="4">
        <v>0</v>
      </c>
      <c r="P683" s="2"/>
      <c r="Q683" s="4">
        <f t="shared" si="25"/>
        <v>100</v>
      </c>
      <c r="T683" s="36"/>
    </row>
    <row r="684" spans="1:20" ht="11.85" customHeight="1" x14ac:dyDescent="0.2">
      <c r="A684" s="3" t="s">
        <v>411</v>
      </c>
      <c r="C684" s="2">
        <v>0</v>
      </c>
      <c r="D684" s="2"/>
      <c r="E684" s="2">
        <v>0</v>
      </c>
      <c r="F684" s="2"/>
      <c r="G684" s="2">
        <v>3459.81</v>
      </c>
      <c r="H684" s="2"/>
      <c r="I684" s="2">
        <v>7000</v>
      </c>
      <c r="J684" s="2"/>
      <c r="K684" s="4">
        <v>5000</v>
      </c>
      <c r="L684" s="2"/>
      <c r="M684" s="4">
        <v>7000</v>
      </c>
      <c r="N684" s="2"/>
      <c r="O684" s="4">
        <v>0</v>
      </c>
      <c r="P684" s="2"/>
      <c r="Q684" s="4">
        <f t="shared" si="25"/>
        <v>7000</v>
      </c>
      <c r="T684" s="36"/>
    </row>
    <row r="685" spans="1:20" ht="11.85" customHeight="1" x14ac:dyDescent="0.2">
      <c r="A685" s="3" t="s">
        <v>412</v>
      </c>
      <c r="C685" s="2">
        <v>8382.57</v>
      </c>
      <c r="D685" s="2"/>
      <c r="E685" s="2">
        <v>9904.94</v>
      </c>
      <c r="F685" s="2"/>
      <c r="G685" s="2">
        <v>9979.82</v>
      </c>
      <c r="H685" s="2"/>
      <c r="I685" s="2">
        <v>10000</v>
      </c>
      <c r="J685" s="2"/>
      <c r="K685" s="4">
        <v>10000</v>
      </c>
      <c r="L685" s="2"/>
      <c r="M685" s="4">
        <v>10000</v>
      </c>
      <c r="N685" s="2"/>
      <c r="O685" s="4">
        <v>0</v>
      </c>
      <c r="P685" s="2"/>
      <c r="Q685" s="4">
        <f t="shared" si="25"/>
        <v>10000</v>
      </c>
      <c r="T685" s="36"/>
    </row>
    <row r="686" spans="1:20" ht="11.85" customHeight="1" x14ac:dyDescent="0.2">
      <c r="A686" s="3" t="s">
        <v>413</v>
      </c>
      <c r="C686" s="2">
        <v>8827.42</v>
      </c>
      <c r="D686" s="2"/>
      <c r="E686" s="2">
        <v>17337.21</v>
      </c>
      <c r="F686" s="2"/>
      <c r="G686" s="2">
        <v>20893.080000000002</v>
      </c>
      <c r="H686" s="2"/>
      <c r="I686" s="2">
        <v>23000</v>
      </c>
      <c r="J686" s="2"/>
      <c r="K686" s="4">
        <v>23000</v>
      </c>
      <c r="L686" s="2"/>
      <c r="M686" s="4">
        <v>23000</v>
      </c>
      <c r="N686" s="2"/>
      <c r="O686" s="4">
        <v>0</v>
      </c>
      <c r="P686" s="2"/>
      <c r="Q686" s="4">
        <f t="shared" si="25"/>
        <v>23000</v>
      </c>
      <c r="T686" s="36"/>
    </row>
    <row r="687" spans="1:20" ht="11.85" customHeight="1" x14ac:dyDescent="0.2">
      <c r="A687" s="3" t="s">
        <v>414</v>
      </c>
      <c r="C687" s="2">
        <v>4177.79</v>
      </c>
      <c r="D687" s="2"/>
      <c r="E687" s="2">
        <v>3595.33</v>
      </c>
      <c r="F687" s="2"/>
      <c r="G687" s="2">
        <v>3003.95</v>
      </c>
      <c r="H687" s="2"/>
      <c r="I687" s="2">
        <v>4500</v>
      </c>
      <c r="J687" s="2"/>
      <c r="K687" s="4">
        <v>4500</v>
      </c>
      <c r="L687" s="2"/>
      <c r="M687" s="4">
        <v>4500</v>
      </c>
      <c r="N687" s="2"/>
      <c r="O687" s="4">
        <v>0</v>
      </c>
      <c r="P687" s="2"/>
      <c r="Q687" s="4">
        <f t="shared" si="25"/>
        <v>4500</v>
      </c>
      <c r="T687" s="36"/>
    </row>
    <row r="688" spans="1:20" ht="11.85" customHeight="1" x14ac:dyDescent="0.2">
      <c r="A688" s="3" t="s">
        <v>415</v>
      </c>
      <c r="C688" s="2">
        <v>218.47</v>
      </c>
      <c r="D688" s="2"/>
      <c r="E688" s="2">
        <v>634.53</v>
      </c>
      <c r="F688" s="2"/>
      <c r="G688" s="2">
        <v>233.62</v>
      </c>
      <c r="H688" s="2"/>
      <c r="I688" s="2">
        <v>250</v>
      </c>
      <c r="J688" s="2"/>
      <c r="K688" s="4">
        <v>250</v>
      </c>
      <c r="L688" s="2"/>
      <c r="M688" s="4">
        <v>250</v>
      </c>
      <c r="N688" s="2"/>
      <c r="O688" s="4">
        <v>0</v>
      </c>
      <c r="P688" s="2"/>
      <c r="Q688" s="4">
        <f t="shared" si="25"/>
        <v>250</v>
      </c>
      <c r="T688" s="36"/>
    </row>
    <row r="689" spans="1:21" ht="11.85" customHeight="1" x14ac:dyDescent="0.2">
      <c r="A689" s="3" t="s">
        <v>416</v>
      </c>
      <c r="C689" s="2">
        <v>1397.85</v>
      </c>
      <c r="D689" s="2"/>
      <c r="E689" s="2">
        <v>1600.38</v>
      </c>
      <c r="F689" s="2"/>
      <c r="G689" s="2">
        <v>2573.1</v>
      </c>
      <c r="H689" s="2"/>
      <c r="I689" s="2">
        <v>6000</v>
      </c>
      <c r="J689" s="2"/>
      <c r="K689" s="4">
        <v>6000</v>
      </c>
      <c r="L689" s="2"/>
      <c r="M689" s="4">
        <v>6000</v>
      </c>
      <c r="N689" s="2"/>
      <c r="O689" s="4">
        <v>0</v>
      </c>
      <c r="P689" s="2"/>
      <c r="Q689" s="4">
        <f t="shared" si="25"/>
        <v>6000</v>
      </c>
      <c r="T689" s="36"/>
    </row>
    <row r="690" spans="1:21" ht="11.85" customHeight="1" x14ac:dyDescent="0.2">
      <c r="A690" s="3" t="s">
        <v>417</v>
      </c>
      <c r="C690" s="2">
        <v>2252.94</v>
      </c>
      <c r="D690" s="2"/>
      <c r="E690" s="2">
        <v>2401.67</v>
      </c>
      <c r="F690" s="2"/>
      <c r="G690" s="2">
        <v>2515.88</v>
      </c>
      <c r="H690" s="2"/>
      <c r="I690" s="2">
        <v>3600</v>
      </c>
      <c r="J690" s="2"/>
      <c r="K690" s="4">
        <v>3600</v>
      </c>
      <c r="L690" s="2"/>
      <c r="M690" s="4">
        <v>3600</v>
      </c>
      <c r="N690" s="2"/>
      <c r="O690" s="4">
        <v>0</v>
      </c>
      <c r="P690" s="2"/>
      <c r="Q690" s="4">
        <f t="shared" si="25"/>
        <v>3600</v>
      </c>
      <c r="T690" s="36"/>
    </row>
    <row r="691" spans="1:21" ht="11.85" customHeight="1" x14ac:dyDescent="0.2">
      <c r="A691" s="3" t="s">
        <v>418</v>
      </c>
      <c r="C691" s="2">
        <v>0</v>
      </c>
      <c r="D691" s="2"/>
      <c r="E691" s="2">
        <v>0</v>
      </c>
      <c r="F691" s="2"/>
      <c r="G691" s="2">
        <v>0</v>
      </c>
      <c r="H691" s="2"/>
      <c r="I691" s="2">
        <v>0</v>
      </c>
      <c r="J691" s="2"/>
      <c r="K691" s="4">
        <v>0</v>
      </c>
      <c r="L691" s="2"/>
      <c r="M691" s="4">
        <v>0</v>
      </c>
      <c r="N691" s="2"/>
      <c r="O691" s="4">
        <v>0</v>
      </c>
      <c r="P691" s="2"/>
      <c r="Q691" s="4">
        <f t="shared" si="25"/>
        <v>0</v>
      </c>
      <c r="T691" s="36"/>
    </row>
    <row r="692" spans="1:21" ht="11.85" customHeight="1" x14ac:dyDescent="0.2">
      <c r="A692" s="3" t="s">
        <v>419</v>
      </c>
      <c r="C692" s="2">
        <v>369.12</v>
      </c>
      <c r="D692" s="2"/>
      <c r="E692" s="2">
        <v>198.96</v>
      </c>
      <c r="F692" s="2"/>
      <c r="G692" s="2">
        <v>0.99</v>
      </c>
      <c r="H692" s="2"/>
      <c r="I692" s="2">
        <v>500</v>
      </c>
      <c r="J692" s="2"/>
      <c r="K692" s="4">
        <v>500</v>
      </c>
      <c r="L692" s="2"/>
      <c r="M692" s="4">
        <v>1300</v>
      </c>
      <c r="N692" s="2"/>
      <c r="O692" s="4">
        <v>0</v>
      </c>
      <c r="P692" s="2"/>
      <c r="Q692" s="4">
        <f t="shared" si="25"/>
        <v>1300</v>
      </c>
      <c r="T692" s="36"/>
    </row>
    <row r="693" spans="1:21" ht="11.85" customHeight="1" x14ac:dyDescent="0.2">
      <c r="A693" s="3" t="s">
        <v>420</v>
      </c>
      <c r="C693" s="12">
        <v>4413.4799999999996</v>
      </c>
      <c r="D693" s="2"/>
      <c r="E693" s="12">
        <v>4583.6400000000003</v>
      </c>
      <c r="F693" s="2"/>
      <c r="G693" s="12">
        <v>2787</v>
      </c>
      <c r="H693" s="2"/>
      <c r="I693" s="12">
        <v>3000</v>
      </c>
      <c r="J693" s="2"/>
      <c r="K693" s="13">
        <v>3000</v>
      </c>
      <c r="L693" s="2"/>
      <c r="M693" s="13">
        <v>11000</v>
      </c>
      <c r="N693" s="2"/>
      <c r="O693" s="13">
        <v>0</v>
      </c>
      <c r="P693" s="2"/>
      <c r="Q693" s="13">
        <f t="shared" si="25"/>
        <v>11000</v>
      </c>
      <c r="T693" s="36"/>
    </row>
    <row r="694" spans="1:21" ht="11.85" customHeight="1" x14ac:dyDescent="0.2">
      <c r="A694" s="3" t="s">
        <v>320</v>
      </c>
      <c r="C694" s="2">
        <f>SUM(C676:C686)+SUM(C687:C693)</f>
        <v>52283.450000000004</v>
      </c>
      <c r="D694" s="2"/>
      <c r="E694" s="2">
        <f>SUM(E676:E686)+SUM(E687:E693)</f>
        <v>65387.3</v>
      </c>
      <c r="F694" s="2"/>
      <c r="G694" s="2">
        <f>SUM(G676:G686)+SUM(G687:G693)</f>
        <v>69170.25</v>
      </c>
      <c r="H694" s="2"/>
      <c r="I694" s="2">
        <f>SUM(I676:I686)+SUM(I687:I693)</f>
        <v>88950</v>
      </c>
      <c r="J694" s="2"/>
      <c r="K694" s="4">
        <f>SUM(K676:K686)+SUM(K687:K693)</f>
        <v>86775</v>
      </c>
      <c r="L694" s="2"/>
      <c r="M694" s="4">
        <f>SUM(M676:M686)+SUM(M687:M693)</f>
        <v>97750</v>
      </c>
      <c r="N694" s="2"/>
      <c r="O694" s="4">
        <f>SUM(O676:O686)+SUM(O687:O693)</f>
        <v>0</v>
      </c>
      <c r="P694" s="2"/>
      <c r="Q694" s="4">
        <f>SUM(Q676:Q686)+SUM(Q687:Q693)</f>
        <v>97750</v>
      </c>
      <c r="R694" s="39"/>
      <c r="U694" s="39"/>
    </row>
    <row r="695" spans="1:21" ht="11.85" customHeight="1" x14ac:dyDescent="0.2">
      <c r="D695" s="2"/>
      <c r="F695" s="2"/>
      <c r="H695" s="2"/>
      <c r="J695" s="2"/>
      <c r="L695" s="2"/>
      <c r="N695" s="2"/>
      <c r="P695" s="2"/>
    </row>
    <row r="696" spans="1:21" ht="11.85" customHeight="1" x14ac:dyDescent="0.2">
      <c r="A696" s="3" t="s">
        <v>421</v>
      </c>
      <c r="C696" s="2">
        <v>0</v>
      </c>
      <c r="D696" s="2"/>
      <c r="E696" s="2">
        <v>0</v>
      </c>
      <c r="F696" s="2"/>
      <c r="G696" s="2">
        <v>0</v>
      </c>
      <c r="H696" s="2"/>
      <c r="I696" s="2">
        <v>0</v>
      </c>
      <c r="J696" s="2"/>
      <c r="K696" s="4">
        <v>0</v>
      </c>
      <c r="L696" s="2"/>
      <c r="M696" s="4">
        <v>0</v>
      </c>
      <c r="N696" s="2"/>
      <c r="O696" s="4">
        <v>0</v>
      </c>
      <c r="P696" s="2"/>
      <c r="Q696" s="4">
        <f>M696+O696</f>
        <v>0</v>
      </c>
      <c r="T696" s="36"/>
    </row>
    <row r="697" spans="1:21" ht="11.85" customHeight="1" x14ac:dyDescent="0.2">
      <c r="A697" s="3" t="s">
        <v>422</v>
      </c>
      <c r="C697" s="12">
        <v>0</v>
      </c>
      <c r="D697" s="2"/>
      <c r="E697" s="12">
        <v>14929.39</v>
      </c>
      <c r="F697" s="2"/>
      <c r="G697" s="12">
        <v>12459</v>
      </c>
      <c r="H697" s="2"/>
      <c r="I697" s="12">
        <v>25000</v>
      </c>
      <c r="J697" s="2"/>
      <c r="K697" s="13">
        <v>25175</v>
      </c>
      <c r="L697" s="2"/>
      <c r="M697" s="13">
        <v>46000</v>
      </c>
      <c r="N697" s="2"/>
      <c r="O697" s="13">
        <v>0</v>
      </c>
      <c r="P697" s="2"/>
      <c r="Q697" s="13">
        <f>M697+O697</f>
        <v>46000</v>
      </c>
      <c r="T697" s="36"/>
    </row>
    <row r="698" spans="1:21" ht="11.85" customHeight="1" x14ac:dyDescent="0.2">
      <c r="A698" s="3" t="s">
        <v>323</v>
      </c>
      <c r="C698" s="2">
        <f>SUM(C696:C697)</f>
        <v>0</v>
      </c>
      <c r="D698" s="2"/>
      <c r="E698" s="2">
        <f>SUM(E696:E697)</f>
        <v>14929.39</v>
      </c>
      <c r="F698" s="2"/>
      <c r="G698" s="2">
        <f>SUM(G696:G697)</f>
        <v>12459</v>
      </c>
      <c r="H698" s="2"/>
      <c r="I698" s="2">
        <f>SUM(I696:I697)</f>
        <v>25000</v>
      </c>
      <c r="J698" s="2"/>
      <c r="K698" s="4">
        <f>SUM(K696:K697)</f>
        <v>25175</v>
      </c>
      <c r="L698" s="2"/>
      <c r="M698" s="4">
        <f>SUM(M696:M697)</f>
        <v>46000</v>
      </c>
      <c r="N698" s="2"/>
      <c r="O698" s="4">
        <f>SUM(O696:O697)</f>
        <v>0</v>
      </c>
      <c r="P698" s="2"/>
      <c r="Q698" s="4">
        <f>SUM(Q696:Q697)</f>
        <v>46000</v>
      </c>
    </row>
    <row r="699" spans="1:21" ht="11.85" customHeight="1" x14ac:dyDescent="0.2">
      <c r="D699" s="2"/>
      <c r="F699" s="2"/>
      <c r="H699" s="2"/>
      <c r="J699" s="2"/>
      <c r="L699" s="2"/>
      <c r="N699" s="2"/>
      <c r="P699" s="2"/>
    </row>
    <row r="700" spans="1:21" ht="11.85" customHeight="1" x14ac:dyDescent="0.2">
      <c r="A700" s="11" t="s">
        <v>324</v>
      </c>
      <c r="D700" s="2"/>
      <c r="F700" s="2"/>
      <c r="H700" s="2"/>
      <c r="J700" s="2"/>
      <c r="L700" s="2"/>
      <c r="N700" s="2"/>
      <c r="P700" s="2"/>
    </row>
    <row r="701" spans="1:21" ht="11.85" customHeight="1" x14ac:dyDescent="0.2">
      <c r="A701" s="3" t="s">
        <v>423</v>
      </c>
      <c r="C701" s="12">
        <v>0</v>
      </c>
      <c r="D701" s="2"/>
      <c r="E701" s="12">
        <v>0</v>
      </c>
      <c r="F701" s="2"/>
      <c r="G701" s="12">
        <v>0</v>
      </c>
      <c r="H701" s="2"/>
      <c r="I701" s="12">
        <v>0</v>
      </c>
      <c r="J701" s="2"/>
      <c r="K701" s="13">
        <v>0</v>
      </c>
      <c r="L701" s="2"/>
      <c r="M701" s="13">
        <v>0</v>
      </c>
      <c r="N701" s="2"/>
      <c r="O701" s="13">
        <v>0</v>
      </c>
      <c r="P701" s="2"/>
      <c r="Q701" s="13">
        <f>M701+O701</f>
        <v>0</v>
      </c>
      <c r="T701" s="36"/>
    </row>
    <row r="702" spans="1:21" ht="11.85" customHeight="1" x14ac:dyDescent="0.2">
      <c r="A702" s="3" t="s">
        <v>328</v>
      </c>
      <c r="C702" s="2">
        <f>SUM(C701)</f>
        <v>0</v>
      </c>
      <c r="D702" s="2"/>
      <c r="E702" s="2">
        <f>SUM(E701)</f>
        <v>0</v>
      </c>
      <c r="F702" s="2"/>
      <c r="G702" s="2">
        <f>SUM(G701)</f>
        <v>0</v>
      </c>
      <c r="H702" s="2"/>
      <c r="I702" s="2">
        <f>SUM(I701)</f>
        <v>0</v>
      </c>
      <c r="J702" s="2"/>
      <c r="K702" s="4">
        <f>SUM(K701)</f>
        <v>0</v>
      </c>
      <c r="L702" s="2"/>
      <c r="M702" s="4">
        <f>SUM(M701)</f>
        <v>0</v>
      </c>
      <c r="N702" s="2"/>
      <c r="O702" s="4">
        <f>SUM(O701)</f>
        <v>0</v>
      </c>
      <c r="P702" s="2"/>
      <c r="Q702" s="4">
        <f>SUM(Q701)</f>
        <v>0</v>
      </c>
    </row>
    <row r="703" spans="1:21" ht="11.85" customHeight="1" x14ac:dyDescent="0.2">
      <c r="A703" s="3" t="s">
        <v>424</v>
      </c>
      <c r="C703" s="2">
        <f>C659+C673+C694+C698+C702</f>
        <v>369653.98000000004</v>
      </c>
      <c r="D703" s="2"/>
      <c r="E703" s="2">
        <f>E659+E673+E694+E698+E702</f>
        <v>397251.21</v>
      </c>
      <c r="F703" s="2"/>
      <c r="G703" s="2">
        <f>G659+G673+G694+G698+G702</f>
        <v>418441.43999999994</v>
      </c>
      <c r="H703" s="2"/>
      <c r="I703" s="2">
        <f>I659+I673+I694+I698+I702</f>
        <v>481472</v>
      </c>
      <c r="J703" s="2"/>
      <c r="K703" s="4">
        <f>K659+K673+K694+K698+K702</f>
        <v>481472</v>
      </c>
      <c r="L703" s="2"/>
      <c r="M703" s="4">
        <f>M659+M673+M694+M698+M702</f>
        <v>515839</v>
      </c>
      <c r="N703" s="2"/>
      <c r="O703" s="4">
        <f>O659+O673+O694+O698+O702</f>
        <v>36100</v>
      </c>
      <c r="P703" s="2"/>
      <c r="Q703" s="4">
        <f>Q659+Q673+Q694+Q698+Q702</f>
        <v>551939</v>
      </c>
      <c r="T703" s="36"/>
      <c r="U703" s="39"/>
    </row>
    <row r="704" spans="1:21" ht="11.85" customHeight="1" x14ac:dyDescent="0.2">
      <c r="A704" s="1"/>
      <c r="B704" s="1"/>
      <c r="E704" s="2" t="str">
        <f>$E$24</f>
        <v>CITY OF BRADY</v>
      </c>
    </row>
    <row r="705" spans="1:21" ht="11.85" customHeight="1" x14ac:dyDescent="0.2">
      <c r="E705" s="2" t="str">
        <f>$E$25</f>
        <v>BUDGET REPORT</v>
      </c>
    </row>
    <row r="706" spans="1:21" ht="11.85" customHeight="1" x14ac:dyDescent="0.2">
      <c r="E706" s="2" t="str">
        <f>$E$26</f>
        <v>FISCAL YEAR 2021 - 2022</v>
      </c>
    </row>
    <row r="707" spans="1:21" ht="11.85" customHeight="1" x14ac:dyDescent="0.2"/>
    <row r="708" spans="1:21" ht="11.85" customHeight="1" x14ac:dyDescent="0.2">
      <c r="A708" s="3" t="s">
        <v>3</v>
      </c>
    </row>
    <row r="709" spans="1:21" ht="11.85" customHeight="1" x14ac:dyDescent="0.2">
      <c r="A709" s="3" t="s">
        <v>425</v>
      </c>
    </row>
    <row r="710" spans="1:21" ht="11.85" customHeight="1" x14ac:dyDescent="0.2">
      <c r="I710" s="61" t="str">
        <f>$I$29</f>
        <v>(----- 2020-2021 ------)</v>
      </c>
      <c r="J710" s="61"/>
      <c r="K710" s="61"/>
      <c r="L710" s="5"/>
      <c r="M710" s="61" t="str">
        <f>$M$29</f>
        <v>2021-2022</v>
      </c>
      <c r="N710" s="61"/>
      <c r="O710" s="61"/>
      <c r="P710" s="61"/>
      <c r="Q710" s="61"/>
    </row>
    <row r="711" spans="1:21" ht="11.85" customHeight="1" x14ac:dyDescent="0.2">
      <c r="C711" s="6" t="str">
        <f>$C$30</f>
        <v>2017-2018</v>
      </c>
      <c r="D711" s="5"/>
      <c r="E711" s="6" t="str">
        <f>$E$30</f>
        <v>2018-2019</v>
      </c>
      <c r="F711" s="5"/>
      <c r="G711" s="6" t="str">
        <f>$G$30</f>
        <v>2019-2020</v>
      </c>
      <c r="H711" s="5"/>
      <c r="I711" s="6" t="s">
        <v>9</v>
      </c>
      <c r="J711" s="5"/>
      <c r="K711" s="7" t="str">
        <f>+$K$30</f>
        <v>PROJECTED</v>
      </c>
      <c r="L711" s="5"/>
      <c r="M711" s="7" t="str">
        <f>$M$30</f>
        <v>2021-2022</v>
      </c>
      <c r="N711" s="5"/>
      <c r="O711" s="7" t="str">
        <f>$O$30</f>
        <v>2021-2022</v>
      </c>
      <c r="P711" s="5"/>
      <c r="Q711" s="7" t="str">
        <f>$Q$30</f>
        <v xml:space="preserve">APPROVED </v>
      </c>
    </row>
    <row r="712" spans="1:21" ht="11.85" customHeight="1" x14ac:dyDescent="0.2">
      <c r="A712" s="8" t="s">
        <v>266</v>
      </c>
      <c r="C712" s="9" t="s">
        <v>12</v>
      </c>
      <c r="D712" s="5"/>
      <c r="E712" s="9" t="s">
        <v>12</v>
      </c>
      <c r="F712" s="5"/>
      <c r="G712" s="9" t="s">
        <v>12</v>
      </c>
      <c r="H712" s="5"/>
      <c r="I712" s="9" t="s">
        <v>13</v>
      </c>
      <c r="J712" s="5"/>
      <c r="K712" s="10" t="s">
        <v>13</v>
      </c>
      <c r="L712" s="5"/>
      <c r="M712" s="10" t="str">
        <f>$M$31</f>
        <v>BASE</v>
      </c>
      <c r="N712" s="5"/>
      <c r="O712" s="10" t="str">
        <f>$O$31</f>
        <v>SUPPLEMENTAL</v>
      </c>
      <c r="P712" s="5"/>
      <c r="Q712" s="10" t="str">
        <f>$Q$31</f>
        <v>BUDGET</v>
      </c>
    </row>
    <row r="713" spans="1:21" ht="11.85" customHeight="1" x14ac:dyDescent="0.2"/>
    <row r="714" spans="1:21" ht="11.45" customHeight="1" x14ac:dyDescent="0.2">
      <c r="A714" s="11" t="s">
        <v>267</v>
      </c>
    </row>
    <row r="715" spans="1:21" ht="11.85" customHeight="1" x14ac:dyDescent="0.2">
      <c r="A715" s="3" t="s">
        <v>426</v>
      </c>
      <c r="C715" s="2">
        <v>4370</v>
      </c>
      <c r="D715" s="2"/>
      <c r="E715" s="2">
        <v>3270</v>
      </c>
      <c r="F715" s="2"/>
      <c r="G715" s="2">
        <v>3120</v>
      </c>
      <c r="H715" s="2"/>
      <c r="I715" s="2">
        <v>3120</v>
      </c>
      <c r="J715" s="2"/>
      <c r="K715" s="4">
        <v>3120</v>
      </c>
      <c r="L715" s="2"/>
      <c r="M715" s="4">
        <v>3120</v>
      </c>
      <c r="N715" s="2"/>
      <c r="O715" s="4">
        <v>0</v>
      </c>
      <c r="P715" s="2"/>
      <c r="Q715" s="4">
        <f t="shared" ref="Q715:Q720" si="26">M715+O715</f>
        <v>3120</v>
      </c>
      <c r="T715" s="36"/>
    </row>
    <row r="716" spans="1:21" ht="11.85" customHeight="1" x14ac:dyDescent="0.2">
      <c r="A716" s="3" t="s">
        <v>427</v>
      </c>
      <c r="C716" s="2">
        <v>91.7</v>
      </c>
      <c r="D716" s="2"/>
      <c r="E716" s="2">
        <v>0</v>
      </c>
      <c r="F716" s="2"/>
      <c r="G716" s="2">
        <v>0</v>
      </c>
      <c r="H716" s="2"/>
      <c r="I716" s="2">
        <v>0</v>
      </c>
      <c r="J716" s="2"/>
      <c r="K716" s="4">
        <v>0</v>
      </c>
      <c r="L716" s="2"/>
      <c r="M716" s="4">
        <v>0</v>
      </c>
      <c r="N716" s="2"/>
      <c r="O716" s="4">
        <v>0</v>
      </c>
      <c r="P716" s="2"/>
      <c r="Q716" s="4">
        <f t="shared" si="26"/>
        <v>0</v>
      </c>
      <c r="T716" s="36"/>
    </row>
    <row r="717" spans="1:21" ht="11.85" customHeight="1" x14ac:dyDescent="0.2">
      <c r="A717" s="3" t="s">
        <v>428</v>
      </c>
      <c r="C717" s="2">
        <v>31.49</v>
      </c>
      <c r="D717" s="2"/>
      <c r="E717" s="2">
        <v>0</v>
      </c>
      <c r="F717" s="2"/>
      <c r="G717" s="2">
        <v>0</v>
      </c>
      <c r="H717" s="2"/>
      <c r="I717" s="2">
        <v>0</v>
      </c>
      <c r="J717" s="2"/>
      <c r="K717" s="4">
        <v>0</v>
      </c>
      <c r="L717" s="2"/>
      <c r="M717" s="4">
        <v>0</v>
      </c>
      <c r="N717" s="2"/>
      <c r="O717" s="4">
        <v>0</v>
      </c>
      <c r="P717" s="2"/>
      <c r="Q717" s="4">
        <f t="shared" si="26"/>
        <v>0</v>
      </c>
      <c r="T717" s="36"/>
    </row>
    <row r="718" spans="1:21" ht="11.85" customHeight="1" x14ac:dyDescent="0.2">
      <c r="A718" s="3" t="s">
        <v>429</v>
      </c>
      <c r="C718" s="2">
        <v>11.03</v>
      </c>
      <c r="D718" s="2"/>
      <c r="E718" s="2">
        <v>6.67</v>
      </c>
      <c r="F718" s="2"/>
      <c r="G718" s="2">
        <v>6.86</v>
      </c>
      <c r="H718" s="2"/>
      <c r="I718" s="2">
        <v>7</v>
      </c>
      <c r="J718" s="2"/>
      <c r="K718" s="4">
        <v>7</v>
      </c>
      <c r="L718" s="2"/>
      <c r="M718" s="4">
        <v>7</v>
      </c>
      <c r="N718" s="2"/>
      <c r="O718" s="4">
        <v>0</v>
      </c>
      <c r="P718" s="2"/>
      <c r="Q718" s="4">
        <f t="shared" si="26"/>
        <v>7</v>
      </c>
      <c r="T718" s="36"/>
    </row>
    <row r="719" spans="1:21" ht="11.85" customHeight="1" x14ac:dyDescent="0.2">
      <c r="A719" s="3" t="s">
        <v>430</v>
      </c>
      <c r="C719" s="2">
        <v>0</v>
      </c>
      <c r="D719" s="2"/>
      <c r="E719" s="2">
        <v>0</v>
      </c>
      <c r="F719" s="2"/>
      <c r="G719" s="2">
        <v>0</v>
      </c>
      <c r="H719" s="2"/>
      <c r="I719" s="2">
        <v>0</v>
      </c>
      <c r="J719" s="2"/>
      <c r="K719" s="4">
        <v>0</v>
      </c>
      <c r="L719" s="2"/>
      <c r="M719" s="4">
        <v>0</v>
      </c>
      <c r="N719" s="2"/>
      <c r="O719" s="4">
        <v>0</v>
      </c>
      <c r="P719" s="2"/>
      <c r="Q719" s="4">
        <f t="shared" si="26"/>
        <v>0</v>
      </c>
      <c r="T719" s="36"/>
    </row>
    <row r="720" spans="1:21" ht="11.85" customHeight="1" x14ac:dyDescent="0.2">
      <c r="A720" s="3" t="s">
        <v>431</v>
      </c>
      <c r="C720" s="12">
        <v>356.91</v>
      </c>
      <c r="D720" s="2"/>
      <c r="E720" s="12">
        <v>250.4</v>
      </c>
      <c r="F720" s="2"/>
      <c r="G720" s="12">
        <v>238.92</v>
      </c>
      <c r="H720" s="2"/>
      <c r="I720" s="12">
        <v>243</v>
      </c>
      <c r="J720" s="2"/>
      <c r="K720" s="13">
        <v>243</v>
      </c>
      <c r="L720" s="2"/>
      <c r="M720" s="13">
        <v>243</v>
      </c>
      <c r="N720" s="2"/>
      <c r="O720" s="13">
        <v>0</v>
      </c>
      <c r="P720" s="2"/>
      <c r="Q720" s="13">
        <f t="shared" si="26"/>
        <v>243</v>
      </c>
      <c r="T720" s="36"/>
      <c r="U720" s="39"/>
    </row>
    <row r="721" spans="1:20" ht="11.85" customHeight="1" x14ac:dyDescent="0.2">
      <c r="A721" s="3" t="s">
        <v>278</v>
      </c>
      <c r="C721" s="2">
        <f>SUM(C715:C720)</f>
        <v>4861.1299999999992</v>
      </c>
      <c r="D721" s="2"/>
      <c r="E721" s="2">
        <f>SUM(E715:E720)</f>
        <v>3527.07</v>
      </c>
      <c r="F721" s="2"/>
      <c r="G721" s="2">
        <f>SUM(G715:G720)</f>
        <v>3365.78</v>
      </c>
      <c r="H721" s="2"/>
      <c r="I721" s="2">
        <f>SUM(I715:I720)</f>
        <v>3370</v>
      </c>
      <c r="J721" s="2"/>
      <c r="K721" s="4">
        <f>SUM(K715:K720)</f>
        <v>3370</v>
      </c>
      <c r="L721" s="2"/>
      <c r="M721" s="4">
        <f>SUM(M715:M720)</f>
        <v>3370</v>
      </c>
      <c r="N721" s="2"/>
      <c r="O721" s="4">
        <f>SUM(O715:O720)</f>
        <v>0</v>
      </c>
      <c r="P721" s="2"/>
      <c r="Q721" s="4">
        <f>SUM(Q715:Q720)</f>
        <v>3370</v>
      </c>
    </row>
    <row r="722" spans="1:20" ht="11.85" customHeight="1" x14ac:dyDescent="0.2"/>
    <row r="723" spans="1:20" ht="11.85" customHeight="1" x14ac:dyDescent="0.2">
      <c r="A723" s="11" t="s">
        <v>279</v>
      </c>
    </row>
    <row r="724" spans="1:20" ht="11.85" customHeight="1" x14ac:dyDescent="0.2">
      <c r="A724" s="3" t="s">
        <v>432</v>
      </c>
      <c r="C724" s="2">
        <v>1688.4</v>
      </c>
      <c r="D724" s="2"/>
      <c r="E724" s="2">
        <v>1663</v>
      </c>
      <c r="F724" s="2"/>
      <c r="G724" s="2">
        <v>1759.4</v>
      </c>
      <c r="H724" s="2"/>
      <c r="I724" s="2">
        <v>1800</v>
      </c>
      <c r="J724" s="2"/>
      <c r="K724" s="4">
        <v>1800</v>
      </c>
      <c r="L724" s="2"/>
      <c r="M724" s="4">
        <v>1800</v>
      </c>
      <c r="N724" s="2"/>
      <c r="O724" s="4">
        <v>0</v>
      </c>
      <c r="P724" s="2"/>
      <c r="Q724" s="4">
        <f t="shared" ref="Q724:Q731" si="27">M724+O724</f>
        <v>1800</v>
      </c>
      <c r="T724" s="36"/>
    </row>
    <row r="725" spans="1:20" ht="11.85" hidden="1" customHeight="1" x14ac:dyDescent="0.2">
      <c r="A725" s="3" t="s">
        <v>433</v>
      </c>
      <c r="C725" s="2">
        <v>0</v>
      </c>
      <c r="D725" s="2"/>
      <c r="E725" s="2">
        <v>0</v>
      </c>
      <c r="F725" s="2"/>
      <c r="G725" s="2">
        <v>0</v>
      </c>
      <c r="H725" s="2"/>
      <c r="I725" s="2">
        <v>0</v>
      </c>
      <c r="J725" s="2"/>
      <c r="K725" s="4">
        <v>0</v>
      </c>
      <c r="L725" s="2"/>
      <c r="M725" s="4">
        <v>0</v>
      </c>
      <c r="N725" s="2"/>
      <c r="O725" s="4">
        <v>0</v>
      </c>
      <c r="P725" s="2"/>
      <c r="Q725" s="4">
        <f t="shared" si="27"/>
        <v>0</v>
      </c>
      <c r="T725" s="36"/>
    </row>
    <row r="726" spans="1:20" ht="11.85" hidden="1" customHeight="1" x14ac:dyDescent="0.2">
      <c r="A726" s="3" t="s">
        <v>434</v>
      </c>
      <c r="C726" s="2">
        <v>0</v>
      </c>
      <c r="D726" s="2"/>
      <c r="E726" s="2">
        <v>0</v>
      </c>
      <c r="F726" s="2"/>
      <c r="G726" s="2">
        <v>0</v>
      </c>
      <c r="H726" s="2"/>
      <c r="I726" s="2">
        <v>0</v>
      </c>
      <c r="J726" s="2"/>
      <c r="K726" s="4">
        <v>0</v>
      </c>
      <c r="L726" s="2"/>
      <c r="M726" s="4">
        <v>0</v>
      </c>
      <c r="N726" s="2"/>
      <c r="O726" s="4">
        <v>0</v>
      </c>
      <c r="P726" s="2"/>
      <c r="Q726" s="4">
        <f t="shared" si="27"/>
        <v>0</v>
      </c>
      <c r="T726" s="36"/>
    </row>
    <row r="727" spans="1:20" ht="11.85" hidden="1" customHeight="1" x14ac:dyDescent="0.2">
      <c r="A727" s="3" t="s">
        <v>435</v>
      </c>
      <c r="C727" s="2">
        <v>0</v>
      </c>
      <c r="D727" s="2"/>
      <c r="E727" s="2">
        <v>0</v>
      </c>
      <c r="F727" s="2"/>
      <c r="G727" s="2">
        <v>0</v>
      </c>
      <c r="H727" s="2"/>
      <c r="I727" s="2">
        <v>0</v>
      </c>
      <c r="J727" s="2"/>
      <c r="K727" s="4">
        <v>0</v>
      </c>
      <c r="L727" s="2"/>
      <c r="M727" s="4">
        <v>0</v>
      </c>
      <c r="N727" s="2"/>
      <c r="O727" s="4">
        <v>0</v>
      </c>
      <c r="P727" s="2"/>
      <c r="Q727" s="4">
        <f t="shared" si="27"/>
        <v>0</v>
      </c>
      <c r="T727" s="36"/>
    </row>
    <row r="728" spans="1:20" ht="11.85" hidden="1" customHeight="1" x14ac:dyDescent="0.2">
      <c r="A728" s="3" t="s">
        <v>436</v>
      </c>
      <c r="C728" s="2">
        <v>0</v>
      </c>
      <c r="D728" s="2"/>
      <c r="E728" s="2">
        <v>0</v>
      </c>
      <c r="F728" s="2"/>
      <c r="G728" s="2">
        <v>0</v>
      </c>
      <c r="H728" s="2"/>
      <c r="I728" s="2">
        <v>0</v>
      </c>
      <c r="J728" s="2"/>
      <c r="K728" s="4">
        <v>0</v>
      </c>
      <c r="L728" s="2"/>
      <c r="M728" s="4">
        <v>0</v>
      </c>
      <c r="N728" s="2"/>
      <c r="O728" s="4">
        <v>0</v>
      </c>
      <c r="P728" s="2"/>
      <c r="Q728" s="4">
        <f t="shared" si="27"/>
        <v>0</v>
      </c>
      <c r="T728" s="36"/>
    </row>
    <row r="729" spans="1:20" ht="11.85" customHeight="1" x14ac:dyDescent="0.2">
      <c r="A729" s="3" t="s">
        <v>437</v>
      </c>
      <c r="C729" s="2">
        <v>24663.26</v>
      </c>
      <c r="D729" s="2"/>
      <c r="E729" s="2">
        <v>44635.57</v>
      </c>
      <c r="F729" s="2"/>
      <c r="G729" s="2">
        <v>20680.89</v>
      </c>
      <c r="H729" s="2"/>
      <c r="I729" s="2">
        <v>31200</v>
      </c>
      <c r="J729" s="2"/>
      <c r="K729" s="4">
        <v>31200</v>
      </c>
      <c r="L729" s="2"/>
      <c r="M729" s="4">
        <v>31200</v>
      </c>
      <c r="N729" s="2"/>
      <c r="O729" s="4">
        <v>0</v>
      </c>
      <c r="P729" s="2"/>
      <c r="Q729" s="4">
        <f t="shared" si="27"/>
        <v>31200</v>
      </c>
      <c r="T729" s="36"/>
    </row>
    <row r="730" spans="1:20" ht="11.85" customHeight="1" x14ac:dyDescent="0.2">
      <c r="A730" s="3" t="s">
        <v>438</v>
      </c>
      <c r="C730" s="12">
        <v>0</v>
      </c>
      <c r="D730" s="2"/>
      <c r="E730" s="12">
        <v>0</v>
      </c>
      <c r="F730" s="2"/>
      <c r="G730" s="12">
        <v>0</v>
      </c>
      <c r="H730" s="2"/>
      <c r="I730" s="12">
        <v>550</v>
      </c>
      <c r="J730" s="2"/>
      <c r="K730" s="13">
        <v>550</v>
      </c>
      <c r="L730" s="2"/>
      <c r="M730" s="13">
        <v>550</v>
      </c>
      <c r="N730" s="2"/>
      <c r="O730" s="13">
        <v>0</v>
      </c>
      <c r="P730" s="2"/>
      <c r="Q730" s="13">
        <f t="shared" si="27"/>
        <v>550</v>
      </c>
      <c r="T730" s="36"/>
    </row>
    <row r="731" spans="1:20" ht="11.85" hidden="1" customHeight="1" x14ac:dyDescent="0.2">
      <c r="A731" s="3" t="s">
        <v>439</v>
      </c>
      <c r="C731" s="12">
        <v>0</v>
      </c>
      <c r="D731" s="2"/>
      <c r="E731" s="12">
        <v>0</v>
      </c>
      <c r="F731" s="2"/>
      <c r="G731" s="12">
        <v>0</v>
      </c>
      <c r="H731" s="2"/>
      <c r="I731" s="12">
        <v>0</v>
      </c>
      <c r="J731" s="2"/>
      <c r="K731" s="13">
        <v>0</v>
      </c>
      <c r="L731" s="2"/>
      <c r="M731" s="13">
        <v>0</v>
      </c>
      <c r="N731" s="2"/>
      <c r="O731" s="13">
        <v>0</v>
      </c>
      <c r="P731" s="2"/>
      <c r="Q731" s="13">
        <f t="shared" si="27"/>
        <v>0</v>
      </c>
      <c r="T731" s="36"/>
    </row>
    <row r="732" spans="1:20" ht="11.85" customHeight="1" x14ac:dyDescent="0.2">
      <c r="A732" s="3" t="s">
        <v>297</v>
      </c>
      <c r="C732" s="2">
        <f>SUM(C724:C731)</f>
        <v>26351.66</v>
      </c>
      <c r="D732" s="2"/>
      <c r="E732" s="2">
        <f>SUM(E724:E731)</f>
        <v>46298.57</v>
      </c>
      <c r="F732" s="2"/>
      <c r="G732" s="2">
        <f>SUM(G724:G731)</f>
        <v>22440.29</v>
      </c>
      <c r="H732" s="2"/>
      <c r="I732" s="2">
        <f>SUM(I724:I731)</f>
        <v>33550</v>
      </c>
      <c r="J732" s="2"/>
      <c r="K732" s="4">
        <f>SUM(K724:K731)</f>
        <v>33550</v>
      </c>
      <c r="L732" s="2"/>
      <c r="M732" s="4">
        <f>SUM(M724:M731)</f>
        <v>33550</v>
      </c>
      <c r="N732" s="2"/>
      <c r="O732" s="4">
        <f>SUM(O724:O731)</f>
        <v>0</v>
      </c>
      <c r="P732" s="2"/>
      <c r="Q732" s="4">
        <f>SUM(Q724:Q731)</f>
        <v>33550</v>
      </c>
      <c r="T732" s="38"/>
    </row>
    <row r="733" spans="1:20" ht="11.85" customHeight="1" x14ac:dyDescent="0.2">
      <c r="D733" s="2"/>
      <c r="F733" s="2"/>
      <c r="H733" s="2"/>
      <c r="J733" s="2"/>
      <c r="L733" s="2"/>
      <c r="N733" s="2"/>
      <c r="P733" s="2"/>
    </row>
    <row r="734" spans="1:20" ht="11.85" customHeight="1" x14ac:dyDescent="0.2">
      <c r="A734" s="11" t="s">
        <v>298</v>
      </c>
      <c r="D734" s="2"/>
      <c r="F734" s="2"/>
      <c r="H734" s="2"/>
      <c r="J734" s="2"/>
      <c r="L734" s="2"/>
      <c r="N734" s="2"/>
      <c r="P734" s="2"/>
    </row>
    <row r="735" spans="1:20" ht="11.85" customHeight="1" x14ac:dyDescent="0.2">
      <c r="A735" s="3" t="s">
        <v>440</v>
      </c>
      <c r="C735" s="2">
        <v>4272.8100000000004</v>
      </c>
      <c r="D735" s="2"/>
      <c r="E735" s="2">
        <v>3801.97</v>
      </c>
      <c r="F735" s="2"/>
      <c r="G735" s="2">
        <v>2596.36</v>
      </c>
      <c r="H735" s="2"/>
      <c r="I735" s="2">
        <v>4000</v>
      </c>
      <c r="J735" s="2"/>
      <c r="K735" s="4">
        <v>4000</v>
      </c>
      <c r="L735" s="2"/>
      <c r="M735" s="4">
        <v>4000</v>
      </c>
      <c r="N735" s="2"/>
      <c r="O735" s="4">
        <v>0</v>
      </c>
      <c r="P735" s="2"/>
      <c r="Q735" s="4">
        <f t="shared" ref="Q735:Q741" si="28">M735+O735</f>
        <v>4000</v>
      </c>
      <c r="T735" s="36"/>
    </row>
    <row r="736" spans="1:20" ht="11.85" customHeight="1" x14ac:dyDescent="0.2">
      <c r="A736" s="3" t="s">
        <v>441</v>
      </c>
      <c r="C736" s="2">
        <v>3644.27</v>
      </c>
      <c r="D736" s="2"/>
      <c r="E736" s="2">
        <v>1220</v>
      </c>
      <c r="F736" s="2"/>
      <c r="G736" s="2">
        <v>491.84</v>
      </c>
      <c r="H736" s="2"/>
      <c r="I736" s="2">
        <v>3000</v>
      </c>
      <c r="J736" s="2"/>
      <c r="K736" s="4">
        <v>3000</v>
      </c>
      <c r="L736" s="2"/>
      <c r="M736" s="4">
        <v>3000</v>
      </c>
      <c r="N736" s="2"/>
      <c r="O736" s="4">
        <v>0</v>
      </c>
      <c r="P736" s="2"/>
      <c r="Q736" s="4">
        <f t="shared" si="28"/>
        <v>3000</v>
      </c>
      <c r="T736" s="36"/>
    </row>
    <row r="737" spans="1:20" ht="11.85" customHeight="1" x14ac:dyDescent="0.2">
      <c r="A737" s="3" t="s">
        <v>442</v>
      </c>
      <c r="C737" s="2">
        <v>935.66</v>
      </c>
      <c r="D737" s="2"/>
      <c r="E737" s="2">
        <v>1044.75</v>
      </c>
      <c r="F737" s="2"/>
      <c r="G737" s="2">
        <v>448.56</v>
      </c>
      <c r="H737" s="2"/>
      <c r="I737" s="2">
        <v>1500</v>
      </c>
      <c r="J737" s="2"/>
      <c r="K737" s="4">
        <v>1500</v>
      </c>
      <c r="L737" s="2"/>
      <c r="M737" s="4">
        <v>1500</v>
      </c>
      <c r="N737" s="2"/>
      <c r="O737" s="4">
        <v>0</v>
      </c>
      <c r="P737" s="2"/>
      <c r="Q737" s="4">
        <f t="shared" si="28"/>
        <v>1500</v>
      </c>
      <c r="T737" s="36"/>
    </row>
    <row r="738" spans="1:20" ht="11.85" hidden="1" customHeight="1" x14ac:dyDescent="0.2">
      <c r="A738" s="3" t="s">
        <v>443</v>
      </c>
      <c r="C738" s="2">
        <v>0</v>
      </c>
      <c r="D738" s="2"/>
      <c r="E738" s="2">
        <v>0</v>
      </c>
      <c r="F738" s="2"/>
      <c r="G738" s="2">
        <v>0</v>
      </c>
      <c r="H738" s="2"/>
      <c r="I738" s="2">
        <v>0</v>
      </c>
      <c r="J738" s="2"/>
      <c r="K738" s="4">
        <v>0</v>
      </c>
      <c r="L738" s="2"/>
      <c r="M738" s="4">
        <v>0</v>
      </c>
      <c r="N738" s="2"/>
      <c r="O738" s="4">
        <v>0</v>
      </c>
      <c r="P738" s="2"/>
      <c r="Q738" s="4">
        <f t="shared" si="28"/>
        <v>0</v>
      </c>
      <c r="T738" s="36"/>
    </row>
    <row r="739" spans="1:20" ht="11.85" customHeight="1" x14ac:dyDescent="0.2">
      <c r="A739" s="3" t="s">
        <v>444</v>
      </c>
      <c r="C739" s="2">
        <v>0</v>
      </c>
      <c r="D739" s="2"/>
      <c r="E739" s="2">
        <v>488.09</v>
      </c>
      <c r="F739" s="2"/>
      <c r="G739" s="2">
        <v>2160</v>
      </c>
      <c r="H739" s="2"/>
      <c r="I739" s="2">
        <v>2200</v>
      </c>
      <c r="J739" s="2"/>
      <c r="K739" s="4">
        <v>2200</v>
      </c>
      <c r="L739" s="2"/>
      <c r="M739" s="4">
        <v>2200</v>
      </c>
      <c r="N739" s="2"/>
      <c r="O739" s="4">
        <v>0</v>
      </c>
      <c r="P739" s="2"/>
      <c r="Q739" s="4">
        <f t="shared" si="28"/>
        <v>2200</v>
      </c>
      <c r="T739" s="36"/>
    </row>
    <row r="740" spans="1:20" ht="11.85" hidden="1" customHeight="1" x14ac:dyDescent="0.2">
      <c r="A740" s="3" t="s">
        <v>445</v>
      </c>
      <c r="C740" s="2">
        <v>0</v>
      </c>
      <c r="D740" s="2"/>
      <c r="E740" s="2">
        <v>0</v>
      </c>
      <c r="F740" s="2"/>
      <c r="G740" s="2">
        <v>0</v>
      </c>
      <c r="H740" s="2"/>
      <c r="I740" s="2">
        <v>0</v>
      </c>
      <c r="J740" s="2"/>
      <c r="K740" s="4">
        <v>0</v>
      </c>
      <c r="L740" s="2"/>
      <c r="M740" s="4">
        <v>0</v>
      </c>
      <c r="N740" s="2"/>
      <c r="O740" s="4">
        <v>0</v>
      </c>
      <c r="P740" s="2"/>
      <c r="Q740" s="4">
        <f t="shared" si="28"/>
        <v>0</v>
      </c>
      <c r="T740" s="36"/>
    </row>
    <row r="741" spans="1:20" ht="11.85" customHeight="1" x14ac:dyDescent="0.2">
      <c r="A741" s="3" t="s">
        <v>446</v>
      </c>
      <c r="C741" s="12">
        <v>7214.19</v>
      </c>
      <c r="D741" s="2"/>
      <c r="E741" s="12">
        <v>1293.48</v>
      </c>
      <c r="F741" s="2"/>
      <c r="G741" s="12">
        <v>58.5</v>
      </c>
      <c r="H741" s="2"/>
      <c r="I741" s="12">
        <v>12000</v>
      </c>
      <c r="J741" s="2"/>
      <c r="K741" s="13">
        <v>22000</v>
      </c>
      <c r="L741" s="2"/>
      <c r="M741" s="13">
        <v>2000</v>
      </c>
      <c r="N741" s="2"/>
      <c r="O741" s="13">
        <v>0</v>
      </c>
      <c r="P741" s="2"/>
      <c r="Q741" s="13">
        <f t="shared" si="28"/>
        <v>2000</v>
      </c>
      <c r="T741" s="36"/>
    </row>
    <row r="742" spans="1:20" ht="11.85" customHeight="1" x14ac:dyDescent="0.2">
      <c r="A742" s="3" t="s">
        <v>320</v>
      </c>
      <c r="C742" s="2">
        <f>SUM(C735:C741)</f>
        <v>16066.93</v>
      </c>
      <c r="D742" s="2"/>
      <c r="E742" s="2">
        <f>SUM(E735:E741)</f>
        <v>7848.2899999999991</v>
      </c>
      <c r="F742" s="2"/>
      <c r="G742" s="2">
        <f>SUM(G735:G741)</f>
        <v>5755.26</v>
      </c>
      <c r="H742" s="2"/>
      <c r="I742" s="2">
        <f>SUM(I735:I741)</f>
        <v>22700</v>
      </c>
      <c r="J742" s="2"/>
      <c r="K742" s="4">
        <f>SUM(K735:K741)</f>
        <v>32700</v>
      </c>
      <c r="L742" s="2"/>
      <c r="M742" s="4">
        <f>SUM(M735:M741)</f>
        <v>12700</v>
      </c>
      <c r="N742" s="2"/>
      <c r="O742" s="4">
        <f>SUM(O735:O741)</f>
        <v>0</v>
      </c>
      <c r="P742" s="2"/>
      <c r="Q742" s="4">
        <f>SUM(Q735:Q741)</f>
        <v>12700</v>
      </c>
      <c r="T742" s="38"/>
    </row>
    <row r="743" spans="1:20" ht="11.85" customHeight="1" x14ac:dyDescent="0.2">
      <c r="D743" s="2"/>
      <c r="F743" s="2"/>
      <c r="H743" s="2"/>
      <c r="J743" s="2"/>
      <c r="L743" s="2"/>
      <c r="N743" s="2"/>
      <c r="P743" s="2"/>
    </row>
    <row r="744" spans="1:20" ht="11.85" customHeight="1" x14ac:dyDescent="0.2">
      <c r="A744" s="3" t="s">
        <v>447</v>
      </c>
      <c r="C744" s="2">
        <f>C721+C732+C742</f>
        <v>47279.72</v>
      </c>
      <c r="D744" s="2"/>
      <c r="E744" s="2">
        <f>E721+E732+E742</f>
        <v>57673.93</v>
      </c>
      <c r="F744" s="2"/>
      <c r="G744" s="2">
        <f>G721+G732+G742</f>
        <v>31561.33</v>
      </c>
      <c r="H744" s="2"/>
      <c r="I744" s="2">
        <f>I721+I732+I742</f>
        <v>59620</v>
      </c>
      <c r="J744" s="2"/>
      <c r="K744" s="4">
        <f>K721+K732+K742</f>
        <v>69620</v>
      </c>
      <c r="L744" s="2"/>
      <c r="M744" s="4">
        <f>M721+M732+M742</f>
        <v>49620</v>
      </c>
      <c r="N744" s="2"/>
      <c r="O744" s="4">
        <f>O721+O732+O742</f>
        <v>0</v>
      </c>
      <c r="P744" s="2"/>
      <c r="Q744" s="4">
        <f>Q721+Q732+Q742</f>
        <v>49620</v>
      </c>
      <c r="T744" s="36"/>
    </row>
    <row r="745" spans="1:20" ht="11.85" customHeight="1" x14ac:dyDescent="0.2">
      <c r="D745" s="2"/>
      <c r="F745" s="2"/>
      <c r="H745" s="2"/>
      <c r="J745" s="2"/>
      <c r="L745" s="2"/>
      <c r="N745" s="2"/>
      <c r="P745" s="2"/>
    </row>
    <row r="746" spans="1:20" ht="11.85" customHeight="1" x14ac:dyDescent="0.2">
      <c r="D746" s="2"/>
      <c r="F746" s="2"/>
      <c r="H746" s="2"/>
      <c r="J746" s="2"/>
      <c r="L746" s="2"/>
      <c r="N746" s="2"/>
      <c r="P746" s="2"/>
    </row>
    <row r="747" spans="1:20" ht="11.85" customHeight="1" x14ac:dyDescent="0.2">
      <c r="D747" s="2"/>
      <c r="F747" s="2"/>
      <c r="H747" s="2"/>
      <c r="J747" s="2"/>
      <c r="L747" s="2"/>
      <c r="N747" s="2"/>
      <c r="P747" s="2"/>
    </row>
    <row r="748" spans="1:20" ht="11.85" customHeight="1" x14ac:dyDescent="0.2">
      <c r="D748" s="2"/>
      <c r="F748" s="2"/>
      <c r="H748" s="2"/>
      <c r="J748" s="2"/>
      <c r="L748" s="2"/>
      <c r="N748" s="2"/>
      <c r="P748" s="2"/>
    </row>
    <row r="749" spans="1:20" ht="11.85" customHeight="1" x14ac:dyDescent="0.2"/>
    <row r="750" spans="1:20" ht="11.85" customHeight="1" x14ac:dyDescent="0.2"/>
    <row r="751" spans="1:20" ht="11.85" customHeight="1" x14ac:dyDescent="0.2"/>
    <row r="752" spans="1:20" ht="11.85" customHeight="1" x14ac:dyDescent="0.2"/>
    <row r="753" spans="1:5" ht="11.85" customHeight="1" x14ac:dyDescent="0.2"/>
    <row r="754" spans="1:5" ht="11.85" customHeight="1" x14ac:dyDescent="0.2"/>
    <row r="755" spans="1:5" ht="11.85" customHeight="1" x14ac:dyDescent="0.2"/>
    <row r="756" spans="1:5" ht="11.85" customHeight="1" x14ac:dyDescent="0.2"/>
    <row r="757" spans="1:5" ht="11.85" customHeight="1" x14ac:dyDescent="0.2"/>
    <row r="758" spans="1:5" ht="11.85" customHeight="1" x14ac:dyDescent="0.2"/>
    <row r="759" spans="1:5" ht="11.85" customHeight="1" x14ac:dyDescent="0.2"/>
    <row r="760" spans="1:5" ht="11.85" customHeight="1" x14ac:dyDescent="0.2"/>
    <row r="761" spans="1:5" ht="11.85" customHeight="1" x14ac:dyDescent="0.2"/>
    <row r="762" spans="1:5" ht="11.85" customHeight="1" x14ac:dyDescent="0.2"/>
    <row r="763" spans="1:5" ht="11.85" customHeight="1" x14ac:dyDescent="0.2"/>
    <row r="764" spans="1:5" ht="11.85" customHeight="1" x14ac:dyDescent="0.2"/>
    <row r="765" spans="1:5" ht="11.85" customHeight="1" x14ac:dyDescent="0.2"/>
    <row r="766" spans="1:5" ht="11.85" customHeight="1" x14ac:dyDescent="0.2"/>
    <row r="767" spans="1:5" ht="11.85" customHeight="1" x14ac:dyDescent="0.2">
      <c r="A767" s="1"/>
      <c r="B767" s="1"/>
      <c r="E767" s="2" t="str">
        <f>$E$24</f>
        <v>CITY OF BRADY</v>
      </c>
    </row>
    <row r="768" spans="1:5" ht="11.85" customHeight="1" x14ac:dyDescent="0.2">
      <c r="E768" s="2" t="str">
        <f>$E$25</f>
        <v>BUDGET REPORT</v>
      </c>
    </row>
    <row r="769" spans="1:20" ht="11.85" customHeight="1" x14ac:dyDescent="0.2">
      <c r="E769" s="2" t="str">
        <f>$E$26</f>
        <v>FISCAL YEAR 2021 - 2022</v>
      </c>
    </row>
    <row r="770" spans="1:20" ht="11.85" customHeight="1" x14ac:dyDescent="0.2">
      <c r="A770" s="3" t="s">
        <v>3</v>
      </c>
    </row>
    <row r="771" spans="1:20" ht="11.85" customHeight="1" x14ac:dyDescent="0.2">
      <c r="A771" s="3" t="s">
        <v>448</v>
      </c>
    </row>
    <row r="772" spans="1:20" ht="11.85" customHeight="1" x14ac:dyDescent="0.2">
      <c r="C772" s="6"/>
      <c r="I772" s="61" t="str">
        <f>$I$29</f>
        <v>(----- 2020-2021 ------)</v>
      </c>
      <c r="J772" s="61"/>
      <c r="K772" s="61"/>
      <c r="L772" s="5"/>
      <c r="M772" s="61" t="str">
        <f>$M$29</f>
        <v>2021-2022</v>
      </c>
      <c r="N772" s="61"/>
      <c r="O772" s="61"/>
      <c r="P772" s="61"/>
      <c r="Q772" s="61"/>
    </row>
    <row r="773" spans="1:20" ht="11.85" customHeight="1" x14ac:dyDescent="0.2">
      <c r="C773" s="6" t="str">
        <f>$C$30</f>
        <v>2017-2018</v>
      </c>
      <c r="D773" s="5"/>
      <c r="E773" s="6" t="str">
        <f>$E$30</f>
        <v>2018-2019</v>
      </c>
      <c r="F773" s="5"/>
      <c r="G773" s="6" t="str">
        <f>$G$30</f>
        <v>2019-2020</v>
      </c>
      <c r="H773" s="5"/>
      <c r="I773" s="6" t="s">
        <v>9</v>
      </c>
      <c r="J773" s="5"/>
      <c r="K773" s="7" t="str">
        <f>+$K$30</f>
        <v>PROJECTED</v>
      </c>
      <c r="L773" s="5"/>
      <c r="M773" s="7" t="str">
        <f>$M$30</f>
        <v>2021-2022</v>
      </c>
      <c r="N773" s="5"/>
      <c r="O773" s="7" t="str">
        <f>$O$30</f>
        <v>2021-2022</v>
      </c>
      <c r="P773" s="5"/>
      <c r="Q773" s="7" t="str">
        <f>$Q$30</f>
        <v xml:space="preserve">APPROVED </v>
      </c>
    </row>
    <row r="774" spans="1:20" ht="11.85" customHeight="1" x14ac:dyDescent="0.2">
      <c r="A774" s="8" t="s">
        <v>266</v>
      </c>
      <c r="C774" s="9" t="s">
        <v>12</v>
      </c>
      <c r="D774" s="5"/>
      <c r="E774" s="9" t="s">
        <v>12</v>
      </c>
      <c r="F774" s="5"/>
      <c r="G774" s="9" t="s">
        <v>12</v>
      </c>
      <c r="H774" s="5"/>
      <c r="I774" s="9" t="s">
        <v>13</v>
      </c>
      <c r="J774" s="5"/>
      <c r="K774" s="10" t="s">
        <v>13</v>
      </c>
      <c r="L774" s="5"/>
      <c r="M774" s="10" t="str">
        <f>$M$31</f>
        <v>BASE</v>
      </c>
      <c r="N774" s="5"/>
      <c r="O774" s="10" t="str">
        <f>$O$31</f>
        <v>SUPPLEMENTAL</v>
      </c>
      <c r="P774" s="5"/>
      <c r="Q774" s="10" t="str">
        <f>$Q$31</f>
        <v>BUDGET</v>
      </c>
    </row>
    <row r="775" spans="1:20" ht="11.85" customHeight="1" x14ac:dyDescent="0.2"/>
    <row r="776" spans="1:20" ht="11.85" customHeight="1" x14ac:dyDescent="0.2">
      <c r="A776" s="11" t="s">
        <v>267</v>
      </c>
    </row>
    <row r="777" spans="1:20" ht="11.85" customHeight="1" x14ac:dyDescent="0.2">
      <c r="A777" s="3" t="s">
        <v>449</v>
      </c>
      <c r="C777" s="2">
        <v>68096.02</v>
      </c>
      <c r="D777" s="2"/>
      <c r="E777" s="2">
        <v>98364.99</v>
      </c>
      <c r="F777" s="2"/>
      <c r="G777" s="2">
        <v>110815.41</v>
      </c>
      <c r="H777" s="2"/>
      <c r="I777" s="2">
        <v>134314</v>
      </c>
      <c r="J777" s="2"/>
      <c r="K777" s="4">
        <v>134314</v>
      </c>
      <c r="L777" s="2"/>
      <c r="M777" s="4">
        <v>132407</v>
      </c>
      <c r="N777" s="2"/>
      <c r="O777" s="4">
        <f>20080-22640+5600+12070</f>
        <v>15110</v>
      </c>
      <c r="P777" s="2"/>
      <c r="Q777" s="4">
        <f t="shared" ref="Q777:Q784" si="29">M777+O777</f>
        <v>147517</v>
      </c>
      <c r="T777" s="36"/>
    </row>
    <row r="778" spans="1:20" ht="11.85" customHeight="1" x14ac:dyDescent="0.2">
      <c r="A778" s="3" t="s">
        <v>450</v>
      </c>
      <c r="C778" s="2">
        <v>160.5</v>
      </c>
      <c r="D778" s="2"/>
      <c r="E778" s="2">
        <v>185.29</v>
      </c>
      <c r="F778" s="2"/>
      <c r="G778" s="2">
        <v>180</v>
      </c>
      <c r="H778" s="2"/>
      <c r="I778" s="2">
        <v>500</v>
      </c>
      <c r="J778" s="2"/>
      <c r="K778" s="4">
        <v>500</v>
      </c>
      <c r="L778" s="2"/>
      <c r="M778" s="4">
        <v>500</v>
      </c>
      <c r="N778" s="2"/>
      <c r="O778" s="4">
        <v>0</v>
      </c>
      <c r="P778" s="2"/>
      <c r="Q778" s="4">
        <f t="shared" si="29"/>
        <v>500</v>
      </c>
      <c r="T778" s="36"/>
    </row>
    <row r="779" spans="1:20" ht="11.85" customHeight="1" x14ac:dyDescent="0.2">
      <c r="A779" s="3" t="s">
        <v>451</v>
      </c>
      <c r="C779" s="2">
        <v>0</v>
      </c>
      <c r="D779" s="2"/>
      <c r="E779" s="2">
        <v>20</v>
      </c>
      <c r="F779" s="2"/>
      <c r="G779" s="2">
        <v>120</v>
      </c>
      <c r="H779" s="2"/>
      <c r="I779" s="2">
        <v>240</v>
      </c>
      <c r="J779" s="2"/>
      <c r="K779" s="4">
        <v>240</v>
      </c>
      <c r="L779" s="2"/>
      <c r="M779" s="4">
        <v>240</v>
      </c>
      <c r="N779" s="2"/>
      <c r="O779" s="4">
        <v>0</v>
      </c>
      <c r="P779" s="2"/>
      <c r="Q779" s="4">
        <f t="shared" si="29"/>
        <v>240</v>
      </c>
      <c r="T779" s="36"/>
    </row>
    <row r="780" spans="1:20" ht="11.85" customHeight="1" x14ac:dyDescent="0.2">
      <c r="A780" s="3" t="s">
        <v>452</v>
      </c>
      <c r="C780" s="2">
        <v>8575.56</v>
      </c>
      <c r="D780" s="2"/>
      <c r="E780" s="2">
        <v>26895.31</v>
      </c>
      <c r="F780" s="2"/>
      <c r="G780" s="2">
        <v>31475.31</v>
      </c>
      <c r="H780" s="2"/>
      <c r="I780" s="2">
        <v>38880</v>
      </c>
      <c r="J780" s="2"/>
      <c r="K780" s="4">
        <v>38880</v>
      </c>
      <c r="L780" s="2"/>
      <c r="M780" s="4">
        <v>35496</v>
      </c>
      <c r="N780" s="2"/>
      <c r="O780" s="4">
        <f>11832+11830</f>
        <v>23662</v>
      </c>
      <c r="P780" s="2"/>
      <c r="Q780" s="4">
        <f t="shared" si="29"/>
        <v>59158</v>
      </c>
      <c r="T780" s="36"/>
    </row>
    <row r="781" spans="1:20" ht="11.85" customHeight="1" x14ac:dyDescent="0.2">
      <c r="A781" s="3" t="s">
        <v>453</v>
      </c>
      <c r="C781" s="2">
        <v>3206.35</v>
      </c>
      <c r="D781" s="2"/>
      <c r="E781" s="2">
        <v>6595.82</v>
      </c>
      <c r="F781" s="2"/>
      <c r="G781" s="2">
        <v>8080.91</v>
      </c>
      <c r="H781" s="2"/>
      <c r="I781" s="2">
        <v>8723</v>
      </c>
      <c r="J781" s="2"/>
      <c r="K781" s="4">
        <v>8723</v>
      </c>
      <c r="L781" s="2"/>
      <c r="M781" s="4">
        <v>8686</v>
      </c>
      <c r="N781" s="2"/>
      <c r="O781" s="4">
        <f>1932+2100</f>
        <v>4032</v>
      </c>
      <c r="P781" s="2"/>
      <c r="Q781" s="4">
        <f t="shared" si="29"/>
        <v>12718</v>
      </c>
      <c r="T781" s="36"/>
    </row>
    <row r="782" spans="1:20" ht="11.85" customHeight="1" x14ac:dyDescent="0.2">
      <c r="A782" s="3" t="s">
        <v>454</v>
      </c>
      <c r="C782" s="2">
        <v>1912.98</v>
      </c>
      <c r="D782" s="2"/>
      <c r="E782" s="2">
        <v>2464.69</v>
      </c>
      <c r="F782" s="2"/>
      <c r="G782" s="2">
        <v>3154.92</v>
      </c>
      <c r="H782" s="2"/>
      <c r="I782" s="2">
        <v>3095</v>
      </c>
      <c r="J782" s="2"/>
      <c r="K782" s="4">
        <v>3095</v>
      </c>
      <c r="L782" s="2"/>
      <c r="M782" s="4">
        <v>3275</v>
      </c>
      <c r="N782" s="2"/>
      <c r="O782" s="4">
        <f>540+550</f>
        <v>1090</v>
      </c>
      <c r="P782" s="2"/>
      <c r="Q782" s="4">
        <f t="shared" si="29"/>
        <v>4365</v>
      </c>
      <c r="T782" s="36"/>
    </row>
    <row r="783" spans="1:20" ht="11.85" customHeight="1" x14ac:dyDescent="0.2">
      <c r="A783" s="3" t="s">
        <v>455</v>
      </c>
      <c r="C783" s="2">
        <v>734.6</v>
      </c>
      <c r="D783" s="2"/>
      <c r="E783" s="2">
        <v>251.59</v>
      </c>
      <c r="F783" s="2"/>
      <c r="G783" s="2">
        <v>825.5</v>
      </c>
      <c r="H783" s="2"/>
      <c r="I783" s="2">
        <v>1620</v>
      </c>
      <c r="J783" s="2"/>
      <c r="K783" s="4">
        <v>1620</v>
      </c>
      <c r="L783" s="2"/>
      <c r="M783" s="4">
        <v>1008</v>
      </c>
      <c r="N783" s="2"/>
      <c r="O783" s="4">
        <f>150+150</f>
        <v>300</v>
      </c>
      <c r="P783" s="2"/>
      <c r="Q783" s="4">
        <f t="shared" si="29"/>
        <v>1308</v>
      </c>
      <c r="T783" s="36"/>
    </row>
    <row r="784" spans="1:20" ht="11.85" customHeight="1" x14ac:dyDescent="0.2">
      <c r="A784" s="3" t="s">
        <v>456</v>
      </c>
      <c r="C784" s="12">
        <v>5220.3</v>
      </c>
      <c r="D784" s="2"/>
      <c r="E784" s="12">
        <v>7527.89</v>
      </c>
      <c r="F784" s="2"/>
      <c r="G784" s="12">
        <v>8487.65</v>
      </c>
      <c r="H784" s="2"/>
      <c r="I784" s="12">
        <v>10529</v>
      </c>
      <c r="J784" s="2"/>
      <c r="K784" s="13">
        <v>10529</v>
      </c>
      <c r="L784" s="2"/>
      <c r="M784" s="13">
        <v>10367</v>
      </c>
      <c r="N784" s="2"/>
      <c r="O784" s="13">
        <f>1566+1700</f>
        <v>3266</v>
      </c>
      <c r="P784" s="2"/>
      <c r="Q784" s="13">
        <f t="shared" si="29"/>
        <v>13633</v>
      </c>
      <c r="T784" s="36"/>
    </row>
    <row r="785" spans="1:21" ht="11.85" customHeight="1" x14ac:dyDescent="0.2">
      <c r="A785" s="3" t="s">
        <v>278</v>
      </c>
      <c r="C785" s="2">
        <f>SUM(C777:C784)</f>
        <v>87906.310000000012</v>
      </c>
      <c r="D785" s="2"/>
      <c r="E785" s="2">
        <f>SUM(E777:E784)</f>
        <v>142305.58000000002</v>
      </c>
      <c r="F785" s="2"/>
      <c r="G785" s="2">
        <f>SUM(G777:G784)</f>
        <v>163139.70000000001</v>
      </c>
      <c r="H785" s="2"/>
      <c r="I785" s="2">
        <f>SUM(I777:I784)</f>
        <v>197901</v>
      </c>
      <c r="J785" s="2"/>
      <c r="K785" s="4">
        <f>SUM(K777:K784)</f>
        <v>197901</v>
      </c>
      <c r="L785" s="2"/>
      <c r="M785" s="4">
        <f>SUM(M777:M784)</f>
        <v>191979</v>
      </c>
      <c r="N785" s="2"/>
      <c r="O785" s="4">
        <f>SUM(O777:O784)</f>
        <v>47460</v>
      </c>
      <c r="P785" s="2"/>
      <c r="Q785" s="4">
        <f>SUM(Q777:Q784)</f>
        <v>239439</v>
      </c>
      <c r="R785" s="39"/>
      <c r="U785" s="39"/>
    </row>
    <row r="786" spans="1:21" ht="11.85" customHeight="1" x14ac:dyDescent="0.2">
      <c r="D786" s="2"/>
      <c r="F786" s="2"/>
      <c r="H786" s="2"/>
      <c r="J786" s="2"/>
      <c r="L786" s="2"/>
      <c r="N786" s="2"/>
      <c r="P786" s="2"/>
    </row>
    <row r="787" spans="1:21" ht="11.85" customHeight="1" x14ac:dyDescent="0.2">
      <c r="A787" s="11" t="s">
        <v>279</v>
      </c>
      <c r="D787" s="2"/>
      <c r="F787" s="2"/>
      <c r="H787" s="2"/>
      <c r="J787" s="2"/>
      <c r="L787" s="2"/>
      <c r="N787" s="2"/>
      <c r="P787" s="2"/>
    </row>
    <row r="788" spans="1:21" ht="11.85" customHeight="1" x14ac:dyDescent="0.2">
      <c r="A788" s="3" t="s">
        <v>457</v>
      </c>
      <c r="C788" s="2">
        <v>0</v>
      </c>
      <c r="D788" s="2"/>
      <c r="E788" s="2">
        <v>0</v>
      </c>
      <c r="F788" s="2"/>
      <c r="G788" s="2">
        <v>0</v>
      </c>
      <c r="H788" s="2"/>
      <c r="I788" s="2">
        <v>0</v>
      </c>
      <c r="J788" s="2"/>
      <c r="K788" s="4">
        <v>0</v>
      </c>
      <c r="L788" s="2"/>
      <c r="M788" s="4">
        <v>0</v>
      </c>
      <c r="N788" s="2"/>
      <c r="O788" s="4">
        <v>0</v>
      </c>
      <c r="P788" s="2"/>
      <c r="Q788" s="4">
        <f t="shared" ref="Q788:Q801" si="30">M788+O788</f>
        <v>0</v>
      </c>
      <c r="T788" s="36"/>
    </row>
    <row r="789" spans="1:21" ht="11.85" customHeight="1" x14ac:dyDescent="0.2">
      <c r="A789" s="3" t="s">
        <v>458</v>
      </c>
      <c r="C789" s="2">
        <v>71986.259999999995</v>
      </c>
      <c r="D789" s="2"/>
      <c r="E789" s="2">
        <v>68844.539999999994</v>
      </c>
      <c r="F789" s="2"/>
      <c r="G789" s="2">
        <v>139919.62</v>
      </c>
      <c r="H789" s="2"/>
      <c r="I789" s="2">
        <v>80000</v>
      </c>
      <c r="J789" s="2"/>
      <c r="K789" s="4">
        <v>80000</v>
      </c>
      <c r="L789" s="2"/>
      <c r="M789" s="4">
        <v>130000</v>
      </c>
      <c r="N789" s="2"/>
      <c r="O789" s="4">
        <v>0</v>
      </c>
      <c r="P789" s="2"/>
      <c r="Q789" s="4">
        <f t="shared" si="30"/>
        <v>130000</v>
      </c>
      <c r="T789" s="36"/>
    </row>
    <row r="790" spans="1:21" ht="11.85" customHeight="1" x14ac:dyDescent="0.2">
      <c r="A790" s="3" t="s">
        <v>459</v>
      </c>
      <c r="C790" s="2">
        <v>17119.78</v>
      </c>
      <c r="D790" s="2"/>
      <c r="E790" s="2">
        <v>900</v>
      </c>
      <c r="F790" s="2"/>
      <c r="G790" s="2">
        <v>0</v>
      </c>
      <c r="H790" s="2"/>
      <c r="I790" s="2">
        <v>0</v>
      </c>
      <c r="J790" s="2"/>
      <c r="K790" s="4">
        <v>0</v>
      </c>
      <c r="L790" s="2"/>
      <c r="M790" s="4">
        <v>0</v>
      </c>
      <c r="N790" s="2"/>
      <c r="O790" s="4">
        <v>0</v>
      </c>
      <c r="P790" s="2"/>
      <c r="Q790" s="4">
        <f t="shared" si="30"/>
        <v>0</v>
      </c>
      <c r="T790" s="36"/>
    </row>
    <row r="791" spans="1:21" ht="11.85" customHeight="1" x14ac:dyDescent="0.2">
      <c r="A791" s="3" t="s">
        <v>460</v>
      </c>
      <c r="C791" s="2">
        <v>0</v>
      </c>
      <c r="D791" s="2"/>
      <c r="E791" s="2">
        <v>0</v>
      </c>
      <c r="F791" s="2"/>
      <c r="G791" s="2">
        <v>0</v>
      </c>
      <c r="H791" s="2"/>
      <c r="I791" s="2">
        <v>0</v>
      </c>
      <c r="J791" s="2"/>
      <c r="K791" s="4">
        <v>0</v>
      </c>
      <c r="L791" s="2"/>
      <c r="M791" s="4">
        <v>0</v>
      </c>
      <c r="N791" s="2"/>
      <c r="O791" s="4">
        <v>0</v>
      </c>
      <c r="P791" s="2"/>
      <c r="Q791" s="4">
        <f t="shared" si="30"/>
        <v>0</v>
      </c>
      <c r="T791" s="36"/>
    </row>
    <row r="792" spans="1:21" ht="11.85" customHeight="1" x14ac:dyDescent="0.2">
      <c r="A792" s="3" t="s">
        <v>461</v>
      </c>
      <c r="C792" s="2">
        <v>1625.19</v>
      </c>
      <c r="D792" s="2"/>
      <c r="E792" s="2">
        <v>1752.26</v>
      </c>
      <c r="F792" s="2"/>
      <c r="G792" s="2">
        <v>1870.6</v>
      </c>
      <c r="H792" s="2"/>
      <c r="I792" s="2">
        <v>2000</v>
      </c>
      <c r="J792" s="2"/>
      <c r="K792" s="4">
        <v>2000</v>
      </c>
      <c r="L792" s="2"/>
      <c r="M792" s="4">
        <v>2250</v>
      </c>
      <c r="N792" s="2"/>
      <c r="O792" s="4">
        <v>0</v>
      </c>
      <c r="P792" s="2"/>
      <c r="Q792" s="4">
        <f t="shared" si="30"/>
        <v>2250</v>
      </c>
      <c r="R792" s="47"/>
      <c r="T792" s="36"/>
    </row>
    <row r="793" spans="1:21" ht="11.85" customHeight="1" x14ac:dyDescent="0.2">
      <c r="A793" s="3" t="s">
        <v>462</v>
      </c>
      <c r="C793" s="2">
        <v>0</v>
      </c>
      <c r="D793" s="2"/>
      <c r="E793" s="2">
        <v>0</v>
      </c>
      <c r="F793" s="2"/>
      <c r="G793" s="2">
        <v>0</v>
      </c>
      <c r="H793" s="2"/>
      <c r="I793" s="2">
        <v>200</v>
      </c>
      <c r="J793" s="2"/>
      <c r="K793" s="4">
        <v>200</v>
      </c>
      <c r="L793" s="2"/>
      <c r="M793" s="4">
        <v>200</v>
      </c>
      <c r="N793" s="2"/>
      <c r="O793" s="4">
        <v>0</v>
      </c>
      <c r="P793" s="2"/>
      <c r="Q793" s="4">
        <f t="shared" si="30"/>
        <v>200</v>
      </c>
      <c r="T793" s="36"/>
    </row>
    <row r="794" spans="1:21" ht="11.85" hidden="1" customHeight="1" x14ac:dyDescent="0.2">
      <c r="A794" s="3" t="s">
        <v>463</v>
      </c>
      <c r="C794" s="2">
        <v>0</v>
      </c>
      <c r="D794" s="2"/>
      <c r="E794" s="2">
        <v>0</v>
      </c>
      <c r="F794" s="2"/>
      <c r="G794" s="2">
        <v>0</v>
      </c>
      <c r="H794" s="2"/>
      <c r="I794" s="2">
        <v>0</v>
      </c>
      <c r="J794" s="2"/>
      <c r="K794" s="4">
        <v>0</v>
      </c>
      <c r="L794" s="2"/>
      <c r="M794" s="4">
        <v>0</v>
      </c>
      <c r="N794" s="2"/>
      <c r="O794" s="4">
        <v>0</v>
      </c>
      <c r="P794" s="2"/>
      <c r="Q794" s="4">
        <f t="shared" si="30"/>
        <v>0</v>
      </c>
      <c r="T794" s="36"/>
    </row>
    <row r="795" spans="1:21" ht="11.85" customHeight="1" x14ac:dyDescent="0.2">
      <c r="A795" s="3" t="s">
        <v>464</v>
      </c>
      <c r="C795" s="2">
        <v>10153.52</v>
      </c>
      <c r="D795" s="2"/>
      <c r="E795" s="2">
        <v>7265.88</v>
      </c>
      <c r="F795" s="2"/>
      <c r="G795" s="2">
        <v>10870.65</v>
      </c>
      <c r="H795" s="2"/>
      <c r="I795" s="2">
        <v>11550</v>
      </c>
      <c r="J795" s="2"/>
      <c r="K795" s="4">
        <v>11550</v>
      </c>
      <c r="L795" s="2"/>
      <c r="M795" s="4">
        <v>11550</v>
      </c>
      <c r="N795" s="2"/>
      <c r="O795" s="4">
        <v>0</v>
      </c>
      <c r="P795" s="2"/>
      <c r="Q795" s="4">
        <f t="shared" si="30"/>
        <v>11550</v>
      </c>
      <c r="T795" s="36"/>
    </row>
    <row r="796" spans="1:21" ht="11.85" customHeight="1" x14ac:dyDescent="0.2">
      <c r="A796" s="3" t="s">
        <v>465</v>
      </c>
      <c r="C796" s="2">
        <v>0</v>
      </c>
      <c r="D796" s="2"/>
      <c r="E796" s="2">
        <v>0</v>
      </c>
      <c r="F796" s="2"/>
      <c r="G796" s="2">
        <v>1530</v>
      </c>
      <c r="H796" s="2"/>
      <c r="I796" s="2">
        <v>2000</v>
      </c>
      <c r="J796" s="2"/>
      <c r="K796" s="4">
        <v>2000</v>
      </c>
      <c r="L796" s="2"/>
      <c r="M796" s="4">
        <v>2000</v>
      </c>
      <c r="N796" s="2"/>
      <c r="O796" s="4">
        <v>0</v>
      </c>
      <c r="P796" s="2"/>
      <c r="Q796" s="4">
        <f t="shared" si="30"/>
        <v>2000</v>
      </c>
      <c r="T796" s="36"/>
    </row>
    <row r="797" spans="1:21" ht="11.85" customHeight="1" x14ac:dyDescent="0.2">
      <c r="A797" s="3" t="s">
        <v>466</v>
      </c>
      <c r="C797" s="2">
        <v>389.46</v>
      </c>
      <c r="D797" s="2"/>
      <c r="E797" s="2">
        <v>439.45</v>
      </c>
      <c r="F797" s="2"/>
      <c r="G797" s="2">
        <v>439.45</v>
      </c>
      <c r="H797" s="2"/>
      <c r="I797" s="2">
        <v>480</v>
      </c>
      <c r="J797" s="2"/>
      <c r="K797" s="4">
        <v>480</v>
      </c>
      <c r="L797" s="2"/>
      <c r="M797" s="4">
        <v>480</v>
      </c>
      <c r="N797" s="2"/>
      <c r="O797" s="4">
        <v>0</v>
      </c>
      <c r="P797" s="2"/>
      <c r="Q797" s="4">
        <f t="shared" si="30"/>
        <v>480</v>
      </c>
      <c r="T797" s="36"/>
    </row>
    <row r="798" spans="1:21" ht="11.85" customHeight="1" x14ac:dyDescent="0.2">
      <c r="A798" s="3" t="s">
        <v>467</v>
      </c>
      <c r="C798" s="2">
        <v>3511.71</v>
      </c>
      <c r="D798" s="2"/>
      <c r="E798" s="2">
        <v>0</v>
      </c>
      <c r="F798" s="2"/>
      <c r="G798" s="2">
        <v>0</v>
      </c>
      <c r="H798" s="2"/>
      <c r="I798" s="2">
        <v>0</v>
      </c>
      <c r="J798" s="2"/>
      <c r="K798" s="4">
        <v>0</v>
      </c>
      <c r="L798" s="2"/>
      <c r="M798" s="4">
        <v>0</v>
      </c>
      <c r="N798" s="2"/>
      <c r="O798" s="4">
        <v>0</v>
      </c>
      <c r="P798" s="2"/>
      <c r="Q798" s="4">
        <f t="shared" si="30"/>
        <v>0</v>
      </c>
      <c r="T798" s="36"/>
    </row>
    <row r="799" spans="1:21" ht="11.85" customHeight="1" x14ac:dyDescent="0.2">
      <c r="A799" s="3" t="s">
        <v>468</v>
      </c>
      <c r="C799" s="2">
        <v>1500</v>
      </c>
      <c r="D799" s="2"/>
      <c r="E799" s="2">
        <v>1500</v>
      </c>
      <c r="F799" s="2"/>
      <c r="G799" s="2">
        <v>1611.5</v>
      </c>
      <c r="H799" s="2"/>
      <c r="I799" s="2">
        <v>2100</v>
      </c>
      <c r="J799" s="2"/>
      <c r="K799" s="4">
        <v>2100</v>
      </c>
      <c r="L799" s="2"/>
      <c r="M799" s="4">
        <v>2100</v>
      </c>
      <c r="N799" s="2"/>
      <c r="O799" s="4">
        <v>0</v>
      </c>
      <c r="P799" s="2"/>
      <c r="Q799" s="4">
        <f t="shared" si="30"/>
        <v>2100</v>
      </c>
      <c r="T799" s="36"/>
    </row>
    <row r="800" spans="1:21" ht="11.85" customHeight="1" x14ac:dyDescent="0.2">
      <c r="A800" s="3" t="s">
        <v>469</v>
      </c>
      <c r="C800" s="2">
        <v>210</v>
      </c>
      <c r="D800" s="2"/>
      <c r="E800" s="2">
        <v>0</v>
      </c>
      <c r="F800" s="2"/>
      <c r="G800" s="2">
        <v>0</v>
      </c>
      <c r="H800" s="2"/>
      <c r="I800" s="2">
        <v>1500</v>
      </c>
      <c r="J800" s="2"/>
      <c r="K800" s="4">
        <v>600</v>
      </c>
      <c r="L800" s="2"/>
      <c r="M800" s="4">
        <v>1500</v>
      </c>
      <c r="N800" s="2"/>
      <c r="O800" s="4">
        <v>0</v>
      </c>
      <c r="P800" s="2"/>
      <c r="Q800" s="4">
        <f t="shared" si="30"/>
        <v>1500</v>
      </c>
      <c r="T800" s="36"/>
    </row>
    <row r="801" spans="1:21" ht="11.85" customHeight="1" x14ac:dyDescent="0.2">
      <c r="A801" s="3" t="s">
        <v>470</v>
      </c>
      <c r="C801" s="12">
        <v>0</v>
      </c>
      <c r="D801" s="2"/>
      <c r="E801" s="12">
        <v>0</v>
      </c>
      <c r="F801" s="2"/>
      <c r="G801" s="12">
        <v>0</v>
      </c>
      <c r="H801" s="2"/>
      <c r="I801" s="12">
        <v>200</v>
      </c>
      <c r="J801" s="2"/>
      <c r="K801" s="13">
        <v>200</v>
      </c>
      <c r="L801" s="2"/>
      <c r="M801" s="13">
        <v>200</v>
      </c>
      <c r="N801" s="2"/>
      <c r="O801" s="13">
        <v>0</v>
      </c>
      <c r="P801" s="2"/>
      <c r="Q801" s="13">
        <f t="shared" si="30"/>
        <v>200</v>
      </c>
      <c r="T801" s="36"/>
    </row>
    <row r="802" spans="1:21" ht="11.85" customHeight="1" x14ac:dyDescent="0.2">
      <c r="A802" s="3" t="s">
        <v>297</v>
      </c>
      <c r="C802" s="2">
        <f>SUM(C788:C801)</f>
        <v>106495.92000000001</v>
      </c>
      <c r="D802" s="2"/>
      <c r="E802" s="2">
        <f>SUM(E788:E801)</f>
        <v>80702.12999999999</v>
      </c>
      <c r="F802" s="2"/>
      <c r="G802" s="2">
        <f>SUM(G788:G801)</f>
        <v>156241.82</v>
      </c>
      <c r="H802" s="2"/>
      <c r="I802" s="2">
        <f>SUM(I788:I801)</f>
        <v>100030</v>
      </c>
      <c r="J802" s="2"/>
      <c r="K802" s="4">
        <f>SUM(K788:K801)</f>
        <v>99130</v>
      </c>
      <c r="L802" s="2"/>
      <c r="M802" s="4">
        <f>SUM(M788:M801)</f>
        <v>150280</v>
      </c>
      <c r="N802" s="2"/>
      <c r="O802" s="4">
        <f>SUM(O788:O801)</f>
        <v>0</v>
      </c>
      <c r="P802" s="2"/>
      <c r="Q802" s="4">
        <f>SUM(Q788:Q801)</f>
        <v>150280</v>
      </c>
      <c r="T802" s="38"/>
      <c r="U802" s="39"/>
    </row>
    <row r="803" spans="1:21" ht="11.85" customHeight="1" x14ac:dyDescent="0.2"/>
    <row r="804" spans="1:21" ht="11.85" customHeight="1" x14ac:dyDescent="0.2">
      <c r="A804" s="11" t="s">
        <v>298</v>
      </c>
    </row>
    <row r="805" spans="1:21" ht="11.85" customHeight="1" x14ac:dyDescent="0.2">
      <c r="A805" s="3" t="s">
        <v>471</v>
      </c>
      <c r="C805" s="2">
        <v>214.75</v>
      </c>
      <c r="D805" s="2"/>
      <c r="E805" s="2">
        <v>383.01</v>
      </c>
      <c r="F805" s="2"/>
      <c r="G805" s="2">
        <v>590.02</v>
      </c>
      <c r="H805" s="2"/>
      <c r="I805" s="2">
        <v>100</v>
      </c>
      <c r="J805" s="2"/>
      <c r="K805" s="4">
        <v>100</v>
      </c>
      <c r="L805" s="2"/>
      <c r="M805" s="4">
        <v>100</v>
      </c>
      <c r="N805" s="2"/>
      <c r="O805" s="4">
        <v>0</v>
      </c>
      <c r="P805" s="2"/>
      <c r="Q805" s="4">
        <f t="shared" ref="Q805:Q826" si="31">M805+O805</f>
        <v>100</v>
      </c>
      <c r="T805" s="36"/>
    </row>
    <row r="806" spans="1:21" ht="11.85" customHeight="1" x14ac:dyDescent="0.2">
      <c r="A806" s="3" t="s">
        <v>472</v>
      </c>
      <c r="C806" s="2">
        <v>0</v>
      </c>
      <c r="D806" s="2"/>
      <c r="E806" s="2">
        <v>0</v>
      </c>
      <c r="F806" s="2"/>
      <c r="G806" s="2">
        <v>0</v>
      </c>
      <c r="H806" s="2"/>
      <c r="I806" s="2">
        <v>0</v>
      </c>
      <c r="J806" s="2"/>
      <c r="K806" s="4">
        <v>0</v>
      </c>
      <c r="L806" s="2"/>
      <c r="M806" s="4">
        <v>0</v>
      </c>
      <c r="N806" s="2"/>
      <c r="O806" s="4">
        <v>0</v>
      </c>
      <c r="P806" s="2"/>
      <c r="Q806" s="4">
        <f t="shared" si="31"/>
        <v>0</v>
      </c>
      <c r="T806" s="36"/>
    </row>
    <row r="807" spans="1:21" ht="11.85" customHeight="1" x14ac:dyDescent="0.2">
      <c r="A807" s="3" t="s">
        <v>473</v>
      </c>
      <c r="C807" s="2">
        <v>3926.3</v>
      </c>
      <c r="D807" s="2"/>
      <c r="E807" s="2">
        <v>4616.45</v>
      </c>
      <c r="F807" s="2"/>
      <c r="G807" s="2">
        <v>3323.97</v>
      </c>
      <c r="H807" s="2"/>
      <c r="I807" s="2">
        <v>4300</v>
      </c>
      <c r="J807" s="2"/>
      <c r="K807" s="4">
        <v>4300</v>
      </c>
      <c r="L807" s="2"/>
      <c r="M807" s="4">
        <v>4300</v>
      </c>
      <c r="N807" s="2"/>
      <c r="O807" s="4">
        <v>0</v>
      </c>
      <c r="P807" s="2"/>
      <c r="Q807" s="4">
        <f t="shared" si="31"/>
        <v>4300</v>
      </c>
      <c r="T807" s="36"/>
    </row>
    <row r="808" spans="1:21" ht="11.85" hidden="1" customHeight="1" x14ac:dyDescent="0.2">
      <c r="A808" s="3" t="s">
        <v>474</v>
      </c>
      <c r="C808" s="2">
        <v>0</v>
      </c>
      <c r="D808" s="2"/>
      <c r="E808" s="2">
        <v>0</v>
      </c>
      <c r="F808" s="2"/>
      <c r="G808" s="2">
        <v>0</v>
      </c>
      <c r="H808" s="2"/>
      <c r="I808" s="2">
        <v>0</v>
      </c>
      <c r="J808" s="2"/>
      <c r="K808" s="4">
        <v>0</v>
      </c>
      <c r="L808" s="2"/>
      <c r="M808" s="4">
        <v>0</v>
      </c>
      <c r="N808" s="2"/>
      <c r="O808" s="4">
        <v>0</v>
      </c>
      <c r="P808" s="2"/>
      <c r="Q808" s="4">
        <f t="shared" si="31"/>
        <v>0</v>
      </c>
      <c r="T808" s="36"/>
    </row>
    <row r="809" spans="1:21" ht="11.85" hidden="1" customHeight="1" x14ac:dyDescent="0.2">
      <c r="A809" s="3" t="s">
        <v>475</v>
      </c>
      <c r="C809" s="2">
        <v>0</v>
      </c>
      <c r="D809" s="2"/>
      <c r="E809" s="2">
        <v>0</v>
      </c>
      <c r="F809" s="2"/>
      <c r="G809" s="2">
        <v>0</v>
      </c>
      <c r="H809" s="2"/>
      <c r="I809" s="2">
        <v>0</v>
      </c>
      <c r="J809" s="2"/>
      <c r="K809" s="4">
        <v>0</v>
      </c>
      <c r="L809" s="2"/>
      <c r="M809" s="4">
        <v>0</v>
      </c>
      <c r="N809" s="2"/>
      <c r="O809" s="4">
        <v>0</v>
      </c>
      <c r="P809" s="2"/>
      <c r="Q809" s="4">
        <f t="shared" si="31"/>
        <v>0</v>
      </c>
      <c r="T809" s="36"/>
    </row>
    <row r="810" spans="1:21" ht="11.85" customHeight="1" x14ac:dyDescent="0.2">
      <c r="A810" s="3" t="s">
        <v>476</v>
      </c>
      <c r="C810" s="2">
        <v>5702.06</v>
      </c>
      <c r="D810" s="2"/>
      <c r="E810" s="2">
        <v>5625.97</v>
      </c>
      <c r="F810" s="2"/>
      <c r="G810" s="2">
        <v>2886.71</v>
      </c>
      <c r="H810" s="2"/>
      <c r="I810" s="2">
        <v>6000</v>
      </c>
      <c r="J810" s="2"/>
      <c r="K810" s="4">
        <v>6000</v>
      </c>
      <c r="L810" s="2"/>
      <c r="M810" s="4">
        <v>6000</v>
      </c>
      <c r="N810" s="2"/>
      <c r="O810" s="4">
        <v>0</v>
      </c>
      <c r="P810" s="2"/>
      <c r="Q810" s="4">
        <f t="shared" si="31"/>
        <v>6000</v>
      </c>
      <c r="T810" s="36"/>
    </row>
    <row r="811" spans="1:21" ht="11.85" customHeight="1" x14ac:dyDescent="0.2">
      <c r="A811" s="3" t="s">
        <v>477</v>
      </c>
      <c r="C811" s="2">
        <v>22.5</v>
      </c>
      <c r="D811" s="2"/>
      <c r="E811" s="2">
        <v>298.5</v>
      </c>
      <c r="F811" s="2"/>
      <c r="G811" s="2">
        <v>256.36</v>
      </c>
      <c r="H811" s="2"/>
      <c r="I811" s="2">
        <v>1000</v>
      </c>
      <c r="J811" s="2"/>
      <c r="K811" s="4">
        <v>1000</v>
      </c>
      <c r="L811" s="2"/>
      <c r="M811" s="4">
        <v>1000</v>
      </c>
      <c r="N811" s="2"/>
      <c r="O811" s="4">
        <v>0</v>
      </c>
      <c r="P811" s="2"/>
      <c r="Q811" s="4">
        <f t="shared" si="31"/>
        <v>1000</v>
      </c>
      <c r="T811" s="36"/>
    </row>
    <row r="812" spans="1:21" ht="11.85" customHeight="1" x14ac:dyDescent="0.2">
      <c r="A812" s="3" t="s">
        <v>478</v>
      </c>
      <c r="C812" s="2">
        <v>0</v>
      </c>
      <c r="D812" s="2"/>
      <c r="E812" s="2">
        <v>0</v>
      </c>
      <c r="F812" s="2"/>
      <c r="G812" s="2">
        <v>0</v>
      </c>
      <c r="H812" s="2"/>
      <c r="I812" s="2">
        <v>200</v>
      </c>
      <c r="J812" s="2"/>
      <c r="K812" s="4">
        <v>200</v>
      </c>
      <c r="L812" s="2"/>
      <c r="M812" s="4">
        <v>200</v>
      </c>
      <c r="N812" s="2"/>
      <c r="O812" s="4">
        <v>0</v>
      </c>
      <c r="P812" s="2"/>
      <c r="Q812" s="4">
        <f t="shared" si="31"/>
        <v>200</v>
      </c>
      <c r="T812" s="36"/>
    </row>
    <row r="813" spans="1:21" ht="11.85" customHeight="1" x14ac:dyDescent="0.2">
      <c r="A813" s="3" t="s">
        <v>479</v>
      </c>
      <c r="C813" s="2">
        <v>2554.4299999999998</v>
      </c>
      <c r="D813" s="2"/>
      <c r="E813" s="2">
        <v>2062.7199999999998</v>
      </c>
      <c r="F813" s="2"/>
      <c r="G813" s="2">
        <v>323.83999999999997</v>
      </c>
      <c r="H813" s="2"/>
      <c r="I813" s="2">
        <v>2000</v>
      </c>
      <c r="J813" s="2"/>
      <c r="K813" s="4">
        <v>3000</v>
      </c>
      <c r="L813" s="2"/>
      <c r="M813" s="4">
        <v>2000</v>
      </c>
      <c r="N813" s="2"/>
      <c r="O813" s="4">
        <v>0</v>
      </c>
      <c r="P813" s="2"/>
      <c r="Q813" s="4">
        <f t="shared" si="31"/>
        <v>2000</v>
      </c>
      <c r="T813" s="36"/>
    </row>
    <row r="814" spans="1:21" ht="11.85" customHeight="1" x14ac:dyDescent="0.2">
      <c r="A814" s="3" t="s">
        <v>480</v>
      </c>
      <c r="C814" s="2">
        <v>0</v>
      </c>
      <c r="D814" s="2"/>
      <c r="E814" s="2">
        <v>0</v>
      </c>
      <c r="F814" s="2"/>
      <c r="G814" s="2">
        <v>0</v>
      </c>
      <c r="H814" s="2"/>
      <c r="I814" s="2">
        <v>300</v>
      </c>
      <c r="J814" s="2"/>
      <c r="K814" s="4">
        <v>300</v>
      </c>
      <c r="L814" s="2"/>
      <c r="M814" s="4">
        <v>300</v>
      </c>
      <c r="N814" s="2"/>
      <c r="O814" s="4">
        <v>0</v>
      </c>
      <c r="P814" s="2"/>
      <c r="Q814" s="4">
        <f t="shared" si="31"/>
        <v>300</v>
      </c>
      <c r="T814" s="36"/>
    </row>
    <row r="815" spans="1:21" ht="11.85" customHeight="1" x14ac:dyDescent="0.2">
      <c r="A815" s="3" t="s">
        <v>481</v>
      </c>
      <c r="C815" s="2">
        <v>4584.03</v>
      </c>
      <c r="D815" s="2"/>
      <c r="E815" s="2">
        <v>6266.99</v>
      </c>
      <c r="F815" s="2"/>
      <c r="G815" s="2">
        <v>6520.14</v>
      </c>
      <c r="H815" s="2"/>
      <c r="I815" s="2">
        <v>7000</v>
      </c>
      <c r="J815" s="2"/>
      <c r="K815" s="4">
        <v>7000</v>
      </c>
      <c r="L815" s="2"/>
      <c r="M815" s="4">
        <v>7000</v>
      </c>
      <c r="N815" s="2"/>
      <c r="O815" s="4">
        <v>0</v>
      </c>
      <c r="P815" s="2"/>
      <c r="Q815" s="4">
        <f t="shared" si="31"/>
        <v>7000</v>
      </c>
      <c r="T815" s="36"/>
    </row>
    <row r="816" spans="1:21" ht="11.85" customHeight="1" x14ac:dyDescent="0.2">
      <c r="A816" s="3" t="s">
        <v>482</v>
      </c>
      <c r="C816" s="2">
        <v>7079.94</v>
      </c>
      <c r="D816" s="2"/>
      <c r="E816" s="2">
        <v>4817.21</v>
      </c>
      <c r="F816" s="2"/>
      <c r="G816" s="2">
        <v>7777.61</v>
      </c>
      <c r="H816" s="2"/>
      <c r="I816" s="2">
        <v>8200</v>
      </c>
      <c r="J816" s="2"/>
      <c r="K816" s="4">
        <v>8200</v>
      </c>
      <c r="L816" s="2"/>
      <c r="M816" s="4">
        <v>8200</v>
      </c>
      <c r="N816" s="2"/>
      <c r="O816" s="4">
        <v>0</v>
      </c>
      <c r="P816" s="2"/>
      <c r="Q816" s="4">
        <f t="shared" si="31"/>
        <v>8200</v>
      </c>
      <c r="T816" s="36"/>
    </row>
    <row r="817" spans="1:21" ht="11.85" customHeight="1" x14ac:dyDescent="0.2">
      <c r="A817" s="3" t="s">
        <v>483</v>
      </c>
      <c r="C817" s="2">
        <v>9302.89</v>
      </c>
      <c r="D817" s="2"/>
      <c r="E817" s="2">
        <v>6141.48</v>
      </c>
      <c r="F817" s="2"/>
      <c r="G817" s="2">
        <v>5733.33</v>
      </c>
      <c r="H817" s="2"/>
      <c r="I817" s="2">
        <v>9000</v>
      </c>
      <c r="J817" s="2"/>
      <c r="K817" s="4">
        <v>8500</v>
      </c>
      <c r="L817" s="2"/>
      <c r="M817" s="4">
        <v>9000</v>
      </c>
      <c r="N817" s="2"/>
      <c r="O817" s="4">
        <v>0</v>
      </c>
      <c r="P817" s="2"/>
      <c r="Q817" s="4">
        <f t="shared" si="31"/>
        <v>9000</v>
      </c>
      <c r="T817" s="36"/>
    </row>
    <row r="818" spans="1:21" ht="11.85" customHeight="1" x14ac:dyDescent="0.2">
      <c r="A818" s="3" t="s">
        <v>484</v>
      </c>
      <c r="C818" s="2">
        <v>1324.36</v>
      </c>
      <c r="D818" s="2"/>
      <c r="E818" s="2">
        <v>2020.74</v>
      </c>
      <c r="F818" s="2"/>
      <c r="G818" s="2">
        <v>1247.99</v>
      </c>
      <c r="H818" s="2"/>
      <c r="I818" s="2">
        <v>1500</v>
      </c>
      <c r="J818" s="2"/>
      <c r="K818" s="4">
        <v>1500</v>
      </c>
      <c r="L818" s="2"/>
      <c r="M818" s="4">
        <v>1500</v>
      </c>
      <c r="N818" s="2"/>
      <c r="O818" s="4">
        <v>0</v>
      </c>
      <c r="P818" s="2"/>
      <c r="Q818" s="4">
        <f t="shared" si="31"/>
        <v>1500</v>
      </c>
      <c r="T818" s="36"/>
    </row>
    <row r="819" spans="1:21" ht="11.85" customHeight="1" x14ac:dyDescent="0.2">
      <c r="A819" s="3" t="s">
        <v>485</v>
      </c>
      <c r="C819" s="2">
        <v>654.03</v>
      </c>
      <c r="D819" s="2"/>
      <c r="E819" s="2">
        <v>1056.54</v>
      </c>
      <c r="F819" s="2"/>
      <c r="G819" s="2">
        <v>371.27</v>
      </c>
      <c r="H819" s="2"/>
      <c r="I819" s="2">
        <v>220</v>
      </c>
      <c r="J819" s="2"/>
      <c r="K819" s="4">
        <v>220</v>
      </c>
      <c r="L819" s="2"/>
      <c r="M819" s="4">
        <v>220</v>
      </c>
      <c r="N819" s="2"/>
      <c r="O819" s="4">
        <v>0</v>
      </c>
      <c r="P819" s="2"/>
      <c r="Q819" s="4">
        <f t="shared" si="31"/>
        <v>220</v>
      </c>
      <c r="T819" s="36"/>
    </row>
    <row r="820" spans="1:21" ht="11.85" customHeight="1" x14ac:dyDescent="0.2">
      <c r="A820" s="3" t="s">
        <v>486</v>
      </c>
      <c r="C820" s="2">
        <v>-15</v>
      </c>
      <c r="D820" s="2"/>
      <c r="E820" s="2">
        <v>0</v>
      </c>
      <c r="F820" s="2"/>
      <c r="G820" s="2">
        <v>0</v>
      </c>
      <c r="H820" s="2"/>
      <c r="I820" s="2">
        <v>0</v>
      </c>
      <c r="J820" s="2"/>
      <c r="K820" s="4">
        <v>0</v>
      </c>
      <c r="L820" s="2"/>
      <c r="M820" s="4">
        <v>0</v>
      </c>
      <c r="N820" s="2"/>
      <c r="O820" s="4">
        <v>0</v>
      </c>
      <c r="P820" s="2"/>
      <c r="Q820" s="4">
        <f t="shared" si="31"/>
        <v>0</v>
      </c>
      <c r="T820" s="36"/>
    </row>
    <row r="821" spans="1:21" ht="11.85" customHeight="1" x14ac:dyDescent="0.2">
      <c r="A821" s="3" t="s">
        <v>487</v>
      </c>
      <c r="C821" s="2">
        <v>5606.43</v>
      </c>
      <c r="D821" s="2"/>
      <c r="E821" s="2">
        <v>6976.54</v>
      </c>
      <c r="F821" s="2"/>
      <c r="G821" s="2">
        <v>7133.3</v>
      </c>
      <c r="H821" s="2"/>
      <c r="I821" s="2">
        <v>9000</v>
      </c>
      <c r="J821" s="2"/>
      <c r="K821" s="4">
        <v>8500</v>
      </c>
      <c r="L821" s="2"/>
      <c r="M821" s="4">
        <v>9000</v>
      </c>
      <c r="N821" s="2"/>
      <c r="O821" s="4">
        <v>0</v>
      </c>
      <c r="P821" s="2"/>
      <c r="Q821" s="4">
        <f t="shared" si="31"/>
        <v>9000</v>
      </c>
      <c r="T821" s="36"/>
    </row>
    <row r="822" spans="1:21" ht="11.85" customHeight="1" x14ac:dyDescent="0.2">
      <c r="A822" s="3" t="s">
        <v>488</v>
      </c>
      <c r="C822" s="2">
        <v>2769.63</v>
      </c>
      <c r="D822" s="2"/>
      <c r="E822" s="2">
        <v>0</v>
      </c>
      <c r="F822" s="2"/>
      <c r="G822" s="2">
        <v>0</v>
      </c>
      <c r="H822" s="2"/>
      <c r="I822" s="2">
        <v>0</v>
      </c>
      <c r="J822" s="2"/>
      <c r="K822" s="4">
        <v>0</v>
      </c>
      <c r="L822" s="2"/>
      <c r="M822" s="4">
        <v>0</v>
      </c>
      <c r="N822" s="2"/>
      <c r="O822" s="4">
        <v>0</v>
      </c>
      <c r="P822" s="2"/>
      <c r="Q822" s="4">
        <f t="shared" si="31"/>
        <v>0</v>
      </c>
      <c r="T822" s="36"/>
    </row>
    <row r="823" spans="1:21" ht="11.85" customHeight="1" x14ac:dyDescent="0.2">
      <c r="A823" s="3" t="s">
        <v>489</v>
      </c>
      <c r="C823" s="2">
        <v>0</v>
      </c>
      <c r="D823" s="2"/>
      <c r="E823" s="2">
        <v>1525</v>
      </c>
      <c r="F823" s="2"/>
      <c r="G823" s="2">
        <v>1835</v>
      </c>
      <c r="H823" s="2"/>
      <c r="I823" s="2">
        <v>2000</v>
      </c>
      <c r="J823" s="2"/>
      <c r="K823" s="4">
        <v>2000</v>
      </c>
      <c r="L823" s="2"/>
      <c r="M823" s="4">
        <v>2000</v>
      </c>
      <c r="N823" s="2"/>
      <c r="O823" s="4">
        <v>0</v>
      </c>
      <c r="P823" s="2"/>
      <c r="Q823" s="4">
        <f t="shared" si="31"/>
        <v>2000</v>
      </c>
      <c r="T823" s="36"/>
    </row>
    <row r="824" spans="1:21" ht="11.85" customHeight="1" x14ac:dyDescent="0.2">
      <c r="A824" s="3" t="s">
        <v>490</v>
      </c>
      <c r="C824" s="2">
        <v>0</v>
      </c>
      <c r="D824" s="2"/>
      <c r="E824" s="2">
        <v>0</v>
      </c>
      <c r="F824" s="2"/>
      <c r="G824" s="2">
        <v>75</v>
      </c>
      <c r="H824" s="2"/>
      <c r="I824" s="2">
        <v>0</v>
      </c>
      <c r="J824" s="2"/>
      <c r="K824" s="4">
        <v>0</v>
      </c>
      <c r="L824" s="2"/>
      <c r="M824" s="4">
        <v>0</v>
      </c>
      <c r="N824" s="2"/>
      <c r="O824" s="4">
        <v>0</v>
      </c>
      <c r="P824" s="2"/>
      <c r="Q824" s="4">
        <f>M824+O824</f>
        <v>0</v>
      </c>
      <c r="T824" s="36"/>
    </row>
    <row r="825" spans="1:21" ht="11.85" customHeight="1" x14ac:dyDescent="0.2">
      <c r="A825" s="3" t="s">
        <v>491</v>
      </c>
      <c r="C825" s="2">
        <v>1427.71</v>
      </c>
      <c r="D825" s="2"/>
      <c r="E825" s="2">
        <v>1401.91</v>
      </c>
      <c r="F825" s="2"/>
      <c r="G825" s="2">
        <v>2064.9299999999998</v>
      </c>
      <c r="H825" s="2"/>
      <c r="I825" s="2">
        <v>1200</v>
      </c>
      <c r="J825" s="2"/>
      <c r="K825" s="4">
        <v>2100</v>
      </c>
      <c r="L825" s="2"/>
      <c r="M825" s="4">
        <v>2100</v>
      </c>
      <c r="N825" s="2"/>
      <c r="O825" s="4">
        <v>0</v>
      </c>
      <c r="P825" s="2"/>
      <c r="Q825" s="4">
        <f t="shared" si="31"/>
        <v>2100</v>
      </c>
      <c r="T825" s="36"/>
    </row>
    <row r="826" spans="1:21" ht="11.85" customHeight="1" x14ac:dyDescent="0.2">
      <c r="A826" s="3" t="s">
        <v>492</v>
      </c>
      <c r="C826" s="2">
        <v>8391.8700000000008</v>
      </c>
      <c r="D826" s="2"/>
      <c r="E826" s="2">
        <v>6885.91</v>
      </c>
      <c r="F826" s="2"/>
      <c r="G826" s="2">
        <v>6900.41</v>
      </c>
      <c r="H826" s="2"/>
      <c r="I826" s="2">
        <v>7000</v>
      </c>
      <c r="J826" s="2"/>
      <c r="K826" s="4">
        <v>7000</v>
      </c>
      <c r="L826" s="2"/>
      <c r="M826" s="4">
        <v>7000</v>
      </c>
      <c r="N826" s="2"/>
      <c r="O826" s="4">
        <v>0</v>
      </c>
      <c r="P826" s="2"/>
      <c r="Q826" s="4">
        <f t="shared" si="31"/>
        <v>7000</v>
      </c>
      <c r="T826" s="36"/>
      <c r="U826" s="39"/>
    </row>
    <row r="827" spans="1:21" ht="11.85" customHeight="1" x14ac:dyDescent="0.2">
      <c r="D827" s="2"/>
      <c r="F827" s="2"/>
      <c r="H827" s="2"/>
      <c r="J827" s="2"/>
      <c r="L827" s="2"/>
      <c r="N827" s="2"/>
      <c r="P827" s="2"/>
    </row>
    <row r="828" spans="1:21" ht="11.85" customHeight="1" x14ac:dyDescent="0.2">
      <c r="D828" s="2"/>
      <c r="F828" s="2"/>
      <c r="H828" s="2"/>
      <c r="J828" s="2"/>
      <c r="L828" s="2"/>
      <c r="N828" s="2"/>
      <c r="P828" s="2"/>
    </row>
    <row r="829" spans="1:21" ht="11.85" customHeight="1" x14ac:dyDescent="0.2">
      <c r="D829" s="2"/>
      <c r="F829" s="2"/>
      <c r="H829" s="2"/>
      <c r="J829" s="2"/>
      <c r="L829" s="2"/>
      <c r="N829" s="2"/>
      <c r="P829" s="2"/>
    </row>
    <row r="830" spans="1:21" ht="11.85" customHeight="1" x14ac:dyDescent="0.2">
      <c r="A830" s="1"/>
      <c r="B830" s="1"/>
      <c r="E830" s="2" t="str">
        <f>$E$24</f>
        <v>CITY OF BRADY</v>
      </c>
    </row>
    <row r="831" spans="1:21" ht="11.85" customHeight="1" x14ac:dyDescent="0.2">
      <c r="E831" s="2" t="str">
        <f>$E$25</f>
        <v>BUDGET REPORT</v>
      </c>
    </row>
    <row r="832" spans="1:21" ht="11.85" customHeight="1" x14ac:dyDescent="0.2">
      <c r="E832" s="2" t="str">
        <f>$E$26</f>
        <v>FISCAL YEAR 2021 - 2022</v>
      </c>
    </row>
    <row r="833" spans="1:21" ht="11.85" customHeight="1" x14ac:dyDescent="0.2">
      <c r="A833" s="3" t="s">
        <v>3</v>
      </c>
    </row>
    <row r="834" spans="1:21" ht="11.85" customHeight="1" x14ac:dyDescent="0.2">
      <c r="A834" s="3" t="s">
        <v>448</v>
      </c>
    </row>
    <row r="835" spans="1:21" ht="11.85" customHeight="1" x14ac:dyDescent="0.2">
      <c r="I835" s="61" t="str">
        <f>$I$29</f>
        <v>(----- 2020-2021 ------)</v>
      </c>
      <c r="J835" s="61"/>
      <c r="K835" s="61"/>
      <c r="L835" s="5"/>
      <c r="M835" s="61" t="str">
        <f>$M$29</f>
        <v>2021-2022</v>
      </c>
      <c r="N835" s="61"/>
      <c r="O835" s="61"/>
      <c r="P835" s="61"/>
      <c r="Q835" s="61"/>
    </row>
    <row r="836" spans="1:21" ht="11.85" customHeight="1" x14ac:dyDescent="0.2">
      <c r="C836" s="6" t="str">
        <f>$C$30</f>
        <v>2017-2018</v>
      </c>
      <c r="D836" s="5"/>
      <c r="E836" s="6" t="str">
        <f>$E$30</f>
        <v>2018-2019</v>
      </c>
      <c r="F836" s="5"/>
      <c r="G836" s="6" t="str">
        <f>$G$30</f>
        <v>2019-2020</v>
      </c>
      <c r="H836" s="5"/>
      <c r="I836" s="6" t="s">
        <v>9</v>
      </c>
      <c r="J836" s="5"/>
      <c r="K836" s="7" t="str">
        <f>+$K$30</f>
        <v>PROJECTED</v>
      </c>
      <c r="L836" s="5"/>
      <c r="M836" s="7" t="str">
        <f>$M$30</f>
        <v>2021-2022</v>
      </c>
      <c r="N836" s="5"/>
      <c r="O836" s="7" t="str">
        <f>$O$30</f>
        <v>2021-2022</v>
      </c>
      <c r="P836" s="5"/>
      <c r="Q836" s="7" t="str">
        <f>$Q$30</f>
        <v xml:space="preserve">APPROVED </v>
      </c>
    </row>
    <row r="837" spans="1:21" ht="11.85" customHeight="1" x14ac:dyDescent="0.2">
      <c r="A837" s="8" t="s">
        <v>266</v>
      </c>
      <c r="C837" s="9" t="s">
        <v>12</v>
      </c>
      <c r="D837" s="5"/>
      <c r="E837" s="9" t="s">
        <v>12</v>
      </c>
      <c r="F837" s="5"/>
      <c r="G837" s="9" t="s">
        <v>12</v>
      </c>
      <c r="H837" s="5"/>
      <c r="I837" s="9" t="s">
        <v>13</v>
      </c>
      <c r="J837" s="5"/>
      <c r="K837" s="10" t="s">
        <v>13</v>
      </c>
      <c r="L837" s="5"/>
      <c r="M837" s="10" t="str">
        <f>$M$31</f>
        <v>BASE</v>
      </c>
      <c r="N837" s="5"/>
      <c r="O837" s="10" t="str">
        <f>$O$31</f>
        <v>SUPPLEMENTAL</v>
      </c>
      <c r="P837" s="5"/>
      <c r="Q837" s="10" t="str">
        <f>$Q$31</f>
        <v>BUDGET</v>
      </c>
    </row>
    <row r="838" spans="1:21" ht="11.25" customHeight="1" x14ac:dyDescent="0.2">
      <c r="D838" s="2"/>
      <c r="F838" s="2"/>
      <c r="H838" s="2"/>
      <c r="J838" s="2"/>
      <c r="L838" s="2"/>
      <c r="N838" s="2"/>
      <c r="P838" s="2"/>
    </row>
    <row r="839" spans="1:21" ht="11.85" customHeight="1" x14ac:dyDescent="0.2">
      <c r="A839" s="3" t="s">
        <v>493</v>
      </c>
      <c r="C839" s="2">
        <v>0</v>
      </c>
      <c r="D839" s="2"/>
      <c r="E839" s="2">
        <v>1025</v>
      </c>
      <c r="F839" s="2"/>
      <c r="G839" s="2">
        <v>1200</v>
      </c>
      <c r="H839" s="2"/>
      <c r="I839" s="2">
        <v>100</v>
      </c>
      <c r="J839" s="2"/>
      <c r="K839" s="4">
        <v>100</v>
      </c>
      <c r="L839" s="2"/>
      <c r="M839" s="4">
        <v>100</v>
      </c>
      <c r="N839" s="2"/>
      <c r="O839" s="4">
        <v>0</v>
      </c>
      <c r="P839" s="2"/>
      <c r="Q839" s="4">
        <f>M839+O839</f>
        <v>100</v>
      </c>
      <c r="T839" s="36"/>
    </row>
    <row r="840" spans="1:21" ht="11.85" customHeight="1" x14ac:dyDescent="0.2">
      <c r="A840" s="3" t="s">
        <v>494</v>
      </c>
      <c r="C840" s="2">
        <v>1316.25</v>
      </c>
      <c r="D840" s="2"/>
      <c r="E840" s="2">
        <v>1096.8800000000001</v>
      </c>
      <c r="F840" s="2"/>
      <c r="G840" s="2">
        <v>853.12</v>
      </c>
      <c r="H840" s="2"/>
      <c r="I840" s="2">
        <v>600</v>
      </c>
      <c r="J840" s="2"/>
      <c r="K840" s="4">
        <v>600</v>
      </c>
      <c r="L840" s="2"/>
      <c r="M840" s="4">
        <v>300</v>
      </c>
      <c r="N840" s="2"/>
      <c r="O840" s="4">
        <v>0</v>
      </c>
      <c r="P840" s="2"/>
      <c r="Q840" s="4">
        <f>M840+O840</f>
        <v>300</v>
      </c>
      <c r="T840" s="36"/>
    </row>
    <row r="841" spans="1:21" ht="11.85" customHeight="1" x14ac:dyDescent="0.2">
      <c r="A841" s="3" t="s">
        <v>495</v>
      </c>
      <c r="C841" s="12">
        <v>9750</v>
      </c>
      <c r="D841" s="2"/>
      <c r="E841" s="12">
        <v>9750</v>
      </c>
      <c r="F841" s="2"/>
      <c r="G841" s="12">
        <v>10000</v>
      </c>
      <c r="H841" s="2"/>
      <c r="I841" s="12">
        <v>10500</v>
      </c>
      <c r="J841" s="2"/>
      <c r="K841" s="13">
        <v>10500</v>
      </c>
      <c r="L841" s="2"/>
      <c r="M841" s="13">
        <v>10502</v>
      </c>
      <c r="N841" s="2"/>
      <c r="O841" s="13">
        <v>0</v>
      </c>
      <c r="P841" s="2"/>
      <c r="Q841" s="13">
        <f>M841+O841</f>
        <v>10502</v>
      </c>
      <c r="T841" s="36"/>
      <c r="U841" s="34"/>
    </row>
    <row r="842" spans="1:21" ht="11.85" customHeight="1" x14ac:dyDescent="0.2">
      <c r="A842" s="3" t="s">
        <v>320</v>
      </c>
      <c r="C842" s="2">
        <f>SUM(C805:C826)+SUM(C839:C841)</f>
        <v>64612.179999999993</v>
      </c>
      <c r="D842" s="2"/>
      <c r="E842" s="2">
        <f>SUM(E805:E826)+SUM(E839:E841)</f>
        <v>61950.850000000006</v>
      </c>
      <c r="F842" s="2"/>
      <c r="G842" s="2">
        <f>SUM(G805:G826)+SUM(G839:G841)</f>
        <v>59093</v>
      </c>
      <c r="H842" s="2"/>
      <c r="I842" s="2">
        <f>SUM(I805:I826)+SUM(I839:I841)</f>
        <v>70220</v>
      </c>
      <c r="J842" s="2"/>
      <c r="K842" s="4">
        <f>SUM(K805:K826)+SUM(K839:K841)</f>
        <v>71120</v>
      </c>
      <c r="L842" s="2"/>
      <c r="M842" s="4">
        <f>SUM(M805:M826)+SUM(M839:M841)</f>
        <v>70822</v>
      </c>
      <c r="N842" s="2"/>
      <c r="O842" s="4">
        <f>SUM(O805:O826)+SUM(O839:O841)</f>
        <v>0</v>
      </c>
      <c r="P842" s="2"/>
      <c r="Q842" s="4">
        <f>SUM(Q805:Q826)+SUM(Q839:Q841)</f>
        <v>70822</v>
      </c>
      <c r="T842" s="36"/>
      <c r="U842" s="39"/>
    </row>
    <row r="843" spans="1:21" ht="11.85" customHeight="1" x14ac:dyDescent="0.2">
      <c r="D843" s="2"/>
      <c r="F843" s="2"/>
      <c r="H843" s="2"/>
      <c r="J843" s="2"/>
      <c r="L843" s="2"/>
      <c r="N843" s="2"/>
      <c r="P843" s="2"/>
    </row>
    <row r="844" spans="1:21" ht="11.85" customHeight="1" x14ac:dyDescent="0.2">
      <c r="A844" s="3" t="s">
        <v>496</v>
      </c>
      <c r="C844" s="2">
        <v>0</v>
      </c>
      <c r="D844" s="2"/>
      <c r="E844" s="2">
        <v>41195</v>
      </c>
      <c r="F844" s="2"/>
      <c r="G844" s="2">
        <v>0</v>
      </c>
      <c r="H844" s="2"/>
      <c r="I844" s="2">
        <v>0</v>
      </c>
      <c r="J844" s="2"/>
      <c r="K844" s="4">
        <v>0</v>
      </c>
      <c r="L844" s="2"/>
      <c r="M844" s="4">
        <v>0</v>
      </c>
      <c r="N844" s="2"/>
      <c r="O844" s="4">
        <v>0</v>
      </c>
      <c r="P844" s="2"/>
      <c r="Q844" s="4">
        <f>M844+O844</f>
        <v>0</v>
      </c>
      <c r="T844" s="36"/>
    </row>
    <row r="845" spans="1:21" ht="11.85" customHeight="1" x14ac:dyDescent="0.2">
      <c r="A845" s="3" t="s">
        <v>497</v>
      </c>
      <c r="C845" s="12">
        <v>19285</v>
      </c>
      <c r="D845" s="2"/>
      <c r="E845" s="12">
        <v>0</v>
      </c>
      <c r="F845" s="2"/>
      <c r="G845" s="12">
        <v>0</v>
      </c>
      <c r="H845" s="2"/>
      <c r="I845" s="12">
        <v>0</v>
      </c>
      <c r="J845" s="2"/>
      <c r="K845" s="13">
        <v>0</v>
      </c>
      <c r="L845" s="2"/>
      <c r="M845" s="13">
        <v>0</v>
      </c>
      <c r="N845" s="2"/>
      <c r="O845" s="13">
        <v>0</v>
      </c>
      <c r="P845" s="2"/>
      <c r="Q845" s="13">
        <f>M845+O845</f>
        <v>0</v>
      </c>
      <c r="T845" s="36"/>
    </row>
    <row r="846" spans="1:21" ht="11.85" customHeight="1" x14ac:dyDescent="0.2">
      <c r="A846" s="3" t="s">
        <v>323</v>
      </c>
      <c r="C846" s="2">
        <f>SUM(C844:C845)</f>
        <v>19285</v>
      </c>
      <c r="D846" s="2"/>
      <c r="E846" s="2">
        <f>SUM(E844:E845)</f>
        <v>41195</v>
      </c>
      <c r="F846" s="2"/>
      <c r="G846" s="2">
        <f>SUM(G844:G845)</f>
        <v>0</v>
      </c>
      <c r="H846" s="2"/>
      <c r="I846" s="2">
        <f>SUM(I844:I845)</f>
        <v>0</v>
      </c>
      <c r="J846" s="2"/>
      <c r="K846" s="4">
        <f>SUM(K844:K845)</f>
        <v>0</v>
      </c>
      <c r="L846" s="2"/>
      <c r="M846" s="4">
        <f>SUM(M844:M845)</f>
        <v>0</v>
      </c>
      <c r="N846" s="2"/>
      <c r="O846" s="4">
        <f>SUM(O844:O845)</f>
        <v>0</v>
      </c>
      <c r="P846" s="2"/>
      <c r="Q846" s="4">
        <f>SUM(Q844:Q845)</f>
        <v>0</v>
      </c>
    </row>
    <row r="847" spans="1:21" ht="11.85" customHeight="1" x14ac:dyDescent="0.2">
      <c r="D847" s="2"/>
      <c r="F847" s="2"/>
      <c r="H847" s="2"/>
      <c r="J847" s="2"/>
      <c r="L847" s="2"/>
      <c r="N847" s="2"/>
      <c r="P847" s="2"/>
    </row>
    <row r="848" spans="1:21" ht="11.85" customHeight="1" x14ac:dyDescent="0.2">
      <c r="A848" s="3" t="s">
        <v>498</v>
      </c>
      <c r="C848" s="2">
        <f>C785+C802+C842+C846</f>
        <v>278299.41000000003</v>
      </c>
      <c r="D848" s="2"/>
      <c r="E848" s="2">
        <f>E785+E802+E842+E846</f>
        <v>326153.56000000006</v>
      </c>
      <c r="F848" s="2"/>
      <c r="G848" s="2">
        <f>G785+G802+G842+G846</f>
        <v>378474.52</v>
      </c>
      <c r="H848" s="2"/>
      <c r="I848" s="2">
        <f>I785+I802+I842+I846</f>
        <v>368151</v>
      </c>
      <c r="J848" s="2"/>
      <c r="K848" s="4">
        <f>K785+K802+K842+K846</f>
        <v>368151</v>
      </c>
      <c r="L848" s="2"/>
      <c r="M848" s="4">
        <f>M785+M802+M842+M846</f>
        <v>413081</v>
      </c>
      <c r="N848" s="2"/>
      <c r="O848" s="4">
        <f>O785+O802+O842+O846</f>
        <v>47460</v>
      </c>
      <c r="P848" s="2"/>
      <c r="Q848" s="4">
        <f>Q785+Q802+Q842+Q846</f>
        <v>460541</v>
      </c>
      <c r="R848" s="39"/>
      <c r="T848" s="36"/>
      <c r="U848" s="39"/>
    </row>
    <row r="849" ht="11.85" customHeight="1" x14ac:dyDescent="0.2"/>
    <row r="850" ht="11.85" customHeight="1" x14ac:dyDescent="0.2"/>
    <row r="851" ht="11.85" customHeight="1" x14ac:dyDescent="0.2"/>
    <row r="852" ht="11.85" customHeight="1" x14ac:dyDescent="0.2"/>
    <row r="853" ht="11.85" customHeight="1" x14ac:dyDescent="0.2"/>
    <row r="854" ht="11.85" customHeight="1" x14ac:dyDescent="0.2"/>
    <row r="855" ht="11.85" customHeight="1" x14ac:dyDescent="0.2"/>
    <row r="856" ht="11.85" customHeight="1" x14ac:dyDescent="0.2"/>
    <row r="857" ht="11.85" customHeight="1" x14ac:dyDescent="0.2"/>
    <row r="858" ht="11.85" customHeight="1" x14ac:dyDescent="0.2"/>
    <row r="859" ht="11.85" customHeight="1" x14ac:dyDescent="0.2"/>
    <row r="860" ht="11.85" customHeight="1" x14ac:dyDescent="0.2"/>
    <row r="861" ht="11.85" customHeight="1" x14ac:dyDescent="0.2"/>
    <row r="862" ht="11.85" customHeight="1" x14ac:dyDescent="0.2"/>
    <row r="863" ht="11.85" customHeight="1" x14ac:dyDescent="0.2"/>
    <row r="864" ht="11.85" customHeight="1" x14ac:dyDescent="0.2"/>
    <row r="865" ht="11.85" customHeight="1" x14ac:dyDescent="0.2"/>
    <row r="866" ht="11.85" customHeight="1" x14ac:dyDescent="0.2"/>
    <row r="867" ht="11.85" customHeight="1" x14ac:dyDescent="0.2"/>
    <row r="868" ht="11.85" customHeight="1" x14ac:dyDescent="0.2"/>
    <row r="869" ht="11.85" customHeight="1" x14ac:dyDescent="0.2"/>
    <row r="870" ht="11.85" customHeight="1" x14ac:dyDescent="0.2"/>
    <row r="871" ht="11.85" customHeight="1" x14ac:dyDescent="0.2"/>
    <row r="872" ht="11.85" customHeight="1" x14ac:dyDescent="0.2"/>
    <row r="873" ht="11.85" customHeight="1" x14ac:dyDescent="0.2"/>
    <row r="874" ht="11.85" customHeight="1" x14ac:dyDescent="0.2"/>
    <row r="875" ht="11.85" customHeight="1" x14ac:dyDescent="0.2"/>
    <row r="876" ht="11.85" customHeight="1" x14ac:dyDescent="0.2"/>
    <row r="877" ht="11.85" customHeight="1" x14ac:dyDescent="0.2"/>
    <row r="878" ht="11.85" customHeight="1" x14ac:dyDescent="0.2"/>
    <row r="879" ht="11.85" customHeight="1" x14ac:dyDescent="0.2"/>
    <row r="880" ht="11.85" customHeight="1" x14ac:dyDescent="0.2"/>
    <row r="881" spans="1:5" ht="11.85" customHeight="1" x14ac:dyDescent="0.2"/>
    <row r="882" spans="1:5" ht="11.85" customHeight="1" x14ac:dyDescent="0.2"/>
    <row r="883" spans="1:5" ht="11.85" customHeight="1" x14ac:dyDescent="0.2"/>
    <row r="884" spans="1:5" ht="11.85" customHeight="1" x14ac:dyDescent="0.2"/>
    <row r="885" spans="1:5" ht="11.85" customHeight="1" x14ac:dyDescent="0.2"/>
    <row r="886" spans="1:5" ht="11.85" customHeight="1" x14ac:dyDescent="0.2"/>
    <row r="887" spans="1:5" ht="11.85" customHeight="1" x14ac:dyDescent="0.2"/>
    <row r="888" spans="1:5" ht="11.85" customHeight="1" x14ac:dyDescent="0.2"/>
    <row r="889" spans="1:5" ht="11.85" customHeight="1" x14ac:dyDescent="0.2"/>
    <row r="890" spans="1:5" ht="11.85" customHeight="1" x14ac:dyDescent="0.2"/>
    <row r="891" spans="1:5" ht="11.85" customHeight="1" x14ac:dyDescent="0.2"/>
    <row r="892" spans="1:5" ht="11.85" customHeight="1" x14ac:dyDescent="0.2"/>
    <row r="893" spans="1:5" ht="11.85" customHeight="1" x14ac:dyDescent="0.2">
      <c r="A893" s="1"/>
      <c r="B893" s="1"/>
      <c r="E893" s="2" t="str">
        <f>$E$24</f>
        <v>CITY OF BRADY</v>
      </c>
    </row>
    <row r="894" spans="1:5" ht="11.85" customHeight="1" x14ac:dyDescent="0.2">
      <c r="E894" s="2" t="str">
        <f>$E$25</f>
        <v>BUDGET REPORT</v>
      </c>
    </row>
    <row r="895" spans="1:5" ht="11.85" customHeight="1" x14ac:dyDescent="0.2">
      <c r="E895" s="2" t="str">
        <f>$E$26</f>
        <v>FISCAL YEAR 2021 - 2022</v>
      </c>
    </row>
    <row r="896" spans="1:5" ht="11.85" customHeight="1" x14ac:dyDescent="0.2">
      <c r="A896" s="3" t="s">
        <v>3</v>
      </c>
    </row>
    <row r="897" spans="1:21" ht="11.85" customHeight="1" x14ac:dyDescent="0.2">
      <c r="A897" s="3" t="s">
        <v>499</v>
      </c>
    </row>
    <row r="898" spans="1:21" ht="11.85" customHeight="1" x14ac:dyDescent="0.2">
      <c r="I898" s="61" t="str">
        <f>$I$29</f>
        <v>(----- 2020-2021 ------)</v>
      </c>
      <c r="J898" s="61"/>
      <c r="K898" s="61"/>
      <c r="L898" s="5"/>
      <c r="M898" s="61" t="str">
        <f>$M$29</f>
        <v>2021-2022</v>
      </c>
      <c r="N898" s="61"/>
      <c r="O898" s="61"/>
      <c r="P898" s="61"/>
      <c r="Q898" s="61"/>
    </row>
    <row r="899" spans="1:21" ht="11.85" customHeight="1" x14ac:dyDescent="0.2">
      <c r="C899" s="6" t="str">
        <f>$C$30</f>
        <v>2017-2018</v>
      </c>
      <c r="D899" s="5"/>
      <c r="E899" s="6" t="str">
        <f>$E$30</f>
        <v>2018-2019</v>
      </c>
      <c r="F899" s="5"/>
      <c r="G899" s="6" t="str">
        <f>$G$30</f>
        <v>2019-2020</v>
      </c>
      <c r="H899" s="5"/>
      <c r="I899" s="6" t="s">
        <v>9</v>
      </c>
      <c r="J899" s="5"/>
      <c r="K899" s="7" t="str">
        <f>+$K$30</f>
        <v>PROJECTED</v>
      </c>
      <c r="L899" s="5"/>
      <c r="M899" s="7" t="str">
        <f>$M$30</f>
        <v>2021-2022</v>
      </c>
      <c r="N899" s="5"/>
      <c r="O899" s="7" t="str">
        <f>$O$30</f>
        <v>2021-2022</v>
      </c>
      <c r="P899" s="5"/>
      <c r="Q899" s="7" t="str">
        <f>$Q$30</f>
        <v xml:space="preserve">APPROVED </v>
      </c>
    </row>
    <row r="900" spans="1:21" ht="11.85" customHeight="1" x14ac:dyDescent="0.2">
      <c r="A900" s="8" t="s">
        <v>266</v>
      </c>
      <c r="C900" s="9" t="s">
        <v>12</v>
      </c>
      <c r="D900" s="5"/>
      <c r="E900" s="9" t="s">
        <v>12</v>
      </c>
      <c r="F900" s="5"/>
      <c r="G900" s="9" t="s">
        <v>12</v>
      </c>
      <c r="H900" s="5"/>
      <c r="I900" s="9" t="s">
        <v>13</v>
      </c>
      <c r="J900" s="5"/>
      <c r="K900" s="10" t="s">
        <v>13</v>
      </c>
      <c r="L900" s="5"/>
      <c r="M900" s="10" t="str">
        <f>$M$31</f>
        <v>BASE</v>
      </c>
      <c r="N900" s="5"/>
      <c r="O900" s="10" t="str">
        <f>$O$31</f>
        <v>SUPPLEMENTAL</v>
      </c>
      <c r="P900" s="5"/>
      <c r="Q900" s="10" t="str">
        <f>$Q$31</f>
        <v>BUDGET</v>
      </c>
    </row>
    <row r="901" spans="1:21" ht="11.85" customHeight="1" x14ac:dyDescent="0.2"/>
    <row r="902" spans="1:21" ht="11.85" customHeight="1" x14ac:dyDescent="0.2">
      <c r="A902" s="11" t="s">
        <v>267</v>
      </c>
    </row>
    <row r="903" spans="1:21" ht="11.85" customHeight="1" x14ac:dyDescent="0.2">
      <c r="A903" s="3" t="s">
        <v>500</v>
      </c>
      <c r="C903" s="2">
        <v>44258.15</v>
      </c>
      <c r="D903" s="2"/>
      <c r="E903" s="2">
        <v>45019.65</v>
      </c>
      <c r="F903" s="2"/>
      <c r="G903" s="2">
        <v>27036.49</v>
      </c>
      <c r="H903" s="2"/>
      <c r="I903" s="2">
        <v>38376</v>
      </c>
      <c r="J903" s="2"/>
      <c r="K903" s="4">
        <v>38376</v>
      </c>
      <c r="L903" s="2"/>
      <c r="M903" s="4">
        <v>40092</v>
      </c>
      <c r="N903" s="2"/>
      <c r="O903" s="4">
        <v>0</v>
      </c>
      <c r="P903" s="2"/>
      <c r="Q903" s="4">
        <f t="shared" ref="Q903:Q909" si="32">M903+O903</f>
        <v>40092</v>
      </c>
      <c r="T903" s="36"/>
    </row>
    <row r="904" spans="1:21" ht="11.85" customHeight="1" x14ac:dyDescent="0.2">
      <c r="A904" s="3" t="s">
        <v>501</v>
      </c>
      <c r="C904" s="2">
        <v>1556.04</v>
      </c>
      <c r="D904" s="2"/>
      <c r="E904" s="2">
        <v>0</v>
      </c>
      <c r="F904" s="2"/>
      <c r="G904" s="2">
        <v>0</v>
      </c>
      <c r="H904" s="2"/>
      <c r="I904" s="2">
        <v>500</v>
      </c>
      <c r="J904" s="2"/>
      <c r="K904" s="4">
        <v>500</v>
      </c>
      <c r="L904" s="2"/>
      <c r="M904" s="4">
        <v>500</v>
      </c>
      <c r="N904" s="2"/>
      <c r="O904" s="4">
        <v>0</v>
      </c>
      <c r="P904" s="2"/>
      <c r="Q904" s="4">
        <f t="shared" si="32"/>
        <v>500</v>
      </c>
      <c r="T904" s="36"/>
    </row>
    <row r="905" spans="1:21" ht="11.85" customHeight="1" x14ac:dyDescent="0.2">
      <c r="A905" s="3" t="s">
        <v>502</v>
      </c>
      <c r="C905" s="2">
        <v>0</v>
      </c>
      <c r="D905" s="2"/>
      <c r="E905" s="2">
        <v>0</v>
      </c>
      <c r="F905" s="2"/>
      <c r="G905" s="2">
        <v>0</v>
      </c>
      <c r="H905" s="2"/>
      <c r="I905" s="2">
        <v>0</v>
      </c>
      <c r="J905" s="2"/>
      <c r="K905" s="4">
        <v>0</v>
      </c>
      <c r="L905" s="2"/>
      <c r="M905" s="4">
        <v>0</v>
      </c>
      <c r="N905" s="2"/>
      <c r="O905" s="4">
        <v>0</v>
      </c>
      <c r="P905" s="2"/>
      <c r="Q905" s="4">
        <f t="shared" si="32"/>
        <v>0</v>
      </c>
      <c r="T905" s="36"/>
    </row>
    <row r="906" spans="1:21" ht="11.85" customHeight="1" x14ac:dyDescent="0.2">
      <c r="A906" s="3" t="s">
        <v>503</v>
      </c>
      <c r="C906" s="2">
        <v>0</v>
      </c>
      <c r="D906" s="2"/>
      <c r="E906" s="2">
        <v>0</v>
      </c>
      <c r="F906" s="2"/>
      <c r="G906" s="2">
        <v>0</v>
      </c>
      <c r="H906" s="2"/>
      <c r="I906" s="2">
        <v>0</v>
      </c>
      <c r="J906" s="2"/>
      <c r="K906" s="4">
        <v>0</v>
      </c>
      <c r="L906" s="2"/>
      <c r="M906" s="4">
        <v>0</v>
      </c>
      <c r="N906" s="2"/>
      <c r="O906" s="4">
        <v>0</v>
      </c>
      <c r="P906" s="2"/>
      <c r="Q906" s="4">
        <f t="shared" si="32"/>
        <v>0</v>
      </c>
      <c r="T906" s="36"/>
    </row>
    <row r="907" spans="1:21" ht="11.85" customHeight="1" x14ac:dyDescent="0.2">
      <c r="A907" s="3" t="s">
        <v>504</v>
      </c>
      <c r="C907" s="2">
        <v>1203.82</v>
      </c>
      <c r="D907" s="2"/>
      <c r="E907" s="2">
        <v>1006.24</v>
      </c>
      <c r="F907" s="2"/>
      <c r="G907" s="2">
        <v>619.21</v>
      </c>
      <c r="H907" s="2"/>
      <c r="I907" s="2">
        <v>1205</v>
      </c>
      <c r="J907" s="2"/>
      <c r="K907" s="4">
        <v>1205</v>
      </c>
      <c r="L907" s="2"/>
      <c r="M907" s="4">
        <v>1300</v>
      </c>
      <c r="N907" s="2"/>
      <c r="O907" s="4">
        <v>0</v>
      </c>
      <c r="P907" s="2"/>
      <c r="Q907" s="4">
        <f t="shared" si="32"/>
        <v>1300</v>
      </c>
      <c r="T907" s="36"/>
    </row>
    <row r="908" spans="1:21" ht="11.85" customHeight="1" x14ac:dyDescent="0.2">
      <c r="A908" s="3" t="s">
        <v>505</v>
      </c>
      <c r="C908" s="2">
        <v>831.97</v>
      </c>
      <c r="D908" s="2"/>
      <c r="E908" s="2">
        <v>45.02</v>
      </c>
      <c r="F908" s="2"/>
      <c r="G908" s="2">
        <v>432.59</v>
      </c>
      <c r="H908" s="2"/>
      <c r="I908" s="2">
        <v>3240</v>
      </c>
      <c r="J908" s="2"/>
      <c r="K908" s="4">
        <v>3240</v>
      </c>
      <c r="L908" s="2"/>
      <c r="M908" s="4">
        <v>2880</v>
      </c>
      <c r="N908" s="2"/>
      <c r="O908" s="4">
        <v>0</v>
      </c>
      <c r="P908" s="2"/>
      <c r="Q908" s="4">
        <f t="shared" si="32"/>
        <v>2880</v>
      </c>
      <c r="T908" s="36"/>
    </row>
    <row r="909" spans="1:21" ht="11.85" customHeight="1" x14ac:dyDescent="0.2">
      <c r="A909" s="3" t="s">
        <v>506</v>
      </c>
      <c r="C909" s="12">
        <v>3535.87</v>
      </c>
      <c r="D909" s="2"/>
      <c r="E909" s="12">
        <v>3444.09</v>
      </c>
      <c r="F909" s="2"/>
      <c r="G909" s="12">
        <v>2068.34</v>
      </c>
      <c r="H909" s="2"/>
      <c r="I909" s="12">
        <v>3032</v>
      </c>
      <c r="J909" s="2"/>
      <c r="K909" s="13">
        <v>3032</v>
      </c>
      <c r="L909" s="2"/>
      <c r="M909" s="13">
        <v>3166</v>
      </c>
      <c r="N909" s="2"/>
      <c r="O909" s="13">
        <v>0</v>
      </c>
      <c r="P909" s="2"/>
      <c r="Q909" s="13">
        <f t="shared" si="32"/>
        <v>3166</v>
      </c>
      <c r="T909" s="36"/>
    </row>
    <row r="910" spans="1:21" ht="11.85" customHeight="1" x14ac:dyDescent="0.2">
      <c r="A910" s="3" t="s">
        <v>278</v>
      </c>
      <c r="C910" s="2">
        <f>SUM(C903:C909)</f>
        <v>51385.850000000006</v>
      </c>
      <c r="D910" s="2"/>
      <c r="E910" s="2">
        <f>SUM(E903:E909)</f>
        <v>49515</v>
      </c>
      <c r="F910" s="2"/>
      <c r="G910" s="2">
        <f>SUM(G903:G909)</f>
        <v>30156.63</v>
      </c>
      <c r="H910" s="2"/>
      <c r="I910" s="2">
        <f>SUM(I903:I909)</f>
        <v>46353</v>
      </c>
      <c r="J910" s="2"/>
      <c r="K910" s="4">
        <f>SUM(K903:K909)</f>
        <v>46353</v>
      </c>
      <c r="L910" s="2"/>
      <c r="M910" s="4">
        <f>SUM(M903:M909)</f>
        <v>47938</v>
      </c>
      <c r="N910" s="2"/>
      <c r="O910" s="4">
        <f>SUM(O903:O909)</f>
        <v>0</v>
      </c>
      <c r="P910" s="2"/>
      <c r="Q910" s="4">
        <f>SUM(Q903:Q909)</f>
        <v>47938</v>
      </c>
      <c r="R910" s="39"/>
      <c r="T910" s="38"/>
      <c r="U910" s="39"/>
    </row>
    <row r="911" spans="1:21" ht="11.85" customHeight="1" x14ac:dyDescent="0.2">
      <c r="D911" s="2"/>
      <c r="F911" s="2"/>
      <c r="H911" s="2"/>
      <c r="J911" s="2"/>
      <c r="L911" s="2"/>
      <c r="N911" s="2"/>
      <c r="P911" s="2"/>
    </row>
    <row r="912" spans="1:21" ht="11.85" customHeight="1" x14ac:dyDescent="0.2">
      <c r="A912" s="11" t="s">
        <v>279</v>
      </c>
      <c r="D912" s="2"/>
      <c r="F912" s="2"/>
      <c r="H912" s="2"/>
      <c r="J912" s="2"/>
      <c r="L912" s="2"/>
      <c r="N912" s="2"/>
      <c r="P912" s="2"/>
    </row>
    <row r="913" spans="1:20" ht="11.85" customHeight="1" x14ac:dyDescent="0.2">
      <c r="A913" s="3" t="s">
        <v>507</v>
      </c>
      <c r="C913" s="2">
        <v>0</v>
      </c>
      <c r="D913" s="2"/>
      <c r="E913" s="2">
        <v>0</v>
      </c>
      <c r="F913" s="2"/>
      <c r="G913" s="2">
        <v>0</v>
      </c>
      <c r="H913" s="2"/>
      <c r="I913" s="2">
        <v>0</v>
      </c>
      <c r="J913" s="2"/>
      <c r="K913" s="4">
        <v>0</v>
      </c>
      <c r="L913" s="2"/>
      <c r="M913" s="4">
        <v>0</v>
      </c>
      <c r="N913" s="2"/>
      <c r="O913" s="4">
        <v>0</v>
      </c>
      <c r="P913" s="2"/>
      <c r="Q913" s="4">
        <f t="shared" ref="Q913:Q918" si="33">M913+O913</f>
        <v>0</v>
      </c>
      <c r="T913" s="36"/>
    </row>
    <row r="914" spans="1:20" ht="11.85" customHeight="1" x14ac:dyDescent="0.2">
      <c r="A914" s="3" t="s">
        <v>508</v>
      </c>
      <c r="C914" s="2">
        <v>31548.29</v>
      </c>
      <c r="D914" s="2"/>
      <c r="E914" s="2">
        <v>26422.75</v>
      </c>
      <c r="F914" s="2"/>
      <c r="G914" s="2">
        <v>32949.15</v>
      </c>
      <c r="H914" s="2"/>
      <c r="I914" s="2">
        <v>33000</v>
      </c>
      <c r="J914" s="2"/>
      <c r="K914" s="4">
        <v>33000</v>
      </c>
      <c r="L914" s="2"/>
      <c r="M914" s="4">
        <v>33000</v>
      </c>
      <c r="N914" s="2"/>
      <c r="O914" s="4">
        <v>0</v>
      </c>
      <c r="P914" s="2"/>
      <c r="Q914" s="4">
        <f t="shared" si="33"/>
        <v>33000</v>
      </c>
      <c r="T914" s="36"/>
    </row>
    <row r="915" spans="1:20" ht="11.85" customHeight="1" x14ac:dyDescent="0.2">
      <c r="A915" s="3" t="s">
        <v>509</v>
      </c>
      <c r="C915" s="2">
        <v>0</v>
      </c>
      <c r="D915" s="2"/>
      <c r="E915" s="2">
        <v>0</v>
      </c>
      <c r="F915" s="2"/>
      <c r="G915" s="2">
        <v>0</v>
      </c>
      <c r="H915" s="2"/>
      <c r="I915" s="2">
        <v>0</v>
      </c>
      <c r="J915" s="2"/>
      <c r="K915" s="4">
        <v>0</v>
      </c>
      <c r="L915" s="2"/>
      <c r="M915" s="4">
        <v>0</v>
      </c>
      <c r="N915" s="2"/>
      <c r="O915" s="4">
        <v>0</v>
      </c>
      <c r="P915" s="2"/>
      <c r="Q915" s="4">
        <f t="shared" si="33"/>
        <v>0</v>
      </c>
      <c r="T915" s="36"/>
    </row>
    <row r="916" spans="1:20" ht="11.85" customHeight="1" x14ac:dyDescent="0.2">
      <c r="A916" s="3" t="s">
        <v>510</v>
      </c>
      <c r="C916" s="2">
        <v>0</v>
      </c>
      <c r="D916" s="2"/>
      <c r="E916" s="2">
        <v>0</v>
      </c>
      <c r="F916" s="2"/>
      <c r="G916" s="2">
        <v>0</v>
      </c>
      <c r="H916" s="2"/>
      <c r="I916" s="2">
        <v>0</v>
      </c>
      <c r="J916" s="2"/>
      <c r="K916" s="4">
        <v>0</v>
      </c>
      <c r="L916" s="2"/>
      <c r="M916" s="4">
        <v>0</v>
      </c>
      <c r="N916" s="2"/>
      <c r="O916" s="4">
        <v>0</v>
      </c>
      <c r="P916" s="2"/>
      <c r="Q916" s="4">
        <f t="shared" si="33"/>
        <v>0</v>
      </c>
      <c r="T916" s="36"/>
    </row>
    <row r="917" spans="1:20" ht="11.85" customHeight="1" x14ac:dyDescent="0.2">
      <c r="A917" s="3" t="s">
        <v>511</v>
      </c>
      <c r="C917" s="2">
        <v>0</v>
      </c>
      <c r="D917" s="2"/>
      <c r="E917" s="2">
        <v>0</v>
      </c>
      <c r="F917" s="2"/>
      <c r="G917" s="2">
        <v>0</v>
      </c>
      <c r="H917" s="2"/>
      <c r="I917" s="2">
        <v>300</v>
      </c>
      <c r="J917" s="2"/>
      <c r="K917" s="4">
        <v>300</v>
      </c>
      <c r="L917" s="2"/>
      <c r="M917" s="4">
        <v>300</v>
      </c>
      <c r="N917" s="2"/>
      <c r="O917" s="4">
        <v>0</v>
      </c>
      <c r="P917" s="2"/>
      <c r="Q917" s="4">
        <f t="shared" si="33"/>
        <v>300</v>
      </c>
      <c r="T917" s="36"/>
    </row>
    <row r="918" spans="1:20" ht="11.85" customHeight="1" x14ac:dyDescent="0.2">
      <c r="A918" s="3" t="s">
        <v>512</v>
      </c>
      <c r="C918" s="12">
        <v>0</v>
      </c>
      <c r="D918" s="2"/>
      <c r="E918" s="12">
        <v>0</v>
      </c>
      <c r="F918" s="2"/>
      <c r="G918" s="12">
        <v>0</v>
      </c>
      <c r="H918" s="2"/>
      <c r="I918" s="12">
        <v>0</v>
      </c>
      <c r="J918" s="2"/>
      <c r="K918" s="13">
        <v>0</v>
      </c>
      <c r="L918" s="2"/>
      <c r="M918" s="13">
        <v>0</v>
      </c>
      <c r="N918" s="2"/>
      <c r="O918" s="13">
        <v>0</v>
      </c>
      <c r="P918" s="2"/>
      <c r="Q918" s="13">
        <f t="shared" si="33"/>
        <v>0</v>
      </c>
      <c r="T918" s="36"/>
    </row>
    <row r="919" spans="1:20" ht="11.85" customHeight="1" x14ac:dyDescent="0.2">
      <c r="A919" s="3" t="s">
        <v>297</v>
      </c>
      <c r="C919" s="2">
        <f>SUM(C913:C918)</f>
        <v>31548.29</v>
      </c>
      <c r="D919" s="2"/>
      <c r="E919" s="2">
        <f>SUM(E913:E918)</f>
        <v>26422.75</v>
      </c>
      <c r="F919" s="2"/>
      <c r="G919" s="2">
        <f>SUM(G913:G918)</f>
        <v>32949.15</v>
      </c>
      <c r="H919" s="2"/>
      <c r="I919" s="2">
        <f>SUM(I913:I918)</f>
        <v>33300</v>
      </c>
      <c r="J919" s="2"/>
      <c r="K919" s="4">
        <f>SUM(K913:K918)</f>
        <v>33300</v>
      </c>
      <c r="L919" s="2"/>
      <c r="M919" s="4">
        <f>SUM(M913:M918)</f>
        <v>33300</v>
      </c>
      <c r="N919" s="2"/>
      <c r="O919" s="4">
        <f>SUM(O913:O918)</f>
        <v>0</v>
      </c>
      <c r="P919" s="2"/>
      <c r="Q919" s="4">
        <f>SUM(Q913:Q918)</f>
        <v>33300</v>
      </c>
      <c r="T919" s="36"/>
    </row>
    <row r="920" spans="1:20" ht="11.85" customHeight="1" x14ac:dyDescent="0.2">
      <c r="T920" s="36"/>
    </row>
    <row r="921" spans="1:20" ht="11.85" customHeight="1" x14ac:dyDescent="0.2">
      <c r="A921" s="11" t="s">
        <v>298</v>
      </c>
      <c r="T921" s="36"/>
    </row>
    <row r="922" spans="1:20" ht="11.85" customHeight="1" x14ac:dyDescent="0.2">
      <c r="A922" s="3" t="s">
        <v>513</v>
      </c>
      <c r="C922" s="2">
        <v>336.66</v>
      </c>
      <c r="D922" s="2"/>
      <c r="E922" s="2">
        <v>0</v>
      </c>
      <c r="F922" s="2"/>
      <c r="G922" s="2">
        <v>2414.7399999999998</v>
      </c>
      <c r="H922" s="2"/>
      <c r="I922" s="2">
        <v>300</v>
      </c>
      <c r="J922" s="2"/>
      <c r="K922" s="4">
        <v>300</v>
      </c>
      <c r="L922" s="2"/>
      <c r="M922" s="4">
        <v>300</v>
      </c>
      <c r="N922" s="2"/>
      <c r="O922" s="4">
        <v>0</v>
      </c>
      <c r="P922" s="2"/>
      <c r="Q922" s="4">
        <f t="shared" ref="Q922:Q935" si="34">M922+O922</f>
        <v>300</v>
      </c>
      <c r="T922" s="36"/>
    </row>
    <row r="923" spans="1:20" ht="11.85" customHeight="1" x14ac:dyDescent="0.2">
      <c r="A923" s="3" t="s">
        <v>514</v>
      </c>
      <c r="C923" s="2">
        <v>2590</v>
      </c>
      <c r="D923" s="2"/>
      <c r="E923" s="2">
        <v>2400</v>
      </c>
      <c r="F923" s="2"/>
      <c r="G923" s="2">
        <v>2860</v>
      </c>
      <c r="H923" s="2"/>
      <c r="I923" s="2">
        <v>3000</v>
      </c>
      <c r="J923" s="2"/>
      <c r="K923" s="4">
        <v>3000</v>
      </c>
      <c r="L923" s="2"/>
      <c r="M923" s="4">
        <v>3000</v>
      </c>
      <c r="N923" s="2"/>
      <c r="O923" s="4">
        <v>0</v>
      </c>
      <c r="P923" s="2"/>
      <c r="Q923" s="4">
        <f t="shared" si="34"/>
        <v>3000</v>
      </c>
      <c r="T923" s="36"/>
    </row>
    <row r="924" spans="1:20" ht="11.85" customHeight="1" x14ac:dyDescent="0.2">
      <c r="A924" s="3" t="s">
        <v>515</v>
      </c>
      <c r="C924" s="2">
        <v>2858.16</v>
      </c>
      <c r="D924" s="2"/>
      <c r="E924" s="2">
        <v>1609.91</v>
      </c>
      <c r="F924" s="2"/>
      <c r="G924" s="2">
        <v>1949.79</v>
      </c>
      <c r="H924" s="2"/>
      <c r="I924" s="2">
        <v>2000</v>
      </c>
      <c r="J924" s="2"/>
      <c r="K924" s="4">
        <v>2000</v>
      </c>
      <c r="L924" s="2"/>
      <c r="M924" s="4">
        <v>2000</v>
      </c>
      <c r="N924" s="2"/>
      <c r="O924" s="4">
        <v>0</v>
      </c>
      <c r="P924" s="2"/>
      <c r="Q924" s="4">
        <f t="shared" si="34"/>
        <v>2000</v>
      </c>
      <c r="T924" s="36"/>
    </row>
    <row r="925" spans="1:20" ht="11.85" hidden="1" customHeight="1" x14ac:dyDescent="0.2">
      <c r="A925" s="3" t="s">
        <v>516</v>
      </c>
      <c r="C925" s="2">
        <v>0</v>
      </c>
      <c r="D925" s="2"/>
      <c r="E925" s="2">
        <v>0</v>
      </c>
      <c r="F925" s="2"/>
      <c r="G925" s="2">
        <v>0</v>
      </c>
      <c r="H925" s="2"/>
      <c r="I925" s="2">
        <v>0</v>
      </c>
      <c r="J925" s="2"/>
      <c r="K925" s="4">
        <v>0</v>
      </c>
      <c r="L925" s="2"/>
      <c r="M925" s="4">
        <v>0</v>
      </c>
      <c r="N925" s="2"/>
      <c r="O925" s="4">
        <v>0</v>
      </c>
      <c r="P925" s="2"/>
      <c r="Q925" s="4">
        <f t="shared" si="34"/>
        <v>0</v>
      </c>
      <c r="T925" s="36"/>
    </row>
    <row r="926" spans="1:20" ht="11.85" customHeight="1" x14ac:dyDescent="0.2">
      <c r="A926" s="3" t="s">
        <v>517</v>
      </c>
      <c r="C926" s="2">
        <v>95732.74</v>
      </c>
      <c r="D926" s="2"/>
      <c r="E926" s="2">
        <v>0</v>
      </c>
      <c r="F926" s="2"/>
      <c r="G926" s="2">
        <v>0</v>
      </c>
      <c r="H926" s="2"/>
      <c r="I926" s="2">
        <v>0</v>
      </c>
      <c r="J926" s="2"/>
      <c r="K926" s="4">
        <v>0</v>
      </c>
      <c r="L926" s="2"/>
      <c r="M926" s="4">
        <v>0</v>
      </c>
      <c r="N926" s="2"/>
      <c r="O926" s="4">
        <v>0</v>
      </c>
      <c r="P926" s="2"/>
      <c r="Q926" s="4">
        <f t="shared" si="34"/>
        <v>0</v>
      </c>
      <c r="T926" s="36"/>
    </row>
    <row r="927" spans="1:20" ht="11.85" customHeight="1" x14ac:dyDescent="0.2">
      <c r="A927" s="3" t="s">
        <v>518</v>
      </c>
      <c r="C927" s="2">
        <v>0</v>
      </c>
      <c r="D927" s="2"/>
      <c r="E927" s="2">
        <v>0</v>
      </c>
      <c r="F927" s="2"/>
      <c r="G927" s="2">
        <v>0</v>
      </c>
      <c r="H927" s="2"/>
      <c r="I927" s="2">
        <v>0</v>
      </c>
      <c r="J927" s="2"/>
      <c r="K927" s="4">
        <v>0</v>
      </c>
      <c r="L927" s="2"/>
      <c r="M927" s="4">
        <v>0</v>
      </c>
      <c r="N927" s="2"/>
      <c r="O927" s="4">
        <v>0</v>
      </c>
      <c r="P927" s="2"/>
      <c r="Q927" s="4">
        <f t="shared" si="34"/>
        <v>0</v>
      </c>
      <c r="T927" s="36"/>
    </row>
    <row r="928" spans="1:20" ht="11.85" customHeight="1" x14ac:dyDescent="0.2">
      <c r="A928" s="3" t="s">
        <v>519</v>
      </c>
      <c r="C928" s="2">
        <v>5652.71</v>
      </c>
      <c r="D928" s="2"/>
      <c r="E928" s="2">
        <v>1360.99</v>
      </c>
      <c r="F928" s="2"/>
      <c r="G928" s="2">
        <v>892.63</v>
      </c>
      <c r="H928" s="2"/>
      <c r="I928" s="2">
        <v>2200</v>
      </c>
      <c r="J928" s="2"/>
      <c r="K928" s="4">
        <v>7400</v>
      </c>
      <c r="L928" s="2"/>
      <c r="M928" s="4">
        <v>2200</v>
      </c>
      <c r="N928" s="2"/>
      <c r="O928" s="4">
        <v>0</v>
      </c>
      <c r="P928" s="2"/>
      <c r="Q928" s="4">
        <f t="shared" si="34"/>
        <v>2200</v>
      </c>
      <c r="T928" s="36"/>
    </row>
    <row r="929" spans="1:21" ht="11.85" customHeight="1" x14ac:dyDescent="0.2">
      <c r="A929" s="3" t="s">
        <v>520</v>
      </c>
      <c r="C929" s="2">
        <v>940.97</v>
      </c>
      <c r="D929" s="2"/>
      <c r="E929" s="2">
        <v>587.5</v>
      </c>
      <c r="F929" s="2"/>
      <c r="G929" s="2">
        <v>570.27</v>
      </c>
      <c r="H929" s="2"/>
      <c r="I929" s="2">
        <v>700</v>
      </c>
      <c r="J929" s="2"/>
      <c r="K929" s="4">
        <v>700</v>
      </c>
      <c r="L929" s="2"/>
      <c r="M929" s="4">
        <v>700</v>
      </c>
      <c r="N929" s="2"/>
      <c r="O929" s="4">
        <v>0</v>
      </c>
      <c r="P929" s="2"/>
      <c r="Q929" s="4">
        <f t="shared" si="34"/>
        <v>700</v>
      </c>
      <c r="T929" s="36"/>
    </row>
    <row r="930" spans="1:21" ht="11.85" customHeight="1" x14ac:dyDescent="0.2">
      <c r="A930" s="3" t="s">
        <v>521</v>
      </c>
      <c r="C930" s="2">
        <v>1949</v>
      </c>
      <c r="D930" s="2"/>
      <c r="E930" s="2">
        <v>1577.8</v>
      </c>
      <c r="F930" s="2"/>
      <c r="G930" s="2">
        <v>1841.61</v>
      </c>
      <c r="H930" s="2"/>
      <c r="I930" s="2">
        <v>1800</v>
      </c>
      <c r="J930" s="2"/>
      <c r="K930" s="4">
        <v>1800</v>
      </c>
      <c r="L930" s="2"/>
      <c r="M930" s="4">
        <v>1800</v>
      </c>
      <c r="N930" s="2"/>
      <c r="O930" s="4">
        <v>0</v>
      </c>
      <c r="P930" s="2"/>
      <c r="Q930" s="4">
        <f t="shared" si="34"/>
        <v>1800</v>
      </c>
      <c r="T930" s="36"/>
    </row>
    <row r="931" spans="1:21" ht="11.85" customHeight="1" x14ac:dyDescent="0.2">
      <c r="A931" s="3" t="s">
        <v>522</v>
      </c>
      <c r="C931" s="2">
        <v>0</v>
      </c>
      <c r="D931" s="2"/>
      <c r="E931" s="2">
        <v>0</v>
      </c>
      <c r="F931" s="2"/>
      <c r="G931" s="2">
        <v>0</v>
      </c>
      <c r="H931" s="2"/>
      <c r="I931" s="2">
        <v>0</v>
      </c>
      <c r="J931" s="2"/>
      <c r="K931" s="4">
        <v>0</v>
      </c>
      <c r="L931" s="2"/>
      <c r="M931" s="4">
        <v>0</v>
      </c>
      <c r="N931" s="2"/>
      <c r="O931" s="4">
        <v>0</v>
      </c>
      <c r="P931" s="2"/>
      <c r="Q931" s="4">
        <f t="shared" si="34"/>
        <v>0</v>
      </c>
      <c r="T931" s="36"/>
    </row>
    <row r="932" spans="1:21" ht="11.85" customHeight="1" x14ac:dyDescent="0.2">
      <c r="A932" s="3" t="s">
        <v>523</v>
      </c>
      <c r="C932" s="2">
        <v>4034.5</v>
      </c>
      <c r="D932" s="2"/>
      <c r="E932" s="2">
        <v>7869</v>
      </c>
      <c r="F932" s="2"/>
      <c r="G932" s="2">
        <v>7919</v>
      </c>
      <c r="H932" s="2"/>
      <c r="I932" s="2">
        <v>8500</v>
      </c>
      <c r="J932" s="2"/>
      <c r="K932" s="4">
        <v>9500</v>
      </c>
      <c r="L932" s="2"/>
      <c r="M932" s="4">
        <v>9500</v>
      </c>
      <c r="N932" s="2"/>
      <c r="O932" s="4">
        <v>0</v>
      </c>
      <c r="P932" s="2"/>
      <c r="Q932" s="4">
        <f t="shared" si="34"/>
        <v>9500</v>
      </c>
      <c r="T932" s="36"/>
    </row>
    <row r="933" spans="1:21" ht="11.85" customHeight="1" x14ac:dyDescent="0.2">
      <c r="A933" s="3" t="s">
        <v>524</v>
      </c>
      <c r="C933" s="2">
        <v>1136.3599999999999</v>
      </c>
      <c r="D933" s="2"/>
      <c r="E933" s="2">
        <v>849.7</v>
      </c>
      <c r="F933" s="2"/>
      <c r="G933" s="2">
        <v>455</v>
      </c>
      <c r="H933" s="2"/>
      <c r="I933" s="2">
        <v>1300</v>
      </c>
      <c r="J933" s="2"/>
      <c r="K933" s="4">
        <v>650</v>
      </c>
      <c r="L933" s="2"/>
      <c r="M933" s="4">
        <v>1300</v>
      </c>
      <c r="N933" s="2"/>
      <c r="O933" s="4">
        <v>0</v>
      </c>
      <c r="P933" s="2"/>
      <c r="Q933" s="4">
        <f t="shared" si="34"/>
        <v>1300</v>
      </c>
      <c r="T933" s="36"/>
    </row>
    <row r="934" spans="1:21" ht="11.85" customHeight="1" x14ac:dyDescent="0.2">
      <c r="A934" s="3" t="s">
        <v>525</v>
      </c>
      <c r="C934" s="2">
        <v>2859.62</v>
      </c>
      <c r="D934" s="2"/>
      <c r="E934" s="2">
        <v>2004.62</v>
      </c>
      <c r="F934" s="2"/>
      <c r="G934" s="2">
        <v>597.24</v>
      </c>
      <c r="H934" s="2"/>
      <c r="I934" s="2">
        <v>3500</v>
      </c>
      <c r="J934" s="2"/>
      <c r="K934" s="4">
        <v>2500</v>
      </c>
      <c r="L934" s="2"/>
      <c r="M934" s="4">
        <v>2500</v>
      </c>
      <c r="N934" s="2"/>
      <c r="O934" s="4">
        <v>0</v>
      </c>
      <c r="P934" s="2"/>
      <c r="Q934" s="4">
        <f t="shared" si="34"/>
        <v>2500</v>
      </c>
      <c r="T934" s="36"/>
    </row>
    <row r="935" spans="1:21" ht="11.85" customHeight="1" x14ac:dyDescent="0.2">
      <c r="A935" s="3" t="s">
        <v>526</v>
      </c>
      <c r="C935" s="12">
        <v>0</v>
      </c>
      <c r="D935" s="2"/>
      <c r="E935" s="12">
        <v>0</v>
      </c>
      <c r="F935" s="2"/>
      <c r="G935" s="12">
        <v>0</v>
      </c>
      <c r="H935" s="2"/>
      <c r="I935" s="12">
        <v>0</v>
      </c>
      <c r="J935" s="2"/>
      <c r="K935" s="13">
        <v>0</v>
      </c>
      <c r="L935" s="2"/>
      <c r="M935" s="13">
        <v>0</v>
      </c>
      <c r="N935" s="2"/>
      <c r="O935" s="13">
        <v>0</v>
      </c>
      <c r="P935" s="2"/>
      <c r="Q935" s="13">
        <f t="shared" si="34"/>
        <v>0</v>
      </c>
      <c r="T935" s="36"/>
    </row>
    <row r="936" spans="1:21" ht="11.85" customHeight="1" x14ac:dyDescent="0.2">
      <c r="A936" s="3" t="s">
        <v>320</v>
      </c>
      <c r="C936" s="2">
        <f>SUM(C922:C935)</f>
        <v>118090.72</v>
      </c>
      <c r="D936" s="2"/>
      <c r="E936" s="2">
        <f>SUM(E922:E935)</f>
        <v>18259.52</v>
      </c>
      <c r="F936" s="2"/>
      <c r="G936" s="2">
        <f>SUM(G922:G935)</f>
        <v>19500.280000000002</v>
      </c>
      <c r="H936" s="2"/>
      <c r="I936" s="2">
        <f>SUM(I922:I935)</f>
        <v>23300</v>
      </c>
      <c r="J936" s="2"/>
      <c r="K936" s="4">
        <f>SUM(K922:K935)</f>
        <v>27850</v>
      </c>
      <c r="L936" s="2"/>
      <c r="M936" s="4">
        <f>SUM(M922:M935)</f>
        <v>23300</v>
      </c>
      <c r="N936" s="2"/>
      <c r="O936" s="4">
        <f>SUM(O922:O935)</f>
        <v>0</v>
      </c>
      <c r="P936" s="2"/>
      <c r="Q936" s="4">
        <f>SUM(Q922:Q935)</f>
        <v>23300</v>
      </c>
      <c r="T936" s="38"/>
      <c r="U936" s="39"/>
    </row>
    <row r="937" spans="1:21" ht="11.85" customHeight="1" x14ac:dyDescent="0.2">
      <c r="D937" s="2"/>
      <c r="F937" s="2"/>
      <c r="H937" s="2"/>
      <c r="J937" s="2"/>
      <c r="L937" s="2"/>
      <c r="N937" s="2"/>
      <c r="P937" s="2"/>
    </row>
    <row r="938" spans="1:21" ht="11.85" customHeight="1" x14ac:dyDescent="0.2">
      <c r="A938" s="3" t="s">
        <v>527</v>
      </c>
      <c r="C938" s="2">
        <v>0</v>
      </c>
      <c r="D938" s="2"/>
      <c r="E938" s="2">
        <v>0</v>
      </c>
      <c r="F938" s="2"/>
      <c r="G938" s="2">
        <v>0</v>
      </c>
      <c r="H938" s="2"/>
      <c r="I938" s="2">
        <v>0</v>
      </c>
      <c r="J938" s="2"/>
      <c r="K938" s="4">
        <v>0</v>
      </c>
      <c r="L938" s="2"/>
      <c r="M938" s="4">
        <v>0</v>
      </c>
      <c r="N938" s="2"/>
      <c r="O938" s="4">
        <v>0</v>
      </c>
      <c r="P938" s="2"/>
      <c r="Q938" s="4">
        <f>M938+O938</f>
        <v>0</v>
      </c>
      <c r="T938" s="36"/>
    </row>
    <row r="939" spans="1:21" ht="11.85" customHeight="1" x14ac:dyDescent="0.2">
      <c r="A939" s="3" t="s">
        <v>528</v>
      </c>
      <c r="C939" s="12">
        <v>0</v>
      </c>
      <c r="D939" s="2"/>
      <c r="E939" s="12">
        <v>0</v>
      </c>
      <c r="F939" s="2"/>
      <c r="G939" s="12">
        <v>0</v>
      </c>
      <c r="H939" s="2"/>
      <c r="I939" s="12">
        <v>0</v>
      </c>
      <c r="J939" s="2"/>
      <c r="K939" s="13">
        <v>0</v>
      </c>
      <c r="L939" s="2"/>
      <c r="M939" s="13">
        <v>0</v>
      </c>
      <c r="N939" s="2"/>
      <c r="O939" s="13">
        <v>0</v>
      </c>
      <c r="P939" s="2"/>
      <c r="Q939" s="13">
        <f>M939+O939</f>
        <v>0</v>
      </c>
      <c r="T939" s="36"/>
    </row>
    <row r="940" spans="1:21" ht="11.85" customHeight="1" x14ac:dyDescent="0.2">
      <c r="A940" s="3" t="s">
        <v>323</v>
      </c>
      <c r="C940" s="2">
        <f>SUM(C938:C939)</f>
        <v>0</v>
      </c>
      <c r="D940" s="2"/>
      <c r="E940" s="2">
        <f>SUM(E938:E939)</f>
        <v>0</v>
      </c>
      <c r="F940" s="2"/>
      <c r="G940" s="2">
        <f>SUM(G938:G939)</f>
        <v>0</v>
      </c>
      <c r="H940" s="2"/>
      <c r="I940" s="2">
        <f>SUM(I938:I939)</f>
        <v>0</v>
      </c>
      <c r="J940" s="2"/>
      <c r="K940" s="4">
        <f>SUM(K938:K939)</f>
        <v>0</v>
      </c>
      <c r="L940" s="2"/>
      <c r="M940" s="4">
        <f>SUM(M938:M939)</f>
        <v>0</v>
      </c>
      <c r="N940" s="2"/>
      <c r="O940" s="4">
        <f>SUM(O938:O939)</f>
        <v>0</v>
      </c>
      <c r="P940" s="2"/>
      <c r="Q940" s="4">
        <f>SUM(Q938:Q939)</f>
        <v>0</v>
      </c>
    </row>
    <row r="941" spans="1:21" ht="11.85" customHeight="1" x14ac:dyDescent="0.2">
      <c r="D941" s="2"/>
      <c r="F941" s="2"/>
      <c r="H941" s="2"/>
      <c r="J941" s="2"/>
      <c r="L941" s="2"/>
      <c r="N941" s="2"/>
      <c r="P941" s="2"/>
    </row>
    <row r="942" spans="1:21" ht="11.85" customHeight="1" x14ac:dyDescent="0.2">
      <c r="A942" s="3" t="s">
        <v>529</v>
      </c>
      <c r="C942" s="2">
        <f>C910+C919+C936+C940</f>
        <v>201024.86000000002</v>
      </c>
      <c r="D942" s="2"/>
      <c r="E942" s="2">
        <f>E910+E919+E936+E940</f>
        <v>94197.27</v>
      </c>
      <c r="F942" s="2"/>
      <c r="G942" s="2">
        <f>G910+G919+G936+G940</f>
        <v>82606.06</v>
      </c>
      <c r="H942" s="2"/>
      <c r="I942" s="2">
        <f>I910+I919+I936+I940</f>
        <v>102953</v>
      </c>
      <c r="J942" s="2"/>
      <c r="K942" s="4">
        <f>K910+K919+K936+K940</f>
        <v>107503</v>
      </c>
      <c r="L942" s="2"/>
      <c r="M942" s="4">
        <f>M910+M919+M936+M940</f>
        <v>104538</v>
      </c>
      <c r="N942" s="2"/>
      <c r="O942" s="4">
        <f>O910+O919+O936+O940</f>
        <v>0</v>
      </c>
      <c r="P942" s="2"/>
      <c r="Q942" s="4">
        <f>Q910+Q919+Q936+Q940</f>
        <v>104538</v>
      </c>
      <c r="R942" s="39"/>
      <c r="T942" s="36"/>
      <c r="U942" s="39"/>
    </row>
    <row r="943" spans="1:21" ht="11.85" customHeight="1" x14ac:dyDescent="0.2">
      <c r="D943" s="2"/>
      <c r="F943" s="2"/>
      <c r="H943" s="2"/>
      <c r="J943" s="2"/>
      <c r="L943" s="2"/>
      <c r="N943" s="2"/>
      <c r="P943" s="2"/>
    </row>
    <row r="944" spans="1:21" ht="11.85" customHeight="1" x14ac:dyDescent="0.2">
      <c r="D944" s="2"/>
      <c r="F944" s="2"/>
      <c r="H944" s="2"/>
      <c r="J944" s="2"/>
      <c r="L944" s="2"/>
      <c r="N944" s="2"/>
      <c r="P944" s="2"/>
    </row>
    <row r="945" spans="1:17" ht="11.85" customHeight="1" x14ac:dyDescent="0.2">
      <c r="D945" s="2"/>
      <c r="F945" s="2"/>
      <c r="H945" s="2"/>
      <c r="J945" s="2"/>
      <c r="L945" s="2"/>
      <c r="N945" s="2"/>
      <c r="P945" s="2"/>
    </row>
    <row r="946" spans="1:17" ht="11.85" customHeight="1" x14ac:dyDescent="0.2">
      <c r="D946" s="2"/>
      <c r="F946" s="2"/>
      <c r="H946" s="2"/>
      <c r="J946" s="2"/>
      <c r="L946" s="2"/>
      <c r="N946" s="2"/>
      <c r="P946" s="2"/>
    </row>
    <row r="947" spans="1:17" ht="11.85" customHeight="1" x14ac:dyDescent="0.2">
      <c r="D947" s="2"/>
      <c r="F947" s="2"/>
      <c r="H947" s="2"/>
      <c r="J947" s="2"/>
      <c r="L947" s="2"/>
      <c r="N947" s="2"/>
      <c r="P947" s="2"/>
    </row>
    <row r="948" spans="1:17" ht="11.85" customHeight="1" x14ac:dyDescent="0.2">
      <c r="D948" s="2"/>
      <c r="F948" s="2"/>
      <c r="H948" s="2"/>
      <c r="J948" s="2"/>
      <c r="L948" s="2"/>
      <c r="N948" s="2"/>
      <c r="P948" s="2"/>
    </row>
    <row r="949" spans="1:17" ht="11.85" customHeight="1" x14ac:dyDescent="0.2">
      <c r="D949" s="2"/>
      <c r="F949" s="2"/>
      <c r="H949" s="2"/>
      <c r="J949" s="2"/>
      <c r="L949" s="2"/>
      <c r="N949" s="2"/>
      <c r="P949" s="2"/>
    </row>
    <row r="950" spans="1:17" ht="11.85" customHeight="1" x14ac:dyDescent="0.2">
      <c r="D950" s="2"/>
      <c r="F950" s="2"/>
      <c r="H950" s="2"/>
      <c r="J950" s="2"/>
      <c r="L950" s="2"/>
      <c r="N950" s="2"/>
      <c r="P950" s="2"/>
    </row>
    <row r="951" spans="1:17" ht="11.85" customHeight="1" x14ac:dyDescent="0.2">
      <c r="D951" s="2"/>
      <c r="F951" s="2"/>
      <c r="H951" s="2"/>
      <c r="J951" s="2"/>
      <c r="L951" s="2"/>
      <c r="N951" s="2"/>
      <c r="P951" s="2"/>
    </row>
    <row r="952" spans="1:17" ht="11.85" customHeight="1" x14ac:dyDescent="0.2">
      <c r="D952" s="2"/>
      <c r="F952" s="2"/>
      <c r="H952" s="2"/>
      <c r="J952" s="2"/>
      <c r="L952" s="2"/>
      <c r="N952" s="2"/>
      <c r="P952" s="2"/>
    </row>
    <row r="953" spans="1:17" ht="11.85" customHeight="1" x14ac:dyDescent="0.2">
      <c r="D953" s="2"/>
      <c r="F953" s="2"/>
      <c r="H953" s="2"/>
      <c r="J953" s="2"/>
      <c r="L953" s="2"/>
      <c r="N953" s="2"/>
      <c r="P953" s="2"/>
    </row>
    <row r="954" spans="1:17" ht="11.85" customHeight="1" x14ac:dyDescent="0.2">
      <c r="D954" s="2"/>
      <c r="F954" s="2"/>
      <c r="H954" s="2"/>
      <c r="J954" s="2"/>
      <c r="L954" s="2"/>
      <c r="N954" s="2"/>
      <c r="P954" s="2"/>
    </row>
    <row r="955" spans="1:17" ht="11.85" customHeight="1" x14ac:dyDescent="0.2">
      <c r="A955" s="1"/>
      <c r="B955" s="1"/>
      <c r="E955" s="2" t="str">
        <f>$E$24</f>
        <v>CITY OF BRADY</v>
      </c>
    </row>
    <row r="956" spans="1:17" ht="11.85" customHeight="1" x14ac:dyDescent="0.2">
      <c r="E956" s="2" t="str">
        <f>$E$25</f>
        <v>BUDGET REPORT</v>
      </c>
    </row>
    <row r="957" spans="1:17" ht="11.85" customHeight="1" x14ac:dyDescent="0.2">
      <c r="E957" s="2" t="str">
        <f>$E$26</f>
        <v>FISCAL YEAR 2021 - 2022</v>
      </c>
    </row>
    <row r="958" spans="1:17" ht="11.85" customHeight="1" x14ac:dyDescent="0.2">
      <c r="A958" s="3" t="s">
        <v>3</v>
      </c>
    </row>
    <row r="959" spans="1:17" ht="11.85" customHeight="1" x14ac:dyDescent="0.2">
      <c r="A959" s="3" t="s">
        <v>530</v>
      </c>
    </row>
    <row r="960" spans="1:17" ht="11.85" customHeight="1" x14ac:dyDescent="0.2">
      <c r="I960" s="61" t="str">
        <f>$I$29</f>
        <v>(----- 2020-2021 ------)</v>
      </c>
      <c r="J960" s="61"/>
      <c r="K960" s="61"/>
      <c r="L960" s="5"/>
      <c r="M960" s="61" t="str">
        <f>$M$29</f>
        <v>2021-2022</v>
      </c>
      <c r="N960" s="61"/>
      <c r="O960" s="61"/>
      <c r="P960" s="61"/>
      <c r="Q960" s="61"/>
    </row>
    <row r="961" spans="1:21" ht="11.85" customHeight="1" x14ac:dyDescent="0.2">
      <c r="C961" s="6" t="str">
        <f>$C$30</f>
        <v>2017-2018</v>
      </c>
      <c r="D961" s="5"/>
      <c r="E961" s="6" t="str">
        <f>$E$30</f>
        <v>2018-2019</v>
      </c>
      <c r="F961" s="5"/>
      <c r="G961" s="6" t="str">
        <f>$G$30</f>
        <v>2019-2020</v>
      </c>
      <c r="H961" s="5"/>
      <c r="I961" s="6" t="s">
        <v>9</v>
      </c>
      <c r="J961" s="5"/>
      <c r="K961" s="7" t="str">
        <f>+$K$30</f>
        <v>PROJECTED</v>
      </c>
      <c r="L961" s="5"/>
      <c r="M961" s="7" t="str">
        <f>$M$30</f>
        <v>2021-2022</v>
      </c>
      <c r="N961" s="5"/>
      <c r="O961" s="7" t="str">
        <f>$O$30</f>
        <v>2021-2022</v>
      </c>
      <c r="P961" s="5"/>
      <c r="Q961" s="7" t="str">
        <f>$Q$30</f>
        <v xml:space="preserve">APPROVED </v>
      </c>
    </row>
    <row r="962" spans="1:21" ht="11.85" customHeight="1" x14ac:dyDescent="0.2">
      <c r="A962" s="8" t="s">
        <v>266</v>
      </c>
      <c r="C962" s="9" t="s">
        <v>12</v>
      </c>
      <c r="D962" s="5"/>
      <c r="E962" s="9" t="s">
        <v>12</v>
      </c>
      <c r="F962" s="5"/>
      <c r="G962" s="9" t="s">
        <v>12</v>
      </c>
      <c r="H962" s="5"/>
      <c r="I962" s="9" t="s">
        <v>13</v>
      </c>
      <c r="J962" s="5"/>
      <c r="K962" s="10" t="s">
        <v>13</v>
      </c>
      <c r="L962" s="5"/>
      <c r="M962" s="10" t="str">
        <f>$M$31</f>
        <v>BASE</v>
      </c>
      <c r="N962" s="5"/>
      <c r="O962" s="10" t="str">
        <f>$O$31</f>
        <v>SUPPLEMENTAL</v>
      </c>
      <c r="P962" s="5"/>
      <c r="Q962" s="10" t="str">
        <f>$Q$31</f>
        <v>BUDGET</v>
      </c>
    </row>
    <row r="963" spans="1:21" ht="11.85" customHeight="1" x14ac:dyDescent="0.2"/>
    <row r="964" spans="1:21" ht="11.85" customHeight="1" x14ac:dyDescent="0.2">
      <c r="A964" s="11" t="s">
        <v>267</v>
      </c>
    </row>
    <row r="965" spans="1:21" ht="11.85" customHeight="1" x14ac:dyDescent="0.2">
      <c r="A965" s="3" t="s">
        <v>531</v>
      </c>
      <c r="C965" s="2">
        <v>124988.57</v>
      </c>
      <c r="D965" s="2"/>
      <c r="E965" s="2">
        <v>117561.79</v>
      </c>
      <c r="F965" s="2"/>
      <c r="G965" s="2">
        <v>137527</v>
      </c>
      <c r="H965" s="2"/>
      <c r="I965" s="2">
        <v>161105</v>
      </c>
      <c r="J965" s="2"/>
      <c r="K965" s="4">
        <v>161105</v>
      </c>
      <c r="L965" s="2"/>
      <c r="M965" s="4">
        <v>165386</v>
      </c>
      <c r="N965" s="2"/>
      <c r="O965" s="4">
        <v>0</v>
      </c>
      <c r="P965" s="2"/>
      <c r="Q965" s="4">
        <f t="shared" ref="Q965:Q973" si="35">M965+O965</f>
        <v>165386</v>
      </c>
      <c r="T965" s="36"/>
    </row>
    <row r="966" spans="1:21" ht="11.85" customHeight="1" x14ac:dyDescent="0.2">
      <c r="A966" s="3" t="s">
        <v>532</v>
      </c>
      <c r="C966" s="2">
        <v>2972.1</v>
      </c>
      <c r="D966" s="2"/>
      <c r="E966" s="2">
        <v>3090.13</v>
      </c>
      <c r="F966" s="2"/>
      <c r="G966" s="2">
        <v>4039.2</v>
      </c>
      <c r="H966" s="2"/>
      <c r="I966" s="2">
        <v>4500</v>
      </c>
      <c r="J966" s="2"/>
      <c r="K966" s="4">
        <v>4500</v>
      </c>
      <c r="L966" s="2"/>
      <c r="M966" s="4">
        <v>4000</v>
      </c>
      <c r="N966" s="2"/>
      <c r="O966" s="4">
        <v>0</v>
      </c>
      <c r="P966" s="2"/>
      <c r="Q966" s="4">
        <f t="shared" si="35"/>
        <v>4000</v>
      </c>
      <c r="T966" s="36"/>
    </row>
    <row r="967" spans="1:21" ht="11.85" customHeight="1" x14ac:dyDescent="0.2">
      <c r="A967" s="3" t="s">
        <v>533</v>
      </c>
      <c r="C967" s="2">
        <v>500</v>
      </c>
      <c r="D967" s="2"/>
      <c r="E967" s="2">
        <v>1200</v>
      </c>
      <c r="F967" s="2"/>
      <c r="G967" s="2">
        <v>1425</v>
      </c>
      <c r="H967" s="2"/>
      <c r="I967" s="2">
        <v>1200</v>
      </c>
      <c r="J967" s="2"/>
      <c r="K967" s="4">
        <v>1800</v>
      </c>
      <c r="L967" s="2"/>
      <c r="M967" s="4">
        <v>1800</v>
      </c>
      <c r="N967" s="2"/>
      <c r="O967" s="4">
        <v>0</v>
      </c>
      <c r="P967" s="2"/>
      <c r="Q967" s="4">
        <f t="shared" si="35"/>
        <v>1800</v>
      </c>
      <c r="T967" s="36"/>
    </row>
    <row r="968" spans="1:21" ht="11.85" hidden="1" customHeight="1" x14ac:dyDescent="0.2">
      <c r="A968" s="3" t="s">
        <v>534</v>
      </c>
      <c r="C968" s="2">
        <v>0</v>
      </c>
      <c r="D968" s="2"/>
      <c r="E968" s="2">
        <v>0</v>
      </c>
      <c r="F968" s="2"/>
      <c r="G968" s="2">
        <v>0</v>
      </c>
      <c r="H968" s="2"/>
      <c r="I968" s="2">
        <v>0</v>
      </c>
      <c r="J968" s="2"/>
      <c r="K968" s="4">
        <v>0</v>
      </c>
      <c r="L968" s="2"/>
      <c r="M968" s="4">
        <v>0</v>
      </c>
      <c r="N968" s="2"/>
      <c r="O968" s="4">
        <v>0</v>
      </c>
      <c r="P968" s="2"/>
      <c r="Q968" s="4">
        <f t="shared" si="35"/>
        <v>0</v>
      </c>
      <c r="T968" s="36"/>
    </row>
    <row r="969" spans="1:21" ht="11.85" customHeight="1" x14ac:dyDescent="0.2">
      <c r="A969" s="3" t="s">
        <v>535</v>
      </c>
      <c r="C969" s="2">
        <v>22868.16</v>
      </c>
      <c r="D969" s="2"/>
      <c r="E969" s="2">
        <v>19259.8</v>
      </c>
      <c r="F969" s="2"/>
      <c r="G969" s="2">
        <v>23027.9</v>
      </c>
      <c r="H969" s="2"/>
      <c r="I969" s="2">
        <v>25920</v>
      </c>
      <c r="J969" s="2"/>
      <c r="K969" s="4">
        <v>25920</v>
      </c>
      <c r="L969" s="2"/>
      <c r="M969" s="4">
        <v>23664</v>
      </c>
      <c r="N969" s="2"/>
      <c r="O969" s="4">
        <v>0</v>
      </c>
      <c r="P969" s="2"/>
      <c r="Q969" s="4">
        <f t="shared" si="35"/>
        <v>23664</v>
      </c>
      <c r="T969" s="36"/>
    </row>
    <row r="970" spans="1:21" ht="11.85" customHeight="1" x14ac:dyDescent="0.2">
      <c r="A970" s="3" t="s">
        <v>536</v>
      </c>
      <c r="C970" s="2">
        <v>13832.77</v>
      </c>
      <c r="D970" s="2"/>
      <c r="E970" s="2">
        <v>12645.63</v>
      </c>
      <c r="F970" s="2"/>
      <c r="G970" s="2">
        <v>14637.56</v>
      </c>
      <c r="H970" s="2"/>
      <c r="I970" s="2">
        <v>14688</v>
      </c>
      <c r="J970" s="2"/>
      <c r="K970" s="4">
        <v>14688</v>
      </c>
      <c r="L970" s="2"/>
      <c r="M970" s="4">
        <v>14573</v>
      </c>
      <c r="N970" s="2"/>
      <c r="O970" s="4">
        <v>0</v>
      </c>
      <c r="P970" s="2"/>
      <c r="Q970" s="4">
        <f t="shared" si="35"/>
        <v>14573</v>
      </c>
      <c r="T970" s="36"/>
    </row>
    <row r="971" spans="1:21" ht="11.85" customHeight="1" x14ac:dyDescent="0.2">
      <c r="A971" s="3" t="s">
        <v>537</v>
      </c>
      <c r="C971" s="2">
        <v>1558.25</v>
      </c>
      <c r="D971" s="2"/>
      <c r="E971" s="2">
        <v>1802.58</v>
      </c>
      <c r="F971" s="2"/>
      <c r="G971" s="2">
        <v>3246.69</v>
      </c>
      <c r="H971" s="2"/>
      <c r="I971" s="2">
        <v>3521</v>
      </c>
      <c r="J971" s="2"/>
      <c r="K971" s="4">
        <v>3521</v>
      </c>
      <c r="L971" s="2"/>
      <c r="M971" s="4">
        <v>4435</v>
      </c>
      <c r="N971" s="2"/>
      <c r="O971" s="4">
        <v>0</v>
      </c>
      <c r="P971" s="2"/>
      <c r="Q971" s="4">
        <f t="shared" si="35"/>
        <v>4435</v>
      </c>
      <c r="T971" s="36"/>
    </row>
    <row r="972" spans="1:21" ht="11.85" customHeight="1" x14ac:dyDescent="0.2">
      <c r="A972" s="3" t="s">
        <v>538</v>
      </c>
      <c r="C972" s="2">
        <v>325.13</v>
      </c>
      <c r="D972" s="2"/>
      <c r="E972" s="2">
        <v>18</v>
      </c>
      <c r="F972" s="2"/>
      <c r="G972" s="2">
        <v>288</v>
      </c>
      <c r="H972" s="2"/>
      <c r="I972" s="2">
        <v>720</v>
      </c>
      <c r="J972" s="2"/>
      <c r="K972" s="4">
        <v>720</v>
      </c>
      <c r="L972" s="2"/>
      <c r="M972" s="4">
        <v>576</v>
      </c>
      <c r="N972" s="2"/>
      <c r="O972" s="4">
        <v>0</v>
      </c>
      <c r="P972" s="2"/>
      <c r="Q972" s="4">
        <f t="shared" si="35"/>
        <v>576</v>
      </c>
      <c r="T972" s="36"/>
    </row>
    <row r="973" spans="1:21" ht="11.85" customHeight="1" x14ac:dyDescent="0.2">
      <c r="A973" s="3" t="s">
        <v>539</v>
      </c>
      <c r="C973" s="12">
        <v>9311.89</v>
      </c>
      <c r="D973" s="2"/>
      <c r="E973" s="12">
        <v>9181.56</v>
      </c>
      <c r="F973" s="2"/>
      <c r="G973" s="12">
        <v>10984.66</v>
      </c>
      <c r="H973" s="2"/>
      <c r="I973" s="12">
        <v>12917</v>
      </c>
      <c r="J973" s="2"/>
      <c r="K973" s="13">
        <v>12917</v>
      </c>
      <c r="L973" s="2"/>
      <c r="M973" s="13">
        <v>13212</v>
      </c>
      <c r="N973" s="2"/>
      <c r="O973" s="13">
        <v>0</v>
      </c>
      <c r="P973" s="2"/>
      <c r="Q973" s="13">
        <f t="shared" si="35"/>
        <v>13212</v>
      </c>
      <c r="T973" s="36"/>
    </row>
    <row r="974" spans="1:21" ht="11.85" customHeight="1" x14ac:dyDescent="0.2">
      <c r="A974" s="3" t="s">
        <v>278</v>
      </c>
      <c r="C974" s="2">
        <f>SUM(C965:C973)</f>
        <v>176356.87</v>
      </c>
      <c r="D974" s="2"/>
      <c r="E974" s="2">
        <f>SUM(E965:E973)</f>
        <v>164759.49</v>
      </c>
      <c r="F974" s="2"/>
      <c r="G974" s="2">
        <f>SUM(G965:G973)</f>
        <v>195176.01</v>
      </c>
      <c r="H974" s="2"/>
      <c r="I974" s="2">
        <f>SUM(I965:I973)</f>
        <v>224571</v>
      </c>
      <c r="J974" s="2"/>
      <c r="K974" s="4">
        <f>SUM(K965:K973)</f>
        <v>225171</v>
      </c>
      <c r="L974" s="2"/>
      <c r="M974" s="4">
        <f>SUM(M965:M973)</f>
        <v>227646</v>
      </c>
      <c r="N974" s="2"/>
      <c r="O974" s="4">
        <f>SUM(O965:O973)</f>
        <v>0</v>
      </c>
      <c r="P974" s="2"/>
      <c r="Q974" s="4">
        <f>SUM(Q965:Q973)</f>
        <v>227646</v>
      </c>
      <c r="R974" s="39"/>
      <c r="U974" s="39"/>
    </row>
    <row r="975" spans="1:21" ht="11.85" customHeight="1" x14ac:dyDescent="0.2">
      <c r="D975" s="2"/>
      <c r="F975" s="2"/>
      <c r="H975" s="2"/>
      <c r="J975" s="2"/>
      <c r="L975" s="2"/>
      <c r="N975" s="2"/>
      <c r="P975" s="2"/>
    </row>
    <row r="976" spans="1:21" ht="11.85" customHeight="1" x14ac:dyDescent="0.2">
      <c r="A976" s="11" t="s">
        <v>279</v>
      </c>
      <c r="D976" s="2"/>
      <c r="F976" s="2"/>
      <c r="H976" s="2"/>
      <c r="J976" s="2"/>
      <c r="L976" s="2"/>
      <c r="N976" s="2"/>
      <c r="P976" s="2"/>
    </row>
    <row r="977" spans="1:20" ht="11.85" customHeight="1" x14ac:dyDescent="0.2">
      <c r="A977" s="3" t="s">
        <v>540</v>
      </c>
      <c r="C977" s="2">
        <v>1737.17</v>
      </c>
      <c r="D977" s="2"/>
      <c r="E977" s="2">
        <v>220</v>
      </c>
      <c r="F977" s="2"/>
      <c r="G977" s="2">
        <v>0</v>
      </c>
      <c r="H977" s="2"/>
      <c r="I977" s="2">
        <v>2000</v>
      </c>
      <c r="J977" s="2"/>
      <c r="K977" s="4">
        <v>2000</v>
      </c>
      <c r="L977" s="2"/>
      <c r="M977" s="4">
        <v>2000</v>
      </c>
      <c r="N977" s="2"/>
      <c r="O977" s="4">
        <v>0</v>
      </c>
      <c r="P977" s="2"/>
      <c r="Q977" s="4">
        <f t="shared" ref="Q977:Q992" si="36">M977+O977</f>
        <v>2000</v>
      </c>
      <c r="T977" s="36"/>
    </row>
    <row r="978" spans="1:20" ht="11.85" customHeight="1" x14ac:dyDescent="0.2">
      <c r="A978" s="3" t="s">
        <v>541</v>
      </c>
      <c r="C978" s="2">
        <v>9547.9699999999993</v>
      </c>
      <c r="D978" s="2"/>
      <c r="E978" s="2">
        <v>9491.77</v>
      </c>
      <c r="F978" s="2"/>
      <c r="G978" s="2">
        <v>11045.65</v>
      </c>
      <c r="H978" s="2"/>
      <c r="I978" s="2">
        <v>10000</v>
      </c>
      <c r="J978" s="2"/>
      <c r="K978" s="4">
        <v>10000</v>
      </c>
      <c r="L978" s="2"/>
      <c r="M978" s="4">
        <v>10000</v>
      </c>
      <c r="N978" s="2"/>
      <c r="O978" s="4">
        <v>0</v>
      </c>
      <c r="P978" s="2"/>
      <c r="Q978" s="4">
        <f t="shared" si="36"/>
        <v>10000</v>
      </c>
      <c r="T978" s="36"/>
    </row>
    <row r="979" spans="1:20" ht="11.85" customHeight="1" x14ac:dyDescent="0.2">
      <c r="A979" s="3" t="s">
        <v>542</v>
      </c>
      <c r="C979" s="2">
        <v>1000</v>
      </c>
      <c r="D979" s="2"/>
      <c r="E979" s="2">
        <v>0</v>
      </c>
      <c r="F979" s="2"/>
      <c r="G979" s="2">
        <v>0</v>
      </c>
      <c r="H979" s="2"/>
      <c r="I979" s="2">
        <v>0</v>
      </c>
      <c r="J979" s="2"/>
      <c r="K979" s="4">
        <v>0</v>
      </c>
      <c r="L979" s="2"/>
      <c r="M979" s="4">
        <v>0</v>
      </c>
      <c r="N979" s="2"/>
      <c r="O979" s="4">
        <v>0</v>
      </c>
      <c r="P979" s="2"/>
      <c r="Q979" s="4">
        <f t="shared" si="36"/>
        <v>0</v>
      </c>
      <c r="T979" s="36"/>
    </row>
    <row r="980" spans="1:20" ht="11.85" customHeight="1" x14ac:dyDescent="0.2">
      <c r="A980" s="3" t="s">
        <v>543</v>
      </c>
      <c r="C980" s="2">
        <v>0</v>
      </c>
      <c r="D980" s="2"/>
      <c r="E980" s="2">
        <v>0</v>
      </c>
      <c r="F980" s="2"/>
      <c r="G980" s="2">
        <v>0</v>
      </c>
      <c r="H980" s="2"/>
      <c r="I980" s="2">
        <v>0</v>
      </c>
      <c r="J980" s="2"/>
      <c r="K980" s="4">
        <v>0</v>
      </c>
      <c r="L980" s="2"/>
      <c r="M980" s="4">
        <v>0</v>
      </c>
      <c r="N980" s="2"/>
      <c r="O980" s="4">
        <v>0</v>
      </c>
      <c r="P980" s="2"/>
      <c r="Q980" s="4">
        <f t="shared" si="36"/>
        <v>0</v>
      </c>
      <c r="T980" s="36"/>
    </row>
    <row r="981" spans="1:20" ht="11.85" customHeight="1" x14ac:dyDescent="0.2">
      <c r="A981" s="3" t="s">
        <v>544</v>
      </c>
      <c r="C981" s="2">
        <v>17950.830000000002</v>
      </c>
      <c r="D981" s="2"/>
      <c r="E981" s="2">
        <v>19354.04</v>
      </c>
      <c r="F981" s="2"/>
      <c r="G981" s="2">
        <v>24674.97</v>
      </c>
      <c r="H981" s="2"/>
      <c r="I981" s="2">
        <v>22600</v>
      </c>
      <c r="J981" s="2"/>
      <c r="K981" s="4">
        <v>22600</v>
      </c>
      <c r="L981" s="2"/>
      <c r="M981" s="4">
        <v>24700</v>
      </c>
      <c r="N981" s="2"/>
      <c r="O981" s="4">
        <v>0</v>
      </c>
      <c r="P981" s="2"/>
      <c r="Q981" s="4">
        <f t="shared" si="36"/>
        <v>24700</v>
      </c>
      <c r="R981" s="47"/>
      <c r="T981" s="36"/>
    </row>
    <row r="982" spans="1:20" ht="11.85" customHeight="1" x14ac:dyDescent="0.2">
      <c r="A982" s="3" t="s">
        <v>545</v>
      </c>
      <c r="C982" s="2">
        <v>0</v>
      </c>
      <c r="D982" s="2"/>
      <c r="E982" s="2">
        <v>0</v>
      </c>
      <c r="F982" s="2"/>
      <c r="G982" s="2">
        <v>0</v>
      </c>
      <c r="H982" s="2"/>
      <c r="I982" s="2">
        <v>0</v>
      </c>
      <c r="J982" s="2"/>
      <c r="K982" s="4">
        <v>0</v>
      </c>
      <c r="L982" s="2"/>
      <c r="M982" s="4">
        <v>0</v>
      </c>
      <c r="N982" s="2"/>
      <c r="O982" s="4">
        <v>0</v>
      </c>
      <c r="P982" s="2"/>
      <c r="Q982" s="4">
        <f t="shared" si="36"/>
        <v>0</v>
      </c>
      <c r="T982" s="36"/>
    </row>
    <row r="983" spans="1:20" ht="11.85" customHeight="1" x14ac:dyDescent="0.2">
      <c r="A983" s="3" t="s">
        <v>546</v>
      </c>
      <c r="C983" s="2">
        <v>0</v>
      </c>
      <c r="D983" s="2"/>
      <c r="E983" s="2">
        <v>0</v>
      </c>
      <c r="F983" s="2"/>
      <c r="G983" s="2">
        <v>0</v>
      </c>
      <c r="H983" s="2"/>
      <c r="I983" s="2">
        <v>0</v>
      </c>
      <c r="J983" s="2"/>
      <c r="K983" s="4">
        <v>0</v>
      </c>
      <c r="L983" s="2"/>
      <c r="M983" s="4">
        <v>0</v>
      </c>
      <c r="N983" s="2"/>
      <c r="O983" s="4">
        <v>0</v>
      </c>
      <c r="P983" s="2"/>
      <c r="Q983" s="4">
        <f t="shared" si="36"/>
        <v>0</v>
      </c>
      <c r="T983" s="36"/>
    </row>
    <row r="984" spans="1:20" ht="11.85" customHeight="1" x14ac:dyDescent="0.2">
      <c r="A984" s="3" t="s">
        <v>547</v>
      </c>
      <c r="C984" s="2">
        <v>0</v>
      </c>
      <c r="D984" s="2"/>
      <c r="E984" s="2">
        <v>0</v>
      </c>
      <c r="F984" s="2"/>
      <c r="G984" s="2">
        <v>0</v>
      </c>
      <c r="H984" s="2"/>
      <c r="I984" s="2">
        <v>0</v>
      </c>
      <c r="J984" s="2"/>
      <c r="K984" s="4">
        <v>0</v>
      </c>
      <c r="L984" s="2"/>
      <c r="M984" s="4">
        <v>0</v>
      </c>
      <c r="N984" s="2"/>
      <c r="O984" s="4">
        <v>0</v>
      </c>
      <c r="P984" s="2"/>
      <c r="Q984" s="4">
        <f t="shared" si="36"/>
        <v>0</v>
      </c>
      <c r="T984" s="36"/>
    </row>
    <row r="985" spans="1:20" ht="11.85" customHeight="1" x14ac:dyDescent="0.2">
      <c r="A985" s="3" t="s">
        <v>548</v>
      </c>
      <c r="C985" s="2">
        <v>2311.4</v>
      </c>
      <c r="D985" s="2"/>
      <c r="E985" s="2">
        <v>1973.39</v>
      </c>
      <c r="F985" s="2"/>
      <c r="G985" s="2">
        <v>3198.49</v>
      </c>
      <c r="H985" s="2"/>
      <c r="I985" s="2">
        <v>3500</v>
      </c>
      <c r="J985" s="2"/>
      <c r="K985" s="4">
        <v>3500</v>
      </c>
      <c r="L985" s="2"/>
      <c r="M985" s="4">
        <v>3500</v>
      </c>
      <c r="N985" s="2"/>
      <c r="O985" s="4">
        <v>0</v>
      </c>
      <c r="P985" s="2"/>
      <c r="Q985" s="4">
        <f t="shared" si="36"/>
        <v>3500</v>
      </c>
      <c r="T985" s="36"/>
    </row>
    <row r="986" spans="1:20" ht="11.85" customHeight="1" x14ac:dyDescent="0.2">
      <c r="A986" s="3" t="s">
        <v>549</v>
      </c>
      <c r="C986" s="2">
        <v>1875</v>
      </c>
      <c r="D986" s="2"/>
      <c r="E986" s="2">
        <v>0</v>
      </c>
      <c r="F986" s="2"/>
      <c r="G986" s="2">
        <v>0</v>
      </c>
      <c r="H986" s="2"/>
      <c r="I986" s="2">
        <v>4500</v>
      </c>
      <c r="J986" s="2"/>
      <c r="K986" s="4">
        <v>2500</v>
      </c>
      <c r="L986" s="2"/>
      <c r="M986" s="4">
        <v>4500</v>
      </c>
      <c r="N986" s="2"/>
      <c r="O986" s="4">
        <v>0</v>
      </c>
      <c r="P986" s="2"/>
      <c r="Q986" s="4">
        <f t="shared" si="36"/>
        <v>4500</v>
      </c>
      <c r="T986" s="36"/>
    </row>
    <row r="987" spans="1:20" ht="11.85" customHeight="1" x14ac:dyDescent="0.2">
      <c r="A987" s="3" t="s">
        <v>550</v>
      </c>
      <c r="C987" s="2">
        <v>980.11</v>
      </c>
      <c r="D987" s="2"/>
      <c r="E987" s="2">
        <v>429.65</v>
      </c>
      <c r="F987" s="2"/>
      <c r="G987" s="2">
        <v>0</v>
      </c>
      <c r="H987" s="2"/>
      <c r="I987" s="2">
        <v>1200</v>
      </c>
      <c r="J987" s="2"/>
      <c r="K987" s="4">
        <v>1200</v>
      </c>
      <c r="L987" s="2"/>
      <c r="M987" s="4">
        <v>1200</v>
      </c>
      <c r="N987" s="2"/>
      <c r="O987" s="4">
        <v>0</v>
      </c>
      <c r="P987" s="2"/>
      <c r="Q987" s="4">
        <f t="shared" si="36"/>
        <v>1200</v>
      </c>
      <c r="T987" s="36"/>
    </row>
    <row r="988" spans="1:20" ht="11.85" customHeight="1" x14ac:dyDescent="0.2">
      <c r="A988" s="3" t="s">
        <v>551</v>
      </c>
      <c r="C988" s="2">
        <v>45472</v>
      </c>
      <c r="D988" s="2"/>
      <c r="E988" s="2">
        <v>23500</v>
      </c>
      <c r="F988" s="2"/>
      <c r="G988" s="2">
        <v>24000</v>
      </c>
      <c r="H988" s="2"/>
      <c r="I988" s="2">
        <v>24000</v>
      </c>
      <c r="J988" s="2"/>
      <c r="K988" s="4">
        <v>24000</v>
      </c>
      <c r="L988" s="2"/>
      <c r="M988" s="20">
        <v>0</v>
      </c>
      <c r="N988" s="2"/>
      <c r="O988" s="4">
        <v>24000</v>
      </c>
      <c r="P988" s="2"/>
      <c r="Q988" s="4">
        <f>M988+O988</f>
        <v>24000</v>
      </c>
      <c r="T988" s="36"/>
    </row>
    <row r="989" spans="1:20" ht="11.85" customHeight="1" x14ac:dyDescent="0.2">
      <c r="A989" s="3" t="s">
        <v>552</v>
      </c>
      <c r="C989" s="2">
        <v>6359.04</v>
      </c>
      <c r="D989" s="2"/>
      <c r="E989" s="2">
        <v>3360.96</v>
      </c>
      <c r="F989" s="2"/>
      <c r="G989" s="2">
        <v>3240</v>
      </c>
      <c r="H989" s="2"/>
      <c r="I989" s="2">
        <v>7000</v>
      </c>
      <c r="J989" s="2"/>
      <c r="K989" s="4">
        <v>7000</v>
      </c>
      <c r="L989" s="2"/>
      <c r="M989" s="4">
        <v>4000</v>
      </c>
      <c r="N989" s="2"/>
      <c r="O989" s="4">
        <v>0</v>
      </c>
      <c r="P989" s="2"/>
      <c r="Q989" s="4">
        <f t="shared" si="36"/>
        <v>4000</v>
      </c>
      <c r="T989" s="36"/>
    </row>
    <row r="990" spans="1:20" ht="11.85" customHeight="1" x14ac:dyDescent="0.2">
      <c r="A990" s="3" t="s">
        <v>553</v>
      </c>
      <c r="C990" s="2">
        <v>1988</v>
      </c>
      <c r="D990" s="2"/>
      <c r="E990" s="2">
        <v>1690</v>
      </c>
      <c r="F990" s="2"/>
      <c r="G990" s="2">
        <v>2220</v>
      </c>
      <c r="H990" s="2"/>
      <c r="I990" s="2">
        <v>3350</v>
      </c>
      <c r="J990" s="2"/>
      <c r="K990" s="4">
        <v>3350</v>
      </c>
      <c r="L990" s="2"/>
      <c r="M990" s="4">
        <v>3350</v>
      </c>
      <c r="N990" s="2"/>
      <c r="O990" s="4">
        <v>0</v>
      </c>
      <c r="P990" s="2"/>
      <c r="Q990" s="4">
        <f t="shared" si="36"/>
        <v>3350</v>
      </c>
      <c r="T990" s="36"/>
    </row>
    <row r="991" spans="1:20" ht="11.85" customHeight="1" x14ac:dyDescent="0.2">
      <c r="A991" s="3" t="s">
        <v>554</v>
      </c>
      <c r="C991" s="2">
        <v>15769.9</v>
      </c>
      <c r="D991" s="2"/>
      <c r="E991" s="2">
        <v>9112.42</v>
      </c>
      <c r="F991" s="2"/>
      <c r="G991" s="2">
        <v>72</v>
      </c>
      <c r="H991" s="2"/>
      <c r="I991" s="2">
        <v>3000</v>
      </c>
      <c r="J991" s="2"/>
      <c r="K991" s="4">
        <v>3000</v>
      </c>
      <c r="L991" s="2"/>
      <c r="M991" s="4">
        <v>3000</v>
      </c>
      <c r="N991" s="2"/>
      <c r="O991" s="4">
        <v>0</v>
      </c>
      <c r="P991" s="2"/>
      <c r="Q991" s="4">
        <f t="shared" si="36"/>
        <v>3000</v>
      </c>
      <c r="T991" s="36"/>
    </row>
    <row r="992" spans="1:20" ht="11.85" customHeight="1" x14ac:dyDescent="0.2">
      <c r="A992" s="3" t="s">
        <v>555</v>
      </c>
      <c r="C992" s="12">
        <v>287.5</v>
      </c>
      <c r="D992" s="2"/>
      <c r="E992" s="12">
        <v>0</v>
      </c>
      <c r="F992" s="2"/>
      <c r="G992" s="12">
        <v>0</v>
      </c>
      <c r="H992" s="2"/>
      <c r="I992" s="12">
        <v>900</v>
      </c>
      <c r="J992" s="2"/>
      <c r="K992" s="13">
        <v>900</v>
      </c>
      <c r="L992" s="2"/>
      <c r="M992" s="13">
        <v>900</v>
      </c>
      <c r="N992" s="2"/>
      <c r="O992" s="13">
        <v>0</v>
      </c>
      <c r="P992" s="2"/>
      <c r="Q992" s="13">
        <f t="shared" si="36"/>
        <v>900</v>
      </c>
      <c r="T992" s="36"/>
    </row>
    <row r="993" spans="1:21" ht="11.85" customHeight="1" x14ac:dyDescent="0.2">
      <c r="A993" s="3" t="s">
        <v>297</v>
      </c>
      <c r="C993" s="2">
        <f>SUM(C977:C992)</f>
        <v>105278.92</v>
      </c>
      <c r="D993" s="2"/>
      <c r="E993" s="2">
        <f>SUM(E977:E992)</f>
        <v>69132.23000000001</v>
      </c>
      <c r="F993" s="2"/>
      <c r="G993" s="2">
        <f>SUM(G977:G992)</f>
        <v>68451.11</v>
      </c>
      <c r="H993" s="2"/>
      <c r="I993" s="2">
        <f>SUM(I977:I992)</f>
        <v>82050</v>
      </c>
      <c r="J993" s="2"/>
      <c r="K993" s="4">
        <f>SUM(K977:K992)</f>
        <v>80050</v>
      </c>
      <c r="L993" s="2"/>
      <c r="M993" s="4">
        <f>SUM(M977:M992)</f>
        <v>57150</v>
      </c>
      <c r="N993" s="2"/>
      <c r="O993" s="4">
        <f>SUM(O977:O992)</f>
        <v>24000</v>
      </c>
      <c r="P993" s="2"/>
      <c r="Q993" s="4">
        <f>SUM(Q977:Q992)</f>
        <v>81150</v>
      </c>
    </row>
    <row r="994" spans="1:21" ht="11.85" customHeight="1" x14ac:dyDescent="0.2"/>
    <row r="995" spans="1:21" ht="11.85" customHeight="1" x14ac:dyDescent="0.2">
      <c r="A995" s="11" t="s">
        <v>298</v>
      </c>
    </row>
    <row r="996" spans="1:21" ht="11.85" customHeight="1" x14ac:dyDescent="0.2">
      <c r="A996" s="3" t="s">
        <v>556</v>
      </c>
      <c r="C996" s="2">
        <v>674.36</v>
      </c>
      <c r="D996" s="2"/>
      <c r="E996" s="2">
        <v>1490.22</v>
      </c>
      <c r="F996" s="2"/>
      <c r="G996" s="2">
        <v>453.29</v>
      </c>
      <c r="H996" s="2"/>
      <c r="I996" s="2">
        <v>1500</v>
      </c>
      <c r="J996" s="2"/>
      <c r="K996" s="4">
        <v>1500</v>
      </c>
      <c r="L996" s="2"/>
      <c r="M996" s="4">
        <v>1500</v>
      </c>
      <c r="N996" s="2"/>
      <c r="O996" s="4">
        <v>0</v>
      </c>
      <c r="P996" s="2"/>
      <c r="Q996" s="4">
        <f t="shared" ref="Q996:Q1012" si="37">M996+O996</f>
        <v>1500</v>
      </c>
      <c r="T996" s="36"/>
    </row>
    <row r="997" spans="1:21" ht="11.85" customHeight="1" x14ac:dyDescent="0.2">
      <c r="A997" s="3" t="s">
        <v>557</v>
      </c>
      <c r="C997" s="2">
        <v>8898.6</v>
      </c>
      <c r="D997" s="2"/>
      <c r="E997" s="2">
        <v>894.34</v>
      </c>
      <c r="F997" s="2"/>
      <c r="G997" s="2">
        <v>4093.47</v>
      </c>
      <c r="H997" s="2"/>
      <c r="I997" s="2">
        <v>7900</v>
      </c>
      <c r="J997" s="2"/>
      <c r="K997" s="4">
        <v>7300</v>
      </c>
      <c r="L997" s="2"/>
      <c r="M997" s="4">
        <v>7900</v>
      </c>
      <c r="N997" s="2"/>
      <c r="O997" s="4">
        <v>0</v>
      </c>
      <c r="P997" s="2"/>
      <c r="Q997" s="4">
        <f t="shared" si="37"/>
        <v>7900</v>
      </c>
      <c r="T997" s="36"/>
    </row>
    <row r="998" spans="1:21" ht="11.85" customHeight="1" x14ac:dyDescent="0.2">
      <c r="A998" s="3" t="s">
        <v>558</v>
      </c>
      <c r="C998" s="2">
        <v>6879.58</v>
      </c>
      <c r="D998" s="2"/>
      <c r="E998" s="2">
        <v>5934.97</v>
      </c>
      <c r="F998" s="2"/>
      <c r="G998" s="2">
        <v>5631.7</v>
      </c>
      <c r="H998" s="2"/>
      <c r="I998" s="2">
        <v>5550</v>
      </c>
      <c r="J998" s="2"/>
      <c r="K998" s="4">
        <v>7550</v>
      </c>
      <c r="L998" s="2"/>
      <c r="M998" s="4">
        <v>5550</v>
      </c>
      <c r="N998" s="2"/>
      <c r="O998" s="4">
        <v>0</v>
      </c>
      <c r="P998" s="2"/>
      <c r="Q998" s="4">
        <f t="shared" si="37"/>
        <v>5550</v>
      </c>
      <c r="S998" s="43"/>
      <c r="T998" s="36"/>
      <c r="U998" s="34"/>
    </row>
    <row r="999" spans="1:21" ht="11.85" customHeight="1" x14ac:dyDescent="0.2">
      <c r="A999" s="3" t="s">
        <v>559</v>
      </c>
      <c r="C999" s="2">
        <v>9726.77</v>
      </c>
      <c r="D999" s="2"/>
      <c r="E999" s="2">
        <v>7483.14</v>
      </c>
      <c r="F999" s="2"/>
      <c r="G999" s="2">
        <v>9202.56</v>
      </c>
      <c r="H999" s="2"/>
      <c r="I999" s="2">
        <v>13500</v>
      </c>
      <c r="J999" s="2"/>
      <c r="K999" s="4">
        <v>13500</v>
      </c>
      <c r="L999" s="2"/>
      <c r="M999" s="4">
        <v>13500</v>
      </c>
      <c r="N999" s="2"/>
      <c r="O999" s="4">
        <v>0</v>
      </c>
      <c r="P999" s="2"/>
      <c r="Q999" s="4">
        <f t="shared" si="37"/>
        <v>13500</v>
      </c>
      <c r="T999" s="36"/>
    </row>
    <row r="1000" spans="1:21" ht="11.85" customHeight="1" x14ac:dyDescent="0.2">
      <c r="A1000" s="3" t="s">
        <v>560</v>
      </c>
      <c r="C1000" s="2">
        <v>25491.23</v>
      </c>
      <c r="D1000" s="2"/>
      <c r="E1000" s="2">
        <v>5035.0600000000004</v>
      </c>
      <c r="F1000" s="2"/>
      <c r="G1000" s="2">
        <v>5783.32</v>
      </c>
      <c r="H1000" s="2"/>
      <c r="I1000" s="2">
        <v>10000</v>
      </c>
      <c r="J1000" s="2"/>
      <c r="K1000" s="4">
        <v>10000</v>
      </c>
      <c r="L1000" s="2"/>
      <c r="M1000" s="4">
        <v>10000</v>
      </c>
      <c r="N1000" s="2"/>
      <c r="O1000" s="4">
        <v>0</v>
      </c>
      <c r="P1000" s="2"/>
      <c r="Q1000" s="4">
        <f t="shared" si="37"/>
        <v>10000</v>
      </c>
      <c r="T1000" s="36"/>
    </row>
    <row r="1001" spans="1:21" ht="11.85" customHeight="1" x14ac:dyDescent="0.2">
      <c r="A1001" s="3" t="s">
        <v>561</v>
      </c>
      <c r="C1001" s="2">
        <v>2953.68</v>
      </c>
      <c r="D1001" s="2"/>
      <c r="E1001" s="2">
        <v>229.89</v>
      </c>
      <c r="F1001" s="2"/>
      <c r="G1001" s="2">
        <v>0</v>
      </c>
      <c r="H1001" s="2"/>
      <c r="I1001" s="2">
        <v>5000</v>
      </c>
      <c r="J1001" s="2"/>
      <c r="K1001" s="4">
        <v>5000</v>
      </c>
      <c r="L1001" s="2"/>
      <c r="M1001" s="4">
        <v>5000</v>
      </c>
      <c r="N1001" s="2"/>
      <c r="O1001" s="4">
        <v>0</v>
      </c>
      <c r="P1001" s="2"/>
      <c r="Q1001" s="4">
        <f t="shared" si="37"/>
        <v>5000</v>
      </c>
      <c r="T1001" s="36"/>
    </row>
    <row r="1002" spans="1:21" ht="11.85" customHeight="1" x14ac:dyDescent="0.2">
      <c r="A1002" s="3" t="s">
        <v>562</v>
      </c>
      <c r="C1002" s="2">
        <v>4131.34</v>
      </c>
      <c r="D1002" s="2"/>
      <c r="E1002" s="2">
        <v>3928.53</v>
      </c>
      <c r="F1002" s="2"/>
      <c r="G1002" s="2">
        <v>1832.24</v>
      </c>
      <c r="H1002" s="2"/>
      <c r="I1002" s="2">
        <v>4900</v>
      </c>
      <c r="J1002" s="2"/>
      <c r="K1002" s="4">
        <v>4900</v>
      </c>
      <c r="L1002" s="2"/>
      <c r="M1002" s="4">
        <v>4900</v>
      </c>
      <c r="N1002" s="2"/>
      <c r="O1002" s="4">
        <v>0</v>
      </c>
      <c r="P1002" s="2"/>
      <c r="Q1002" s="4">
        <f t="shared" si="37"/>
        <v>4900</v>
      </c>
      <c r="T1002" s="36"/>
    </row>
    <row r="1003" spans="1:21" ht="11.85" customHeight="1" x14ac:dyDescent="0.2">
      <c r="A1003" s="3" t="s">
        <v>563</v>
      </c>
      <c r="C1003" s="2">
        <v>463.21</v>
      </c>
      <c r="D1003" s="2"/>
      <c r="E1003" s="2">
        <v>485.49</v>
      </c>
      <c r="F1003" s="2"/>
      <c r="G1003" s="2">
        <v>1342.32</v>
      </c>
      <c r="H1003" s="2"/>
      <c r="I1003" s="2">
        <v>1500</v>
      </c>
      <c r="J1003" s="2"/>
      <c r="K1003" s="4">
        <v>1500</v>
      </c>
      <c r="L1003" s="2"/>
      <c r="M1003" s="4">
        <v>1500</v>
      </c>
      <c r="N1003" s="2"/>
      <c r="O1003" s="4">
        <v>0</v>
      </c>
      <c r="P1003" s="2"/>
      <c r="Q1003" s="4">
        <f t="shared" si="37"/>
        <v>1500</v>
      </c>
      <c r="T1003" s="36"/>
    </row>
    <row r="1004" spans="1:21" ht="11.85" customHeight="1" x14ac:dyDescent="0.2">
      <c r="A1004" s="3" t="s">
        <v>564</v>
      </c>
      <c r="C1004" s="2">
        <v>6280.3</v>
      </c>
      <c r="D1004" s="2"/>
      <c r="E1004" s="2">
        <v>351.61</v>
      </c>
      <c r="F1004" s="2"/>
      <c r="G1004" s="2">
        <v>4972.63</v>
      </c>
      <c r="H1004" s="2"/>
      <c r="I1004" s="2">
        <v>6000</v>
      </c>
      <c r="J1004" s="2"/>
      <c r="K1004" s="4">
        <v>6000</v>
      </c>
      <c r="L1004" s="2"/>
      <c r="M1004" s="4">
        <v>6000</v>
      </c>
      <c r="N1004" s="2"/>
      <c r="O1004" s="4">
        <v>0</v>
      </c>
      <c r="P1004" s="2"/>
      <c r="Q1004" s="4">
        <f t="shared" si="37"/>
        <v>6000</v>
      </c>
      <c r="T1004" s="36"/>
    </row>
    <row r="1005" spans="1:21" ht="11.85" hidden="1" customHeight="1" x14ac:dyDescent="0.2">
      <c r="A1005" s="3" t="s">
        <v>565</v>
      </c>
      <c r="C1005" s="2">
        <v>0</v>
      </c>
      <c r="D1005" s="2"/>
      <c r="E1005" s="2">
        <v>0</v>
      </c>
      <c r="F1005" s="2"/>
      <c r="G1005" s="2">
        <v>0</v>
      </c>
      <c r="H1005" s="2"/>
      <c r="I1005" s="2">
        <v>0</v>
      </c>
      <c r="J1005" s="2"/>
      <c r="K1005" s="4">
        <v>0</v>
      </c>
      <c r="L1005" s="2"/>
      <c r="M1005" s="4">
        <v>0</v>
      </c>
      <c r="N1005" s="2"/>
      <c r="O1005" s="4">
        <v>0</v>
      </c>
      <c r="P1005" s="2"/>
      <c r="Q1005" s="4">
        <f t="shared" si="37"/>
        <v>0</v>
      </c>
      <c r="T1005" s="36"/>
    </row>
    <row r="1006" spans="1:21" ht="11.85" customHeight="1" x14ac:dyDescent="0.2">
      <c r="A1006" s="3" t="s">
        <v>566</v>
      </c>
      <c r="C1006" s="2">
        <v>0</v>
      </c>
      <c r="D1006" s="2"/>
      <c r="E1006" s="2">
        <v>0</v>
      </c>
      <c r="F1006" s="2"/>
      <c r="G1006" s="2">
        <v>0</v>
      </c>
      <c r="H1006" s="2"/>
      <c r="I1006" s="2">
        <v>0</v>
      </c>
      <c r="J1006" s="2"/>
      <c r="K1006" s="4">
        <v>0</v>
      </c>
      <c r="L1006" s="2"/>
      <c r="M1006" s="4">
        <v>0</v>
      </c>
      <c r="N1006" s="2"/>
      <c r="O1006" s="4">
        <v>0</v>
      </c>
      <c r="P1006" s="2"/>
      <c r="Q1006" s="4">
        <f t="shared" si="37"/>
        <v>0</v>
      </c>
      <c r="T1006" s="36"/>
    </row>
    <row r="1007" spans="1:21" ht="11.85" customHeight="1" x14ac:dyDescent="0.2">
      <c r="A1007" s="3" t="s">
        <v>567</v>
      </c>
      <c r="C1007" s="2">
        <v>3294.45</v>
      </c>
      <c r="D1007" s="2"/>
      <c r="E1007" s="2">
        <v>3042.29</v>
      </c>
      <c r="F1007" s="2"/>
      <c r="G1007" s="2">
        <v>2934</v>
      </c>
      <c r="H1007" s="2"/>
      <c r="I1007" s="2">
        <v>4000</v>
      </c>
      <c r="J1007" s="2"/>
      <c r="K1007" s="4">
        <v>4000</v>
      </c>
      <c r="L1007" s="2"/>
      <c r="M1007" s="4">
        <v>4000</v>
      </c>
      <c r="N1007" s="2"/>
      <c r="O1007" s="4">
        <v>0</v>
      </c>
      <c r="P1007" s="2"/>
      <c r="Q1007" s="4">
        <f t="shared" si="37"/>
        <v>4000</v>
      </c>
      <c r="T1007" s="36"/>
    </row>
    <row r="1008" spans="1:21" ht="11.85" customHeight="1" x14ac:dyDescent="0.2">
      <c r="A1008" s="3" t="s">
        <v>568</v>
      </c>
      <c r="C1008" s="2">
        <v>209.9</v>
      </c>
      <c r="D1008" s="2"/>
      <c r="E1008" s="2">
        <v>58.89</v>
      </c>
      <c r="F1008" s="2"/>
      <c r="G1008" s="2">
        <v>0</v>
      </c>
      <c r="H1008" s="2"/>
      <c r="I1008" s="2">
        <v>1000</v>
      </c>
      <c r="J1008" s="2"/>
      <c r="K1008" s="4">
        <v>1000</v>
      </c>
      <c r="L1008" s="2"/>
      <c r="M1008" s="4">
        <v>1000</v>
      </c>
      <c r="N1008" s="2"/>
      <c r="O1008" s="4">
        <v>0</v>
      </c>
      <c r="P1008" s="2"/>
      <c r="Q1008" s="4">
        <f t="shared" si="37"/>
        <v>1000</v>
      </c>
      <c r="T1008" s="36"/>
    </row>
    <row r="1009" spans="1:22" ht="11.85" hidden="1" customHeight="1" x14ac:dyDescent="0.2">
      <c r="A1009" s="3" t="s">
        <v>569</v>
      </c>
      <c r="C1009" s="2">
        <v>0</v>
      </c>
      <c r="D1009" s="2"/>
      <c r="E1009" s="2">
        <v>0</v>
      </c>
      <c r="F1009" s="2"/>
      <c r="G1009" s="2">
        <v>0</v>
      </c>
      <c r="H1009" s="2"/>
      <c r="I1009" s="2">
        <v>0</v>
      </c>
      <c r="J1009" s="2"/>
      <c r="K1009" s="4">
        <v>0</v>
      </c>
      <c r="L1009" s="2"/>
      <c r="M1009" s="4">
        <v>0</v>
      </c>
      <c r="N1009" s="2"/>
      <c r="O1009" s="4">
        <v>0</v>
      </c>
      <c r="P1009" s="2"/>
      <c r="Q1009" s="4">
        <f t="shared" si="37"/>
        <v>0</v>
      </c>
      <c r="T1009" s="36"/>
    </row>
    <row r="1010" spans="1:22" ht="11.85" customHeight="1" x14ac:dyDescent="0.2">
      <c r="A1010" s="3" t="s">
        <v>570</v>
      </c>
      <c r="C1010" s="2">
        <v>844.5</v>
      </c>
      <c r="D1010" s="2"/>
      <c r="E1010" s="2">
        <v>312.5</v>
      </c>
      <c r="F1010" s="2"/>
      <c r="G1010" s="2">
        <v>0</v>
      </c>
      <c r="H1010" s="2"/>
      <c r="I1010" s="2">
        <v>1400</v>
      </c>
      <c r="J1010" s="2"/>
      <c r="K1010" s="4">
        <v>1400</v>
      </c>
      <c r="L1010" s="2"/>
      <c r="M1010" s="4">
        <v>1400</v>
      </c>
      <c r="N1010" s="2"/>
      <c r="O1010" s="4">
        <v>0</v>
      </c>
      <c r="P1010" s="2"/>
      <c r="Q1010" s="4">
        <f t="shared" si="37"/>
        <v>1400</v>
      </c>
      <c r="T1010" s="36"/>
    </row>
    <row r="1011" spans="1:22" ht="11.85" customHeight="1" x14ac:dyDescent="0.2">
      <c r="A1011" s="3" t="s">
        <v>571</v>
      </c>
      <c r="C1011" s="2">
        <v>12566.54</v>
      </c>
      <c r="D1011" s="2"/>
      <c r="E1011" s="2">
        <v>4143.3999999999996</v>
      </c>
      <c r="F1011" s="2"/>
      <c r="G1011" s="2">
        <v>3556.78</v>
      </c>
      <c r="H1011" s="2"/>
      <c r="I1011" s="2">
        <v>52000</v>
      </c>
      <c r="J1011" s="2"/>
      <c r="K1011" s="4">
        <v>52000</v>
      </c>
      <c r="L1011" s="2"/>
      <c r="M1011" s="4">
        <v>15000</v>
      </c>
      <c r="N1011" s="2"/>
      <c r="O1011" s="4">
        <v>0</v>
      </c>
      <c r="P1011" s="2"/>
      <c r="Q1011" s="4">
        <f t="shared" si="37"/>
        <v>15000</v>
      </c>
      <c r="S1011" s="43"/>
      <c r="T1011" s="36"/>
      <c r="U1011" s="34"/>
    </row>
    <row r="1012" spans="1:22" ht="11.85" customHeight="1" x14ac:dyDescent="0.2">
      <c r="A1012" s="3" t="s">
        <v>572</v>
      </c>
      <c r="C1012" s="2">
        <v>2332.21</v>
      </c>
      <c r="D1012" s="2"/>
      <c r="E1012" s="2">
        <v>265.32</v>
      </c>
      <c r="F1012" s="2"/>
      <c r="G1012" s="2">
        <v>5953.84</v>
      </c>
      <c r="H1012" s="2"/>
      <c r="I1012" s="2">
        <v>6000</v>
      </c>
      <c r="J1012" s="2"/>
      <c r="K1012" s="4">
        <v>6000</v>
      </c>
      <c r="L1012" s="2"/>
      <c r="M1012" s="4">
        <v>6000</v>
      </c>
      <c r="N1012" s="2"/>
      <c r="O1012" s="4">
        <v>0</v>
      </c>
      <c r="P1012" s="2"/>
      <c r="Q1012" s="4">
        <f t="shared" si="37"/>
        <v>6000</v>
      </c>
      <c r="T1012" s="36"/>
    </row>
    <row r="1013" spans="1:22" ht="11.85" customHeight="1" x14ac:dyDescent="0.2"/>
    <row r="1014" spans="1:22" ht="11.85" customHeight="1" x14ac:dyDescent="0.2"/>
    <row r="1015" spans="1:22" ht="11.85" customHeight="1" x14ac:dyDescent="0.2"/>
    <row r="1016" spans="1:22" ht="11.85" customHeight="1" x14ac:dyDescent="0.2">
      <c r="V1016" s="39"/>
    </row>
    <row r="1017" spans="1:22" ht="11.85" customHeight="1" x14ac:dyDescent="0.2"/>
    <row r="1018" spans="1:22" ht="10.5" customHeight="1" x14ac:dyDescent="0.2"/>
    <row r="1019" spans="1:22" ht="11.85" customHeight="1" x14ac:dyDescent="0.2"/>
    <row r="1020" spans="1:22" ht="11.85" customHeight="1" x14ac:dyDescent="0.2">
      <c r="A1020" s="1"/>
      <c r="B1020" s="1"/>
      <c r="E1020" s="2" t="str">
        <f>$E$24</f>
        <v>CITY OF BRADY</v>
      </c>
    </row>
    <row r="1021" spans="1:22" ht="11.85" customHeight="1" x14ac:dyDescent="0.2">
      <c r="E1021" s="2" t="str">
        <f>$E$25</f>
        <v>BUDGET REPORT</v>
      </c>
    </row>
    <row r="1022" spans="1:22" ht="11.85" customHeight="1" x14ac:dyDescent="0.2">
      <c r="E1022" s="2" t="str">
        <f>$E$26</f>
        <v>FISCAL YEAR 2021 - 2022</v>
      </c>
    </row>
    <row r="1023" spans="1:22" ht="11.85" customHeight="1" x14ac:dyDescent="0.2">
      <c r="A1023" s="3" t="s">
        <v>3</v>
      </c>
    </row>
    <row r="1024" spans="1:22" ht="11.85" customHeight="1" x14ac:dyDescent="0.2">
      <c r="A1024" s="3" t="s">
        <v>530</v>
      </c>
    </row>
    <row r="1025" spans="1:20" ht="11.85" customHeight="1" x14ac:dyDescent="0.2">
      <c r="I1025" s="61" t="str">
        <f>$I$29</f>
        <v>(----- 2020-2021 ------)</v>
      </c>
      <c r="J1025" s="61"/>
      <c r="K1025" s="61"/>
      <c r="L1025" s="5"/>
      <c r="M1025" s="61" t="str">
        <f>$M$29</f>
        <v>2021-2022</v>
      </c>
      <c r="N1025" s="61"/>
      <c r="O1025" s="61"/>
      <c r="P1025" s="61"/>
      <c r="Q1025" s="61"/>
    </row>
    <row r="1026" spans="1:20" ht="11.85" customHeight="1" x14ac:dyDescent="0.2">
      <c r="C1026" s="6" t="str">
        <f>$C$30</f>
        <v>2017-2018</v>
      </c>
      <c r="D1026" s="5"/>
      <c r="E1026" s="6" t="str">
        <f>$E$30</f>
        <v>2018-2019</v>
      </c>
      <c r="F1026" s="5"/>
      <c r="G1026" s="6" t="str">
        <f>$G$30</f>
        <v>2019-2020</v>
      </c>
      <c r="H1026" s="5"/>
      <c r="I1026" s="6" t="s">
        <v>9</v>
      </c>
      <c r="J1026" s="5"/>
      <c r="K1026" s="7" t="str">
        <f>+$K$30</f>
        <v>PROJECTED</v>
      </c>
      <c r="L1026" s="5"/>
      <c r="M1026" s="7" t="str">
        <f>$M$30</f>
        <v>2021-2022</v>
      </c>
      <c r="N1026" s="5"/>
      <c r="O1026" s="7" t="str">
        <f>$O$30</f>
        <v>2021-2022</v>
      </c>
      <c r="P1026" s="5"/>
      <c r="Q1026" s="7" t="str">
        <f>$Q$30</f>
        <v xml:space="preserve">APPROVED </v>
      </c>
    </row>
    <row r="1027" spans="1:20" ht="11.85" customHeight="1" x14ac:dyDescent="0.2">
      <c r="A1027" s="8" t="s">
        <v>266</v>
      </c>
      <c r="C1027" s="9" t="s">
        <v>12</v>
      </c>
      <c r="D1027" s="5"/>
      <c r="E1027" s="9" t="s">
        <v>12</v>
      </c>
      <c r="F1027" s="5"/>
      <c r="G1027" s="9" t="s">
        <v>12</v>
      </c>
      <c r="H1027" s="5"/>
      <c r="I1027" s="9" t="s">
        <v>13</v>
      </c>
      <c r="J1027" s="5"/>
      <c r="K1027" s="10" t="s">
        <v>13</v>
      </c>
      <c r="L1027" s="5"/>
      <c r="M1027" s="10" t="str">
        <f>$M$31</f>
        <v>BASE</v>
      </c>
      <c r="N1027" s="5"/>
      <c r="O1027" s="10" t="str">
        <f>$O$31</f>
        <v>SUPPLEMENTAL</v>
      </c>
      <c r="P1027" s="5"/>
      <c r="Q1027" s="10" t="str">
        <f>$Q$31</f>
        <v>BUDGET</v>
      </c>
    </row>
    <row r="1028" spans="1:20" ht="11.85" customHeight="1" x14ac:dyDescent="0.2"/>
    <row r="1029" spans="1:20" ht="11.85" hidden="1" customHeight="1" x14ac:dyDescent="0.2">
      <c r="A1029" s="3" t="s">
        <v>573</v>
      </c>
      <c r="C1029" s="2">
        <v>0</v>
      </c>
      <c r="D1029" s="2"/>
      <c r="E1029" s="2">
        <v>0</v>
      </c>
      <c r="F1029" s="2"/>
      <c r="G1029" s="2">
        <v>0</v>
      </c>
      <c r="H1029" s="2"/>
      <c r="I1029" s="2">
        <v>0</v>
      </c>
      <c r="J1029" s="2"/>
      <c r="K1029" s="4">
        <v>0</v>
      </c>
      <c r="L1029" s="2"/>
      <c r="M1029" s="4">
        <v>0</v>
      </c>
      <c r="N1029" s="2"/>
      <c r="O1029" s="4">
        <v>0</v>
      </c>
      <c r="P1029" s="2"/>
      <c r="Q1029" s="4">
        <f>M1029+O1029</f>
        <v>0</v>
      </c>
      <c r="T1029" s="36"/>
    </row>
    <row r="1030" spans="1:20" ht="11.85" customHeight="1" x14ac:dyDescent="0.2">
      <c r="A1030" s="3" t="s">
        <v>574</v>
      </c>
      <c r="C1030" s="2">
        <v>8399.4</v>
      </c>
      <c r="D1030" s="2"/>
      <c r="E1030" s="2">
        <v>7592.76</v>
      </c>
      <c r="F1030" s="2"/>
      <c r="G1030" s="2">
        <v>7113.65</v>
      </c>
      <c r="H1030" s="2"/>
      <c r="I1030" s="2">
        <v>7600</v>
      </c>
      <c r="J1030" s="2"/>
      <c r="K1030" s="4">
        <v>7600</v>
      </c>
      <c r="L1030" s="2"/>
      <c r="M1030" s="4">
        <v>6800</v>
      </c>
      <c r="N1030" s="2"/>
      <c r="O1030" s="4">
        <v>0</v>
      </c>
      <c r="P1030" s="2"/>
      <c r="Q1030" s="4">
        <f>M1030+O1030</f>
        <v>6800</v>
      </c>
      <c r="T1030" s="36"/>
    </row>
    <row r="1031" spans="1:20" ht="11.85" customHeight="1" x14ac:dyDescent="0.2">
      <c r="A1031" s="3" t="s">
        <v>575</v>
      </c>
      <c r="C1031" s="12">
        <v>21566.04</v>
      </c>
      <c r="D1031" s="2"/>
      <c r="E1031" s="12">
        <v>22372.68</v>
      </c>
      <c r="F1031" s="2"/>
      <c r="G1031" s="12">
        <v>23749.77</v>
      </c>
      <c r="H1031" s="2"/>
      <c r="I1031" s="12">
        <v>33200</v>
      </c>
      <c r="J1031" s="2"/>
      <c r="K1031" s="13">
        <v>33200</v>
      </c>
      <c r="L1031" s="2"/>
      <c r="M1031" s="13">
        <v>39200</v>
      </c>
      <c r="N1031" s="2"/>
      <c r="O1031" s="13">
        <v>0</v>
      </c>
      <c r="P1031" s="2"/>
      <c r="Q1031" s="13">
        <f>M1031+O1031</f>
        <v>39200</v>
      </c>
      <c r="T1031" s="36"/>
    </row>
    <row r="1032" spans="1:20" ht="11.85" customHeight="1" x14ac:dyDescent="0.2">
      <c r="A1032" s="3" t="s">
        <v>320</v>
      </c>
      <c r="C1032" s="2">
        <f>SUM(C996:C1031)</f>
        <v>114712.10999999999</v>
      </c>
      <c r="D1032" s="2"/>
      <c r="E1032" s="2">
        <f>SUM(E996:E1031)</f>
        <v>63621.090000000004</v>
      </c>
      <c r="F1032" s="2"/>
      <c r="G1032" s="2">
        <f>SUM(G996:G1031)</f>
        <v>76619.569999999992</v>
      </c>
      <c r="H1032" s="2"/>
      <c r="I1032" s="2">
        <f>SUM(I996:I1031)</f>
        <v>161050</v>
      </c>
      <c r="J1032" s="2"/>
      <c r="K1032" s="4">
        <f>SUM(K996:K1031)</f>
        <v>162450</v>
      </c>
      <c r="L1032" s="2"/>
      <c r="M1032" s="4">
        <f>SUM(M996:M1031)</f>
        <v>129250</v>
      </c>
      <c r="N1032" s="2"/>
      <c r="O1032" s="4">
        <f>SUM(O996:O1031)</f>
        <v>0</v>
      </c>
      <c r="P1032" s="2"/>
      <c r="Q1032" s="4">
        <f>SUM(Q996:Q1031)</f>
        <v>129250</v>
      </c>
    </row>
    <row r="1033" spans="1:20" ht="11.85" customHeight="1" x14ac:dyDescent="0.2">
      <c r="D1033" s="2"/>
      <c r="F1033" s="2"/>
      <c r="H1033" s="2"/>
      <c r="J1033" s="2"/>
      <c r="L1033" s="2"/>
      <c r="N1033" s="2"/>
      <c r="P1033" s="2"/>
    </row>
    <row r="1034" spans="1:20" ht="11.85" customHeight="1" x14ac:dyDescent="0.2">
      <c r="A1034" s="3" t="s">
        <v>576</v>
      </c>
      <c r="C1034" s="2">
        <v>0</v>
      </c>
      <c r="D1034" s="2"/>
      <c r="E1034" s="2">
        <v>0</v>
      </c>
      <c r="F1034" s="2"/>
      <c r="G1034" s="2">
        <v>9415.99</v>
      </c>
      <c r="H1034" s="2"/>
      <c r="I1034" s="2">
        <v>0</v>
      </c>
      <c r="J1034" s="2"/>
      <c r="K1034" s="4">
        <v>600</v>
      </c>
      <c r="L1034" s="2"/>
      <c r="M1034" s="4">
        <v>0</v>
      </c>
      <c r="N1034" s="2"/>
      <c r="O1034" s="4">
        <v>0</v>
      </c>
      <c r="P1034" s="2"/>
      <c r="Q1034" s="4">
        <f>M1034+O1034</f>
        <v>0</v>
      </c>
      <c r="T1034" s="36"/>
    </row>
    <row r="1035" spans="1:20" ht="11.85" customHeight="1" x14ac:dyDescent="0.2">
      <c r="A1035" s="3" t="s">
        <v>577</v>
      </c>
      <c r="C1035" s="12">
        <v>283502</v>
      </c>
      <c r="D1035" s="2"/>
      <c r="E1035" s="12">
        <v>0</v>
      </c>
      <c r="F1035" s="2"/>
      <c r="G1035" s="12">
        <v>0</v>
      </c>
      <c r="H1035" s="2"/>
      <c r="I1035" s="12">
        <v>22000</v>
      </c>
      <c r="J1035" s="2"/>
      <c r="K1035" s="13">
        <v>70979</v>
      </c>
      <c r="L1035" s="2"/>
      <c r="M1035" s="13">
        <v>44000</v>
      </c>
      <c r="N1035" s="2"/>
      <c r="O1035" s="13">
        <v>0</v>
      </c>
      <c r="P1035" s="2"/>
      <c r="Q1035" s="13">
        <f>M1035+O1035</f>
        <v>44000</v>
      </c>
      <c r="T1035" s="36"/>
    </row>
    <row r="1036" spans="1:20" ht="11.85" customHeight="1" x14ac:dyDescent="0.2">
      <c r="A1036" s="3" t="s">
        <v>323</v>
      </c>
      <c r="C1036" s="2">
        <f>SUM(C1034:C1035)</f>
        <v>283502</v>
      </c>
      <c r="D1036" s="2"/>
      <c r="E1036" s="2">
        <f>SUM(E1034:E1035)</f>
        <v>0</v>
      </c>
      <c r="F1036" s="2"/>
      <c r="G1036" s="2">
        <f>SUM(G1034:G1035)</f>
        <v>9415.99</v>
      </c>
      <c r="H1036" s="2"/>
      <c r="I1036" s="2">
        <f>SUM(I1034:I1035)</f>
        <v>22000</v>
      </c>
      <c r="J1036" s="2"/>
      <c r="K1036" s="4">
        <f>SUM(K1034:K1035)</f>
        <v>71579</v>
      </c>
      <c r="L1036" s="2"/>
      <c r="M1036" s="4">
        <f>SUM(M1034:M1035)</f>
        <v>44000</v>
      </c>
      <c r="N1036" s="2"/>
      <c r="O1036" s="4">
        <f>SUM(O1034:O1035)</f>
        <v>0</v>
      </c>
      <c r="P1036" s="2"/>
      <c r="Q1036" s="4">
        <f>SUM(Q1034:Q1035)</f>
        <v>44000</v>
      </c>
    </row>
    <row r="1037" spans="1:20" ht="11.85" customHeight="1" x14ac:dyDescent="0.2"/>
    <row r="1038" spans="1:20" ht="11.85" customHeight="1" x14ac:dyDescent="0.2">
      <c r="A1038" s="3" t="s">
        <v>578</v>
      </c>
      <c r="C1038" s="2">
        <f>C974+C993+C1032+C1036</f>
        <v>679849.89999999991</v>
      </c>
      <c r="D1038" s="2"/>
      <c r="E1038" s="2">
        <f>E974+E993+E1032+E1036</f>
        <v>297512.81</v>
      </c>
      <c r="F1038" s="2"/>
      <c r="G1038" s="2">
        <f>G974+G993+G1032+G1036</f>
        <v>349662.68</v>
      </c>
      <c r="H1038" s="2"/>
      <c r="I1038" s="2">
        <f>I974+I993+I1032+I1036</f>
        <v>489671</v>
      </c>
      <c r="J1038" s="2"/>
      <c r="K1038" s="4">
        <f>K974+K993+K1032+K1036</f>
        <v>539250</v>
      </c>
      <c r="L1038" s="2"/>
      <c r="M1038" s="4">
        <f>M974+M993+M1032+M1036</f>
        <v>458046</v>
      </c>
      <c r="N1038" s="2"/>
      <c r="O1038" s="4">
        <f>O974+O993+O1032+O1036</f>
        <v>24000</v>
      </c>
      <c r="P1038" s="2"/>
      <c r="Q1038" s="4">
        <f>Q974+Q993+Q1032+Q1036</f>
        <v>482046</v>
      </c>
      <c r="R1038" s="42"/>
      <c r="T1038" s="36"/>
    </row>
    <row r="1039" spans="1:20" ht="11.85" customHeight="1" x14ac:dyDescent="0.2">
      <c r="D1039" s="2"/>
      <c r="F1039" s="2"/>
      <c r="H1039" s="2"/>
      <c r="J1039" s="2"/>
      <c r="L1039" s="2"/>
      <c r="N1039" s="2"/>
      <c r="P1039" s="2"/>
    </row>
    <row r="1040" spans="1:20" ht="11.85" customHeight="1" x14ac:dyDescent="0.2">
      <c r="D1040" s="2"/>
      <c r="F1040" s="2"/>
      <c r="H1040" s="2"/>
      <c r="J1040" s="2"/>
      <c r="L1040" s="2"/>
      <c r="N1040" s="2"/>
      <c r="P1040" s="2"/>
    </row>
    <row r="1041" spans="4:16" ht="11.85" customHeight="1" x14ac:dyDescent="0.2">
      <c r="D1041" s="2"/>
      <c r="F1041" s="2"/>
      <c r="H1041" s="2"/>
      <c r="J1041" s="2"/>
      <c r="L1041" s="2"/>
      <c r="N1041" s="2"/>
      <c r="P1041" s="2"/>
    </row>
    <row r="1042" spans="4:16" ht="11.85" customHeight="1" x14ac:dyDescent="0.2">
      <c r="D1042" s="2"/>
      <c r="F1042" s="2"/>
      <c r="H1042" s="2"/>
      <c r="J1042" s="2"/>
      <c r="L1042" s="2"/>
      <c r="N1042" s="2"/>
      <c r="P1042" s="2"/>
    </row>
    <row r="1043" spans="4:16" ht="11.85" customHeight="1" x14ac:dyDescent="0.2">
      <c r="D1043" s="2"/>
      <c r="F1043" s="2"/>
      <c r="H1043" s="2"/>
      <c r="J1043" s="2"/>
      <c r="L1043" s="2"/>
      <c r="N1043" s="2"/>
      <c r="P1043" s="2"/>
    </row>
    <row r="1044" spans="4:16" ht="11.85" customHeight="1" x14ac:dyDescent="0.2">
      <c r="D1044" s="2"/>
      <c r="F1044" s="2"/>
      <c r="H1044" s="2"/>
      <c r="J1044" s="2"/>
      <c r="L1044" s="2"/>
      <c r="N1044" s="2"/>
      <c r="P1044" s="2"/>
    </row>
    <row r="1045" spans="4:16" ht="11.85" customHeight="1" x14ac:dyDescent="0.2">
      <c r="D1045" s="2"/>
      <c r="F1045" s="2"/>
      <c r="H1045" s="2"/>
      <c r="J1045" s="2"/>
      <c r="L1045" s="2"/>
      <c r="N1045" s="2"/>
      <c r="P1045" s="2"/>
    </row>
    <row r="1046" spans="4:16" ht="11.85" customHeight="1" x14ac:dyDescent="0.2">
      <c r="D1046" s="2"/>
      <c r="F1046" s="2"/>
      <c r="H1046" s="2"/>
      <c r="J1046" s="2"/>
      <c r="L1046" s="2"/>
      <c r="N1046" s="2"/>
      <c r="P1046" s="2"/>
    </row>
    <row r="1047" spans="4:16" ht="11.85" customHeight="1" x14ac:dyDescent="0.2"/>
    <row r="1048" spans="4:16" ht="11.85" customHeight="1" x14ac:dyDescent="0.2"/>
    <row r="1049" spans="4:16" ht="11.85" customHeight="1" x14ac:dyDescent="0.2"/>
    <row r="1050" spans="4:16" ht="11.85" customHeight="1" x14ac:dyDescent="0.2"/>
    <row r="1051" spans="4:16" ht="11.85" customHeight="1" x14ac:dyDescent="0.2"/>
    <row r="1052" spans="4:16" ht="11.85" customHeight="1" x14ac:dyDescent="0.2"/>
    <row r="1053" spans="4:16" ht="11.85" customHeight="1" x14ac:dyDescent="0.2"/>
    <row r="1054" spans="4:16" ht="11.85" customHeight="1" x14ac:dyDescent="0.2"/>
    <row r="1055" spans="4:16" ht="11.85" customHeight="1" x14ac:dyDescent="0.2"/>
    <row r="1056" spans="4:16" ht="11.85" customHeight="1" x14ac:dyDescent="0.2"/>
    <row r="1057" ht="11.85" customHeight="1" x14ac:dyDescent="0.2"/>
    <row r="1058" ht="11.85" customHeight="1" x14ac:dyDescent="0.2"/>
    <row r="1059" ht="11.85" customHeight="1" x14ac:dyDescent="0.2"/>
    <row r="1060" ht="11.85" customHeight="1" x14ac:dyDescent="0.2"/>
    <row r="1061" ht="11.85" customHeight="1" x14ac:dyDescent="0.2"/>
    <row r="1062" ht="11.85" customHeight="1" x14ac:dyDescent="0.2"/>
    <row r="1063" ht="11.85" customHeight="1" x14ac:dyDescent="0.2"/>
    <row r="1064" ht="11.85" customHeight="1" x14ac:dyDescent="0.2"/>
    <row r="1065" ht="11.85" customHeight="1" x14ac:dyDescent="0.2"/>
    <row r="1066" ht="11.85" customHeight="1" x14ac:dyDescent="0.2"/>
    <row r="1067" ht="11.85" customHeight="1" x14ac:dyDescent="0.2"/>
    <row r="1068" ht="11.85" customHeight="1" x14ac:dyDescent="0.2"/>
    <row r="1069" ht="11.85" customHeight="1" x14ac:dyDescent="0.2"/>
    <row r="1070" ht="11.85" customHeight="1" x14ac:dyDescent="0.2"/>
    <row r="1071" ht="11.85" customHeight="1" x14ac:dyDescent="0.2"/>
    <row r="1072" ht="11.85" customHeight="1" x14ac:dyDescent="0.2"/>
    <row r="1073" spans="1:17" ht="11.85" customHeight="1" x14ac:dyDescent="0.2"/>
    <row r="1074" spans="1:17" ht="11.85" customHeight="1" x14ac:dyDescent="0.2"/>
    <row r="1075" spans="1:17" ht="11.85" customHeight="1" x14ac:dyDescent="0.2"/>
    <row r="1076" spans="1:17" ht="11.85" customHeight="1" x14ac:dyDescent="0.2"/>
    <row r="1077" spans="1:17" ht="11.85" customHeight="1" x14ac:dyDescent="0.2"/>
    <row r="1078" spans="1:17" ht="11.85" customHeight="1" x14ac:dyDescent="0.2"/>
    <row r="1079" spans="1:17" ht="11.85" customHeight="1" x14ac:dyDescent="0.2"/>
    <row r="1080" spans="1:17" ht="11.85" customHeight="1" x14ac:dyDescent="0.2"/>
    <row r="1081" spans="1:17" ht="11.85" customHeight="1" x14ac:dyDescent="0.2"/>
    <row r="1082" spans="1:17" ht="11.85" customHeight="1" x14ac:dyDescent="0.2"/>
    <row r="1083" spans="1:17" ht="11.85" customHeight="1" x14ac:dyDescent="0.2">
      <c r="A1083" s="1"/>
      <c r="B1083" s="1"/>
      <c r="E1083" s="2" t="str">
        <f>$E$24</f>
        <v>CITY OF BRADY</v>
      </c>
    </row>
    <row r="1084" spans="1:17" ht="11.85" customHeight="1" x14ac:dyDescent="0.2">
      <c r="E1084" s="2" t="str">
        <f>$E$25</f>
        <v>BUDGET REPORT</v>
      </c>
    </row>
    <row r="1085" spans="1:17" ht="11.85" customHeight="1" x14ac:dyDescent="0.2">
      <c r="E1085" s="2" t="str">
        <f>$E$26</f>
        <v>FISCAL YEAR 2021 - 2022</v>
      </c>
    </row>
    <row r="1086" spans="1:17" ht="11.85" customHeight="1" x14ac:dyDescent="0.2">
      <c r="A1086" s="3" t="s">
        <v>3</v>
      </c>
    </row>
    <row r="1087" spans="1:17" ht="11.85" customHeight="1" x14ac:dyDescent="0.2">
      <c r="A1087" s="3" t="s">
        <v>579</v>
      </c>
    </row>
    <row r="1088" spans="1:17" ht="11.85" customHeight="1" x14ac:dyDescent="0.2">
      <c r="I1088" s="61" t="str">
        <f>$I$29</f>
        <v>(----- 2020-2021 ------)</v>
      </c>
      <c r="J1088" s="61"/>
      <c r="K1088" s="61"/>
      <c r="L1088" s="5"/>
      <c r="M1088" s="61" t="str">
        <f>$M$29</f>
        <v>2021-2022</v>
      </c>
      <c r="N1088" s="61"/>
      <c r="O1088" s="61"/>
      <c r="P1088" s="61"/>
      <c r="Q1088" s="61"/>
    </row>
    <row r="1089" spans="1:33" ht="11.85" customHeight="1" x14ac:dyDescent="0.2">
      <c r="C1089" s="6" t="str">
        <f>$C$30</f>
        <v>2017-2018</v>
      </c>
      <c r="D1089" s="5"/>
      <c r="E1089" s="6" t="str">
        <f>$E$30</f>
        <v>2018-2019</v>
      </c>
      <c r="F1089" s="5"/>
      <c r="G1089" s="6" t="str">
        <f>$G$30</f>
        <v>2019-2020</v>
      </c>
      <c r="H1089" s="5"/>
      <c r="I1089" s="6" t="s">
        <v>9</v>
      </c>
      <c r="J1089" s="5"/>
      <c r="K1089" s="7" t="str">
        <f>+$K$30</f>
        <v>PROJECTED</v>
      </c>
      <c r="L1089" s="5"/>
      <c r="M1089" s="7" t="str">
        <f>$M$30</f>
        <v>2021-2022</v>
      </c>
      <c r="N1089" s="5"/>
      <c r="O1089" s="7" t="str">
        <f>$O$30</f>
        <v>2021-2022</v>
      </c>
      <c r="P1089" s="5"/>
      <c r="Q1089" s="7" t="str">
        <f>$Q$30</f>
        <v xml:space="preserve">APPROVED </v>
      </c>
    </row>
    <row r="1090" spans="1:33" ht="11.85" customHeight="1" x14ac:dyDescent="0.2">
      <c r="A1090" s="8" t="s">
        <v>266</v>
      </c>
      <c r="C1090" s="9" t="s">
        <v>12</v>
      </c>
      <c r="D1090" s="5"/>
      <c r="E1090" s="9" t="s">
        <v>12</v>
      </c>
      <c r="F1090" s="5"/>
      <c r="G1090" s="9" t="s">
        <v>12</v>
      </c>
      <c r="H1090" s="5"/>
      <c r="I1090" s="9" t="s">
        <v>13</v>
      </c>
      <c r="J1090" s="5"/>
      <c r="K1090" s="10" t="s">
        <v>13</v>
      </c>
      <c r="L1090" s="5"/>
      <c r="M1090" s="10" t="str">
        <f>$M$31</f>
        <v>BASE</v>
      </c>
      <c r="N1090" s="5"/>
      <c r="O1090" s="10" t="str">
        <f>$O$31</f>
        <v>SUPPLEMENTAL</v>
      </c>
      <c r="P1090" s="5"/>
      <c r="Q1090" s="10" t="str">
        <f>$Q$31</f>
        <v>BUDGET</v>
      </c>
    </row>
    <row r="1091" spans="1:33" ht="11.85" customHeight="1" x14ac:dyDescent="0.2"/>
    <row r="1092" spans="1:33" ht="11.85" customHeight="1" x14ac:dyDescent="0.2">
      <c r="A1092" s="11" t="s">
        <v>267</v>
      </c>
    </row>
    <row r="1093" spans="1:33" ht="11.85" customHeight="1" x14ac:dyDescent="0.2">
      <c r="A1093" s="3" t="s">
        <v>580</v>
      </c>
      <c r="C1093" s="2">
        <v>527196.59</v>
      </c>
      <c r="D1093" s="2"/>
      <c r="E1093" s="2">
        <v>515311.25</v>
      </c>
      <c r="F1093" s="2"/>
      <c r="G1093" s="2">
        <v>555652.99</v>
      </c>
      <c r="H1093" s="2"/>
      <c r="I1093" s="2">
        <v>758341</v>
      </c>
      <c r="J1093" s="2"/>
      <c r="K1093" s="4">
        <v>746541</v>
      </c>
      <c r="L1093" s="2"/>
      <c r="M1093" s="4">
        <v>812626</v>
      </c>
      <c r="N1093" s="2"/>
      <c r="O1093" s="4">
        <f>44765-24045</f>
        <v>20720</v>
      </c>
      <c r="P1093" s="2"/>
      <c r="Q1093" s="4">
        <f t="shared" ref="Q1093:Q1101" si="38">M1093+O1093</f>
        <v>833346</v>
      </c>
      <c r="T1093" s="36"/>
    </row>
    <row r="1094" spans="1:33" ht="11.85" customHeight="1" x14ac:dyDescent="0.2">
      <c r="A1094" s="3" t="s">
        <v>581</v>
      </c>
      <c r="C1094" s="2">
        <v>17743.64</v>
      </c>
      <c r="D1094" s="2"/>
      <c r="E1094" s="2">
        <v>25347.96</v>
      </c>
      <c r="F1094" s="2"/>
      <c r="G1094" s="2">
        <v>12740.43</v>
      </c>
      <c r="H1094" s="2"/>
      <c r="I1094" s="2">
        <v>16000</v>
      </c>
      <c r="J1094" s="2"/>
      <c r="K1094" s="4">
        <v>16000</v>
      </c>
      <c r="L1094" s="2"/>
      <c r="M1094" s="4">
        <v>16000</v>
      </c>
      <c r="N1094" s="2"/>
      <c r="O1094" s="4">
        <v>0</v>
      </c>
      <c r="P1094" s="2"/>
      <c r="Q1094" s="4">
        <f t="shared" si="38"/>
        <v>16000</v>
      </c>
      <c r="T1094" s="36"/>
    </row>
    <row r="1095" spans="1:33" ht="11.85" customHeight="1" x14ac:dyDescent="0.2">
      <c r="A1095" s="3" t="s">
        <v>582</v>
      </c>
      <c r="C1095" s="2">
        <v>9362.5</v>
      </c>
      <c r="D1095" s="2"/>
      <c r="E1095" s="2">
        <v>10012.5</v>
      </c>
      <c r="F1095" s="2"/>
      <c r="G1095" s="2">
        <v>9375</v>
      </c>
      <c r="H1095" s="2"/>
      <c r="I1095" s="2">
        <v>11400</v>
      </c>
      <c r="J1095" s="2"/>
      <c r="K1095" s="4">
        <v>11400</v>
      </c>
      <c r="L1095" s="2"/>
      <c r="M1095" s="4">
        <v>9300</v>
      </c>
      <c r="N1095" s="2"/>
      <c r="O1095" s="4">
        <v>0</v>
      </c>
      <c r="P1095" s="2"/>
      <c r="Q1095" s="4">
        <f t="shared" si="38"/>
        <v>9300</v>
      </c>
      <c r="T1095" s="36"/>
    </row>
    <row r="1096" spans="1:33" ht="11.85" customHeight="1" x14ac:dyDescent="0.2">
      <c r="A1096" s="3" t="s">
        <v>583</v>
      </c>
      <c r="C1096" s="2">
        <v>3640</v>
      </c>
      <c r="D1096" s="2"/>
      <c r="E1096" s="2">
        <v>3410</v>
      </c>
      <c r="F1096" s="2"/>
      <c r="G1096" s="2">
        <v>3460</v>
      </c>
      <c r="H1096" s="2"/>
      <c r="I1096" s="2">
        <v>3640</v>
      </c>
      <c r="J1096" s="2"/>
      <c r="K1096" s="4">
        <v>3640</v>
      </c>
      <c r="L1096" s="2"/>
      <c r="M1096" s="4">
        <v>3640</v>
      </c>
      <c r="N1096" s="2"/>
      <c r="O1096" s="4">
        <v>0</v>
      </c>
      <c r="P1096" s="2"/>
      <c r="Q1096" s="4">
        <f t="shared" si="38"/>
        <v>3640</v>
      </c>
      <c r="T1096" s="36"/>
    </row>
    <row r="1097" spans="1:33" ht="11.85" customHeight="1" x14ac:dyDescent="0.2">
      <c r="A1097" s="3" t="s">
        <v>584</v>
      </c>
      <c r="C1097" s="2">
        <v>130410.33</v>
      </c>
      <c r="D1097" s="2"/>
      <c r="E1097" s="2">
        <v>111714.51</v>
      </c>
      <c r="F1097" s="2"/>
      <c r="G1097" s="2">
        <v>127106.21</v>
      </c>
      <c r="H1097" s="2"/>
      <c r="I1097" s="2">
        <v>181440</v>
      </c>
      <c r="J1097" s="2"/>
      <c r="K1097" s="4">
        <v>181440</v>
      </c>
      <c r="L1097" s="2"/>
      <c r="M1097" s="4">
        <v>165648</v>
      </c>
      <c r="N1097" s="2"/>
      <c r="O1097" s="4">
        <v>0</v>
      </c>
      <c r="P1097" s="2"/>
      <c r="Q1097" s="4">
        <f t="shared" si="38"/>
        <v>165648</v>
      </c>
      <c r="T1097" s="36"/>
    </row>
    <row r="1098" spans="1:33" ht="11.85" customHeight="1" x14ac:dyDescent="0.2">
      <c r="A1098" s="3" t="s">
        <v>585</v>
      </c>
      <c r="C1098" s="2">
        <v>60207.51</v>
      </c>
      <c r="D1098" s="2"/>
      <c r="E1098" s="2">
        <v>58570.64</v>
      </c>
      <c r="F1098" s="2"/>
      <c r="G1098" s="2">
        <v>59195.1</v>
      </c>
      <c r="H1098" s="2"/>
      <c r="I1098" s="2">
        <v>77033</v>
      </c>
      <c r="J1098" s="2"/>
      <c r="K1098" s="4">
        <v>77033</v>
      </c>
      <c r="L1098" s="2"/>
      <c r="M1098" s="4">
        <v>79735</v>
      </c>
      <c r="N1098" s="2"/>
      <c r="O1098" s="4">
        <f>4295-2285</f>
        <v>2010</v>
      </c>
      <c r="P1098" s="2"/>
      <c r="Q1098" s="4">
        <f t="shared" si="38"/>
        <v>81745</v>
      </c>
      <c r="T1098" s="36"/>
    </row>
    <row r="1099" spans="1:33" ht="11.85" customHeight="1" x14ac:dyDescent="0.2">
      <c r="A1099" s="3" t="s">
        <v>586</v>
      </c>
      <c r="C1099" s="2">
        <v>11518.88</v>
      </c>
      <c r="D1099" s="2"/>
      <c r="E1099" s="2">
        <v>11313.7</v>
      </c>
      <c r="F1099" s="2"/>
      <c r="G1099" s="2">
        <v>12686.84</v>
      </c>
      <c r="H1099" s="2"/>
      <c r="I1099" s="2">
        <v>14740</v>
      </c>
      <c r="J1099" s="2"/>
      <c r="K1099" s="4">
        <v>14740</v>
      </c>
      <c r="L1099" s="2"/>
      <c r="M1099" s="4">
        <v>18038</v>
      </c>
      <c r="N1099" s="2"/>
      <c r="O1099" s="4">
        <v>0</v>
      </c>
      <c r="P1099" s="2"/>
      <c r="Q1099" s="4">
        <f t="shared" si="38"/>
        <v>18038</v>
      </c>
      <c r="T1099" s="36"/>
    </row>
    <row r="1100" spans="1:33" ht="11.85" customHeight="1" x14ac:dyDescent="0.2">
      <c r="A1100" s="3" t="s">
        <v>587</v>
      </c>
      <c r="C1100" s="2">
        <v>2210.06</v>
      </c>
      <c r="D1100" s="2"/>
      <c r="E1100" s="2">
        <v>114.4</v>
      </c>
      <c r="F1100" s="2"/>
      <c r="G1100" s="2">
        <v>2103.89</v>
      </c>
      <c r="H1100" s="2"/>
      <c r="I1100" s="2">
        <v>2880</v>
      </c>
      <c r="J1100" s="2"/>
      <c r="K1100" s="4">
        <v>2880</v>
      </c>
      <c r="L1100" s="2"/>
      <c r="M1100" s="4">
        <v>2304</v>
      </c>
      <c r="N1100" s="2"/>
      <c r="O1100" s="4">
        <v>0</v>
      </c>
      <c r="P1100" s="2"/>
      <c r="Q1100" s="4">
        <f t="shared" si="38"/>
        <v>2304</v>
      </c>
      <c r="T1100" s="36"/>
    </row>
    <row r="1101" spans="1:33" ht="11.85" customHeight="1" x14ac:dyDescent="0.2">
      <c r="A1101" s="3" t="s">
        <v>588</v>
      </c>
      <c r="C1101" s="12">
        <v>41421.64</v>
      </c>
      <c r="D1101" s="2"/>
      <c r="E1101" s="12">
        <v>41174.879999999997</v>
      </c>
      <c r="F1101" s="2"/>
      <c r="G1101" s="12">
        <v>42720.98</v>
      </c>
      <c r="H1101" s="2"/>
      <c r="I1101" s="12">
        <v>60331</v>
      </c>
      <c r="J1101" s="2"/>
      <c r="K1101" s="13">
        <v>60331</v>
      </c>
      <c r="L1101" s="2"/>
      <c r="M1101" s="13">
        <v>64633</v>
      </c>
      <c r="N1101" s="2"/>
      <c r="O1101" s="13">
        <f>3500-1875</f>
        <v>1625</v>
      </c>
      <c r="P1101" s="2"/>
      <c r="Q1101" s="13">
        <f t="shared" si="38"/>
        <v>66258</v>
      </c>
      <c r="T1101" s="36"/>
    </row>
    <row r="1102" spans="1:33" ht="11.85" customHeight="1" x14ac:dyDescent="0.2">
      <c r="A1102" s="3" t="s">
        <v>278</v>
      </c>
      <c r="C1102" s="2">
        <f>SUM(C1093:C1101)</f>
        <v>803711.15</v>
      </c>
      <c r="D1102" s="2"/>
      <c r="E1102" s="2">
        <f>SUM(E1093:E1101)</f>
        <v>776969.84</v>
      </c>
      <c r="F1102" s="2"/>
      <c r="G1102" s="2">
        <f>SUM(G1093:G1101)</f>
        <v>825041.44</v>
      </c>
      <c r="H1102" s="2"/>
      <c r="I1102" s="2">
        <f>SUM(I1093:I1101)</f>
        <v>1125805</v>
      </c>
      <c r="J1102" s="2"/>
      <c r="K1102" s="4">
        <f>SUM(K1093:K1101)</f>
        <v>1114005</v>
      </c>
      <c r="L1102" s="2"/>
      <c r="M1102" s="4">
        <f>SUM(M1093:M1101)</f>
        <v>1171924</v>
      </c>
      <c r="N1102" s="2"/>
      <c r="O1102" s="4">
        <f>SUM(O1093:O1101)</f>
        <v>24355</v>
      </c>
      <c r="P1102" s="2"/>
      <c r="Q1102" s="4">
        <f>SUM(Q1093:Q1101)</f>
        <v>1196279</v>
      </c>
      <c r="R1102" s="39"/>
      <c r="U1102" s="39"/>
      <c r="AG1102" s="34"/>
    </row>
    <row r="1103" spans="1:33" ht="11.85" customHeight="1" x14ac:dyDescent="0.2">
      <c r="D1103" s="2"/>
      <c r="F1103" s="2"/>
      <c r="H1103" s="2"/>
      <c r="J1103" s="2"/>
      <c r="L1103" s="2"/>
      <c r="N1103" s="2"/>
      <c r="P1103" s="2"/>
    </row>
    <row r="1104" spans="1:33" ht="11.85" customHeight="1" x14ac:dyDescent="0.2">
      <c r="A1104" s="11" t="s">
        <v>279</v>
      </c>
      <c r="D1104" s="2"/>
      <c r="F1104" s="2"/>
      <c r="H1104" s="2"/>
      <c r="J1104" s="2"/>
      <c r="L1104" s="2"/>
      <c r="N1104" s="2"/>
      <c r="P1104" s="2"/>
    </row>
    <row r="1105" spans="1:21" ht="11.85" customHeight="1" x14ac:dyDescent="0.2">
      <c r="A1105" s="3" t="s">
        <v>589</v>
      </c>
      <c r="C1105" s="2">
        <v>150</v>
      </c>
      <c r="D1105" s="2"/>
      <c r="E1105" s="2">
        <v>0</v>
      </c>
      <c r="F1105" s="2"/>
      <c r="G1105" s="2">
        <v>50</v>
      </c>
      <c r="H1105" s="2"/>
      <c r="I1105" s="2">
        <v>200</v>
      </c>
      <c r="J1105" s="2"/>
      <c r="K1105" s="4">
        <v>200</v>
      </c>
      <c r="L1105" s="2"/>
      <c r="M1105" s="4">
        <v>0</v>
      </c>
      <c r="N1105" s="2"/>
      <c r="O1105" s="4">
        <v>0</v>
      </c>
      <c r="P1105" s="2"/>
      <c r="Q1105" s="4">
        <f t="shared" ref="Q1105:Q1118" si="39">M1105+O1105</f>
        <v>0</v>
      </c>
      <c r="T1105" s="36"/>
    </row>
    <row r="1106" spans="1:21" ht="11.85" customHeight="1" x14ac:dyDescent="0.2">
      <c r="A1106" s="3" t="s">
        <v>590</v>
      </c>
      <c r="C1106" s="2">
        <v>14525.28</v>
      </c>
      <c r="D1106" s="2"/>
      <c r="E1106" s="2">
        <v>14214.12</v>
      </c>
      <c r="F1106" s="2"/>
      <c r="G1106" s="2">
        <v>14224.58</v>
      </c>
      <c r="H1106" s="2"/>
      <c r="I1106" s="2">
        <v>15000</v>
      </c>
      <c r="J1106" s="2"/>
      <c r="K1106" s="4">
        <v>15000</v>
      </c>
      <c r="L1106" s="2"/>
      <c r="M1106" s="4">
        <v>15000</v>
      </c>
      <c r="N1106" s="2"/>
      <c r="O1106" s="4">
        <v>0</v>
      </c>
      <c r="P1106" s="2"/>
      <c r="Q1106" s="4">
        <f t="shared" si="39"/>
        <v>15000</v>
      </c>
      <c r="T1106" s="36"/>
    </row>
    <row r="1107" spans="1:21" ht="11.85" customHeight="1" x14ac:dyDescent="0.2">
      <c r="A1107" s="3" t="s">
        <v>591</v>
      </c>
      <c r="C1107" s="2">
        <v>904.3</v>
      </c>
      <c r="D1107" s="2"/>
      <c r="E1107" s="2">
        <v>2629</v>
      </c>
      <c r="F1107" s="2"/>
      <c r="G1107" s="2">
        <v>5450</v>
      </c>
      <c r="H1107" s="2"/>
      <c r="I1107" s="2">
        <v>11300</v>
      </c>
      <c r="J1107" s="2"/>
      <c r="K1107" s="4">
        <v>11300</v>
      </c>
      <c r="L1107" s="2"/>
      <c r="M1107" s="4">
        <v>5500</v>
      </c>
      <c r="N1107" s="2"/>
      <c r="O1107" s="4">
        <v>0</v>
      </c>
      <c r="P1107" s="2"/>
      <c r="Q1107" s="4">
        <f t="shared" si="39"/>
        <v>5500</v>
      </c>
      <c r="T1107" s="36"/>
    </row>
    <row r="1108" spans="1:21" ht="11.85" customHeight="1" x14ac:dyDescent="0.2">
      <c r="A1108" s="3" t="s">
        <v>592</v>
      </c>
      <c r="C1108" s="2">
        <v>0</v>
      </c>
      <c r="D1108" s="2"/>
      <c r="E1108" s="2">
        <v>0</v>
      </c>
      <c r="F1108" s="2"/>
      <c r="G1108" s="2">
        <v>0</v>
      </c>
      <c r="H1108" s="2"/>
      <c r="I1108" s="2">
        <v>0</v>
      </c>
      <c r="J1108" s="2"/>
      <c r="K1108" s="4">
        <v>0</v>
      </c>
      <c r="L1108" s="2"/>
      <c r="M1108" s="4">
        <v>0</v>
      </c>
      <c r="N1108" s="2"/>
      <c r="O1108" s="4">
        <v>0</v>
      </c>
      <c r="P1108" s="2"/>
      <c r="Q1108" s="4">
        <f t="shared" si="39"/>
        <v>0</v>
      </c>
      <c r="T1108" s="36"/>
    </row>
    <row r="1109" spans="1:21" ht="11.85" customHeight="1" x14ac:dyDescent="0.2">
      <c r="A1109" s="3" t="s">
        <v>593</v>
      </c>
      <c r="C1109" s="2">
        <v>16665.330000000002</v>
      </c>
      <c r="D1109" s="2"/>
      <c r="E1109" s="2">
        <v>18536.02</v>
      </c>
      <c r="F1109" s="2"/>
      <c r="G1109" s="2">
        <v>18931.79</v>
      </c>
      <c r="H1109" s="2"/>
      <c r="I1109" s="2">
        <v>21050</v>
      </c>
      <c r="J1109" s="2"/>
      <c r="K1109" s="4">
        <v>21050</v>
      </c>
      <c r="L1109" s="2"/>
      <c r="M1109" s="4">
        <f>17800+8050</f>
        <v>25850</v>
      </c>
      <c r="N1109" s="2"/>
      <c r="O1109" s="4">
        <v>0</v>
      </c>
      <c r="P1109" s="2"/>
      <c r="Q1109" s="4">
        <f t="shared" si="39"/>
        <v>25850</v>
      </c>
      <c r="R1109" s="47"/>
      <c r="T1109" s="36"/>
    </row>
    <row r="1110" spans="1:21" ht="11.85" customHeight="1" x14ac:dyDescent="0.2">
      <c r="A1110" s="3" t="s">
        <v>594</v>
      </c>
      <c r="C1110" s="2">
        <v>820.04</v>
      </c>
      <c r="D1110" s="2"/>
      <c r="E1110" s="2">
        <v>908.6</v>
      </c>
      <c r="F1110" s="2"/>
      <c r="G1110" s="2">
        <v>1636.78</v>
      </c>
      <c r="H1110" s="2"/>
      <c r="I1110" s="2">
        <v>720</v>
      </c>
      <c r="J1110" s="2"/>
      <c r="K1110" s="4">
        <v>720</v>
      </c>
      <c r="L1110" s="2"/>
      <c r="M1110" s="4">
        <v>2000</v>
      </c>
      <c r="N1110" s="2"/>
      <c r="O1110" s="4">
        <v>0</v>
      </c>
      <c r="P1110" s="2"/>
      <c r="Q1110" s="4">
        <f t="shared" si="39"/>
        <v>2000</v>
      </c>
      <c r="T1110" s="36"/>
    </row>
    <row r="1111" spans="1:21" ht="11.85" customHeight="1" x14ac:dyDescent="0.2">
      <c r="A1111" s="3" t="s">
        <v>595</v>
      </c>
      <c r="C1111" s="2">
        <v>0</v>
      </c>
      <c r="D1111" s="2"/>
      <c r="E1111" s="2">
        <v>0</v>
      </c>
      <c r="F1111" s="2"/>
      <c r="G1111" s="2">
        <v>0</v>
      </c>
      <c r="H1111" s="2"/>
      <c r="I1111" s="2">
        <v>0</v>
      </c>
      <c r="J1111" s="2"/>
      <c r="K1111" s="4">
        <v>0</v>
      </c>
      <c r="L1111" s="2"/>
      <c r="M1111" s="4">
        <v>0</v>
      </c>
      <c r="N1111" s="2"/>
      <c r="O1111" s="4">
        <v>0</v>
      </c>
      <c r="P1111" s="2"/>
      <c r="Q1111" s="4">
        <f t="shared" si="39"/>
        <v>0</v>
      </c>
      <c r="T1111" s="36"/>
    </row>
    <row r="1112" spans="1:21" ht="11.85" customHeight="1" x14ac:dyDescent="0.2">
      <c r="A1112" s="3" t="s">
        <v>596</v>
      </c>
      <c r="C1112" s="2">
        <v>3135.24</v>
      </c>
      <c r="D1112" s="2"/>
      <c r="E1112" s="2">
        <v>3270.28</v>
      </c>
      <c r="F1112" s="2"/>
      <c r="G1112" s="2">
        <v>3279.48</v>
      </c>
      <c r="H1112" s="2"/>
      <c r="I1112" s="2">
        <v>4000</v>
      </c>
      <c r="J1112" s="2"/>
      <c r="K1112" s="4">
        <v>4000</v>
      </c>
      <c r="L1112" s="2"/>
      <c r="M1112" s="4">
        <v>3500</v>
      </c>
      <c r="N1112" s="2"/>
      <c r="O1112" s="4">
        <v>0</v>
      </c>
      <c r="P1112" s="2"/>
      <c r="Q1112" s="4">
        <f t="shared" si="39"/>
        <v>3500</v>
      </c>
      <c r="T1112" s="36"/>
    </row>
    <row r="1113" spans="1:21" ht="11.85" customHeight="1" x14ac:dyDescent="0.2">
      <c r="A1113" s="3" t="s">
        <v>597</v>
      </c>
      <c r="C1113" s="2">
        <v>0</v>
      </c>
      <c r="D1113" s="2"/>
      <c r="E1113" s="2">
        <v>0</v>
      </c>
      <c r="F1113" s="2"/>
      <c r="G1113" s="2">
        <v>0</v>
      </c>
      <c r="H1113" s="2"/>
      <c r="I1113" s="2">
        <v>0</v>
      </c>
      <c r="J1113" s="2"/>
      <c r="K1113" s="4">
        <v>0</v>
      </c>
      <c r="L1113" s="2"/>
      <c r="M1113" s="4">
        <v>0</v>
      </c>
      <c r="N1113" s="2"/>
      <c r="O1113" s="4">
        <v>0</v>
      </c>
      <c r="P1113" s="2"/>
      <c r="Q1113" s="4">
        <f t="shared" si="39"/>
        <v>0</v>
      </c>
      <c r="T1113" s="36"/>
    </row>
    <row r="1114" spans="1:21" ht="11.85" customHeight="1" x14ac:dyDescent="0.2">
      <c r="A1114" s="3" t="s">
        <v>598</v>
      </c>
      <c r="C1114" s="2">
        <v>2153.62</v>
      </c>
      <c r="D1114" s="2"/>
      <c r="E1114" s="2">
        <v>3357.82</v>
      </c>
      <c r="F1114" s="2"/>
      <c r="G1114" s="2">
        <v>5784.39</v>
      </c>
      <c r="H1114" s="2"/>
      <c r="I1114" s="2">
        <v>7200</v>
      </c>
      <c r="J1114" s="2"/>
      <c r="K1114" s="4">
        <v>7200</v>
      </c>
      <c r="L1114" s="2"/>
      <c r="M1114" s="4">
        <v>7200</v>
      </c>
      <c r="N1114" s="2"/>
      <c r="O1114" s="4">
        <v>0</v>
      </c>
      <c r="P1114" s="2"/>
      <c r="Q1114" s="4">
        <f t="shared" si="39"/>
        <v>7200</v>
      </c>
      <c r="T1114" s="36"/>
    </row>
    <row r="1115" spans="1:21" ht="11.85" customHeight="1" x14ac:dyDescent="0.2">
      <c r="A1115" s="3" t="s">
        <v>599</v>
      </c>
      <c r="C1115" s="2">
        <v>2130</v>
      </c>
      <c r="D1115" s="2"/>
      <c r="E1115" s="2">
        <v>3465</v>
      </c>
      <c r="F1115" s="2"/>
      <c r="G1115" s="2">
        <v>1170</v>
      </c>
      <c r="H1115" s="2"/>
      <c r="I1115" s="2">
        <v>2400</v>
      </c>
      <c r="J1115" s="2"/>
      <c r="K1115" s="4">
        <v>2400</v>
      </c>
      <c r="L1115" s="2"/>
      <c r="M1115" s="4">
        <v>2400</v>
      </c>
      <c r="N1115" s="2"/>
      <c r="O1115" s="4">
        <v>0</v>
      </c>
      <c r="P1115" s="2"/>
      <c r="Q1115" s="4">
        <f t="shared" si="39"/>
        <v>2400</v>
      </c>
      <c r="T1115" s="36"/>
    </row>
    <row r="1116" spans="1:21" ht="11.85" hidden="1" customHeight="1" x14ac:dyDescent="0.2">
      <c r="A1116" s="3" t="s">
        <v>600</v>
      </c>
      <c r="C1116" s="2">
        <v>0</v>
      </c>
      <c r="D1116" s="2"/>
      <c r="E1116" s="2">
        <v>0</v>
      </c>
      <c r="F1116" s="2"/>
      <c r="G1116" s="2">
        <v>0</v>
      </c>
      <c r="H1116" s="2"/>
      <c r="I1116" s="2">
        <v>0</v>
      </c>
      <c r="J1116" s="2"/>
      <c r="K1116" s="4">
        <v>0</v>
      </c>
      <c r="L1116" s="2"/>
      <c r="M1116" s="4">
        <v>0</v>
      </c>
      <c r="N1116" s="2"/>
      <c r="O1116" s="4">
        <v>0</v>
      </c>
      <c r="P1116" s="2"/>
      <c r="Q1116" s="4">
        <f t="shared" si="39"/>
        <v>0</v>
      </c>
      <c r="T1116" s="36"/>
    </row>
    <row r="1117" spans="1:21" ht="11.85" customHeight="1" x14ac:dyDescent="0.2">
      <c r="A1117" s="3" t="s">
        <v>601</v>
      </c>
      <c r="C1117" s="2">
        <v>7724.4</v>
      </c>
      <c r="D1117" s="2"/>
      <c r="E1117" s="2">
        <v>13381.72</v>
      </c>
      <c r="F1117" s="2"/>
      <c r="G1117" s="2">
        <v>8022.71</v>
      </c>
      <c r="H1117" s="2"/>
      <c r="I1117" s="2">
        <v>25300</v>
      </c>
      <c r="J1117" s="2"/>
      <c r="K1117" s="4">
        <v>25300</v>
      </c>
      <c r="L1117" s="2"/>
      <c r="M1117" s="4">
        <v>8500</v>
      </c>
      <c r="N1117" s="2"/>
      <c r="O1117" s="4">
        <v>600</v>
      </c>
      <c r="P1117" s="2"/>
      <c r="Q1117" s="4">
        <f t="shared" si="39"/>
        <v>9100</v>
      </c>
      <c r="T1117" s="36"/>
    </row>
    <row r="1118" spans="1:21" ht="11.85" customHeight="1" x14ac:dyDescent="0.2">
      <c r="A1118" s="3" t="s">
        <v>602</v>
      </c>
      <c r="C1118" s="12">
        <v>17291.189999999999</v>
      </c>
      <c r="D1118" s="2"/>
      <c r="E1118" s="12">
        <v>12614.58</v>
      </c>
      <c r="F1118" s="2"/>
      <c r="G1118" s="12">
        <v>4178.6400000000003</v>
      </c>
      <c r="H1118" s="2"/>
      <c r="I1118" s="12">
        <v>17300</v>
      </c>
      <c r="J1118" s="2"/>
      <c r="K1118" s="13">
        <v>11250</v>
      </c>
      <c r="L1118" s="2"/>
      <c r="M1118" s="13">
        <v>10000</v>
      </c>
      <c r="N1118" s="2"/>
      <c r="O1118" s="13">
        <v>0</v>
      </c>
      <c r="P1118" s="2"/>
      <c r="Q1118" s="13">
        <f t="shared" si="39"/>
        <v>10000</v>
      </c>
      <c r="T1118" s="36"/>
      <c r="U1118" s="34"/>
    </row>
    <row r="1119" spans="1:21" ht="11.85" customHeight="1" x14ac:dyDescent="0.2">
      <c r="A1119" s="3" t="s">
        <v>297</v>
      </c>
      <c r="C1119" s="2">
        <f>SUM(C1105:C1118)</f>
        <v>65499.400000000009</v>
      </c>
      <c r="D1119" s="2"/>
      <c r="E1119" s="2">
        <f>SUM(E1105:E1118)</f>
        <v>72377.14</v>
      </c>
      <c r="F1119" s="2"/>
      <c r="G1119" s="2">
        <f>SUM(G1105:G1118)</f>
        <v>62728.37</v>
      </c>
      <c r="H1119" s="2"/>
      <c r="I1119" s="2">
        <f>SUM(I1105:I1118)</f>
        <v>104470</v>
      </c>
      <c r="J1119" s="2"/>
      <c r="K1119" s="4">
        <f>SUM(K1105:K1118)</f>
        <v>98420</v>
      </c>
      <c r="L1119" s="2"/>
      <c r="M1119" s="4">
        <f>SUM(M1105:M1118)</f>
        <v>79950</v>
      </c>
      <c r="N1119" s="2"/>
      <c r="O1119" s="16">
        <f>SUM(O1105:O1118)</f>
        <v>600</v>
      </c>
      <c r="P1119" s="2"/>
      <c r="Q1119" s="4">
        <f>SUM(Q1105:Q1118)</f>
        <v>80550</v>
      </c>
      <c r="U1119" s="46"/>
    </row>
    <row r="1120" spans="1:21" ht="11.85" customHeight="1" x14ac:dyDescent="0.2"/>
    <row r="1121" spans="1:20" ht="11.85" customHeight="1" x14ac:dyDescent="0.2">
      <c r="A1121" s="11" t="s">
        <v>298</v>
      </c>
      <c r="D1121" s="2"/>
      <c r="F1121" s="2"/>
      <c r="H1121" s="2"/>
      <c r="J1121" s="2"/>
      <c r="L1121" s="2"/>
      <c r="N1121" s="2"/>
      <c r="P1121" s="2"/>
    </row>
    <row r="1122" spans="1:20" ht="11.85" customHeight="1" x14ac:dyDescent="0.2">
      <c r="A1122" s="3" t="s">
        <v>603</v>
      </c>
      <c r="C1122" s="2">
        <v>850</v>
      </c>
      <c r="D1122" s="2"/>
      <c r="E1122" s="2">
        <v>570.04999999999995</v>
      </c>
      <c r="F1122" s="2"/>
      <c r="G1122" s="2">
        <v>1670.04</v>
      </c>
      <c r="H1122" s="2"/>
      <c r="I1122" s="2">
        <v>1200</v>
      </c>
      <c r="J1122" s="2"/>
      <c r="K1122" s="4">
        <v>1200</v>
      </c>
      <c r="L1122" s="2"/>
      <c r="M1122" s="4">
        <v>1200</v>
      </c>
      <c r="N1122" s="2"/>
      <c r="O1122" s="4">
        <v>0</v>
      </c>
      <c r="P1122" s="2"/>
      <c r="Q1122" s="4">
        <f t="shared" ref="Q1122:Q1141" si="40">M1122+O1122</f>
        <v>1200</v>
      </c>
      <c r="T1122" s="36"/>
    </row>
    <row r="1123" spans="1:20" ht="11.85" customHeight="1" x14ac:dyDescent="0.2">
      <c r="A1123" s="3" t="s">
        <v>604</v>
      </c>
      <c r="C1123" s="2">
        <v>7152.78</v>
      </c>
      <c r="D1123" s="2"/>
      <c r="E1123" s="2">
        <v>7561.19</v>
      </c>
      <c r="F1123" s="2"/>
      <c r="G1123" s="2">
        <v>5952.44</v>
      </c>
      <c r="H1123" s="2"/>
      <c r="I1123" s="2">
        <v>4200</v>
      </c>
      <c r="J1123" s="2"/>
      <c r="K1123" s="4">
        <v>4200</v>
      </c>
      <c r="L1123" s="2"/>
      <c r="M1123" s="4">
        <v>5120</v>
      </c>
      <c r="N1123" s="2"/>
      <c r="O1123" s="4">
        <v>0</v>
      </c>
      <c r="P1123" s="2"/>
      <c r="Q1123" s="4">
        <f t="shared" si="40"/>
        <v>5120</v>
      </c>
      <c r="T1123" s="36"/>
    </row>
    <row r="1124" spans="1:20" ht="11.85" customHeight="1" x14ac:dyDescent="0.2">
      <c r="A1124" s="3" t="s">
        <v>605</v>
      </c>
      <c r="C1124" s="2">
        <v>12222.68</v>
      </c>
      <c r="D1124" s="2"/>
      <c r="E1124" s="2">
        <v>9739.17</v>
      </c>
      <c r="F1124" s="2"/>
      <c r="G1124" s="2">
        <v>10390.950000000001</v>
      </c>
      <c r="H1124" s="2"/>
      <c r="I1124" s="2">
        <v>11850</v>
      </c>
      <c r="J1124" s="2"/>
      <c r="K1124" s="4">
        <v>11850</v>
      </c>
      <c r="L1124" s="2"/>
      <c r="M1124" s="4">
        <v>11850</v>
      </c>
      <c r="N1124" s="2"/>
      <c r="O1124" s="4">
        <v>0</v>
      </c>
      <c r="P1124" s="2"/>
      <c r="Q1124" s="4">
        <f t="shared" si="40"/>
        <v>11850</v>
      </c>
      <c r="T1124" s="36"/>
    </row>
    <row r="1125" spans="1:20" ht="11.85" customHeight="1" x14ac:dyDescent="0.2">
      <c r="A1125" s="3" t="s">
        <v>606</v>
      </c>
      <c r="C1125" s="2">
        <v>29949.27</v>
      </c>
      <c r="D1125" s="2"/>
      <c r="E1125" s="2">
        <v>25420.7</v>
      </c>
      <c r="F1125" s="2"/>
      <c r="G1125" s="2">
        <v>16548.07</v>
      </c>
      <c r="H1125" s="2"/>
      <c r="I1125" s="2">
        <v>31000</v>
      </c>
      <c r="J1125" s="2"/>
      <c r="K1125" s="4">
        <v>31000</v>
      </c>
      <c r="L1125" s="2"/>
      <c r="M1125" s="4">
        <v>31000</v>
      </c>
      <c r="N1125" s="2"/>
      <c r="O1125" s="4">
        <v>0</v>
      </c>
      <c r="P1125" s="2"/>
      <c r="Q1125" s="4">
        <f t="shared" si="40"/>
        <v>31000</v>
      </c>
      <c r="T1125" s="36"/>
    </row>
    <row r="1126" spans="1:20" ht="11.85" customHeight="1" x14ac:dyDescent="0.2">
      <c r="A1126" s="3" t="s">
        <v>607</v>
      </c>
      <c r="C1126" s="2">
        <v>21018.69</v>
      </c>
      <c r="D1126" s="2"/>
      <c r="E1126" s="2">
        <v>14274.71</v>
      </c>
      <c r="F1126" s="2"/>
      <c r="G1126" s="2">
        <v>17545.13</v>
      </c>
      <c r="H1126" s="2"/>
      <c r="I1126" s="2">
        <v>15000</v>
      </c>
      <c r="J1126" s="2"/>
      <c r="K1126" s="4">
        <v>15000</v>
      </c>
      <c r="L1126" s="2"/>
      <c r="M1126" s="4">
        <v>15000</v>
      </c>
      <c r="N1126" s="2"/>
      <c r="O1126" s="4">
        <v>0</v>
      </c>
      <c r="P1126" s="2"/>
      <c r="Q1126" s="4">
        <f t="shared" si="40"/>
        <v>15000</v>
      </c>
      <c r="T1126" s="36"/>
    </row>
    <row r="1127" spans="1:20" ht="11.85" customHeight="1" x14ac:dyDescent="0.2">
      <c r="A1127" s="3" t="s">
        <v>608</v>
      </c>
      <c r="C1127" s="2">
        <v>2969.1</v>
      </c>
      <c r="D1127" s="2"/>
      <c r="E1127" s="2">
        <v>91.86</v>
      </c>
      <c r="F1127" s="2"/>
      <c r="G1127" s="2">
        <v>297.89</v>
      </c>
      <c r="H1127" s="2"/>
      <c r="I1127" s="2">
        <v>500</v>
      </c>
      <c r="J1127" s="2"/>
      <c r="K1127" s="4">
        <v>37500</v>
      </c>
      <c r="L1127" s="2"/>
      <c r="M1127" s="4">
        <v>500</v>
      </c>
      <c r="N1127" s="2"/>
      <c r="O1127" s="4">
        <v>2500</v>
      </c>
      <c r="P1127" s="2"/>
      <c r="Q1127" s="4">
        <f t="shared" si="40"/>
        <v>3000</v>
      </c>
      <c r="T1127" s="36"/>
    </row>
    <row r="1128" spans="1:20" ht="11.85" customHeight="1" x14ac:dyDescent="0.2">
      <c r="A1128" s="3" t="s">
        <v>609</v>
      </c>
      <c r="C1128" s="2">
        <v>1011.06</v>
      </c>
      <c r="D1128" s="2"/>
      <c r="E1128" s="2">
        <v>691.92</v>
      </c>
      <c r="F1128" s="2"/>
      <c r="G1128" s="2">
        <v>1956.25</v>
      </c>
      <c r="H1128" s="2"/>
      <c r="I1128" s="2">
        <v>2500</v>
      </c>
      <c r="J1128" s="2"/>
      <c r="K1128" s="4">
        <v>2500</v>
      </c>
      <c r="L1128" s="2"/>
      <c r="M1128" s="4">
        <v>2500</v>
      </c>
      <c r="N1128" s="2"/>
      <c r="O1128" s="4">
        <v>0</v>
      </c>
      <c r="P1128" s="2"/>
      <c r="Q1128" s="4">
        <f t="shared" si="40"/>
        <v>2500</v>
      </c>
      <c r="T1128" s="36"/>
    </row>
    <row r="1129" spans="1:20" ht="11.85" customHeight="1" x14ac:dyDescent="0.2">
      <c r="A1129" s="3" t="s">
        <v>610</v>
      </c>
      <c r="C1129" s="2">
        <v>0</v>
      </c>
      <c r="D1129" s="2"/>
      <c r="E1129" s="2">
        <v>0</v>
      </c>
      <c r="F1129" s="2"/>
      <c r="G1129" s="2">
        <v>0</v>
      </c>
      <c r="H1129" s="2"/>
      <c r="I1129" s="2">
        <v>500</v>
      </c>
      <c r="J1129" s="2"/>
      <c r="K1129" s="4">
        <v>500</v>
      </c>
      <c r="L1129" s="2"/>
      <c r="M1129" s="4">
        <v>0</v>
      </c>
      <c r="N1129" s="2"/>
      <c r="O1129" s="4">
        <v>0</v>
      </c>
      <c r="P1129" s="2"/>
      <c r="Q1129" s="4">
        <f t="shared" si="40"/>
        <v>0</v>
      </c>
      <c r="T1129" s="36"/>
    </row>
    <row r="1130" spans="1:20" ht="11.85" customHeight="1" x14ac:dyDescent="0.2">
      <c r="A1130" s="3" t="s">
        <v>611</v>
      </c>
      <c r="C1130" s="2">
        <v>2523.2399999999998</v>
      </c>
      <c r="D1130" s="2"/>
      <c r="E1130" s="2">
        <v>5420.36</v>
      </c>
      <c r="F1130" s="2"/>
      <c r="G1130" s="2">
        <v>12293.23</v>
      </c>
      <c r="H1130" s="2"/>
      <c r="I1130" s="2">
        <v>3500</v>
      </c>
      <c r="J1130" s="2"/>
      <c r="K1130" s="4">
        <v>42800</v>
      </c>
      <c r="L1130" s="2"/>
      <c r="M1130" s="4">
        <v>3500</v>
      </c>
      <c r="N1130" s="2"/>
      <c r="O1130" s="4">
        <v>2175</v>
      </c>
      <c r="P1130" s="2"/>
      <c r="Q1130" s="4">
        <f t="shared" si="40"/>
        <v>5675</v>
      </c>
      <c r="T1130" s="36"/>
    </row>
    <row r="1131" spans="1:20" ht="11.85" customHeight="1" x14ac:dyDescent="0.2">
      <c r="A1131" s="3" t="s">
        <v>612</v>
      </c>
      <c r="C1131" s="2">
        <v>0</v>
      </c>
      <c r="D1131" s="2"/>
      <c r="E1131" s="2">
        <v>0</v>
      </c>
      <c r="F1131" s="2"/>
      <c r="G1131" s="2">
        <v>0</v>
      </c>
      <c r="H1131" s="2"/>
      <c r="I1131" s="2">
        <v>0</v>
      </c>
      <c r="J1131" s="2"/>
      <c r="K1131" s="4">
        <v>0</v>
      </c>
      <c r="L1131" s="2"/>
      <c r="M1131" s="4">
        <v>0</v>
      </c>
      <c r="N1131" s="2"/>
      <c r="O1131" s="4">
        <v>0</v>
      </c>
      <c r="P1131" s="2"/>
      <c r="Q1131" s="4">
        <f t="shared" si="40"/>
        <v>0</v>
      </c>
      <c r="T1131" s="36"/>
    </row>
    <row r="1132" spans="1:20" ht="11.85" customHeight="1" x14ac:dyDescent="0.2">
      <c r="A1132" s="3" t="s">
        <v>613</v>
      </c>
      <c r="C1132" s="2">
        <v>10142.35</v>
      </c>
      <c r="D1132" s="2"/>
      <c r="E1132" s="2">
        <v>11376.39</v>
      </c>
      <c r="F1132" s="2"/>
      <c r="G1132" s="2">
        <v>9736.9699999999993</v>
      </c>
      <c r="H1132" s="2"/>
      <c r="I1132" s="2">
        <v>8400</v>
      </c>
      <c r="J1132" s="2"/>
      <c r="K1132" s="4">
        <v>8400</v>
      </c>
      <c r="L1132" s="2"/>
      <c r="M1132" s="4">
        <v>8400</v>
      </c>
      <c r="N1132" s="2"/>
      <c r="O1132" s="16">
        <v>170</v>
      </c>
      <c r="P1132" s="2"/>
      <c r="Q1132" s="4">
        <f t="shared" si="40"/>
        <v>8570</v>
      </c>
      <c r="T1132" s="36"/>
    </row>
    <row r="1133" spans="1:20" ht="11.85" customHeight="1" x14ac:dyDescent="0.2">
      <c r="A1133" s="3" t="s">
        <v>614</v>
      </c>
      <c r="C1133" s="2">
        <v>817.69</v>
      </c>
      <c r="D1133" s="2"/>
      <c r="E1133" s="2">
        <v>1348.23</v>
      </c>
      <c r="F1133" s="2"/>
      <c r="G1133" s="2">
        <v>1202.75</v>
      </c>
      <c r="H1133" s="2"/>
      <c r="I1133" s="2">
        <v>1185</v>
      </c>
      <c r="J1133" s="2"/>
      <c r="K1133" s="4">
        <v>1185</v>
      </c>
      <c r="L1133" s="2"/>
      <c r="M1133" s="4">
        <v>1185</v>
      </c>
      <c r="N1133" s="2"/>
      <c r="O1133" s="4">
        <v>0</v>
      </c>
      <c r="P1133" s="2"/>
      <c r="Q1133" s="4">
        <f t="shared" si="40"/>
        <v>1185</v>
      </c>
      <c r="T1133" s="36"/>
    </row>
    <row r="1134" spans="1:20" ht="11.85" hidden="1" customHeight="1" x14ac:dyDescent="0.2">
      <c r="A1134" s="3" t="s">
        <v>615</v>
      </c>
      <c r="C1134" s="2">
        <v>0</v>
      </c>
      <c r="D1134" s="2"/>
      <c r="E1134" s="2">
        <v>0</v>
      </c>
      <c r="F1134" s="2"/>
      <c r="G1134" s="2">
        <v>0</v>
      </c>
      <c r="H1134" s="2"/>
      <c r="I1134" s="2">
        <v>0</v>
      </c>
      <c r="J1134" s="2"/>
      <c r="K1134" s="4">
        <v>0</v>
      </c>
      <c r="L1134" s="2"/>
      <c r="M1134" s="4">
        <v>0</v>
      </c>
      <c r="N1134" s="2"/>
      <c r="O1134" s="4">
        <v>0</v>
      </c>
      <c r="P1134" s="2"/>
      <c r="Q1134" s="4">
        <f t="shared" si="40"/>
        <v>0</v>
      </c>
      <c r="T1134" s="36"/>
    </row>
    <row r="1135" spans="1:20" ht="11.85" customHeight="1" x14ac:dyDescent="0.2">
      <c r="A1135" s="3" t="s">
        <v>616</v>
      </c>
      <c r="C1135" s="2">
        <v>14450.48</v>
      </c>
      <c r="D1135" s="2"/>
      <c r="E1135" s="2">
        <v>3467.25</v>
      </c>
      <c r="F1135" s="2"/>
      <c r="G1135" s="2">
        <v>3993.06</v>
      </c>
      <c r="H1135" s="2"/>
      <c r="I1135" s="2">
        <v>16600</v>
      </c>
      <c r="J1135" s="2"/>
      <c r="K1135" s="4">
        <v>16600</v>
      </c>
      <c r="L1135" s="2"/>
      <c r="M1135" s="4">
        <v>16500</v>
      </c>
      <c r="N1135" s="2"/>
      <c r="O1135" s="4">
        <v>1700</v>
      </c>
      <c r="P1135" s="2"/>
      <c r="Q1135" s="4">
        <f t="shared" si="40"/>
        <v>18200</v>
      </c>
      <c r="T1135" s="36"/>
    </row>
    <row r="1136" spans="1:20" ht="11.85" customHeight="1" x14ac:dyDescent="0.2">
      <c r="A1136" s="3" t="s">
        <v>617</v>
      </c>
      <c r="C1136" s="2">
        <v>441.85</v>
      </c>
      <c r="D1136" s="2"/>
      <c r="E1136" s="2">
        <v>733.47</v>
      </c>
      <c r="F1136" s="2"/>
      <c r="G1136" s="2">
        <v>270.88</v>
      </c>
      <c r="H1136" s="2"/>
      <c r="I1136" s="2">
        <v>2500</v>
      </c>
      <c r="J1136" s="2"/>
      <c r="K1136" s="4">
        <v>2500</v>
      </c>
      <c r="L1136" s="2"/>
      <c r="M1136" s="4">
        <v>2500</v>
      </c>
      <c r="N1136" s="2"/>
      <c r="O1136" s="4">
        <v>0</v>
      </c>
      <c r="P1136" s="2"/>
      <c r="Q1136" s="4">
        <f t="shared" si="40"/>
        <v>2500</v>
      </c>
      <c r="T1136" s="36"/>
    </row>
    <row r="1137" spans="1:21" ht="11.85" hidden="1" customHeight="1" x14ac:dyDescent="0.2">
      <c r="A1137" s="3" t="s">
        <v>618</v>
      </c>
      <c r="C1137" s="2">
        <v>0</v>
      </c>
      <c r="D1137" s="2"/>
      <c r="E1137" s="2">
        <v>0</v>
      </c>
      <c r="F1137" s="2"/>
      <c r="G1137" s="2">
        <v>0</v>
      </c>
      <c r="H1137" s="2"/>
      <c r="I1137" s="2">
        <v>0</v>
      </c>
      <c r="J1137" s="2"/>
      <c r="K1137" s="4">
        <v>0</v>
      </c>
      <c r="L1137" s="2"/>
      <c r="M1137" s="4">
        <v>0</v>
      </c>
      <c r="N1137" s="2"/>
      <c r="O1137" s="4">
        <v>0</v>
      </c>
      <c r="P1137" s="2"/>
      <c r="Q1137" s="4">
        <f t="shared" si="40"/>
        <v>0</v>
      </c>
      <c r="T1137" s="36"/>
    </row>
    <row r="1138" spans="1:21" ht="11.85" customHeight="1" x14ac:dyDescent="0.2">
      <c r="A1138" s="3" t="s">
        <v>619</v>
      </c>
      <c r="C1138" s="2">
        <v>9800</v>
      </c>
      <c r="D1138" s="2"/>
      <c r="E1138" s="2">
        <v>0</v>
      </c>
      <c r="F1138" s="2"/>
      <c r="G1138" s="2">
        <v>0</v>
      </c>
      <c r="H1138" s="2"/>
      <c r="I1138" s="2">
        <v>0</v>
      </c>
      <c r="J1138" s="2"/>
      <c r="K1138" s="4">
        <v>0</v>
      </c>
      <c r="L1138" s="2"/>
      <c r="M1138" s="4">
        <v>0</v>
      </c>
      <c r="N1138" s="2"/>
      <c r="O1138" s="4">
        <v>0</v>
      </c>
      <c r="P1138" s="2"/>
      <c r="Q1138" s="4">
        <f t="shared" si="40"/>
        <v>0</v>
      </c>
      <c r="T1138" s="36"/>
    </row>
    <row r="1139" spans="1:21" ht="11.85" hidden="1" customHeight="1" x14ac:dyDescent="0.2">
      <c r="A1139" s="3" t="s">
        <v>620</v>
      </c>
      <c r="C1139" s="2">
        <v>0</v>
      </c>
      <c r="D1139" s="2"/>
      <c r="E1139" s="2">
        <v>0</v>
      </c>
      <c r="F1139" s="2"/>
      <c r="G1139" s="2">
        <v>0</v>
      </c>
      <c r="H1139" s="2"/>
      <c r="I1139" s="2">
        <v>0</v>
      </c>
      <c r="J1139" s="2"/>
      <c r="K1139" s="4">
        <v>0</v>
      </c>
      <c r="L1139" s="2"/>
      <c r="M1139" s="4">
        <v>0</v>
      </c>
      <c r="N1139" s="2"/>
      <c r="O1139" s="4">
        <v>0</v>
      </c>
      <c r="P1139" s="2"/>
      <c r="Q1139" s="4">
        <f t="shared" si="40"/>
        <v>0</v>
      </c>
      <c r="T1139" s="36"/>
    </row>
    <row r="1140" spans="1:21" ht="11.85" customHeight="1" x14ac:dyDescent="0.2">
      <c r="A1140" s="3" t="s">
        <v>621</v>
      </c>
      <c r="C1140" s="2">
        <v>0</v>
      </c>
      <c r="D1140" s="2"/>
      <c r="E1140" s="2">
        <v>0</v>
      </c>
      <c r="F1140" s="2"/>
      <c r="G1140" s="2">
        <v>0</v>
      </c>
      <c r="H1140" s="2"/>
      <c r="I1140" s="2">
        <v>0</v>
      </c>
      <c r="J1140" s="2"/>
      <c r="K1140" s="4">
        <v>0</v>
      </c>
      <c r="L1140" s="2"/>
      <c r="M1140" s="4">
        <v>0</v>
      </c>
      <c r="N1140" s="2"/>
      <c r="O1140" s="4">
        <v>0</v>
      </c>
      <c r="P1140" s="2"/>
      <c r="Q1140" s="4">
        <f t="shared" si="40"/>
        <v>0</v>
      </c>
      <c r="T1140" s="36"/>
    </row>
    <row r="1141" spans="1:21" ht="11.85" customHeight="1" x14ac:dyDescent="0.2">
      <c r="A1141" s="3" t="s">
        <v>622</v>
      </c>
      <c r="C1141" s="2">
        <v>6984.5</v>
      </c>
      <c r="D1141" s="2"/>
      <c r="E1141" s="2">
        <v>5935.32</v>
      </c>
      <c r="F1141" s="2"/>
      <c r="G1141" s="2">
        <v>4837.43</v>
      </c>
      <c r="H1141" s="2"/>
      <c r="I1141" s="2">
        <v>6500</v>
      </c>
      <c r="J1141" s="2"/>
      <c r="K1141" s="4">
        <v>6500</v>
      </c>
      <c r="L1141" s="2"/>
      <c r="M1141" s="4">
        <v>6000</v>
      </c>
      <c r="N1141" s="2"/>
      <c r="O1141" s="4">
        <v>0</v>
      </c>
      <c r="P1141" s="2"/>
      <c r="Q1141" s="4">
        <f t="shared" si="40"/>
        <v>6000</v>
      </c>
      <c r="T1141" s="36"/>
    </row>
    <row r="1142" spans="1:21" ht="11.85" customHeight="1" x14ac:dyDescent="0.2">
      <c r="A1142" s="3" t="s">
        <v>623</v>
      </c>
      <c r="C1142" s="12">
        <v>73842.960000000006</v>
      </c>
      <c r="D1142" s="2"/>
      <c r="E1142" s="12">
        <v>80955.27</v>
      </c>
      <c r="F1142" s="2"/>
      <c r="G1142" s="12">
        <v>70999.11</v>
      </c>
      <c r="H1142" s="2"/>
      <c r="I1142" s="12">
        <v>83200</v>
      </c>
      <c r="J1142" s="2"/>
      <c r="K1142" s="13">
        <v>83200</v>
      </c>
      <c r="L1142" s="2"/>
      <c r="M1142" s="13">
        <v>70000</v>
      </c>
      <c r="N1142" s="2"/>
      <c r="O1142" s="13">
        <v>0</v>
      </c>
      <c r="P1142" s="2"/>
      <c r="Q1142" s="13">
        <f>M1142+O1142</f>
        <v>70000</v>
      </c>
      <c r="T1142" s="36"/>
    </row>
    <row r="1143" spans="1:21" ht="11.85" customHeight="1" x14ac:dyDescent="0.2">
      <c r="A1143" s="3" t="s">
        <v>320</v>
      </c>
      <c r="C1143" s="2">
        <f>SUM(C1122:C1126)+SUM(C1127:C1142)</f>
        <v>194176.65000000002</v>
      </c>
      <c r="D1143" s="2"/>
      <c r="E1143" s="2">
        <f>SUM(E1122:E1126)+SUM(E1127:E1142)</f>
        <v>167585.89000000001</v>
      </c>
      <c r="F1143" s="2"/>
      <c r="G1143" s="2">
        <f>SUM(G1122:G1126)+SUM(G1127:G1142)</f>
        <v>157694.20000000001</v>
      </c>
      <c r="H1143" s="2"/>
      <c r="I1143" s="2">
        <f>SUM(I1122:I1126)+SUM(I1127:I1142)</f>
        <v>188635</v>
      </c>
      <c r="J1143" s="2"/>
      <c r="K1143" s="4">
        <f>SUM(K1122:K1126)+SUM(K1127:K1142)</f>
        <v>264935</v>
      </c>
      <c r="L1143" s="2"/>
      <c r="M1143" s="4">
        <f>SUM(M1122:M1126)+SUM(M1127:M1142)</f>
        <v>175255</v>
      </c>
      <c r="N1143" s="2"/>
      <c r="O1143" s="16">
        <f>SUM(O1122:O1142)</f>
        <v>6545</v>
      </c>
      <c r="P1143" s="2"/>
      <c r="Q1143" s="4">
        <f>SUM(Q1122:Q1142)</f>
        <v>181800</v>
      </c>
      <c r="R1143" s="39"/>
      <c r="T1143" s="38"/>
      <c r="U1143" s="39"/>
    </row>
    <row r="1144" spans="1:21" ht="11.85" customHeight="1" x14ac:dyDescent="0.2">
      <c r="D1144" s="2"/>
      <c r="F1144" s="2"/>
      <c r="H1144" s="2"/>
      <c r="J1144" s="2"/>
      <c r="L1144" s="2"/>
      <c r="N1144" s="2"/>
      <c r="P1144" s="2"/>
    </row>
    <row r="1145" spans="1:21" ht="11.85" customHeight="1" x14ac:dyDescent="0.2">
      <c r="D1145" s="2"/>
      <c r="F1145" s="2"/>
      <c r="H1145" s="2"/>
      <c r="J1145" s="2"/>
      <c r="L1145" s="2"/>
      <c r="N1145" s="2"/>
      <c r="P1145" s="2"/>
    </row>
    <row r="1146" spans="1:21" ht="11.85" customHeight="1" x14ac:dyDescent="0.2">
      <c r="D1146" s="2"/>
      <c r="F1146" s="2"/>
      <c r="H1146" s="2"/>
      <c r="J1146" s="2"/>
      <c r="L1146" s="2"/>
      <c r="N1146" s="2"/>
      <c r="P1146" s="2"/>
    </row>
    <row r="1147" spans="1:21" ht="11.85" customHeight="1" x14ac:dyDescent="0.2">
      <c r="A1147" s="1"/>
      <c r="B1147" s="1"/>
      <c r="E1147" s="2" t="str">
        <f>$E$24</f>
        <v>CITY OF BRADY</v>
      </c>
    </row>
    <row r="1148" spans="1:21" ht="11.85" customHeight="1" x14ac:dyDescent="0.2">
      <c r="E1148" s="2" t="str">
        <f>$E$25</f>
        <v>BUDGET REPORT</v>
      </c>
    </row>
    <row r="1149" spans="1:21" ht="11.85" customHeight="1" x14ac:dyDescent="0.2">
      <c r="E1149" s="2" t="str">
        <f>$E$26</f>
        <v>FISCAL YEAR 2021 - 2022</v>
      </c>
    </row>
    <row r="1150" spans="1:21" ht="11.85" customHeight="1" x14ac:dyDescent="0.2">
      <c r="A1150" s="3" t="s">
        <v>3</v>
      </c>
    </row>
    <row r="1151" spans="1:21" ht="11.85" customHeight="1" x14ac:dyDescent="0.2">
      <c r="A1151" s="3" t="s">
        <v>579</v>
      </c>
    </row>
    <row r="1152" spans="1:21" ht="11.85" customHeight="1" x14ac:dyDescent="0.2">
      <c r="I1152" s="61" t="str">
        <f>$I$29</f>
        <v>(----- 2020-2021 ------)</v>
      </c>
      <c r="J1152" s="61"/>
      <c r="K1152" s="61"/>
      <c r="L1152" s="5"/>
      <c r="M1152" s="61" t="str">
        <f>$M$29</f>
        <v>2021-2022</v>
      </c>
      <c r="N1152" s="61"/>
      <c r="O1152" s="61"/>
      <c r="P1152" s="61"/>
      <c r="Q1152" s="61"/>
    </row>
    <row r="1153" spans="1:21" ht="11.85" customHeight="1" x14ac:dyDescent="0.2">
      <c r="C1153" s="6" t="str">
        <f>$C$30</f>
        <v>2017-2018</v>
      </c>
      <c r="D1153" s="5"/>
      <c r="E1153" s="6" t="str">
        <f>$E$30</f>
        <v>2018-2019</v>
      </c>
      <c r="F1153" s="5"/>
      <c r="G1153" s="6" t="str">
        <f>$G$30</f>
        <v>2019-2020</v>
      </c>
      <c r="H1153" s="5"/>
      <c r="I1153" s="6" t="s">
        <v>9</v>
      </c>
      <c r="J1153" s="5"/>
      <c r="K1153" s="7" t="str">
        <f>+$K$30</f>
        <v>PROJECTED</v>
      </c>
      <c r="L1153" s="5"/>
      <c r="M1153" s="7" t="str">
        <f>$M$30</f>
        <v>2021-2022</v>
      </c>
      <c r="N1153" s="5"/>
      <c r="O1153" s="7" t="str">
        <f>$O$30</f>
        <v>2021-2022</v>
      </c>
      <c r="P1153" s="5"/>
      <c r="Q1153" s="7" t="str">
        <f>$Q$30</f>
        <v xml:space="preserve">APPROVED </v>
      </c>
    </row>
    <row r="1154" spans="1:21" ht="11.85" customHeight="1" x14ac:dyDescent="0.2">
      <c r="A1154" s="8" t="s">
        <v>266</v>
      </c>
      <c r="C1154" s="9" t="s">
        <v>12</v>
      </c>
      <c r="D1154" s="5"/>
      <c r="E1154" s="9" t="s">
        <v>12</v>
      </c>
      <c r="F1154" s="5"/>
      <c r="G1154" s="9" t="s">
        <v>12</v>
      </c>
      <c r="H1154" s="5"/>
      <c r="I1154" s="9" t="s">
        <v>13</v>
      </c>
      <c r="J1154" s="5"/>
      <c r="K1154" s="10" t="s">
        <v>13</v>
      </c>
      <c r="L1154" s="5"/>
      <c r="M1154" s="10" t="str">
        <f>$M$31</f>
        <v>BASE</v>
      </c>
      <c r="N1154" s="5"/>
      <c r="O1154" s="10" t="str">
        <f>$O$31</f>
        <v>SUPPLEMENTAL</v>
      </c>
      <c r="P1154" s="5"/>
      <c r="Q1154" s="10" t="str">
        <f>$Q$31</f>
        <v>BUDGET</v>
      </c>
    </row>
    <row r="1155" spans="1:21" ht="11.85" customHeight="1" x14ac:dyDescent="0.2">
      <c r="D1155" s="2"/>
      <c r="F1155" s="2"/>
      <c r="H1155" s="2"/>
      <c r="J1155" s="2"/>
      <c r="L1155" s="2"/>
      <c r="N1155" s="2"/>
      <c r="P1155" s="2"/>
    </row>
    <row r="1156" spans="1:21" ht="11.85" customHeight="1" x14ac:dyDescent="0.2">
      <c r="A1156" s="3" t="s">
        <v>624</v>
      </c>
      <c r="C1156" s="2">
        <v>7500</v>
      </c>
      <c r="D1156" s="2"/>
      <c r="E1156" s="2">
        <v>61900</v>
      </c>
      <c r="F1156" s="2"/>
      <c r="G1156" s="2">
        <v>10000</v>
      </c>
      <c r="H1156" s="2"/>
      <c r="I1156" s="2">
        <v>0</v>
      </c>
      <c r="J1156" s="2"/>
      <c r="K1156" s="4">
        <v>0</v>
      </c>
      <c r="L1156" s="2"/>
      <c r="M1156" s="4">
        <v>0</v>
      </c>
      <c r="N1156" s="2"/>
      <c r="O1156" s="4">
        <v>0</v>
      </c>
      <c r="P1156" s="2"/>
      <c r="Q1156" s="4">
        <f>M1156+O1156</f>
        <v>0</v>
      </c>
      <c r="T1156" s="36"/>
    </row>
    <row r="1157" spans="1:21" ht="11.85" customHeight="1" x14ac:dyDescent="0.2">
      <c r="A1157" s="3" t="s">
        <v>625</v>
      </c>
      <c r="C1157" s="12">
        <v>75836</v>
      </c>
      <c r="D1157" s="2"/>
      <c r="E1157" s="12">
        <v>39810</v>
      </c>
      <c r="F1157" s="2"/>
      <c r="G1157" s="12">
        <v>0</v>
      </c>
      <c r="H1157" s="2"/>
      <c r="I1157" s="12">
        <v>145200</v>
      </c>
      <c r="J1157" s="2"/>
      <c r="K1157" s="13">
        <v>246500</v>
      </c>
      <c r="L1157" s="2"/>
      <c r="M1157" s="13">
        <v>91000</v>
      </c>
      <c r="N1157" s="2"/>
      <c r="O1157" s="13">
        <v>0</v>
      </c>
      <c r="P1157" s="2"/>
      <c r="Q1157" s="13">
        <f>M1157+O1157</f>
        <v>91000</v>
      </c>
      <c r="T1157" s="36"/>
    </row>
    <row r="1158" spans="1:21" ht="11.85" customHeight="1" x14ac:dyDescent="0.2">
      <c r="A1158" s="3" t="s">
        <v>323</v>
      </c>
      <c r="C1158" s="2">
        <f>SUM(C1156:C1157)</f>
        <v>83336</v>
      </c>
      <c r="D1158" s="2"/>
      <c r="E1158" s="2">
        <f>SUM(E1156:E1157)</f>
        <v>101710</v>
      </c>
      <c r="F1158" s="2"/>
      <c r="G1158" s="2">
        <f>SUM(G1156:G1157)</f>
        <v>10000</v>
      </c>
      <c r="H1158" s="2"/>
      <c r="I1158" s="2">
        <f>SUM(I1156:I1157)</f>
        <v>145200</v>
      </c>
      <c r="J1158" s="2"/>
      <c r="K1158" s="4">
        <f>SUM(K1156:K1157)</f>
        <v>246500</v>
      </c>
      <c r="L1158" s="2"/>
      <c r="M1158" s="4">
        <f>SUM(M1156:M1157)</f>
        <v>91000</v>
      </c>
      <c r="N1158" s="2"/>
      <c r="O1158" s="4">
        <f>SUM(O1156:O1157)</f>
        <v>0</v>
      </c>
      <c r="P1158" s="2"/>
      <c r="Q1158" s="4">
        <f>SUM(Q1156:Q1157)</f>
        <v>91000</v>
      </c>
    </row>
    <row r="1159" spans="1:21" ht="11.85" customHeight="1" x14ac:dyDescent="0.2">
      <c r="D1159" s="2"/>
      <c r="F1159" s="2"/>
      <c r="H1159" s="2"/>
      <c r="J1159" s="2"/>
      <c r="L1159" s="2"/>
      <c r="N1159" s="2"/>
      <c r="P1159" s="2"/>
    </row>
    <row r="1160" spans="1:21" ht="11.85" customHeight="1" x14ac:dyDescent="0.2">
      <c r="A1160" s="3" t="s">
        <v>626</v>
      </c>
      <c r="C1160" s="2">
        <f>C1102+C1119+C1143+C1158</f>
        <v>1146723.2000000002</v>
      </c>
      <c r="D1160" s="2"/>
      <c r="E1160" s="2">
        <f>E1102+E1119+E1143+E1158</f>
        <v>1118642.8700000001</v>
      </c>
      <c r="F1160" s="2"/>
      <c r="G1160" s="2">
        <f>G1102+G1119+G1143+G1158</f>
        <v>1055464.01</v>
      </c>
      <c r="H1160" s="2"/>
      <c r="I1160" s="2">
        <f>I1102+I1119+I1143+I1158</f>
        <v>1564110</v>
      </c>
      <c r="J1160" s="2"/>
      <c r="K1160" s="4">
        <f>K1102+K1119+K1143+K1158</f>
        <v>1723860</v>
      </c>
      <c r="L1160" s="2"/>
      <c r="M1160" s="4">
        <f>M1102+M1119+M1143+M1158</f>
        <v>1518129</v>
      </c>
      <c r="N1160" s="2"/>
      <c r="O1160" s="16">
        <f>O1102+O1119+O1143+O1158</f>
        <v>31500</v>
      </c>
      <c r="P1160" s="2"/>
      <c r="Q1160" s="4">
        <f>Q1102+Q1119+Q1143+Q1158</f>
        <v>1549629</v>
      </c>
      <c r="R1160" s="39"/>
      <c r="T1160" s="36"/>
      <c r="U1160" s="39"/>
    </row>
    <row r="1161" spans="1:21" ht="11.85" customHeight="1" x14ac:dyDescent="0.2"/>
    <row r="1162" spans="1:21" ht="11.85" customHeight="1" x14ac:dyDescent="0.2"/>
    <row r="1163" spans="1:21" ht="11.85" customHeight="1" x14ac:dyDescent="0.2"/>
    <row r="1164" spans="1:21" ht="11.85" customHeight="1" x14ac:dyDescent="0.2"/>
    <row r="1165" spans="1:21" ht="11.85" customHeight="1" x14ac:dyDescent="0.2"/>
    <row r="1166" spans="1:21" ht="11.85" customHeight="1" x14ac:dyDescent="0.2"/>
    <row r="1167" spans="1:21" ht="11.85" customHeight="1" x14ac:dyDescent="0.2"/>
    <row r="1168" spans="1:21" ht="11.85" customHeight="1" x14ac:dyDescent="0.2"/>
    <row r="1169" ht="11.85" customHeight="1" x14ac:dyDescent="0.2"/>
    <row r="1170" ht="11.85" customHeight="1" x14ac:dyDescent="0.2"/>
    <row r="1171" ht="11.85" customHeight="1" x14ac:dyDescent="0.2"/>
    <row r="1172" ht="11.85" customHeight="1" x14ac:dyDescent="0.2"/>
    <row r="1173" ht="11.85" customHeight="1" x14ac:dyDescent="0.2"/>
    <row r="1174" ht="11.85" customHeight="1" x14ac:dyDescent="0.2"/>
    <row r="1175" ht="11.85" customHeight="1" x14ac:dyDescent="0.2"/>
    <row r="1176" ht="11.85" customHeight="1" x14ac:dyDescent="0.2"/>
    <row r="1177" ht="11.85" customHeight="1" x14ac:dyDescent="0.2"/>
    <row r="1178" ht="11.85" customHeight="1" x14ac:dyDescent="0.2"/>
    <row r="1179" ht="11.85" customHeight="1" x14ac:dyDescent="0.2"/>
    <row r="1180" ht="11.85" customHeight="1" x14ac:dyDescent="0.2"/>
    <row r="1181" ht="11.85" customHeight="1" x14ac:dyDescent="0.2"/>
    <row r="1182" ht="11.85" customHeight="1" x14ac:dyDescent="0.2"/>
    <row r="1183" ht="11.85" customHeight="1" x14ac:dyDescent="0.2"/>
    <row r="1184" ht="11.85" customHeight="1" x14ac:dyDescent="0.2"/>
    <row r="1185" ht="11.85" customHeight="1" x14ac:dyDescent="0.2"/>
    <row r="1186" ht="11.85" customHeight="1" x14ac:dyDescent="0.2"/>
    <row r="1187" ht="11.85" customHeight="1" x14ac:dyDescent="0.2"/>
    <row r="1188" ht="11.85" customHeight="1" x14ac:dyDescent="0.2"/>
    <row r="1189" ht="11.85" customHeight="1" x14ac:dyDescent="0.2"/>
    <row r="1190" ht="11.85" customHeight="1" x14ac:dyDescent="0.2"/>
    <row r="1191" ht="11.85" customHeight="1" x14ac:dyDescent="0.2"/>
    <row r="1192" ht="11.85" customHeight="1" x14ac:dyDescent="0.2"/>
    <row r="1193" ht="11.85" customHeight="1" x14ac:dyDescent="0.2"/>
    <row r="1194" ht="11.85" customHeight="1" x14ac:dyDescent="0.2"/>
    <row r="1195" ht="11.85" customHeight="1" x14ac:dyDescent="0.2"/>
    <row r="1196" ht="11.85" customHeight="1" x14ac:dyDescent="0.2"/>
    <row r="1197" ht="11.85" customHeight="1" x14ac:dyDescent="0.2"/>
    <row r="1198" ht="11.85" customHeight="1" x14ac:dyDescent="0.2"/>
    <row r="1199" ht="11.85" customHeight="1" x14ac:dyDescent="0.2"/>
    <row r="1200" ht="11.85" customHeight="1" x14ac:dyDescent="0.2"/>
    <row r="1201" spans="1:17" ht="11.85" customHeight="1" x14ac:dyDescent="0.2"/>
    <row r="1202" spans="1:17" ht="11.85" customHeight="1" x14ac:dyDescent="0.2"/>
    <row r="1203" spans="1:17" ht="11.85" customHeight="1" x14ac:dyDescent="0.2"/>
    <row r="1204" spans="1:17" ht="11.85" customHeight="1" x14ac:dyDescent="0.2"/>
    <row r="1205" spans="1:17" ht="11.85" customHeight="1" x14ac:dyDescent="0.2"/>
    <row r="1206" spans="1:17" ht="11.85" customHeight="1" x14ac:dyDescent="0.2"/>
    <row r="1207" spans="1:17" ht="11.85" customHeight="1" x14ac:dyDescent="0.2"/>
    <row r="1208" spans="1:17" ht="11.85" customHeight="1" x14ac:dyDescent="0.2"/>
    <row r="1209" spans="1:17" ht="11.85" customHeight="1" x14ac:dyDescent="0.2"/>
    <row r="1210" spans="1:17" ht="11.85" customHeight="1" x14ac:dyDescent="0.2">
      <c r="A1210" s="1"/>
      <c r="B1210" s="1"/>
      <c r="E1210" s="2" t="str">
        <f>$E$24</f>
        <v>CITY OF BRADY</v>
      </c>
    </row>
    <row r="1211" spans="1:17" ht="11.85" customHeight="1" x14ac:dyDescent="0.2">
      <c r="E1211" s="2" t="str">
        <f>$E$25</f>
        <v>BUDGET REPORT</v>
      </c>
    </row>
    <row r="1212" spans="1:17" ht="11.85" customHeight="1" x14ac:dyDescent="0.2">
      <c r="E1212" s="2" t="str">
        <f>$E$26</f>
        <v>FISCAL YEAR 2021 - 2022</v>
      </c>
    </row>
    <row r="1213" spans="1:17" ht="11.85" customHeight="1" x14ac:dyDescent="0.2">
      <c r="A1213" s="3" t="s">
        <v>3</v>
      </c>
    </row>
    <row r="1214" spans="1:17" ht="11.85" customHeight="1" x14ac:dyDescent="0.2">
      <c r="A1214" s="3" t="s">
        <v>627</v>
      </c>
    </row>
    <row r="1215" spans="1:17" ht="11.85" customHeight="1" x14ac:dyDescent="0.2">
      <c r="I1215" s="61" t="str">
        <f>$I$29</f>
        <v>(----- 2020-2021 ------)</v>
      </c>
      <c r="J1215" s="61"/>
      <c r="K1215" s="61"/>
      <c r="L1215" s="5"/>
      <c r="M1215" s="61" t="str">
        <f>$M$29</f>
        <v>2021-2022</v>
      </c>
      <c r="N1215" s="61"/>
      <c r="O1215" s="61"/>
      <c r="P1215" s="61"/>
      <c r="Q1215" s="61"/>
    </row>
    <row r="1216" spans="1:17" ht="11.85" customHeight="1" x14ac:dyDescent="0.2">
      <c r="C1216" s="6" t="str">
        <f>$C$30</f>
        <v>2017-2018</v>
      </c>
      <c r="D1216" s="5"/>
      <c r="E1216" s="6" t="str">
        <f>$E$30</f>
        <v>2018-2019</v>
      </c>
      <c r="F1216" s="5"/>
      <c r="G1216" s="6" t="str">
        <f>$G$30</f>
        <v>2019-2020</v>
      </c>
      <c r="H1216" s="5"/>
      <c r="I1216" s="6" t="s">
        <v>9</v>
      </c>
      <c r="J1216" s="5"/>
      <c r="K1216" s="7" t="str">
        <f>+$K$30</f>
        <v>PROJECTED</v>
      </c>
      <c r="L1216" s="5"/>
      <c r="M1216" s="7" t="str">
        <f>$M$30</f>
        <v>2021-2022</v>
      </c>
      <c r="N1216" s="5"/>
      <c r="O1216" s="7" t="str">
        <f>$O$30</f>
        <v>2021-2022</v>
      </c>
      <c r="P1216" s="5"/>
      <c r="Q1216" s="7" t="str">
        <f>$Q$30</f>
        <v xml:space="preserve">APPROVED </v>
      </c>
    </row>
    <row r="1217" spans="1:21" ht="11.85" customHeight="1" x14ac:dyDescent="0.2">
      <c r="A1217" s="8" t="s">
        <v>266</v>
      </c>
      <c r="C1217" s="9" t="s">
        <v>12</v>
      </c>
      <c r="D1217" s="5"/>
      <c r="E1217" s="9" t="s">
        <v>12</v>
      </c>
      <c r="F1217" s="5"/>
      <c r="G1217" s="9" t="s">
        <v>12</v>
      </c>
      <c r="H1217" s="5"/>
      <c r="I1217" s="9" t="s">
        <v>13</v>
      </c>
      <c r="J1217" s="5"/>
      <c r="K1217" s="10" t="s">
        <v>13</v>
      </c>
      <c r="L1217" s="5"/>
      <c r="M1217" s="10" t="str">
        <f>$M$31</f>
        <v>BASE</v>
      </c>
      <c r="N1217" s="5"/>
      <c r="O1217" s="10" t="str">
        <f>$O$31</f>
        <v>SUPPLEMENTAL</v>
      </c>
      <c r="P1217" s="5"/>
      <c r="Q1217" s="10" t="str">
        <f>$Q$31</f>
        <v>BUDGET</v>
      </c>
    </row>
    <row r="1218" spans="1:21" ht="11.85" customHeight="1" x14ac:dyDescent="0.2"/>
    <row r="1219" spans="1:21" ht="11.85" customHeight="1" x14ac:dyDescent="0.2">
      <c r="A1219" s="11" t="s">
        <v>267</v>
      </c>
    </row>
    <row r="1220" spans="1:21" ht="11.85" customHeight="1" x14ac:dyDescent="0.2">
      <c r="A1220" s="3" t="s">
        <v>628</v>
      </c>
      <c r="C1220" s="2">
        <v>0</v>
      </c>
      <c r="D1220" s="2"/>
      <c r="E1220" s="2">
        <v>0</v>
      </c>
      <c r="F1220" s="2"/>
      <c r="G1220" s="2">
        <v>18861.07</v>
      </c>
      <c r="H1220" s="2"/>
      <c r="I1220" s="2">
        <v>0</v>
      </c>
      <c r="J1220" s="2"/>
      <c r="K1220" s="4">
        <v>0</v>
      </c>
      <c r="L1220" s="2"/>
      <c r="M1220" s="4">
        <v>0</v>
      </c>
      <c r="N1220" s="2"/>
      <c r="O1220" s="4">
        <v>0</v>
      </c>
      <c r="P1220" s="2"/>
      <c r="Q1220" s="4">
        <f t="shared" ref="Q1220:Q1226" si="41">M1220+O1220</f>
        <v>0</v>
      </c>
      <c r="T1220" s="36"/>
    </row>
    <row r="1221" spans="1:21" ht="11.85" customHeight="1" x14ac:dyDescent="0.2">
      <c r="A1221" s="3" t="s">
        <v>629</v>
      </c>
      <c r="C1221" s="2">
        <v>0</v>
      </c>
      <c r="D1221" s="2"/>
      <c r="E1221" s="2">
        <v>0</v>
      </c>
      <c r="F1221" s="2"/>
      <c r="G1221" s="2">
        <v>0</v>
      </c>
      <c r="H1221" s="2"/>
      <c r="I1221" s="2">
        <v>0</v>
      </c>
      <c r="J1221" s="2"/>
      <c r="K1221" s="4">
        <v>0</v>
      </c>
      <c r="L1221" s="2"/>
      <c r="M1221" s="4">
        <v>0</v>
      </c>
      <c r="N1221" s="2"/>
      <c r="O1221" s="4">
        <v>0</v>
      </c>
      <c r="P1221" s="2"/>
      <c r="Q1221" s="4">
        <f t="shared" si="41"/>
        <v>0</v>
      </c>
      <c r="T1221" s="36"/>
    </row>
    <row r="1222" spans="1:21" ht="11.85" customHeight="1" x14ac:dyDescent="0.2">
      <c r="A1222" s="3" t="s">
        <v>630</v>
      </c>
      <c r="C1222" s="2">
        <v>0</v>
      </c>
      <c r="D1222" s="2"/>
      <c r="E1222" s="2">
        <v>0</v>
      </c>
      <c r="F1222" s="2"/>
      <c r="G1222" s="2">
        <v>6675.51</v>
      </c>
      <c r="H1222" s="2"/>
      <c r="I1222" s="2">
        <v>0</v>
      </c>
      <c r="J1222" s="2"/>
      <c r="K1222" s="4">
        <v>0</v>
      </c>
      <c r="L1222" s="2"/>
      <c r="M1222" s="4">
        <v>0</v>
      </c>
      <c r="N1222" s="2"/>
      <c r="O1222" s="4">
        <v>0</v>
      </c>
      <c r="P1222" s="2"/>
      <c r="Q1222" s="4">
        <f t="shared" si="41"/>
        <v>0</v>
      </c>
      <c r="T1222" s="36"/>
    </row>
    <row r="1223" spans="1:21" ht="11.85" customHeight="1" x14ac:dyDescent="0.2">
      <c r="A1223" s="3" t="s">
        <v>631</v>
      </c>
      <c r="C1223" s="2">
        <v>0</v>
      </c>
      <c r="D1223" s="2"/>
      <c r="E1223" s="2">
        <v>0</v>
      </c>
      <c r="F1223" s="2"/>
      <c r="G1223" s="2">
        <v>1903.09</v>
      </c>
      <c r="H1223" s="2"/>
      <c r="I1223" s="2">
        <v>0</v>
      </c>
      <c r="J1223" s="2"/>
      <c r="K1223" s="4">
        <v>0</v>
      </c>
      <c r="L1223" s="2"/>
      <c r="M1223" s="4">
        <v>0</v>
      </c>
      <c r="N1223" s="2"/>
      <c r="O1223" s="4">
        <v>0</v>
      </c>
      <c r="P1223" s="2"/>
      <c r="Q1223" s="4">
        <f t="shared" si="41"/>
        <v>0</v>
      </c>
      <c r="T1223" s="36"/>
    </row>
    <row r="1224" spans="1:21" ht="11.85" customHeight="1" x14ac:dyDescent="0.2">
      <c r="A1224" s="3" t="s">
        <v>632</v>
      </c>
      <c r="C1224" s="2">
        <v>0</v>
      </c>
      <c r="D1224" s="2"/>
      <c r="E1224" s="2">
        <v>0</v>
      </c>
      <c r="F1224" s="2"/>
      <c r="G1224" s="2">
        <v>0</v>
      </c>
      <c r="H1224" s="2"/>
      <c r="I1224" s="2">
        <v>0</v>
      </c>
      <c r="J1224" s="2"/>
      <c r="K1224" s="4">
        <v>0</v>
      </c>
      <c r="L1224" s="2"/>
      <c r="M1224" s="4">
        <v>0</v>
      </c>
      <c r="N1224" s="2"/>
      <c r="O1224" s="4">
        <v>0</v>
      </c>
      <c r="P1224" s="2"/>
      <c r="Q1224" s="4">
        <f t="shared" si="41"/>
        <v>0</v>
      </c>
      <c r="T1224" s="36"/>
    </row>
    <row r="1225" spans="1:21" ht="11.85" customHeight="1" x14ac:dyDescent="0.2">
      <c r="A1225" s="3" t="s">
        <v>633</v>
      </c>
      <c r="C1225" s="2">
        <v>0</v>
      </c>
      <c r="D1225" s="2"/>
      <c r="E1225" s="2">
        <v>0</v>
      </c>
      <c r="F1225" s="2"/>
      <c r="G1225" s="2">
        <v>0</v>
      </c>
      <c r="H1225" s="2"/>
      <c r="I1225" s="2">
        <v>0</v>
      </c>
      <c r="J1225" s="2"/>
      <c r="K1225" s="4">
        <v>0</v>
      </c>
      <c r="L1225" s="2"/>
      <c r="M1225" s="4">
        <v>0</v>
      </c>
      <c r="N1225" s="2"/>
      <c r="O1225" s="4">
        <v>0</v>
      </c>
      <c r="P1225" s="2"/>
      <c r="Q1225" s="4">
        <f t="shared" si="41"/>
        <v>0</v>
      </c>
      <c r="T1225" s="36"/>
    </row>
    <row r="1226" spans="1:21" ht="11.85" customHeight="1" x14ac:dyDescent="0.2">
      <c r="A1226" s="3" t="s">
        <v>634</v>
      </c>
      <c r="C1226" s="12">
        <v>0</v>
      </c>
      <c r="D1226" s="2"/>
      <c r="E1226" s="12">
        <v>0</v>
      </c>
      <c r="F1226" s="2"/>
      <c r="G1226" s="12">
        <v>1377.68</v>
      </c>
      <c r="H1226" s="2"/>
      <c r="I1226" s="12">
        <v>0</v>
      </c>
      <c r="J1226" s="2"/>
      <c r="K1226" s="13">
        <v>0</v>
      </c>
      <c r="L1226" s="2"/>
      <c r="M1226" s="13">
        <v>0</v>
      </c>
      <c r="N1226" s="2"/>
      <c r="O1226" s="13">
        <v>0</v>
      </c>
      <c r="P1226" s="2"/>
      <c r="Q1226" s="13">
        <f t="shared" si="41"/>
        <v>0</v>
      </c>
      <c r="T1226" s="36"/>
    </row>
    <row r="1227" spans="1:21" ht="11.85" customHeight="1" x14ac:dyDescent="0.2">
      <c r="A1227" s="3" t="s">
        <v>278</v>
      </c>
      <c r="C1227" s="2">
        <f>SUM(C1220:C1226)</f>
        <v>0</v>
      </c>
      <c r="D1227" s="2"/>
      <c r="E1227" s="2">
        <f>SUM(E1220:E1226)</f>
        <v>0</v>
      </c>
      <c r="F1227" s="2"/>
      <c r="G1227" s="2">
        <f>SUM(G1220:G1226)</f>
        <v>28817.350000000002</v>
      </c>
      <c r="H1227" s="2"/>
      <c r="I1227" s="2">
        <f>SUM(I1220:I1226)</f>
        <v>0</v>
      </c>
      <c r="J1227" s="2"/>
      <c r="K1227" s="4">
        <f>SUM(K1220:K1226)</f>
        <v>0</v>
      </c>
      <c r="L1227" s="2"/>
      <c r="M1227" s="4">
        <f>SUM(M1220:M1226)</f>
        <v>0</v>
      </c>
      <c r="N1227" s="2"/>
      <c r="O1227" s="4">
        <f>SUM(O1220:O1226)</f>
        <v>0</v>
      </c>
      <c r="P1227" s="2"/>
      <c r="Q1227" s="4">
        <f>SUM(Q1220:Q1226)</f>
        <v>0</v>
      </c>
      <c r="R1227" s="39"/>
      <c r="U1227" s="39"/>
    </row>
    <row r="1228" spans="1:21" ht="11.85" customHeight="1" x14ac:dyDescent="0.2">
      <c r="D1228" s="2"/>
      <c r="F1228" s="2"/>
      <c r="H1228" s="2"/>
      <c r="J1228" s="2"/>
      <c r="L1228" s="2"/>
      <c r="N1228" s="2"/>
      <c r="P1228" s="2"/>
    </row>
    <row r="1229" spans="1:21" ht="11.85" customHeight="1" x14ac:dyDescent="0.2">
      <c r="A1229" s="11" t="s">
        <v>279</v>
      </c>
      <c r="D1229" s="2"/>
      <c r="F1229" s="2"/>
      <c r="H1229" s="2"/>
      <c r="J1229" s="2"/>
      <c r="L1229" s="2"/>
      <c r="N1229" s="2"/>
      <c r="P1229" s="2"/>
    </row>
    <row r="1230" spans="1:21" ht="11.85" customHeight="1" x14ac:dyDescent="0.2">
      <c r="A1230" s="3" t="s">
        <v>635</v>
      </c>
      <c r="C1230" s="2">
        <v>0</v>
      </c>
      <c r="D1230" s="2"/>
      <c r="E1230" s="2">
        <v>0</v>
      </c>
      <c r="F1230" s="2"/>
      <c r="G1230" s="2">
        <v>0</v>
      </c>
      <c r="H1230" s="2"/>
      <c r="I1230" s="2">
        <v>0</v>
      </c>
      <c r="J1230" s="2"/>
      <c r="K1230" s="4">
        <v>0</v>
      </c>
      <c r="L1230" s="2"/>
      <c r="M1230" s="4">
        <v>0</v>
      </c>
      <c r="N1230" s="2"/>
      <c r="O1230" s="4">
        <v>0</v>
      </c>
      <c r="P1230" s="2"/>
      <c r="Q1230" s="4">
        <f t="shared" ref="Q1230:Q1239" si="42">M1230+O1230</f>
        <v>0</v>
      </c>
      <c r="T1230" s="36"/>
    </row>
    <row r="1231" spans="1:21" ht="11.85" customHeight="1" x14ac:dyDescent="0.2">
      <c r="A1231" s="3" t="s">
        <v>636</v>
      </c>
      <c r="C1231" s="2">
        <v>623.36</v>
      </c>
      <c r="D1231" s="2"/>
      <c r="E1231" s="2">
        <v>652.14</v>
      </c>
      <c r="F1231" s="2"/>
      <c r="G1231" s="2">
        <v>651.20000000000005</v>
      </c>
      <c r="H1231" s="2"/>
      <c r="I1231" s="2">
        <v>700</v>
      </c>
      <c r="J1231" s="2"/>
      <c r="K1231" s="4">
        <v>700</v>
      </c>
      <c r="L1231" s="2"/>
      <c r="M1231" s="4">
        <v>700</v>
      </c>
      <c r="N1231" s="2"/>
      <c r="O1231" s="4">
        <v>0</v>
      </c>
      <c r="P1231" s="2"/>
      <c r="Q1231" s="4">
        <f t="shared" si="42"/>
        <v>700</v>
      </c>
      <c r="T1231" s="36"/>
    </row>
    <row r="1232" spans="1:21" ht="11.85" customHeight="1" x14ac:dyDescent="0.2">
      <c r="A1232" s="3" t="s">
        <v>637</v>
      </c>
      <c r="C1232" s="2">
        <v>0</v>
      </c>
      <c r="D1232" s="2"/>
      <c r="E1232" s="2">
        <v>0</v>
      </c>
      <c r="F1232" s="2"/>
      <c r="G1232" s="2">
        <v>0</v>
      </c>
      <c r="H1232" s="2"/>
      <c r="I1232" s="2">
        <v>0</v>
      </c>
      <c r="J1232" s="2"/>
      <c r="K1232" s="4">
        <v>0</v>
      </c>
      <c r="L1232" s="2"/>
      <c r="M1232" s="4">
        <v>0</v>
      </c>
      <c r="N1232" s="2"/>
      <c r="O1232" s="4">
        <v>0</v>
      </c>
      <c r="P1232" s="2"/>
      <c r="Q1232" s="4">
        <f t="shared" si="42"/>
        <v>0</v>
      </c>
      <c r="T1232" s="36"/>
    </row>
    <row r="1233" spans="1:20" ht="11.85" customHeight="1" x14ac:dyDescent="0.2">
      <c r="A1233" s="3" t="s">
        <v>638</v>
      </c>
      <c r="C1233" s="2">
        <v>0</v>
      </c>
      <c r="D1233" s="2"/>
      <c r="E1233" s="2">
        <v>0</v>
      </c>
      <c r="F1233" s="2"/>
      <c r="G1233" s="2">
        <v>0</v>
      </c>
      <c r="H1233" s="2"/>
      <c r="I1233" s="2">
        <v>0</v>
      </c>
      <c r="J1233" s="2"/>
      <c r="K1233" s="4">
        <v>0</v>
      </c>
      <c r="L1233" s="2"/>
      <c r="M1233" s="4">
        <v>0</v>
      </c>
      <c r="N1233" s="2"/>
      <c r="O1233" s="4">
        <v>0</v>
      </c>
      <c r="P1233" s="2"/>
      <c r="Q1233" s="4">
        <f t="shared" si="42"/>
        <v>0</v>
      </c>
      <c r="T1233" s="36"/>
    </row>
    <row r="1234" spans="1:20" ht="11.85" customHeight="1" x14ac:dyDescent="0.2">
      <c r="A1234" s="3" t="s">
        <v>639</v>
      </c>
      <c r="C1234" s="2">
        <v>0</v>
      </c>
      <c r="D1234" s="2"/>
      <c r="E1234" s="2">
        <v>0</v>
      </c>
      <c r="F1234" s="2"/>
      <c r="G1234" s="2">
        <v>0</v>
      </c>
      <c r="H1234" s="2"/>
      <c r="I1234" s="2">
        <v>0</v>
      </c>
      <c r="J1234" s="2"/>
      <c r="K1234" s="4">
        <v>0</v>
      </c>
      <c r="L1234" s="2"/>
      <c r="M1234" s="4">
        <v>0</v>
      </c>
      <c r="N1234" s="2"/>
      <c r="O1234" s="4">
        <v>0</v>
      </c>
      <c r="P1234" s="2"/>
      <c r="Q1234" s="4">
        <f t="shared" si="42"/>
        <v>0</v>
      </c>
      <c r="T1234" s="36"/>
    </row>
    <row r="1235" spans="1:20" ht="11.85" customHeight="1" x14ac:dyDescent="0.2">
      <c r="A1235" s="3" t="s">
        <v>640</v>
      </c>
      <c r="C1235" s="2">
        <v>0</v>
      </c>
      <c r="D1235" s="2"/>
      <c r="E1235" s="2">
        <v>0</v>
      </c>
      <c r="F1235" s="2"/>
      <c r="G1235" s="2">
        <v>0</v>
      </c>
      <c r="H1235" s="2"/>
      <c r="I1235" s="2">
        <v>0</v>
      </c>
      <c r="J1235" s="2"/>
      <c r="K1235" s="4">
        <v>0</v>
      </c>
      <c r="L1235" s="2"/>
      <c r="M1235" s="4">
        <v>0</v>
      </c>
      <c r="N1235" s="2"/>
      <c r="O1235" s="4">
        <v>0</v>
      </c>
      <c r="P1235" s="2"/>
      <c r="Q1235" s="4">
        <f t="shared" si="42"/>
        <v>0</v>
      </c>
      <c r="T1235" s="36"/>
    </row>
    <row r="1236" spans="1:20" ht="11.85" customHeight="1" x14ac:dyDescent="0.2">
      <c r="A1236" s="3" t="s">
        <v>641</v>
      </c>
      <c r="C1236" s="2">
        <v>0</v>
      </c>
      <c r="D1236" s="2"/>
      <c r="E1236" s="2">
        <v>0</v>
      </c>
      <c r="F1236" s="2"/>
      <c r="G1236" s="2">
        <v>0</v>
      </c>
      <c r="H1236" s="2"/>
      <c r="I1236" s="2">
        <v>0</v>
      </c>
      <c r="J1236" s="2"/>
      <c r="K1236" s="4">
        <v>0</v>
      </c>
      <c r="L1236" s="2"/>
      <c r="M1236" s="4">
        <v>0</v>
      </c>
      <c r="N1236" s="2"/>
      <c r="O1236" s="4">
        <v>0</v>
      </c>
      <c r="P1236" s="2"/>
      <c r="Q1236" s="4">
        <f t="shared" si="42"/>
        <v>0</v>
      </c>
      <c r="T1236" s="36"/>
    </row>
    <row r="1237" spans="1:20" ht="11.85" customHeight="1" x14ac:dyDescent="0.2">
      <c r="A1237" s="3" t="s">
        <v>642</v>
      </c>
      <c r="C1237" s="2">
        <v>0</v>
      </c>
      <c r="D1237" s="2"/>
      <c r="E1237" s="2">
        <v>0</v>
      </c>
      <c r="F1237" s="2"/>
      <c r="G1237" s="2">
        <v>0</v>
      </c>
      <c r="H1237" s="2"/>
      <c r="I1237" s="2">
        <v>500</v>
      </c>
      <c r="J1237" s="2"/>
      <c r="K1237" s="4">
        <v>500</v>
      </c>
      <c r="L1237" s="2"/>
      <c r="M1237" s="4">
        <v>500</v>
      </c>
      <c r="N1237" s="2"/>
      <c r="O1237" s="4">
        <v>0</v>
      </c>
      <c r="P1237" s="2"/>
      <c r="Q1237" s="4">
        <f t="shared" si="42"/>
        <v>500</v>
      </c>
      <c r="T1237" s="36"/>
    </row>
    <row r="1238" spans="1:20" ht="11.85" customHeight="1" x14ac:dyDescent="0.2">
      <c r="A1238" s="3" t="s">
        <v>643</v>
      </c>
      <c r="C1238" s="2">
        <v>1379.57</v>
      </c>
      <c r="D1238" s="2"/>
      <c r="E1238" s="2">
        <v>1372.16</v>
      </c>
      <c r="F1238" s="2"/>
      <c r="G1238" s="2">
        <v>108</v>
      </c>
      <c r="H1238" s="2"/>
      <c r="I1238" s="2">
        <v>0</v>
      </c>
      <c r="J1238" s="2"/>
      <c r="K1238" s="4">
        <v>0</v>
      </c>
      <c r="L1238" s="2"/>
      <c r="M1238" s="4">
        <v>0</v>
      </c>
      <c r="N1238" s="2"/>
      <c r="O1238" s="4">
        <v>0</v>
      </c>
      <c r="P1238" s="2"/>
      <c r="Q1238" s="4">
        <f t="shared" si="42"/>
        <v>0</v>
      </c>
      <c r="T1238" s="36"/>
    </row>
    <row r="1239" spans="1:20" ht="11.85" customHeight="1" x14ac:dyDescent="0.2">
      <c r="A1239" s="3" t="s">
        <v>644</v>
      </c>
      <c r="C1239" s="12">
        <v>1000</v>
      </c>
      <c r="D1239" s="2"/>
      <c r="E1239" s="12">
        <v>0</v>
      </c>
      <c r="F1239" s="2"/>
      <c r="G1239" s="12">
        <v>36</v>
      </c>
      <c r="H1239" s="2"/>
      <c r="I1239" s="12">
        <v>1000</v>
      </c>
      <c r="J1239" s="2"/>
      <c r="K1239" s="13">
        <v>1000</v>
      </c>
      <c r="L1239" s="2"/>
      <c r="M1239" s="13">
        <v>1000</v>
      </c>
      <c r="N1239" s="2"/>
      <c r="O1239" s="13">
        <v>0</v>
      </c>
      <c r="P1239" s="2"/>
      <c r="Q1239" s="13">
        <f t="shared" si="42"/>
        <v>1000</v>
      </c>
      <c r="T1239" s="36"/>
    </row>
    <row r="1240" spans="1:20" ht="11.85" customHeight="1" x14ac:dyDescent="0.2">
      <c r="A1240" s="3" t="s">
        <v>297</v>
      </c>
      <c r="C1240" s="2">
        <f>SUM(C1230:C1239)</f>
        <v>3002.93</v>
      </c>
      <c r="D1240" s="2"/>
      <c r="E1240" s="2">
        <f>SUM(E1230:E1239)</f>
        <v>2024.3000000000002</v>
      </c>
      <c r="F1240" s="2"/>
      <c r="G1240" s="2">
        <f>SUM(G1230:G1239)</f>
        <v>795.2</v>
      </c>
      <c r="H1240" s="2"/>
      <c r="I1240" s="2">
        <f>SUM(I1230:I1239)</f>
        <v>2200</v>
      </c>
      <c r="J1240" s="2"/>
      <c r="K1240" s="4">
        <f>SUM(K1230:K1239)</f>
        <v>2200</v>
      </c>
      <c r="L1240" s="2"/>
      <c r="M1240" s="4">
        <f>SUM(M1230:M1239)</f>
        <v>2200</v>
      </c>
      <c r="N1240" s="2"/>
      <c r="O1240" s="4">
        <f>SUM(O1230:O1239)</f>
        <v>0</v>
      </c>
      <c r="P1240" s="2"/>
      <c r="Q1240" s="4">
        <f>SUM(Q1230:Q1239)</f>
        <v>2200</v>
      </c>
      <c r="T1240" s="38"/>
    </row>
    <row r="1241" spans="1:20" ht="11.85" customHeight="1" x14ac:dyDescent="0.2"/>
    <row r="1242" spans="1:20" ht="11.85" customHeight="1" x14ac:dyDescent="0.2">
      <c r="A1242" s="11" t="s">
        <v>298</v>
      </c>
    </row>
    <row r="1243" spans="1:20" ht="11.85" customHeight="1" x14ac:dyDescent="0.2">
      <c r="A1243" s="3" t="s">
        <v>645</v>
      </c>
      <c r="B1243" s="2"/>
      <c r="C1243" s="2">
        <v>0</v>
      </c>
      <c r="D1243" s="2"/>
      <c r="E1243" s="2">
        <v>0</v>
      </c>
      <c r="F1243" s="2"/>
      <c r="G1243" s="2">
        <v>0</v>
      </c>
      <c r="H1243" s="2"/>
      <c r="I1243" s="2">
        <v>600</v>
      </c>
      <c r="J1243" s="2"/>
      <c r="K1243" s="4">
        <v>600</v>
      </c>
      <c r="L1243" s="2"/>
      <c r="M1243" s="4">
        <v>600</v>
      </c>
      <c r="N1243" s="2"/>
      <c r="O1243" s="4">
        <v>0</v>
      </c>
      <c r="P1243" s="2"/>
      <c r="Q1243" s="4">
        <f t="shared" ref="Q1243:Q1255" si="43">M1243+O1243</f>
        <v>600</v>
      </c>
      <c r="T1243" s="36"/>
    </row>
    <row r="1244" spans="1:20" ht="11.85" customHeight="1" x14ac:dyDescent="0.2">
      <c r="A1244" s="3" t="s">
        <v>646</v>
      </c>
      <c r="B1244" s="2"/>
      <c r="C1244" s="2">
        <v>0</v>
      </c>
      <c r="D1244" s="2"/>
      <c r="E1244" s="2">
        <v>0</v>
      </c>
      <c r="F1244" s="2"/>
      <c r="G1244" s="2">
        <v>0</v>
      </c>
      <c r="H1244" s="2"/>
      <c r="I1244" s="2">
        <v>2000</v>
      </c>
      <c r="J1244" s="2"/>
      <c r="K1244" s="4">
        <v>2000</v>
      </c>
      <c r="L1244" s="2"/>
      <c r="M1244" s="4">
        <v>2000</v>
      </c>
      <c r="N1244" s="2"/>
      <c r="O1244" s="4">
        <v>0</v>
      </c>
      <c r="P1244" s="2"/>
      <c r="Q1244" s="4">
        <f t="shared" si="43"/>
        <v>2000</v>
      </c>
      <c r="T1244" s="36"/>
    </row>
    <row r="1245" spans="1:20" ht="11.85" customHeight="1" x14ac:dyDescent="0.2">
      <c r="A1245" s="3" t="s">
        <v>647</v>
      </c>
      <c r="B1245" s="2"/>
      <c r="C1245" s="2">
        <v>3827.04</v>
      </c>
      <c r="D1245" s="2"/>
      <c r="E1245" s="2">
        <v>2077.31</v>
      </c>
      <c r="F1245" s="2"/>
      <c r="G1245" s="2">
        <v>0</v>
      </c>
      <c r="H1245" s="2"/>
      <c r="I1245" s="2">
        <v>2000</v>
      </c>
      <c r="J1245" s="2"/>
      <c r="K1245" s="4">
        <v>2000</v>
      </c>
      <c r="L1245" s="2"/>
      <c r="M1245" s="4">
        <v>2000</v>
      </c>
      <c r="N1245" s="2"/>
      <c r="O1245" s="4">
        <v>0</v>
      </c>
      <c r="P1245" s="2"/>
      <c r="Q1245" s="4">
        <f t="shared" si="43"/>
        <v>2000</v>
      </c>
      <c r="T1245" s="36"/>
    </row>
    <row r="1246" spans="1:20" ht="11.85" customHeight="1" x14ac:dyDescent="0.2">
      <c r="A1246" s="3" t="s">
        <v>648</v>
      </c>
      <c r="B1246" s="2"/>
      <c r="C1246" s="2">
        <v>0</v>
      </c>
      <c r="D1246" s="2"/>
      <c r="E1246" s="2">
        <v>0</v>
      </c>
      <c r="F1246" s="2"/>
      <c r="G1246" s="2">
        <v>0</v>
      </c>
      <c r="H1246" s="2"/>
      <c r="I1246" s="2">
        <v>0</v>
      </c>
      <c r="J1246" s="2"/>
      <c r="K1246" s="4">
        <v>0</v>
      </c>
      <c r="L1246" s="2"/>
      <c r="M1246" s="4">
        <v>0</v>
      </c>
      <c r="N1246" s="2"/>
      <c r="O1246" s="4">
        <v>0</v>
      </c>
      <c r="P1246" s="2"/>
      <c r="Q1246" s="4">
        <f t="shared" si="43"/>
        <v>0</v>
      </c>
      <c r="T1246" s="36"/>
    </row>
    <row r="1247" spans="1:20" ht="11.85" customHeight="1" x14ac:dyDescent="0.2">
      <c r="A1247" s="3" t="s">
        <v>649</v>
      </c>
      <c r="B1247" s="2"/>
      <c r="C1247" s="2">
        <v>0</v>
      </c>
      <c r="D1247" s="2"/>
      <c r="E1247" s="2">
        <v>0</v>
      </c>
      <c r="F1247" s="2"/>
      <c r="G1247" s="2">
        <v>0</v>
      </c>
      <c r="H1247" s="2"/>
      <c r="I1247" s="2">
        <v>500</v>
      </c>
      <c r="J1247" s="2"/>
      <c r="K1247" s="4">
        <v>500</v>
      </c>
      <c r="L1247" s="2"/>
      <c r="M1247" s="4">
        <v>500</v>
      </c>
      <c r="N1247" s="2"/>
      <c r="O1247" s="4">
        <v>0</v>
      </c>
      <c r="P1247" s="2"/>
      <c r="Q1247" s="4">
        <f t="shared" si="43"/>
        <v>500</v>
      </c>
      <c r="T1247" s="36"/>
    </row>
    <row r="1248" spans="1:20" ht="11.85" customHeight="1" x14ac:dyDescent="0.2">
      <c r="A1248" s="3" t="s">
        <v>650</v>
      </c>
      <c r="B1248" s="2"/>
      <c r="C1248" s="2">
        <v>139.94999999999999</v>
      </c>
      <c r="D1248" s="2"/>
      <c r="E1248" s="2">
        <v>0</v>
      </c>
      <c r="F1248" s="2"/>
      <c r="G1248" s="2">
        <v>528.99</v>
      </c>
      <c r="H1248" s="2"/>
      <c r="I1248" s="2">
        <v>1000</v>
      </c>
      <c r="J1248" s="2"/>
      <c r="K1248" s="4">
        <v>1000</v>
      </c>
      <c r="L1248" s="2"/>
      <c r="M1248" s="4">
        <v>1000</v>
      </c>
      <c r="N1248" s="2"/>
      <c r="O1248" s="4">
        <v>0</v>
      </c>
      <c r="P1248" s="2"/>
      <c r="Q1248" s="4">
        <f t="shared" si="43"/>
        <v>1000</v>
      </c>
      <c r="T1248" s="36"/>
    </row>
    <row r="1249" spans="1:20" ht="11.85" customHeight="1" x14ac:dyDescent="0.2">
      <c r="A1249" s="3" t="s">
        <v>651</v>
      </c>
      <c r="B1249" s="2"/>
      <c r="C1249" s="2">
        <v>0</v>
      </c>
      <c r="D1249" s="2"/>
      <c r="E1249" s="2">
        <v>0</v>
      </c>
      <c r="F1249" s="2"/>
      <c r="G1249" s="2">
        <v>28049.15</v>
      </c>
      <c r="H1249" s="2"/>
      <c r="I1249" s="2">
        <v>0</v>
      </c>
      <c r="J1249" s="2"/>
      <c r="K1249" s="4">
        <v>49560</v>
      </c>
      <c r="L1249" s="2"/>
      <c r="M1249" s="4">
        <v>0</v>
      </c>
      <c r="N1249" s="2"/>
      <c r="O1249" s="4">
        <v>0</v>
      </c>
      <c r="P1249" s="2"/>
      <c r="Q1249" s="4">
        <f t="shared" si="43"/>
        <v>0</v>
      </c>
      <c r="T1249" s="36"/>
    </row>
    <row r="1250" spans="1:20" ht="11.85" customHeight="1" x14ac:dyDescent="0.2">
      <c r="A1250" s="3" t="s">
        <v>652</v>
      </c>
      <c r="B1250" s="2"/>
      <c r="C1250" s="2">
        <v>0</v>
      </c>
      <c r="D1250" s="2"/>
      <c r="E1250" s="2">
        <v>0</v>
      </c>
      <c r="F1250" s="2"/>
      <c r="G1250" s="2">
        <v>2536</v>
      </c>
      <c r="H1250" s="2"/>
      <c r="I1250" s="2">
        <v>3000</v>
      </c>
      <c r="J1250" s="2"/>
      <c r="K1250" s="4">
        <v>3000</v>
      </c>
      <c r="L1250" s="2"/>
      <c r="M1250" s="4">
        <v>10000</v>
      </c>
      <c r="N1250" s="2"/>
      <c r="O1250" s="4">
        <v>0</v>
      </c>
      <c r="P1250" s="2"/>
      <c r="Q1250" s="4">
        <f t="shared" si="43"/>
        <v>10000</v>
      </c>
      <c r="T1250" s="36"/>
    </row>
    <row r="1251" spans="1:20" ht="11.85" customHeight="1" x14ac:dyDescent="0.2">
      <c r="A1251" s="3" t="s">
        <v>653</v>
      </c>
      <c r="B1251" s="2"/>
      <c r="C1251" s="2">
        <v>0</v>
      </c>
      <c r="D1251" s="2"/>
      <c r="E1251" s="2">
        <v>0</v>
      </c>
      <c r="F1251" s="2"/>
      <c r="G1251" s="2">
        <v>0</v>
      </c>
      <c r="H1251" s="2"/>
      <c r="I1251" s="2">
        <v>4000</v>
      </c>
      <c r="J1251" s="2"/>
      <c r="K1251" s="4">
        <v>4000</v>
      </c>
      <c r="L1251" s="2"/>
      <c r="M1251" s="4">
        <v>4000</v>
      </c>
      <c r="N1251" s="2"/>
      <c r="O1251" s="4">
        <v>0</v>
      </c>
      <c r="P1251" s="2"/>
      <c r="Q1251" s="4">
        <f t="shared" si="43"/>
        <v>4000</v>
      </c>
      <c r="T1251" s="36"/>
    </row>
    <row r="1252" spans="1:20" ht="11.85" customHeight="1" x14ac:dyDescent="0.2">
      <c r="A1252" s="3" t="s">
        <v>654</v>
      </c>
      <c r="B1252" s="2"/>
      <c r="C1252" s="2">
        <v>0</v>
      </c>
      <c r="D1252" s="2"/>
      <c r="E1252" s="2">
        <v>0</v>
      </c>
      <c r="F1252" s="2"/>
      <c r="G1252" s="2">
        <v>0</v>
      </c>
      <c r="H1252" s="2"/>
      <c r="I1252" s="2">
        <v>0</v>
      </c>
      <c r="J1252" s="2"/>
      <c r="K1252" s="4">
        <v>0</v>
      </c>
      <c r="L1252" s="2"/>
      <c r="M1252" s="4">
        <v>0</v>
      </c>
      <c r="N1252" s="2"/>
      <c r="O1252" s="4">
        <v>0</v>
      </c>
      <c r="P1252" s="2"/>
      <c r="Q1252" s="4">
        <f t="shared" si="43"/>
        <v>0</v>
      </c>
      <c r="T1252" s="36"/>
    </row>
    <row r="1253" spans="1:20" ht="11.85" customHeight="1" x14ac:dyDescent="0.2">
      <c r="A1253" s="3" t="s">
        <v>655</v>
      </c>
      <c r="B1253" s="2"/>
      <c r="C1253" s="2">
        <v>0</v>
      </c>
      <c r="D1253" s="2"/>
      <c r="E1253" s="2">
        <v>0</v>
      </c>
      <c r="F1253" s="2"/>
      <c r="G1253" s="2">
        <v>0</v>
      </c>
      <c r="H1253" s="2"/>
      <c r="I1253" s="2">
        <v>0</v>
      </c>
      <c r="J1253" s="2"/>
      <c r="K1253" s="4">
        <v>0</v>
      </c>
      <c r="L1253" s="2"/>
      <c r="M1253" s="4">
        <v>0</v>
      </c>
      <c r="N1253" s="2"/>
      <c r="O1253" s="4">
        <v>0</v>
      </c>
      <c r="P1253" s="2"/>
      <c r="Q1253" s="4">
        <f t="shared" si="43"/>
        <v>0</v>
      </c>
      <c r="T1253" s="36"/>
    </row>
    <row r="1254" spans="1:20" ht="11.85" customHeight="1" x14ac:dyDescent="0.2">
      <c r="A1254" s="3" t="s">
        <v>656</v>
      </c>
      <c r="B1254" s="2"/>
      <c r="C1254" s="2">
        <v>0</v>
      </c>
      <c r="D1254" s="2"/>
      <c r="E1254" s="2">
        <v>0</v>
      </c>
      <c r="F1254" s="2"/>
      <c r="G1254" s="2">
        <v>0</v>
      </c>
      <c r="H1254" s="2"/>
      <c r="I1254" s="2">
        <v>0</v>
      </c>
      <c r="J1254" s="2"/>
      <c r="K1254" s="4">
        <v>0</v>
      </c>
      <c r="L1254" s="2"/>
      <c r="M1254" s="4">
        <v>0</v>
      </c>
      <c r="N1254" s="2"/>
      <c r="O1254" s="4">
        <v>0</v>
      </c>
      <c r="P1254" s="2"/>
      <c r="Q1254" s="4">
        <f t="shared" si="43"/>
        <v>0</v>
      </c>
      <c r="T1254" s="36"/>
    </row>
    <row r="1255" spans="1:20" ht="11.85" customHeight="1" x14ac:dyDescent="0.2">
      <c r="A1255" s="3" t="s">
        <v>657</v>
      </c>
      <c r="B1255" s="2"/>
      <c r="C1255" s="12">
        <v>0</v>
      </c>
      <c r="D1255" s="2"/>
      <c r="E1255" s="12">
        <v>0</v>
      </c>
      <c r="F1255" s="2"/>
      <c r="G1255" s="12">
        <v>0</v>
      </c>
      <c r="H1255" s="2"/>
      <c r="I1255" s="12">
        <v>0</v>
      </c>
      <c r="J1255" s="2"/>
      <c r="K1255" s="13">
        <v>0</v>
      </c>
      <c r="L1255" s="2"/>
      <c r="M1255" s="13">
        <v>0</v>
      </c>
      <c r="N1255" s="2"/>
      <c r="O1255" s="13">
        <v>0</v>
      </c>
      <c r="P1255" s="2"/>
      <c r="Q1255" s="13">
        <f t="shared" si="43"/>
        <v>0</v>
      </c>
      <c r="T1255" s="36"/>
    </row>
    <row r="1256" spans="1:20" ht="11.85" customHeight="1" x14ac:dyDescent="0.2">
      <c r="A1256" s="3" t="s">
        <v>320</v>
      </c>
      <c r="B1256" s="2"/>
      <c r="C1256" s="2">
        <f>SUM(C1243:C1255)</f>
        <v>3966.99</v>
      </c>
      <c r="D1256" s="2"/>
      <c r="E1256" s="2">
        <f>SUM(E1243:E1255)</f>
        <v>2077.31</v>
      </c>
      <c r="F1256" s="2"/>
      <c r="G1256" s="2">
        <f>SUM(G1243:G1255)</f>
        <v>31114.140000000003</v>
      </c>
      <c r="H1256" s="2"/>
      <c r="I1256" s="2">
        <f>SUM(I1243:I1255)</f>
        <v>13100</v>
      </c>
      <c r="J1256" s="2"/>
      <c r="K1256" s="4">
        <f>SUM(K1243:K1255)</f>
        <v>62660</v>
      </c>
      <c r="L1256" s="2"/>
      <c r="M1256" s="4">
        <f>SUM(M1243:M1255)</f>
        <v>20100</v>
      </c>
      <c r="N1256" s="2"/>
      <c r="O1256" s="4">
        <f>SUM(O1243:O1255)</f>
        <v>0</v>
      </c>
      <c r="P1256" s="2"/>
      <c r="Q1256" s="4">
        <f>SUM(Q1243:Q1255)</f>
        <v>20100</v>
      </c>
      <c r="T1256" s="38"/>
    </row>
    <row r="1257" spans="1:20" ht="11.45" customHeight="1" x14ac:dyDescent="0.2">
      <c r="B1257" s="2"/>
      <c r="D1257" s="2"/>
      <c r="F1257" s="2"/>
      <c r="H1257" s="2"/>
      <c r="J1257" s="2"/>
      <c r="L1257" s="2"/>
      <c r="N1257" s="2"/>
      <c r="P1257" s="2"/>
    </row>
    <row r="1258" spans="1:20" ht="11.25" customHeight="1" x14ac:dyDescent="0.2">
      <c r="A1258" s="3" t="s">
        <v>658</v>
      </c>
      <c r="B1258" s="2"/>
      <c r="C1258" s="2">
        <v>0</v>
      </c>
      <c r="D1258" s="2"/>
      <c r="E1258" s="2">
        <v>0</v>
      </c>
      <c r="F1258" s="2"/>
      <c r="G1258" s="2">
        <v>0</v>
      </c>
      <c r="H1258" s="2"/>
      <c r="I1258" s="2">
        <v>0</v>
      </c>
      <c r="J1258" s="2"/>
      <c r="K1258" s="4">
        <v>0</v>
      </c>
      <c r="L1258" s="2"/>
      <c r="M1258" s="4">
        <v>0</v>
      </c>
      <c r="N1258" s="2"/>
      <c r="O1258" s="4">
        <v>0</v>
      </c>
      <c r="P1258" s="2"/>
      <c r="Q1258" s="4">
        <f>M1258+O1258</f>
        <v>0</v>
      </c>
      <c r="T1258" s="36"/>
    </row>
    <row r="1259" spans="1:20" ht="11.25" customHeight="1" x14ac:dyDescent="0.2">
      <c r="A1259" s="3" t="s">
        <v>659</v>
      </c>
      <c r="B1259" s="2"/>
      <c r="C1259" s="12">
        <v>0</v>
      </c>
      <c r="D1259" s="2"/>
      <c r="E1259" s="12">
        <v>0</v>
      </c>
      <c r="F1259" s="2"/>
      <c r="G1259" s="12">
        <v>0</v>
      </c>
      <c r="H1259" s="2"/>
      <c r="I1259" s="12">
        <v>0</v>
      </c>
      <c r="J1259" s="2"/>
      <c r="K1259" s="13">
        <v>0</v>
      </c>
      <c r="L1259" s="2"/>
      <c r="M1259" s="13">
        <v>0</v>
      </c>
      <c r="N1259" s="2"/>
      <c r="O1259" s="13">
        <v>0</v>
      </c>
      <c r="P1259" s="2"/>
      <c r="Q1259" s="13">
        <f>M1259+O1259</f>
        <v>0</v>
      </c>
      <c r="T1259" s="36"/>
    </row>
    <row r="1260" spans="1:20" ht="11.85" customHeight="1" x14ac:dyDescent="0.2">
      <c r="A1260" s="3" t="s">
        <v>323</v>
      </c>
      <c r="B1260" s="2"/>
      <c r="C1260" s="2">
        <f>SUM(C1258:C1259)</f>
        <v>0</v>
      </c>
      <c r="D1260" s="2"/>
      <c r="E1260" s="2">
        <f>SUM(E1258:E1259)</f>
        <v>0</v>
      </c>
      <c r="F1260" s="2"/>
      <c r="G1260" s="2">
        <f>SUM(G1258:G1259)</f>
        <v>0</v>
      </c>
      <c r="H1260" s="2"/>
      <c r="I1260" s="2">
        <f>SUM(I1258:I1259)</f>
        <v>0</v>
      </c>
      <c r="J1260" s="2"/>
      <c r="K1260" s="4">
        <f>SUM(K1258:K1259)</f>
        <v>0</v>
      </c>
      <c r="L1260" s="2"/>
      <c r="M1260" s="4">
        <f>SUM(M1258:M1259)</f>
        <v>0</v>
      </c>
      <c r="N1260" s="2"/>
      <c r="O1260" s="4">
        <f>SUM(O1258:O1259)</f>
        <v>0</v>
      </c>
      <c r="P1260" s="2"/>
      <c r="Q1260" s="4">
        <f>SUM(Q1258:Q1259)</f>
        <v>0</v>
      </c>
    </row>
    <row r="1261" spans="1:20" ht="11.85" customHeight="1" x14ac:dyDescent="0.2">
      <c r="B1261" s="2"/>
      <c r="D1261" s="2"/>
      <c r="F1261" s="2"/>
      <c r="H1261" s="2"/>
      <c r="J1261" s="2"/>
      <c r="L1261" s="2"/>
      <c r="N1261" s="2"/>
      <c r="P1261" s="2"/>
    </row>
    <row r="1262" spans="1:20" ht="11.85" customHeight="1" x14ac:dyDescent="0.2">
      <c r="A1262" s="3" t="s">
        <v>660</v>
      </c>
      <c r="B1262" s="2"/>
      <c r="C1262" s="2">
        <f>C1227+C1240+C1256+C1260</f>
        <v>6969.92</v>
      </c>
      <c r="D1262" s="2"/>
      <c r="E1262" s="2">
        <f>E1227+E1240+E1256+E1260</f>
        <v>4101.6100000000006</v>
      </c>
      <c r="F1262" s="2"/>
      <c r="G1262" s="2">
        <f>G1227+G1240+G1256+G1260</f>
        <v>60726.69</v>
      </c>
      <c r="H1262" s="2"/>
      <c r="I1262" s="2">
        <f>I1227+I1240+I1256+I1260</f>
        <v>15300</v>
      </c>
      <c r="J1262" s="2"/>
      <c r="K1262" s="4">
        <f>K1227+K1240+K1256+K1260</f>
        <v>64860</v>
      </c>
      <c r="L1262" s="2"/>
      <c r="M1262" s="4">
        <f>M1227+M1240+M1256+M1260</f>
        <v>22300</v>
      </c>
      <c r="N1262" s="2"/>
      <c r="O1262" s="4">
        <f>O1227+O1240+O1256+O1260</f>
        <v>0</v>
      </c>
      <c r="P1262" s="2"/>
      <c r="Q1262" s="4">
        <f>Q1227+Q1240+Q1256+Q1260</f>
        <v>22300</v>
      </c>
      <c r="R1262" s="48"/>
      <c r="T1262" s="36"/>
    </row>
    <row r="1263" spans="1:20" ht="11.85" customHeight="1" x14ac:dyDescent="0.2">
      <c r="B1263" s="2"/>
      <c r="D1263" s="2"/>
      <c r="F1263" s="2"/>
      <c r="H1263" s="2"/>
      <c r="J1263" s="2"/>
      <c r="L1263" s="2"/>
      <c r="N1263" s="2"/>
      <c r="P1263" s="2"/>
    </row>
    <row r="1264" spans="1:20" ht="11.85" customHeight="1" x14ac:dyDescent="0.2">
      <c r="B1264" s="2"/>
      <c r="D1264" s="2"/>
      <c r="F1264" s="2"/>
      <c r="H1264" s="2"/>
      <c r="J1264" s="2"/>
      <c r="L1264" s="2"/>
      <c r="N1264" s="2"/>
      <c r="P1264" s="2"/>
    </row>
    <row r="1265" spans="1:16" ht="11.85" customHeight="1" x14ac:dyDescent="0.2">
      <c r="B1265" s="2"/>
      <c r="D1265" s="2"/>
      <c r="F1265" s="2"/>
      <c r="H1265" s="2"/>
      <c r="J1265" s="2"/>
      <c r="L1265" s="2"/>
      <c r="N1265" s="2"/>
      <c r="P1265" s="2"/>
    </row>
    <row r="1266" spans="1:16" ht="11.85" customHeight="1" x14ac:dyDescent="0.2">
      <c r="B1266" s="2"/>
      <c r="D1266" s="2"/>
      <c r="F1266" s="2"/>
      <c r="H1266" s="2"/>
      <c r="J1266" s="2"/>
      <c r="L1266" s="2"/>
      <c r="N1266" s="2"/>
      <c r="P1266" s="2"/>
    </row>
    <row r="1267" spans="1:16" ht="11.85" customHeight="1" x14ac:dyDescent="0.2">
      <c r="B1267" s="2"/>
      <c r="D1267" s="2"/>
      <c r="F1267" s="2"/>
      <c r="H1267" s="2"/>
      <c r="J1267" s="2"/>
      <c r="L1267" s="2"/>
      <c r="N1267" s="2"/>
      <c r="P1267" s="2"/>
    </row>
    <row r="1268" spans="1:16" ht="11.85" customHeight="1" x14ac:dyDescent="0.2">
      <c r="B1268" s="2"/>
      <c r="D1268" s="2"/>
      <c r="F1268" s="2"/>
      <c r="H1268" s="2"/>
      <c r="J1268" s="2"/>
      <c r="L1268" s="2"/>
      <c r="N1268" s="2"/>
      <c r="P1268" s="2"/>
    </row>
    <row r="1269" spans="1:16" ht="11.85" customHeight="1" x14ac:dyDescent="0.2">
      <c r="B1269" s="2"/>
      <c r="D1269" s="2"/>
      <c r="F1269" s="2"/>
      <c r="H1269" s="2"/>
      <c r="J1269" s="2"/>
      <c r="L1269" s="2"/>
      <c r="N1269" s="2"/>
      <c r="P1269" s="2"/>
    </row>
    <row r="1270" spans="1:16" ht="11.85" customHeight="1" x14ac:dyDescent="0.2">
      <c r="B1270" s="2"/>
      <c r="D1270" s="2"/>
      <c r="F1270" s="2"/>
      <c r="H1270" s="2"/>
      <c r="J1270" s="2"/>
      <c r="L1270" s="2"/>
      <c r="N1270" s="2"/>
      <c r="P1270" s="2"/>
    </row>
    <row r="1271" spans="1:16" ht="11.85" customHeight="1" x14ac:dyDescent="0.2">
      <c r="B1271" s="2"/>
      <c r="D1271" s="2"/>
      <c r="F1271" s="2"/>
      <c r="H1271" s="2"/>
      <c r="J1271" s="2"/>
      <c r="L1271" s="2"/>
      <c r="N1271" s="2"/>
      <c r="P1271" s="2"/>
    </row>
    <row r="1272" spans="1:16" ht="11.85" customHeight="1" x14ac:dyDescent="0.2">
      <c r="B1272" s="2"/>
      <c r="D1272" s="2"/>
      <c r="F1272" s="2"/>
      <c r="H1272" s="2"/>
      <c r="J1272" s="2"/>
      <c r="L1272" s="2"/>
      <c r="N1272" s="2"/>
      <c r="P1272" s="2"/>
    </row>
    <row r="1273" spans="1:16" ht="11.85" customHeight="1" x14ac:dyDescent="0.2">
      <c r="B1273" s="2"/>
      <c r="D1273" s="2"/>
      <c r="F1273" s="2"/>
      <c r="H1273" s="2"/>
      <c r="J1273" s="2"/>
      <c r="L1273" s="2"/>
      <c r="N1273" s="2"/>
      <c r="P1273" s="2"/>
    </row>
    <row r="1274" spans="1:16" ht="11.85" customHeight="1" x14ac:dyDescent="0.2">
      <c r="B1274" s="2"/>
      <c r="D1274" s="2"/>
      <c r="F1274" s="2"/>
      <c r="H1274" s="2"/>
      <c r="J1274" s="2"/>
      <c r="L1274" s="2"/>
      <c r="N1274" s="2"/>
      <c r="P1274" s="2"/>
    </row>
    <row r="1275" spans="1:16" ht="11.85" customHeight="1" x14ac:dyDescent="0.2">
      <c r="B1275" s="2"/>
      <c r="D1275" s="2"/>
      <c r="F1275" s="2"/>
      <c r="H1275" s="2"/>
      <c r="J1275" s="2"/>
      <c r="L1275" s="2"/>
      <c r="N1275" s="2"/>
      <c r="P1275" s="2"/>
    </row>
    <row r="1276" spans="1:16" ht="11.85" customHeight="1" x14ac:dyDescent="0.2">
      <c r="A1276" s="1"/>
      <c r="B1276" s="1"/>
      <c r="E1276" s="2" t="str">
        <f>$E$24</f>
        <v>CITY OF BRADY</v>
      </c>
    </row>
    <row r="1277" spans="1:16" ht="11.85" customHeight="1" x14ac:dyDescent="0.2">
      <c r="E1277" s="2" t="str">
        <f>$E$25</f>
        <v>BUDGET REPORT</v>
      </c>
    </row>
    <row r="1278" spans="1:16" ht="11.85" customHeight="1" x14ac:dyDescent="0.2">
      <c r="E1278" s="2" t="str">
        <f>$E$26</f>
        <v>FISCAL YEAR 2021 - 2022</v>
      </c>
    </row>
    <row r="1279" spans="1:16" ht="11.85" customHeight="1" x14ac:dyDescent="0.2">
      <c r="A1279" s="3" t="s">
        <v>3</v>
      </c>
    </row>
    <row r="1280" spans="1:16" ht="11.85" customHeight="1" x14ac:dyDescent="0.2">
      <c r="A1280" s="3" t="s">
        <v>661</v>
      </c>
    </row>
    <row r="1281" spans="1:21" ht="11.85" customHeight="1" x14ac:dyDescent="0.2">
      <c r="A1281" s="21" t="s">
        <v>662</v>
      </c>
      <c r="I1281" s="61" t="str">
        <f>$I$29</f>
        <v>(----- 2020-2021 ------)</v>
      </c>
      <c r="J1281" s="61"/>
      <c r="K1281" s="61"/>
      <c r="L1281" s="5"/>
      <c r="M1281" s="61" t="str">
        <f>$M$29</f>
        <v>2021-2022</v>
      </c>
      <c r="N1281" s="61"/>
      <c r="O1281" s="61"/>
      <c r="P1281" s="61"/>
      <c r="Q1281" s="61"/>
    </row>
    <row r="1282" spans="1:21" ht="11.85" customHeight="1" x14ac:dyDescent="0.2">
      <c r="C1282" s="6" t="str">
        <f>$C$30</f>
        <v>2017-2018</v>
      </c>
      <c r="D1282" s="5"/>
      <c r="E1282" s="6" t="str">
        <f>$E$30</f>
        <v>2018-2019</v>
      </c>
      <c r="F1282" s="5"/>
      <c r="G1282" s="6" t="str">
        <f>$G$30</f>
        <v>2019-2020</v>
      </c>
      <c r="H1282" s="5"/>
      <c r="I1282" s="6" t="s">
        <v>9</v>
      </c>
      <c r="J1282" s="5"/>
      <c r="K1282" s="7" t="str">
        <f>+$K$30</f>
        <v>PROJECTED</v>
      </c>
      <c r="L1282" s="5"/>
      <c r="M1282" s="7" t="str">
        <f>$M$30</f>
        <v>2021-2022</v>
      </c>
      <c r="N1282" s="5"/>
      <c r="O1282" s="7" t="str">
        <f>$O$30</f>
        <v>2021-2022</v>
      </c>
      <c r="P1282" s="5"/>
      <c r="Q1282" s="7" t="str">
        <f>$Q$30</f>
        <v xml:space="preserve">APPROVED </v>
      </c>
    </row>
    <row r="1283" spans="1:21" ht="11.85" customHeight="1" x14ac:dyDescent="0.2">
      <c r="A1283" s="8" t="s">
        <v>266</v>
      </c>
      <c r="C1283" s="9" t="s">
        <v>12</v>
      </c>
      <c r="D1283" s="5"/>
      <c r="E1283" s="9" t="s">
        <v>12</v>
      </c>
      <c r="F1283" s="5"/>
      <c r="G1283" s="9" t="s">
        <v>12</v>
      </c>
      <c r="H1283" s="5"/>
      <c r="I1283" s="9" t="s">
        <v>13</v>
      </c>
      <c r="J1283" s="5"/>
      <c r="K1283" s="10" t="s">
        <v>13</v>
      </c>
      <c r="L1283" s="5"/>
      <c r="M1283" s="10" t="str">
        <f>$M$31</f>
        <v>BASE</v>
      </c>
      <c r="N1283" s="5"/>
      <c r="O1283" s="10" t="str">
        <f>$O$31</f>
        <v>SUPPLEMENTAL</v>
      </c>
      <c r="P1283" s="5"/>
      <c r="Q1283" s="10" t="str">
        <f>$Q$31</f>
        <v>BUDGET</v>
      </c>
    </row>
    <row r="1284" spans="1:21" ht="11.85" customHeight="1" x14ac:dyDescent="0.2"/>
    <row r="1285" spans="1:21" ht="11.85" customHeight="1" x14ac:dyDescent="0.2">
      <c r="A1285" s="11" t="s">
        <v>267</v>
      </c>
    </row>
    <row r="1286" spans="1:21" ht="11.85" customHeight="1" x14ac:dyDescent="0.2">
      <c r="A1286" s="3" t="s">
        <v>663</v>
      </c>
      <c r="C1286" s="2">
        <v>158155.67000000001</v>
      </c>
      <c r="D1286" s="2"/>
      <c r="E1286" s="2">
        <v>135215.04000000001</v>
      </c>
      <c r="F1286" s="2"/>
      <c r="G1286" s="2">
        <v>98599.91</v>
      </c>
      <c r="H1286" s="2"/>
      <c r="I1286" s="2">
        <v>0</v>
      </c>
      <c r="J1286" s="2"/>
      <c r="K1286" s="4">
        <v>0</v>
      </c>
      <c r="L1286" s="2"/>
      <c r="M1286" s="4">
        <v>0</v>
      </c>
      <c r="N1286" s="2"/>
      <c r="O1286" s="4">
        <v>0</v>
      </c>
      <c r="P1286" s="2"/>
      <c r="Q1286" s="4">
        <f t="shared" ref="Q1286:Q1294" si="44">M1286+O1286</f>
        <v>0</v>
      </c>
      <c r="T1286" s="36"/>
    </row>
    <row r="1287" spans="1:21" ht="11.85" customHeight="1" x14ac:dyDescent="0.2">
      <c r="A1287" s="3" t="s">
        <v>664</v>
      </c>
      <c r="C1287" s="2">
        <v>14153.22</v>
      </c>
      <c r="D1287" s="2"/>
      <c r="E1287" s="2">
        <v>9576.4699999999993</v>
      </c>
      <c r="F1287" s="2"/>
      <c r="G1287" s="2">
        <v>4080.32</v>
      </c>
      <c r="H1287" s="2"/>
      <c r="I1287" s="2">
        <v>0</v>
      </c>
      <c r="J1287" s="2"/>
      <c r="K1287" s="4">
        <v>0</v>
      </c>
      <c r="L1287" s="2"/>
      <c r="M1287" s="4">
        <v>0</v>
      </c>
      <c r="N1287" s="2"/>
      <c r="O1287" s="4">
        <v>0</v>
      </c>
      <c r="P1287" s="2"/>
      <c r="Q1287" s="4">
        <f t="shared" si="44"/>
        <v>0</v>
      </c>
      <c r="T1287" s="36"/>
    </row>
    <row r="1288" spans="1:21" ht="11.85" customHeight="1" x14ac:dyDescent="0.2">
      <c r="A1288" s="3" t="s">
        <v>665</v>
      </c>
      <c r="C1288" s="2">
        <v>4037.5</v>
      </c>
      <c r="D1288" s="2"/>
      <c r="E1288" s="2">
        <v>2725</v>
      </c>
      <c r="F1288" s="2"/>
      <c r="G1288" s="2">
        <v>350</v>
      </c>
      <c r="H1288" s="2"/>
      <c r="I1288" s="2">
        <v>0</v>
      </c>
      <c r="J1288" s="2"/>
      <c r="K1288" s="4">
        <v>0</v>
      </c>
      <c r="L1288" s="2"/>
      <c r="M1288" s="4">
        <v>0</v>
      </c>
      <c r="N1288" s="2"/>
      <c r="O1288" s="4">
        <v>0</v>
      </c>
      <c r="P1288" s="2"/>
      <c r="Q1288" s="4">
        <f t="shared" si="44"/>
        <v>0</v>
      </c>
      <c r="T1288" s="36"/>
    </row>
    <row r="1289" spans="1:21" ht="11.85" hidden="1" customHeight="1" x14ac:dyDescent="0.2">
      <c r="A1289" s="3" t="s">
        <v>666</v>
      </c>
      <c r="C1289" s="2">
        <v>0</v>
      </c>
      <c r="D1289" s="2"/>
      <c r="E1289" s="2">
        <v>0</v>
      </c>
      <c r="F1289" s="2"/>
      <c r="G1289" s="2">
        <v>0</v>
      </c>
      <c r="H1289" s="2"/>
      <c r="I1289" s="2">
        <v>0</v>
      </c>
      <c r="J1289" s="2"/>
      <c r="K1289" s="4">
        <v>0</v>
      </c>
      <c r="L1289" s="2"/>
      <c r="M1289" s="4">
        <v>0</v>
      </c>
      <c r="N1289" s="2"/>
      <c r="O1289" s="4">
        <v>0</v>
      </c>
      <c r="P1289" s="2"/>
      <c r="Q1289" s="4">
        <f>M1289+O1289</f>
        <v>0</v>
      </c>
      <c r="T1289" s="36"/>
    </row>
    <row r="1290" spans="1:21" ht="11.85" customHeight="1" x14ac:dyDescent="0.2">
      <c r="A1290" s="3" t="s">
        <v>667</v>
      </c>
      <c r="C1290" s="2">
        <v>60171.17</v>
      </c>
      <c r="D1290" s="2"/>
      <c r="E1290" s="2">
        <v>45722.45</v>
      </c>
      <c r="F1290" s="2"/>
      <c r="G1290" s="2">
        <v>34359.910000000003</v>
      </c>
      <c r="H1290" s="2"/>
      <c r="I1290" s="2">
        <v>0</v>
      </c>
      <c r="J1290" s="2"/>
      <c r="K1290" s="4">
        <v>0</v>
      </c>
      <c r="L1290" s="2"/>
      <c r="M1290" s="4">
        <v>0</v>
      </c>
      <c r="N1290" s="2"/>
      <c r="O1290" s="4">
        <v>0</v>
      </c>
      <c r="P1290" s="2"/>
      <c r="Q1290" s="4">
        <f t="shared" si="44"/>
        <v>0</v>
      </c>
      <c r="T1290" s="36"/>
    </row>
    <row r="1291" spans="1:21" ht="11.85" customHeight="1" x14ac:dyDescent="0.2">
      <c r="A1291" s="3" t="s">
        <v>668</v>
      </c>
      <c r="C1291" s="2">
        <v>19001.189999999999</v>
      </c>
      <c r="D1291" s="2"/>
      <c r="E1291" s="2">
        <v>15601.85</v>
      </c>
      <c r="F1291" s="2"/>
      <c r="G1291" s="2">
        <v>10558.02</v>
      </c>
      <c r="H1291" s="2"/>
      <c r="I1291" s="2">
        <v>0</v>
      </c>
      <c r="J1291" s="2"/>
      <c r="K1291" s="4">
        <v>0</v>
      </c>
      <c r="L1291" s="2"/>
      <c r="M1291" s="4">
        <v>0</v>
      </c>
      <c r="N1291" s="2"/>
      <c r="O1291" s="4">
        <v>0</v>
      </c>
      <c r="P1291" s="2"/>
      <c r="Q1291" s="4">
        <f t="shared" si="44"/>
        <v>0</v>
      </c>
      <c r="T1291" s="36"/>
    </row>
    <row r="1292" spans="1:21" ht="11.85" customHeight="1" x14ac:dyDescent="0.2">
      <c r="A1292" s="3" t="s">
        <v>669</v>
      </c>
      <c r="C1292" s="2">
        <v>484.6</v>
      </c>
      <c r="D1292" s="2"/>
      <c r="E1292" s="2">
        <v>341.3</v>
      </c>
      <c r="F1292" s="2"/>
      <c r="G1292" s="2">
        <v>217.16</v>
      </c>
      <c r="H1292" s="2"/>
      <c r="I1292" s="2">
        <v>0</v>
      </c>
      <c r="J1292" s="2"/>
      <c r="K1292" s="4">
        <v>0</v>
      </c>
      <c r="L1292" s="2"/>
      <c r="M1292" s="4">
        <v>0</v>
      </c>
      <c r="N1292" s="2"/>
      <c r="O1292" s="4">
        <v>0</v>
      </c>
      <c r="P1292" s="2"/>
      <c r="Q1292" s="4">
        <f t="shared" si="44"/>
        <v>0</v>
      </c>
      <c r="T1292" s="36"/>
    </row>
    <row r="1293" spans="1:21" ht="11.85" customHeight="1" x14ac:dyDescent="0.2">
      <c r="A1293" s="3" t="s">
        <v>670</v>
      </c>
      <c r="C1293" s="2">
        <v>984.74</v>
      </c>
      <c r="D1293" s="2"/>
      <c r="E1293" s="2">
        <v>54.72</v>
      </c>
      <c r="F1293" s="2"/>
      <c r="G1293" s="2">
        <v>437.06</v>
      </c>
      <c r="H1293" s="2"/>
      <c r="I1293" s="2">
        <v>0</v>
      </c>
      <c r="J1293" s="2"/>
      <c r="K1293" s="4">
        <v>0</v>
      </c>
      <c r="L1293" s="2"/>
      <c r="M1293" s="4">
        <v>0</v>
      </c>
      <c r="N1293" s="2"/>
      <c r="O1293" s="4">
        <v>0</v>
      </c>
      <c r="P1293" s="2"/>
      <c r="Q1293" s="4">
        <f t="shared" si="44"/>
        <v>0</v>
      </c>
      <c r="T1293" s="36"/>
    </row>
    <row r="1294" spans="1:21" ht="11.85" customHeight="1" x14ac:dyDescent="0.2">
      <c r="A1294" s="3" t="s">
        <v>671</v>
      </c>
      <c r="C1294" s="12">
        <v>13467.62</v>
      </c>
      <c r="D1294" s="2"/>
      <c r="E1294" s="12">
        <v>11277.01</v>
      </c>
      <c r="F1294" s="2"/>
      <c r="G1294" s="12">
        <v>7869.23</v>
      </c>
      <c r="H1294" s="2"/>
      <c r="I1294" s="12">
        <v>0</v>
      </c>
      <c r="J1294" s="2"/>
      <c r="K1294" s="13">
        <v>0</v>
      </c>
      <c r="L1294" s="2"/>
      <c r="M1294" s="13">
        <v>0</v>
      </c>
      <c r="N1294" s="2"/>
      <c r="O1294" s="13">
        <v>0</v>
      </c>
      <c r="P1294" s="2"/>
      <c r="Q1294" s="13">
        <f t="shared" si="44"/>
        <v>0</v>
      </c>
      <c r="T1294" s="36"/>
    </row>
    <row r="1295" spans="1:21" ht="11.85" customHeight="1" x14ac:dyDescent="0.2">
      <c r="A1295" s="3" t="s">
        <v>278</v>
      </c>
      <c r="C1295" s="2">
        <f>SUM(C1286:C1294)</f>
        <v>270455.71000000002</v>
      </c>
      <c r="D1295" s="2"/>
      <c r="E1295" s="2">
        <f>SUM(E1286:E1294)</f>
        <v>220513.84000000003</v>
      </c>
      <c r="F1295" s="2"/>
      <c r="G1295" s="2">
        <f>SUM(G1286:G1294)</f>
        <v>156471.61000000002</v>
      </c>
      <c r="H1295" s="2"/>
      <c r="I1295" s="2">
        <f>SUM(I1286:I1294)</f>
        <v>0</v>
      </c>
      <c r="J1295" s="2"/>
      <c r="K1295" s="4">
        <f>SUM(K1286:K1294)</f>
        <v>0</v>
      </c>
      <c r="L1295" s="2"/>
      <c r="M1295" s="4">
        <f>SUM(M1286:M1294)</f>
        <v>0</v>
      </c>
      <c r="N1295" s="2"/>
      <c r="O1295" s="4">
        <f>SUM(O1286:O1294)</f>
        <v>0</v>
      </c>
      <c r="P1295" s="2"/>
      <c r="Q1295" s="4">
        <f>SUM(Q1286:Q1294)</f>
        <v>0</v>
      </c>
      <c r="R1295" s="39"/>
      <c r="U1295" s="39"/>
    </row>
    <row r="1296" spans="1:21" ht="11.85" customHeight="1" x14ac:dyDescent="0.2">
      <c r="D1296" s="2"/>
      <c r="F1296" s="2"/>
      <c r="H1296" s="2"/>
      <c r="J1296" s="2"/>
      <c r="L1296" s="2"/>
      <c r="N1296" s="2"/>
      <c r="P1296" s="2"/>
    </row>
    <row r="1297" spans="1:20" ht="11.85" customHeight="1" x14ac:dyDescent="0.2">
      <c r="A1297" s="11" t="s">
        <v>279</v>
      </c>
      <c r="D1297" s="2"/>
      <c r="F1297" s="2"/>
      <c r="H1297" s="2"/>
      <c r="J1297" s="2"/>
      <c r="L1297" s="2"/>
      <c r="N1297" s="2"/>
      <c r="P1297" s="2"/>
    </row>
    <row r="1298" spans="1:20" ht="11.85" customHeight="1" x14ac:dyDescent="0.2">
      <c r="A1298" s="3" t="s">
        <v>672</v>
      </c>
      <c r="C1298" s="2">
        <v>0</v>
      </c>
      <c r="D1298" s="2"/>
      <c r="E1298" s="2">
        <v>0</v>
      </c>
      <c r="F1298" s="2"/>
      <c r="G1298" s="2">
        <v>0</v>
      </c>
      <c r="H1298" s="2"/>
      <c r="I1298" s="2">
        <v>0</v>
      </c>
      <c r="J1298" s="2"/>
      <c r="K1298" s="4">
        <v>0</v>
      </c>
      <c r="L1298" s="2"/>
      <c r="M1298" s="4">
        <v>0</v>
      </c>
      <c r="N1298" s="2"/>
      <c r="O1298" s="4">
        <v>0</v>
      </c>
      <c r="P1298" s="2"/>
      <c r="Q1298" s="4">
        <f>M1298+O1298</f>
        <v>0</v>
      </c>
      <c r="T1298" s="36"/>
    </row>
    <row r="1299" spans="1:20" ht="11.85" customHeight="1" x14ac:dyDescent="0.2">
      <c r="A1299" s="3" t="s">
        <v>673</v>
      </c>
      <c r="C1299" s="2">
        <v>0</v>
      </c>
      <c r="D1299" s="2"/>
      <c r="E1299" s="2">
        <v>0</v>
      </c>
      <c r="F1299" s="2"/>
      <c r="G1299" s="2">
        <v>0</v>
      </c>
      <c r="H1299" s="2"/>
      <c r="I1299" s="2">
        <v>0</v>
      </c>
      <c r="J1299" s="2"/>
      <c r="K1299" s="4">
        <v>0</v>
      </c>
      <c r="L1299" s="2"/>
      <c r="M1299" s="4">
        <v>0</v>
      </c>
      <c r="N1299" s="2"/>
      <c r="O1299" s="4">
        <v>0</v>
      </c>
      <c r="P1299" s="2"/>
      <c r="Q1299" s="4">
        <f>M1299+O1299</f>
        <v>0</v>
      </c>
      <c r="T1299" s="36"/>
    </row>
    <row r="1300" spans="1:20" ht="11.85" customHeight="1" x14ac:dyDescent="0.2">
      <c r="A1300" s="3" t="s">
        <v>674</v>
      </c>
      <c r="C1300" s="2">
        <v>4135.75</v>
      </c>
      <c r="D1300" s="2"/>
      <c r="E1300" s="2">
        <v>0</v>
      </c>
      <c r="F1300" s="2"/>
      <c r="G1300" s="2">
        <v>0</v>
      </c>
      <c r="H1300" s="2"/>
      <c r="I1300" s="2">
        <v>0</v>
      </c>
      <c r="J1300" s="2"/>
      <c r="K1300" s="4">
        <v>0</v>
      </c>
      <c r="L1300" s="2"/>
      <c r="M1300" s="4">
        <v>0</v>
      </c>
      <c r="N1300" s="2"/>
      <c r="O1300" s="4">
        <v>0</v>
      </c>
      <c r="P1300" s="2"/>
      <c r="Q1300" s="4">
        <f>M1300+O1300</f>
        <v>0</v>
      </c>
      <c r="T1300" s="36"/>
    </row>
    <row r="1301" spans="1:20" ht="11.85" customHeight="1" x14ac:dyDescent="0.2">
      <c r="A1301" s="3" t="s">
        <v>675</v>
      </c>
      <c r="C1301" s="12">
        <v>778.89</v>
      </c>
      <c r="D1301" s="2"/>
      <c r="E1301" s="12">
        <v>0</v>
      </c>
      <c r="F1301" s="2"/>
      <c r="G1301" s="12">
        <v>0</v>
      </c>
      <c r="H1301" s="2"/>
      <c r="I1301" s="12">
        <v>0</v>
      </c>
      <c r="J1301" s="2"/>
      <c r="K1301" s="13">
        <v>0</v>
      </c>
      <c r="L1301" s="2"/>
      <c r="M1301" s="13">
        <v>0</v>
      </c>
      <c r="N1301" s="2"/>
      <c r="O1301" s="13">
        <v>0</v>
      </c>
      <c r="P1301" s="2"/>
      <c r="Q1301" s="13">
        <f>M1301+O1301</f>
        <v>0</v>
      </c>
      <c r="T1301" s="36"/>
    </row>
    <row r="1302" spans="1:20" ht="11.85" customHeight="1" x14ac:dyDescent="0.2">
      <c r="A1302" s="3" t="s">
        <v>297</v>
      </c>
      <c r="C1302" s="2">
        <f>SUM(C1298:C1301)</f>
        <v>4914.6400000000003</v>
      </c>
      <c r="D1302" s="2"/>
      <c r="E1302" s="2">
        <f>SUM(E1298:E1301)</f>
        <v>0</v>
      </c>
      <c r="F1302" s="2"/>
      <c r="G1302" s="2">
        <f>SUM(G1298:G1301)</f>
        <v>0</v>
      </c>
      <c r="H1302" s="2"/>
      <c r="I1302" s="2">
        <f>SUM(I1298:I1301)</f>
        <v>0</v>
      </c>
      <c r="J1302" s="2"/>
      <c r="K1302" s="4">
        <f>SUM(K1298:K1301)</f>
        <v>0</v>
      </c>
      <c r="L1302" s="2"/>
      <c r="M1302" s="4">
        <f>SUM(M1298:M1301)</f>
        <v>0</v>
      </c>
      <c r="N1302" s="2"/>
      <c r="O1302" s="4">
        <f>SUM(O1298:O1301)</f>
        <v>0</v>
      </c>
      <c r="P1302" s="2"/>
      <c r="Q1302" s="4">
        <f>SUM(Q1298:Q1301)</f>
        <v>0</v>
      </c>
    </row>
    <row r="1303" spans="1:20" ht="11.85" customHeight="1" x14ac:dyDescent="0.2">
      <c r="D1303" s="2"/>
      <c r="F1303" s="2"/>
      <c r="H1303" s="2"/>
      <c r="J1303" s="2"/>
      <c r="L1303" s="2"/>
      <c r="N1303" s="2"/>
      <c r="P1303" s="2"/>
    </row>
    <row r="1304" spans="1:20" ht="11.85" customHeight="1" x14ac:dyDescent="0.2">
      <c r="A1304" s="11" t="s">
        <v>298</v>
      </c>
      <c r="D1304" s="2"/>
      <c r="F1304" s="2"/>
      <c r="H1304" s="2"/>
      <c r="J1304" s="2"/>
      <c r="L1304" s="2"/>
      <c r="N1304" s="2"/>
      <c r="P1304" s="2"/>
    </row>
    <row r="1305" spans="1:20" ht="11.85" customHeight="1" x14ac:dyDescent="0.2">
      <c r="A1305" s="3" t="s">
        <v>676</v>
      </c>
      <c r="C1305" s="2">
        <v>638.74</v>
      </c>
      <c r="D1305" s="2"/>
      <c r="E1305" s="2">
        <v>642.84</v>
      </c>
      <c r="F1305" s="2"/>
      <c r="G1305" s="2">
        <v>1069.5999999999999</v>
      </c>
      <c r="H1305" s="2"/>
      <c r="I1305" s="2">
        <v>0</v>
      </c>
      <c r="J1305" s="2"/>
      <c r="K1305" s="4">
        <v>0</v>
      </c>
      <c r="L1305" s="2"/>
      <c r="M1305" s="4">
        <v>0</v>
      </c>
      <c r="N1305" s="2"/>
      <c r="O1305" s="4">
        <v>0</v>
      </c>
      <c r="P1305" s="2"/>
      <c r="Q1305" s="4">
        <f t="shared" ref="Q1305:Q1312" si="45">M1305+O1305</f>
        <v>0</v>
      </c>
      <c r="T1305" s="36"/>
    </row>
    <row r="1306" spans="1:20" ht="11.85" customHeight="1" x14ac:dyDescent="0.2">
      <c r="A1306" s="3" t="s">
        <v>677</v>
      </c>
      <c r="C1306" s="2">
        <v>244.66</v>
      </c>
      <c r="D1306" s="2"/>
      <c r="E1306" s="2">
        <v>12</v>
      </c>
      <c r="F1306" s="2"/>
      <c r="G1306" s="2">
        <v>12</v>
      </c>
      <c r="H1306" s="2"/>
      <c r="I1306" s="2">
        <v>0</v>
      </c>
      <c r="J1306" s="2"/>
      <c r="K1306" s="4">
        <v>0</v>
      </c>
      <c r="L1306" s="2"/>
      <c r="M1306" s="4">
        <v>0</v>
      </c>
      <c r="N1306" s="2"/>
      <c r="O1306" s="4">
        <v>0</v>
      </c>
      <c r="P1306" s="2"/>
      <c r="Q1306" s="4">
        <f t="shared" si="45"/>
        <v>0</v>
      </c>
      <c r="T1306" s="36"/>
    </row>
    <row r="1307" spans="1:20" ht="11.85" customHeight="1" x14ac:dyDescent="0.2">
      <c r="A1307" s="3" t="s">
        <v>678</v>
      </c>
      <c r="C1307" s="2">
        <v>1142.48</v>
      </c>
      <c r="D1307" s="2"/>
      <c r="E1307" s="2">
        <v>746.97</v>
      </c>
      <c r="F1307" s="2"/>
      <c r="G1307" s="2">
        <v>687.39</v>
      </c>
      <c r="H1307" s="2"/>
      <c r="I1307" s="2">
        <v>0</v>
      </c>
      <c r="J1307" s="2"/>
      <c r="K1307" s="4">
        <v>0</v>
      </c>
      <c r="L1307" s="2"/>
      <c r="M1307" s="4">
        <v>0</v>
      </c>
      <c r="N1307" s="2"/>
      <c r="O1307" s="4">
        <v>0</v>
      </c>
      <c r="P1307" s="2"/>
      <c r="Q1307" s="4">
        <f t="shared" si="45"/>
        <v>0</v>
      </c>
      <c r="T1307" s="36"/>
    </row>
    <row r="1308" spans="1:20" ht="11.85" customHeight="1" x14ac:dyDescent="0.2">
      <c r="A1308" s="3" t="s">
        <v>679</v>
      </c>
      <c r="C1308" s="2">
        <v>64.64</v>
      </c>
      <c r="D1308" s="2"/>
      <c r="E1308" s="2">
        <v>7129.85</v>
      </c>
      <c r="F1308" s="2"/>
      <c r="G1308" s="2">
        <v>0</v>
      </c>
      <c r="H1308" s="2"/>
      <c r="I1308" s="2">
        <v>0</v>
      </c>
      <c r="J1308" s="2"/>
      <c r="K1308" s="4">
        <v>0</v>
      </c>
      <c r="L1308" s="2"/>
      <c r="M1308" s="4">
        <v>0</v>
      </c>
      <c r="N1308" s="2"/>
      <c r="O1308" s="4">
        <v>0</v>
      </c>
      <c r="P1308" s="2"/>
      <c r="Q1308" s="4">
        <f t="shared" si="45"/>
        <v>0</v>
      </c>
      <c r="T1308" s="36"/>
    </row>
    <row r="1309" spans="1:20" ht="11.85" customHeight="1" x14ac:dyDescent="0.2">
      <c r="A1309" s="3" t="s">
        <v>680</v>
      </c>
      <c r="C1309" s="2">
        <v>244.99</v>
      </c>
      <c r="D1309" s="2"/>
      <c r="E1309" s="2">
        <v>0</v>
      </c>
      <c r="F1309" s="2"/>
      <c r="G1309" s="2">
        <v>0</v>
      </c>
      <c r="H1309" s="2"/>
      <c r="I1309" s="2">
        <v>0</v>
      </c>
      <c r="J1309" s="2"/>
      <c r="K1309" s="4">
        <v>0</v>
      </c>
      <c r="L1309" s="2"/>
      <c r="M1309" s="4">
        <v>0</v>
      </c>
      <c r="N1309" s="2"/>
      <c r="O1309" s="4">
        <v>0</v>
      </c>
      <c r="P1309" s="2"/>
      <c r="Q1309" s="4">
        <f t="shared" si="45"/>
        <v>0</v>
      </c>
      <c r="T1309" s="36"/>
    </row>
    <row r="1310" spans="1:20" ht="11.85" customHeight="1" x14ac:dyDescent="0.2">
      <c r="A1310" s="3" t="s">
        <v>681</v>
      </c>
      <c r="C1310" s="2">
        <v>247.48</v>
      </c>
      <c r="D1310" s="2"/>
      <c r="E1310" s="2">
        <v>0</v>
      </c>
      <c r="F1310" s="2"/>
      <c r="G1310" s="2">
        <v>0</v>
      </c>
      <c r="H1310" s="2"/>
      <c r="I1310" s="2">
        <v>0</v>
      </c>
      <c r="J1310" s="2"/>
      <c r="K1310" s="4">
        <v>0</v>
      </c>
      <c r="L1310" s="2"/>
      <c r="M1310" s="4">
        <v>0</v>
      </c>
      <c r="N1310" s="2"/>
      <c r="O1310" s="4">
        <v>0</v>
      </c>
      <c r="P1310" s="2"/>
      <c r="Q1310" s="4">
        <f t="shared" si="45"/>
        <v>0</v>
      </c>
      <c r="T1310" s="36"/>
    </row>
    <row r="1311" spans="1:20" ht="11.85" customHeight="1" x14ac:dyDescent="0.2">
      <c r="A1311" s="3" t="s">
        <v>682</v>
      </c>
      <c r="C1311" s="2">
        <v>609.91999999999996</v>
      </c>
      <c r="D1311" s="2"/>
      <c r="E1311" s="2">
        <v>916.58</v>
      </c>
      <c r="F1311" s="2"/>
      <c r="G1311" s="2">
        <v>140.13999999999999</v>
      </c>
      <c r="H1311" s="2"/>
      <c r="I1311" s="2">
        <v>0</v>
      </c>
      <c r="J1311" s="2"/>
      <c r="K1311" s="4">
        <v>0</v>
      </c>
      <c r="L1311" s="2"/>
      <c r="M1311" s="4">
        <v>0</v>
      </c>
      <c r="N1311" s="2"/>
      <c r="O1311" s="4">
        <v>0</v>
      </c>
      <c r="P1311" s="2"/>
      <c r="Q1311" s="4">
        <f t="shared" si="45"/>
        <v>0</v>
      </c>
      <c r="T1311" s="36"/>
    </row>
    <row r="1312" spans="1:20" ht="11.85" customHeight="1" x14ac:dyDescent="0.2">
      <c r="A1312" s="3" t="s">
        <v>683</v>
      </c>
      <c r="C1312" s="12">
        <v>0</v>
      </c>
      <c r="D1312" s="2"/>
      <c r="E1312" s="12">
        <v>500.54</v>
      </c>
      <c r="F1312" s="2"/>
      <c r="G1312" s="12">
        <v>347.76</v>
      </c>
      <c r="H1312" s="2"/>
      <c r="I1312" s="12">
        <v>0</v>
      </c>
      <c r="J1312" s="2"/>
      <c r="K1312" s="13">
        <v>0</v>
      </c>
      <c r="L1312" s="2"/>
      <c r="M1312" s="13">
        <v>0</v>
      </c>
      <c r="N1312" s="2"/>
      <c r="O1312" s="13">
        <v>0</v>
      </c>
      <c r="P1312" s="2"/>
      <c r="Q1312" s="13">
        <f t="shared" si="45"/>
        <v>0</v>
      </c>
      <c r="T1312" s="36"/>
    </row>
    <row r="1313" spans="1:20" ht="11.85" customHeight="1" x14ac:dyDescent="0.2">
      <c r="A1313" s="3" t="s">
        <v>320</v>
      </c>
      <c r="C1313" s="2">
        <f>SUM(C1305:C1312)</f>
        <v>3192.9100000000003</v>
      </c>
      <c r="D1313" s="2"/>
      <c r="E1313" s="2">
        <f>SUM(E1305:E1312)</f>
        <v>9948.7800000000007</v>
      </c>
      <c r="F1313" s="2"/>
      <c r="G1313" s="2">
        <f>SUM(G1305:G1312)</f>
        <v>2256.8899999999994</v>
      </c>
      <c r="H1313" s="2"/>
      <c r="I1313" s="2">
        <f>SUM(I1305:I1312)</f>
        <v>0</v>
      </c>
      <c r="J1313" s="2"/>
      <c r="K1313" s="4">
        <f>SUM(K1305:K1312)</f>
        <v>0</v>
      </c>
      <c r="L1313" s="2"/>
      <c r="M1313" s="4">
        <f>SUM(M1305:M1312)</f>
        <v>0</v>
      </c>
      <c r="N1313" s="2"/>
      <c r="O1313" s="4">
        <f>SUM(O1305:O1312)</f>
        <v>0</v>
      </c>
      <c r="P1313" s="2"/>
      <c r="Q1313" s="4">
        <f>SUM(Q1305:Q1312)</f>
        <v>0</v>
      </c>
      <c r="R1313" s="39"/>
    </row>
    <row r="1314" spans="1:20" ht="11.85" customHeight="1" x14ac:dyDescent="0.2">
      <c r="D1314" s="2"/>
      <c r="F1314" s="2"/>
      <c r="H1314" s="2"/>
      <c r="J1314" s="2"/>
      <c r="L1314" s="2"/>
      <c r="N1314" s="2"/>
      <c r="P1314" s="2"/>
    </row>
    <row r="1315" spans="1:20" ht="11.85" customHeight="1" x14ac:dyDescent="0.2">
      <c r="A1315" s="3" t="s">
        <v>684</v>
      </c>
      <c r="C1315" s="2">
        <v>0</v>
      </c>
      <c r="D1315" s="2"/>
      <c r="E1315" s="2">
        <v>0</v>
      </c>
      <c r="F1315" s="2"/>
      <c r="G1315" s="2">
        <v>0</v>
      </c>
      <c r="H1315" s="2"/>
      <c r="I1315" s="2">
        <v>0</v>
      </c>
      <c r="J1315" s="2"/>
      <c r="K1315" s="4">
        <v>0</v>
      </c>
      <c r="L1315" s="2"/>
      <c r="M1315" s="4">
        <v>0</v>
      </c>
      <c r="N1315" s="2"/>
      <c r="O1315" s="4">
        <v>0</v>
      </c>
      <c r="P1315" s="2"/>
      <c r="Q1315" s="4">
        <f>M1315+O1315</f>
        <v>0</v>
      </c>
    </row>
    <row r="1316" spans="1:20" ht="11.85" customHeight="1" x14ac:dyDescent="0.2">
      <c r="A1316" s="3" t="s">
        <v>685</v>
      </c>
      <c r="C1316" s="12">
        <v>0</v>
      </c>
      <c r="D1316" s="2"/>
      <c r="E1316" s="12">
        <v>0</v>
      </c>
      <c r="F1316" s="2"/>
      <c r="G1316" s="12">
        <v>0</v>
      </c>
      <c r="H1316" s="2"/>
      <c r="I1316" s="12">
        <v>0</v>
      </c>
      <c r="J1316" s="2"/>
      <c r="K1316" s="13">
        <v>0</v>
      </c>
      <c r="L1316" s="2"/>
      <c r="M1316" s="13">
        <v>0</v>
      </c>
      <c r="N1316" s="2"/>
      <c r="O1316" s="13">
        <v>0</v>
      </c>
      <c r="P1316" s="2"/>
      <c r="Q1316" s="13">
        <f>M1316+O1316</f>
        <v>0</v>
      </c>
    </row>
    <row r="1317" spans="1:20" ht="11.85" customHeight="1" x14ac:dyDescent="0.2">
      <c r="A1317" s="3" t="s">
        <v>323</v>
      </c>
      <c r="C1317" s="2">
        <f>SUM(C1315:C1316)</f>
        <v>0</v>
      </c>
      <c r="D1317" s="2"/>
      <c r="E1317" s="2">
        <f>SUM(E1315:E1316)</f>
        <v>0</v>
      </c>
      <c r="F1317" s="2"/>
      <c r="G1317" s="2">
        <f>SUM(G1315:G1316)</f>
        <v>0</v>
      </c>
      <c r="H1317" s="2"/>
      <c r="I1317" s="2">
        <f>SUM(I1315:I1316)</f>
        <v>0</v>
      </c>
      <c r="J1317" s="2"/>
      <c r="K1317" s="4">
        <f>SUM(K1315:K1316)</f>
        <v>0</v>
      </c>
      <c r="L1317" s="2"/>
      <c r="M1317" s="4">
        <f>SUM(M1315:M1316)</f>
        <v>0</v>
      </c>
      <c r="N1317" s="2"/>
      <c r="O1317" s="4">
        <f>SUM(O1315:O1316)</f>
        <v>0</v>
      </c>
      <c r="P1317" s="2"/>
      <c r="Q1317" s="4">
        <f>SUM(Q1315:Q1316)</f>
        <v>0</v>
      </c>
    </row>
    <row r="1318" spans="1:20" ht="11.85" customHeight="1" x14ac:dyDescent="0.2">
      <c r="D1318" s="2"/>
      <c r="F1318" s="2"/>
      <c r="H1318" s="2"/>
      <c r="J1318" s="2"/>
      <c r="L1318" s="2"/>
      <c r="N1318" s="2"/>
      <c r="P1318" s="2"/>
    </row>
    <row r="1319" spans="1:20" ht="11.85" customHeight="1" x14ac:dyDescent="0.2">
      <c r="A1319" s="3" t="s">
        <v>686</v>
      </c>
      <c r="C1319" s="2">
        <f>C1295+C1302+C1313+C1317</f>
        <v>278563.26</v>
      </c>
      <c r="D1319" s="2"/>
      <c r="E1319" s="2">
        <f>E1295+E1302+E1313+E1317</f>
        <v>230462.62000000002</v>
      </c>
      <c r="F1319" s="2"/>
      <c r="G1319" s="2">
        <f>G1295+G1302+G1313+G1317</f>
        <v>158728.5</v>
      </c>
      <c r="H1319" s="2"/>
      <c r="I1319" s="2">
        <f>I1295+I1302+I1313+I1317</f>
        <v>0</v>
      </c>
      <c r="J1319" s="2"/>
      <c r="K1319" s="4">
        <f>K1295+K1302+K1313+K1317</f>
        <v>0</v>
      </c>
      <c r="L1319" s="2"/>
      <c r="M1319" s="4">
        <f>M1295+M1302+M1313+M1317</f>
        <v>0</v>
      </c>
      <c r="N1319" s="2"/>
      <c r="O1319" s="4">
        <f>O1295+O1302+O1313+O1317</f>
        <v>0</v>
      </c>
      <c r="P1319" s="2"/>
      <c r="Q1319" s="4">
        <f>Q1295+Q1302+Q1313+Q1317</f>
        <v>0</v>
      </c>
      <c r="R1319" s="48"/>
      <c r="T1319" s="36"/>
    </row>
    <row r="1320" spans="1:20" ht="11.85" customHeight="1" x14ac:dyDescent="0.2"/>
    <row r="1321" spans="1:20" ht="11.85" customHeight="1" x14ac:dyDescent="0.2"/>
    <row r="1322" spans="1:20" ht="11.85" customHeight="1" x14ac:dyDescent="0.2"/>
    <row r="1323" spans="1:20" ht="11.85" customHeight="1" x14ac:dyDescent="0.2"/>
    <row r="1324" spans="1:20" ht="11.85" customHeight="1" x14ac:dyDescent="0.2"/>
    <row r="1325" spans="1:20" ht="11.85" customHeight="1" x14ac:dyDescent="0.2"/>
    <row r="1326" spans="1:20" ht="11.85" customHeight="1" x14ac:dyDescent="0.2"/>
    <row r="1327" spans="1:20" ht="11.85" customHeight="1" x14ac:dyDescent="0.2"/>
    <row r="1328" spans="1:20" ht="11.85" customHeight="1" x14ac:dyDescent="0.2"/>
    <row r="1329" spans="1:5" ht="11.85" customHeight="1" x14ac:dyDescent="0.2"/>
    <row r="1330" spans="1:5" ht="11.85" customHeight="1" x14ac:dyDescent="0.2"/>
    <row r="1331" spans="1:5" ht="11.85" customHeight="1" x14ac:dyDescent="0.2"/>
    <row r="1332" spans="1:5" ht="11.85" customHeight="1" x14ac:dyDescent="0.2"/>
    <row r="1333" spans="1:5" ht="11.85" customHeight="1" x14ac:dyDescent="0.2"/>
    <row r="1334" spans="1:5" ht="11.85" customHeight="1" x14ac:dyDescent="0.2"/>
    <row r="1335" spans="1:5" ht="11.85" customHeight="1" x14ac:dyDescent="0.2"/>
    <row r="1336" spans="1:5" ht="11.85" customHeight="1" x14ac:dyDescent="0.2"/>
    <row r="1337" spans="1:5" ht="11.85" customHeight="1" x14ac:dyDescent="0.2"/>
    <row r="1338" spans="1:5" ht="11.85" customHeight="1" x14ac:dyDescent="0.2"/>
    <row r="1339" spans="1:5" ht="11.85" customHeight="1" x14ac:dyDescent="0.2"/>
    <row r="1340" spans="1:5" ht="11.85" customHeight="1" x14ac:dyDescent="0.2"/>
    <row r="1341" spans="1:5" ht="11.85" customHeight="1" x14ac:dyDescent="0.2">
      <c r="A1341" s="1"/>
      <c r="B1341" s="1"/>
      <c r="E1341" s="2" t="str">
        <f>$E$24</f>
        <v>CITY OF BRADY</v>
      </c>
    </row>
    <row r="1342" spans="1:5" ht="11.85" customHeight="1" x14ac:dyDescent="0.2">
      <c r="E1342" s="2" t="str">
        <f>$E$25</f>
        <v>BUDGET REPORT</v>
      </c>
    </row>
    <row r="1343" spans="1:5" ht="11.85" customHeight="1" x14ac:dyDescent="0.2">
      <c r="E1343" s="2" t="str">
        <f>$E$26</f>
        <v>FISCAL YEAR 2021 - 2022</v>
      </c>
    </row>
    <row r="1344" spans="1:5" ht="11.85" customHeight="1" x14ac:dyDescent="0.2">
      <c r="A1344" s="3" t="s">
        <v>3</v>
      </c>
    </row>
    <row r="1345" spans="1:21" ht="11.85" customHeight="1" x14ac:dyDescent="0.2">
      <c r="A1345" s="3" t="s">
        <v>687</v>
      </c>
    </row>
    <row r="1346" spans="1:21" ht="11.85" customHeight="1" x14ac:dyDescent="0.2">
      <c r="I1346" s="61" t="str">
        <f>$I$29</f>
        <v>(----- 2020-2021 ------)</v>
      </c>
      <c r="J1346" s="61"/>
      <c r="K1346" s="61"/>
      <c r="L1346" s="5"/>
      <c r="M1346" s="61" t="str">
        <f>$M$29</f>
        <v>2021-2022</v>
      </c>
      <c r="N1346" s="61"/>
      <c r="O1346" s="61"/>
      <c r="P1346" s="61"/>
      <c r="Q1346" s="61"/>
    </row>
    <row r="1347" spans="1:21" ht="11.85" customHeight="1" x14ac:dyDescent="0.2">
      <c r="C1347" s="6" t="str">
        <f>$C$30</f>
        <v>2017-2018</v>
      </c>
      <c r="D1347" s="5"/>
      <c r="E1347" s="6" t="str">
        <f>$E$30</f>
        <v>2018-2019</v>
      </c>
      <c r="F1347" s="5"/>
      <c r="G1347" s="6" t="str">
        <f>$G$30</f>
        <v>2019-2020</v>
      </c>
      <c r="H1347" s="5"/>
      <c r="I1347" s="6" t="s">
        <v>9</v>
      </c>
      <c r="J1347" s="5"/>
      <c r="K1347" s="7" t="str">
        <f>+$K$30</f>
        <v>PROJECTED</v>
      </c>
      <c r="L1347" s="5"/>
      <c r="M1347" s="7" t="str">
        <f>$M$30</f>
        <v>2021-2022</v>
      </c>
      <c r="N1347" s="5"/>
      <c r="O1347" s="7" t="str">
        <f>$O$30</f>
        <v>2021-2022</v>
      </c>
      <c r="P1347" s="5"/>
      <c r="Q1347" s="7" t="str">
        <f>$Q$30</f>
        <v xml:space="preserve">APPROVED </v>
      </c>
    </row>
    <row r="1348" spans="1:21" ht="11.85" customHeight="1" x14ac:dyDescent="0.2">
      <c r="A1348" s="8" t="s">
        <v>266</v>
      </c>
      <c r="C1348" s="9" t="s">
        <v>12</v>
      </c>
      <c r="D1348" s="5"/>
      <c r="E1348" s="9" t="s">
        <v>12</v>
      </c>
      <c r="F1348" s="5"/>
      <c r="G1348" s="9" t="s">
        <v>12</v>
      </c>
      <c r="H1348" s="5"/>
      <c r="I1348" s="9" t="s">
        <v>13</v>
      </c>
      <c r="J1348" s="5"/>
      <c r="K1348" s="10" t="s">
        <v>13</v>
      </c>
      <c r="L1348" s="5"/>
      <c r="M1348" s="10" t="str">
        <f>$M$31</f>
        <v>BASE</v>
      </c>
      <c r="N1348" s="5"/>
      <c r="O1348" s="10" t="str">
        <f>$O$31</f>
        <v>SUPPLEMENTAL</v>
      </c>
      <c r="P1348" s="5"/>
      <c r="Q1348" s="10" t="str">
        <f>$Q$31</f>
        <v>BUDGET</v>
      </c>
    </row>
    <row r="1349" spans="1:21" ht="11.85" customHeight="1" x14ac:dyDescent="0.2"/>
    <row r="1350" spans="1:21" ht="11.85" customHeight="1" x14ac:dyDescent="0.2">
      <c r="A1350" s="11" t="s">
        <v>267</v>
      </c>
    </row>
    <row r="1351" spans="1:21" ht="11.85" customHeight="1" x14ac:dyDescent="0.2">
      <c r="A1351" s="3" t="s">
        <v>688</v>
      </c>
      <c r="C1351" s="2">
        <v>114237.14</v>
      </c>
      <c r="D1351" s="2"/>
      <c r="E1351" s="2">
        <v>71365.84</v>
      </c>
      <c r="F1351" s="2"/>
      <c r="G1351" s="2">
        <v>46445.279999999999</v>
      </c>
      <c r="H1351" s="2"/>
      <c r="I1351" s="2">
        <v>75005</v>
      </c>
      <c r="J1351" s="2"/>
      <c r="K1351" s="4">
        <v>75005</v>
      </c>
      <c r="L1351" s="2"/>
      <c r="M1351" s="4">
        <v>88995</v>
      </c>
      <c r="N1351" s="2"/>
      <c r="O1351" s="4">
        <v>0</v>
      </c>
      <c r="P1351" s="2"/>
      <c r="Q1351" s="4">
        <f>M1351+O1351</f>
        <v>88995</v>
      </c>
      <c r="T1351" s="36"/>
    </row>
    <row r="1352" spans="1:21" ht="11.85" customHeight="1" x14ac:dyDescent="0.2">
      <c r="A1352" s="3" t="s">
        <v>689</v>
      </c>
      <c r="C1352" s="2">
        <v>0</v>
      </c>
      <c r="D1352" s="2"/>
      <c r="E1352" s="2">
        <v>305.17</v>
      </c>
      <c r="F1352" s="2"/>
      <c r="G1352" s="2">
        <v>0</v>
      </c>
      <c r="H1352" s="2"/>
      <c r="I1352" s="2">
        <v>0</v>
      </c>
      <c r="J1352" s="2"/>
      <c r="K1352" s="4">
        <v>0</v>
      </c>
      <c r="L1352" s="2"/>
      <c r="M1352" s="4">
        <v>0</v>
      </c>
      <c r="N1352" s="2"/>
      <c r="O1352" s="4">
        <v>0</v>
      </c>
      <c r="P1352" s="2"/>
      <c r="Q1352" s="4">
        <f t="shared" ref="Q1352:Q1358" si="46">M1352+O1352</f>
        <v>0</v>
      </c>
      <c r="T1352" s="36"/>
    </row>
    <row r="1353" spans="1:21" ht="11.85" customHeight="1" x14ac:dyDescent="0.2">
      <c r="A1353" s="3" t="s">
        <v>690</v>
      </c>
      <c r="C1353" s="2">
        <v>2760</v>
      </c>
      <c r="D1353" s="2"/>
      <c r="E1353" s="2">
        <v>2610</v>
      </c>
      <c r="F1353" s="2"/>
      <c r="G1353" s="2">
        <v>2000</v>
      </c>
      <c r="H1353" s="2"/>
      <c r="I1353" s="2">
        <v>3000</v>
      </c>
      <c r="J1353" s="2"/>
      <c r="K1353" s="4">
        <v>3000</v>
      </c>
      <c r="L1353" s="2"/>
      <c r="M1353" s="4">
        <v>3000</v>
      </c>
      <c r="N1353" s="2"/>
      <c r="O1353" s="4">
        <v>0</v>
      </c>
      <c r="P1353" s="2"/>
      <c r="Q1353" s="4">
        <f>M1353+O1353</f>
        <v>3000</v>
      </c>
      <c r="T1353" s="36"/>
    </row>
    <row r="1354" spans="1:21" ht="11.85" customHeight="1" x14ac:dyDescent="0.2">
      <c r="A1354" s="3" t="s">
        <v>691</v>
      </c>
      <c r="C1354" s="2">
        <v>20962.48</v>
      </c>
      <c r="D1354" s="2"/>
      <c r="E1354" s="2">
        <v>12417.86</v>
      </c>
      <c r="F1354" s="2"/>
      <c r="G1354" s="2">
        <v>5478.67</v>
      </c>
      <c r="H1354" s="2"/>
      <c r="I1354" s="2">
        <v>12960</v>
      </c>
      <c r="J1354" s="2"/>
      <c r="K1354" s="4">
        <v>12960</v>
      </c>
      <c r="L1354" s="2"/>
      <c r="M1354" s="4">
        <v>11832</v>
      </c>
      <c r="N1354" s="2"/>
      <c r="O1354" s="4">
        <v>0</v>
      </c>
      <c r="P1354" s="2"/>
      <c r="Q1354" s="4">
        <f t="shared" si="46"/>
        <v>11832</v>
      </c>
      <c r="T1354" s="36"/>
    </row>
    <row r="1355" spans="1:21" ht="11.85" customHeight="1" x14ac:dyDescent="0.2">
      <c r="A1355" s="3" t="s">
        <v>692</v>
      </c>
      <c r="C1355" s="2">
        <v>12684.58</v>
      </c>
      <c r="D1355" s="2"/>
      <c r="E1355" s="2">
        <v>7929.45</v>
      </c>
      <c r="F1355" s="2"/>
      <c r="G1355" s="2">
        <v>4928.47</v>
      </c>
      <c r="H1355" s="2"/>
      <c r="I1355" s="2">
        <v>7461</v>
      </c>
      <c r="J1355" s="2"/>
      <c r="K1355" s="4">
        <v>7461</v>
      </c>
      <c r="L1355" s="2"/>
      <c r="M1355" s="4">
        <v>8564</v>
      </c>
      <c r="N1355" s="2"/>
      <c r="O1355" s="4">
        <v>0</v>
      </c>
      <c r="P1355" s="2"/>
      <c r="Q1355" s="4">
        <f t="shared" si="46"/>
        <v>8564</v>
      </c>
      <c r="T1355" s="36"/>
    </row>
    <row r="1356" spans="1:21" ht="11.85" customHeight="1" x14ac:dyDescent="0.2">
      <c r="A1356" s="3" t="s">
        <v>693</v>
      </c>
      <c r="C1356" s="2">
        <v>331.43</v>
      </c>
      <c r="D1356" s="2"/>
      <c r="E1356" s="2">
        <v>181.98</v>
      </c>
      <c r="F1356" s="2"/>
      <c r="G1356" s="2">
        <v>115.14</v>
      </c>
      <c r="H1356" s="2"/>
      <c r="I1356" s="2">
        <v>200</v>
      </c>
      <c r="J1356" s="2"/>
      <c r="K1356" s="4">
        <v>200</v>
      </c>
      <c r="L1356" s="2"/>
      <c r="M1356" s="4">
        <v>214</v>
      </c>
      <c r="N1356" s="2"/>
      <c r="O1356" s="4">
        <v>0</v>
      </c>
      <c r="P1356" s="2"/>
      <c r="Q1356" s="4">
        <f t="shared" si="46"/>
        <v>214</v>
      </c>
      <c r="T1356" s="36"/>
    </row>
    <row r="1357" spans="1:21" ht="11.85" customHeight="1" x14ac:dyDescent="0.2">
      <c r="A1357" s="3" t="s">
        <v>694</v>
      </c>
      <c r="C1357" s="2">
        <v>330.8</v>
      </c>
      <c r="D1357" s="2"/>
      <c r="E1357" s="2">
        <v>179.67</v>
      </c>
      <c r="F1357" s="2"/>
      <c r="G1357" s="2">
        <v>144</v>
      </c>
      <c r="H1357" s="2"/>
      <c r="I1357" s="2">
        <v>180</v>
      </c>
      <c r="J1357" s="2"/>
      <c r="K1357" s="4">
        <v>180</v>
      </c>
      <c r="L1357" s="2"/>
      <c r="M1357" s="4">
        <v>144</v>
      </c>
      <c r="N1357" s="2"/>
      <c r="O1357" s="4">
        <v>0</v>
      </c>
      <c r="P1357" s="2"/>
      <c r="Q1357" s="4">
        <f t="shared" si="46"/>
        <v>144</v>
      </c>
      <c r="T1357" s="36"/>
    </row>
    <row r="1358" spans="1:21" ht="11.85" customHeight="1" x14ac:dyDescent="0.2">
      <c r="A1358" s="3" t="s">
        <v>695</v>
      </c>
      <c r="C1358" s="12">
        <v>7897.52</v>
      </c>
      <c r="D1358" s="2"/>
      <c r="E1358" s="12">
        <v>5638.39</v>
      </c>
      <c r="F1358" s="2"/>
      <c r="G1358" s="12">
        <v>3736.65</v>
      </c>
      <c r="H1358" s="2"/>
      <c r="I1358" s="12">
        <v>5850</v>
      </c>
      <c r="J1358" s="2"/>
      <c r="K1358" s="13">
        <v>5850</v>
      </c>
      <c r="L1358" s="2"/>
      <c r="M1358" s="13">
        <v>6942</v>
      </c>
      <c r="N1358" s="2"/>
      <c r="O1358" s="13">
        <v>0</v>
      </c>
      <c r="P1358" s="2"/>
      <c r="Q1358" s="13">
        <f t="shared" si="46"/>
        <v>6942</v>
      </c>
      <c r="T1358" s="36"/>
    </row>
    <row r="1359" spans="1:21" ht="11.85" customHeight="1" x14ac:dyDescent="0.2">
      <c r="A1359" s="3" t="s">
        <v>278</v>
      </c>
      <c r="C1359" s="2">
        <f>SUM(C1351:C1358)</f>
        <v>159203.94999999995</v>
      </c>
      <c r="D1359" s="2"/>
      <c r="E1359" s="2">
        <f>SUM(E1351:E1358)</f>
        <v>100628.35999999999</v>
      </c>
      <c r="F1359" s="2"/>
      <c r="G1359" s="2">
        <f>SUM(G1351:G1358)</f>
        <v>62848.21</v>
      </c>
      <c r="H1359" s="2"/>
      <c r="I1359" s="2">
        <f>SUM(I1351:I1358)</f>
        <v>104656</v>
      </c>
      <c r="J1359" s="2"/>
      <c r="K1359" s="4">
        <f>SUM(K1351:K1358)</f>
        <v>104656</v>
      </c>
      <c r="L1359" s="2"/>
      <c r="M1359" s="4">
        <f>SUM(M1351:M1358)</f>
        <v>119691</v>
      </c>
      <c r="N1359" s="2"/>
      <c r="O1359" s="4">
        <f>SUM(O1351:O1358)</f>
        <v>0</v>
      </c>
      <c r="P1359" s="2"/>
      <c r="Q1359" s="4">
        <f>SUM(Q1351:Q1358)</f>
        <v>119691</v>
      </c>
      <c r="R1359" s="39"/>
      <c r="U1359" s="39"/>
    </row>
    <row r="1360" spans="1:21" ht="11.85" customHeight="1" x14ac:dyDescent="0.2">
      <c r="D1360" s="2"/>
      <c r="F1360" s="2"/>
      <c r="H1360" s="2"/>
      <c r="J1360" s="2"/>
      <c r="L1360" s="2"/>
      <c r="N1360" s="2"/>
      <c r="P1360" s="2"/>
    </row>
    <row r="1361" spans="1:20" ht="11.85" customHeight="1" x14ac:dyDescent="0.2">
      <c r="A1361" s="11" t="s">
        <v>279</v>
      </c>
      <c r="D1361" s="2"/>
      <c r="F1361" s="2"/>
      <c r="H1361" s="2"/>
      <c r="J1361" s="2"/>
      <c r="L1361" s="2"/>
      <c r="N1361" s="2"/>
      <c r="P1361" s="2"/>
    </row>
    <row r="1362" spans="1:20" ht="11.85" customHeight="1" x14ac:dyDescent="0.2">
      <c r="A1362" s="3" t="s">
        <v>696</v>
      </c>
      <c r="C1362" s="2">
        <v>0</v>
      </c>
      <c r="D1362" s="2"/>
      <c r="E1362" s="2">
        <v>0</v>
      </c>
      <c r="F1362" s="2"/>
      <c r="G1362" s="2">
        <v>0</v>
      </c>
      <c r="H1362" s="2"/>
      <c r="I1362" s="2">
        <v>0</v>
      </c>
      <c r="J1362" s="2"/>
      <c r="K1362" s="4">
        <v>0</v>
      </c>
      <c r="L1362" s="2"/>
      <c r="M1362" s="4">
        <v>0</v>
      </c>
      <c r="N1362" s="2"/>
      <c r="O1362" s="4">
        <v>0</v>
      </c>
      <c r="P1362" s="2"/>
      <c r="Q1362" s="4">
        <f>M1362+O1362</f>
        <v>0</v>
      </c>
    </row>
    <row r="1363" spans="1:20" ht="11.85" customHeight="1" x14ac:dyDescent="0.2">
      <c r="A1363" s="3" t="s">
        <v>697</v>
      </c>
      <c r="C1363" s="2">
        <v>0</v>
      </c>
      <c r="D1363" s="2"/>
      <c r="E1363" s="2">
        <v>0</v>
      </c>
      <c r="F1363" s="2"/>
      <c r="G1363" s="2">
        <v>0</v>
      </c>
      <c r="H1363" s="2"/>
      <c r="I1363" s="2">
        <v>300</v>
      </c>
      <c r="J1363" s="2"/>
      <c r="K1363" s="4">
        <v>300</v>
      </c>
      <c r="L1363" s="2"/>
      <c r="M1363" s="4">
        <v>300</v>
      </c>
      <c r="N1363" s="2"/>
      <c r="O1363" s="4">
        <v>0</v>
      </c>
      <c r="P1363" s="2"/>
      <c r="Q1363" s="4">
        <f>M1363+O1363</f>
        <v>300</v>
      </c>
    </row>
    <row r="1364" spans="1:20" ht="11.85" customHeight="1" x14ac:dyDescent="0.2">
      <c r="A1364" s="3" t="s">
        <v>698</v>
      </c>
      <c r="C1364" s="2">
        <v>0</v>
      </c>
      <c r="D1364" s="2"/>
      <c r="E1364" s="2">
        <v>0</v>
      </c>
      <c r="F1364" s="2"/>
      <c r="G1364" s="2">
        <v>0</v>
      </c>
      <c r="H1364" s="2"/>
      <c r="I1364" s="2">
        <v>0</v>
      </c>
      <c r="J1364" s="2"/>
      <c r="K1364" s="4">
        <v>0</v>
      </c>
      <c r="L1364" s="2"/>
      <c r="M1364" s="4">
        <v>0</v>
      </c>
      <c r="N1364" s="2"/>
      <c r="O1364" s="4">
        <v>0</v>
      </c>
      <c r="P1364" s="2"/>
      <c r="Q1364" s="4">
        <f>M1364+O1364</f>
        <v>0</v>
      </c>
      <c r="T1364" s="36"/>
    </row>
    <row r="1365" spans="1:20" ht="11.85" customHeight="1" x14ac:dyDescent="0.2">
      <c r="A1365" s="3" t="s">
        <v>699</v>
      </c>
      <c r="C1365" s="12">
        <v>0</v>
      </c>
      <c r="D1365" s="2"/>
      <c r="E1365" s="12">
        <v>1191.4100000000001</v>
      </c>
      <c r="F1365" s="2"/>
      <c r="G1365" s="12">
        <v>0</v>
      </c>
      <c r="H1365" s="2"/>
      <c r="I1365" s="12">
        <v>0</v>
      </c>
      <c r="J1365" s="2"/>
      <c r="K1365" s="13">
        <v>0</v>
      </c>
      <c r="L1365" s="2"/>
      <c r="M1365" s="13">
        <v>0</v>
      </c>
      <c r="N1365" s="2"/>
      <c r="O1365" s="13">
        <v>0</v>
      </c>
      <c r="P1365" s="2"/>
      <c r="Q1365" s="13">
        <f>M1365+O1365</f>
        <v>0</v>
      </c>
      <c r="T1365" s="36"/>
    </row>
    <row r="1366" spans="1:20" ht="11.85" customHeight="1" x14ac:dyDescent="0.2">
      <c r="A1366" s="3" t="s">
        <v>297</v>
      </c>
      <c r="C1366" s="2">
        <f>SUM(C1362:C1365)</f>
        <v>0</v>
      </c>
      <c r="D1366" s="2"/>
      <c r="E1366" s="2">
        <f>SUM(E1362:E1365)</f>
        <v>1191.4100000000001</v>
      </c>
      <c r="F1366" s="2"/>
      <c r="G1366" s="2">
        <f>SUM(G1362:G1365)</f>
        <v>0</v>
      </c>
      <c r="H1366" s="2"/>
      <c r="I1366" s="2">
        <f>SUM(I1362:I1365)</f>
        <v>300</v>
      </c>
      <c r="J1366" s="2"/>
      <c r="K1366" s="4">
        <f>SUM(K1362:K1365)</f>
        <v>300</v>
      </c>
      <c r="L1366" s="2"/>
      <c r="M1366" s="4">
        <f>SUM(M1362:M1365)</f>
        <v>300</v>
      </c>
      <c r="N1366" s="2"/>
      <c r="O1366" s="4">
        <f>SUM(O1362:O1365)</f>
        <v>0</v>
      </c>
      <c r="P1366" s="2"/>
      <c r="Q1366" s="4">
        <f>SUM(Q1362:Q1365)</f>
        <v>300</v>
      </c>
    </row>
    <row r="1367" spans="1:20" ht="11.85" customHeight="1" x14ac:dyDescent="0.2">
      <c r="D1367" s="2"/>
      <c r="F1367" s="2"/>
      <c r="H1367" s="2"/>
      <c r="J1367" s="2"/>
      <c r="L1367" s="2"/>
      <c r="N1367" s="2"/>
      <c r="P1367" s="2"/>
    </row>
    <row r="1368" spans="1:20" ht="11.85" customHeight="1" x14ac:dyDescent="0.2">
      <c r="A1368" s="11" t="s">
        <v>298</v>
      </c>
      <c r="D1368" s="2"/>
      <c r="F1368" s="2"/>
      <c r="H1368" s="2"/>
      <c r="J1368" s="2"/>
      <c r="L1368" s="2"/>
      <c r="N1368" s="2"/>
      <c r="P1368" s="2"/>
    </row>
    <row r="1369" spans="1:20" ht="11.85" customHeight="1" x14ac:dyDescent="0.2">
      <c r="A1369" s="3" t="s">
        <v>700</v>
      </c>
      <c r="C1369" s="2">
        <v>180.25</v>
      </c>
      <c r="D1369" s="2"/>
      <c r="E1369" s="2">
        <v>160.44999999999999</v>
      </c>
      <c r="F1369" s="2"/>
      <c r="G1369" s="2">
        <v>47.4</v>
      </c>
      <c r="H1369" s="2"/>
      <c r="I1369" s="2">
        <v>200</v>
      </c>
      <c r="J1369" s="2"/>
      <c r="K1369" s="4">
        <v>50</v>
      </c>
      <c r="L1369" s="2"/>
      <c r="M1369" s="4">
        <v>100</v>
      </c>
      <c r="N1369" s="2"/>
      <c r="O1369" s="4">
        <v>0</v>
      </c>
      <c r="P1369" s="2"/>
      <c r="Q1369" s="4">
        <f t="shared" ref="Q1369:Q1374" si="47">M1369+O1369</f>
        <v>100</v>
      </c>
      <c r="T1369" s="36"/>
    </row>
    <row r="1370" spans="1:20" ht="11.85" customHeight="1" x14ac:dyDescent="0.2">
      <c r="A1370" s="3" t="s">
        <v>701</v>
      </c>
      <c r="C1370" s="2">
        <v>0</v>
      </c>
      <c r="D1370" s="2"/>
      <c r="E1370" s="2">
        <v>0</v>
      </c>
      <c r="F1370" s="2"/>
      <c r="G1370" s="2">
        <v>4865</v>
      </c>
      <c r="H1370" s="2"/>
      <c r="I1370" s="2">
        <v>1000</v>
      </c>
      <c r="J1370" s="2"/>
      <c r="K1370" s="4">
        <v>400</v>
      </c>
      <c r="L1370" s="2"/>
      <c r="M1370" s="4">
        <v>1000</v>
      </c>
      <c r="N1370" s="2"/>
      <c r="O1370" s="4">
        <v>0</v>
      </c>
      <c r="P1370" s="2"/>
      <c r="Q1370" s="4">
        <f t="shared" si="47"/>
        <v>1000</v>
      </c>
      <c r="T1370" s="36"/>
    </row>
    <row r="1371" spans="1:20" ht="11.85" customHeight="1" x14ac:dyDescent="0.2">
      <c r="A1371" s="3" t="s">
        <v>702</v>
      </c>
      <c r="C1371" s="2">
        <v>238.96</v>
      </c>
      <c r="D1371" s="2"/>
      <c r="E1371" s="2">
        <v>267.54000000000002</v>
      </c>
      <c r="F1371" s="2"/>
      <c r="G1371" s="2">
        <v>562.98</v>
      </c>
      <c r="H1371" s="2"/>
      <c r="I1371" s="2">
        <v>300</v>
      </c>
      <c r="J1371" s="2"/>
      <c r="K1371" s="4">
        <v>300</v>
      </c>
      <c r="L1371" s="2"/>
      <c r="M1371" s="4">
        <v>300</v>
      </c>
      <c r="N1371" s="2"/>
      <c r="O1371" s="4">
        <v>0</v>
      </c>
      <c r="P1371" s="2"/>
      <c r="Q1371" s="4">
        <f t="shared" si="47"/>
        <v>300</v>
      </c>
      <c r="T1371" s="36"/>
    </row>
    <row r="1372" spans="1:20" ht="11.85" customHeight="1" x14ac:dyDescent="0.2">
      <c r="A1372" s="3" t="s">
        <v>703</v>
      </c>
      <c r="C1372" s="2">
        <v>0</v>
      </c>
      <c r="D1372" s="2"/>
      <c r="E1372" s="2">
        <v>296.5</v>
      </c>
      <c r="F1372" s="2"/>
      <c r="G1372" s="2">
        <v>0</v>
      </c>
      <c r="H1372" s="2"/>
      <c r="I1372" s="2">
        <v>300</v>
      </c>
      <c r="J1372" s="2"/>
      <c r="K1372" s="4">
        <v>300</v>
      </c>
      <c r="L1372" s="2"/>
      <c r="M1372" s="4">
        <v>300</v>
      </c>
      <c r="N1372" s="2"/>
      <c r="O1372" s="4">
        <v>0</v>
      </c>
      <c r="P1372" s="2"/>
      <c r="Q1372" s="4">
        <f t="shared" si="47"/>
        <v>300</v>
      </c>
      <c r="T1372" s="36"/>
    </row>
    <row r="1373" spans="1:20" ht="11.85" customHeight="1" x14ac:dyDescent="0.2">
      <c r="A1373" s="3" t="s">
        <v>704</v>
      </c>
      <c r="C1373" s="2">
        <v>500</v>
      </c>
      <c r="D1373" s="2"/>
      <c r="E1373" s="2">
        <v>500</v>
      </c>
      <c r="F1373" s="2"/>
      <c r="G1373" s="2">
        <v>613.36</v>
      </c>
      <c r="H1373" s="2"/>
      <c r="I1373" s="2">
        <v>600</v>
      </c>
      <c r="J1373" s="2"/>
      <c r="K1373" s="4">
        <v>1050</v>
      </c>
      <c r="L1373" s="2"/>
      <c r="M1373" s="4">
        <v>1050</v>
      </c>
      <c r="N1373" s="2"/>
      <c r="O1373" s="4">
        <v>0</v>
      </c>
      <c r="P1373" s="2"/>
      <c r="Q1373" s="4">
        <f t="shared" si="47"/>
        <v>1050</v>
      </c>
      <c r="T1373" s="36"/>
    </row>
    <row r="1374" spans="1:20" ht="11.85" customHeight="1" x14ac:dyDescent="0.2">
      <c r="A1374" s="3" t="s">
        <v>705</v>
      </c>
      <c r="C1374" s="12">
        <v>40</v>
      </c>
      <c r="D1374" s="2"/>
      <c r="E1374" s="12">
        <v>224.24</v>
      </c>
      <c r="F1374" s="2"/>
      <c r="G1374" s="12">
        <v>60.07</v>
      </c>
      <c r="H1374" s="2"/>
      <c r="I1374" s="12">
        <v>100</v>
      </c>
      <c r="J1374" s="2"/>
      <c r="K1374" s="13">
        <v>100</v>
      </c>
      <c r="L1374" s="2"/>
      <c r="M1374" s="13">
        <v>0</v>
      </c>
      <c r="N1374" s="2"/>
      <c r="O1374" s="13">
        <v>0</v>
      </c>
      <c r="P1374" s="2"/>
      <c r="Q1374" s="13">
        <f t="shared" si="47"/>
        <v>0</v>
      </c>
      <c r="T1374" s="36"/>
    </row>
    <row r="1375" spans="1:20" ht="11.85" customHeight="1" x14ac:dyDescent="0.2">
      <c r="A1375" s="3" t="s">
        <v>320</v>
      </c>
      <c r="C1375" s="2">
        <f>SUM(C1369:C1374)</f>
        <v>959.21</v>
      </c>
      <c r="D1375" s="2"/>
      <c r="E1375" s="2">
        <f>SUM(E1369:E1374)</f>
        <v>1448.73</v>
      </c>
      <c r="F1375" s="2"/>
      <c r="G1375" s="2">
        <f>SUM(G1369:G1374)</f>
        <v>6148.8099999999986</v>
      </c>
      <c r="H1375" s="2"/>
      <c r="I1375" s="2">
        <f>SUM(I1369:I1374)</f>
        <v>2500</v>
      </c>
      <c r="J1375" s="2"/>
      <c r="K1375" s="4">
        <f>SUM(K1369:K1374)</f>
        <v>2200</v>
      </c>
      <c r="L1375" s="2"/>
      <c r="M1375" s="4">
        <f>SUM(M1369:M1374)</f>
        <v>2750</v>
      </c>
      <c r="N1375" s="2"/>
      <c r="O1375" s="4">
        <f>SUM(O1369:O1374)</f>
        <v>0</v>
      </c>
      <c r="P1375" s="2"/>
      <c r="Q1375" s="4">
        <f>SUM(Q1369:Q1374)</f>
        <v>2750</v>
      </c>
    </row>
    <row r="1376" spans="1:20" ht="11.85" customHeight="1" x14ac:dyDescent="0.2">
      <c r="D1376" s="2"/>
      <c r="F1376" s="2"/>
      <c r="H1376" s="2"/>
      <c r="J1376" s="2"/>
      <c r="L1376" s="2"/>
      <c r="N1376" s="2"/>
      <c r="P1376" s="2"/>
    </row>
    <row r="1377" spans="1:20" ht="11.85" customHeight="1" x14ac:dyDescent="0.2">
      <c r="A1377" s="3" t="s">
        <v>706</v>
      </c>
      <c r="C1377" s="2">
        <f>C1359+C1366+C1375</f>
        <v>160163.15999999995</v>
      </c>
      <c r="D1377" s="2"/>
      <c r="E1377" s="2">
        <f>E1359+E1366+E1375</f>
        <v>103268.49999999999</v>
      </c>
      <c r="F1377" s="2"/>
      <c r="G1377" s="2">
        <f>G1359+G1366+G1375</f>
        <v>68997.02</v>
      </c>
      <c r="H1377" s="2"/>
      <c r="I1377" s="2">
        <f>I1359+I1366+I1375</f>
        <v>107456</v>
      </c>
      <c r="J1377" s="2"/>
      <c r="K1377" s="4">
        <f>K1359+K1366+K1375</f>
        <v>107156</v>
      </c>
      <c r="L1377" s="2"/>
      <c r="M1377" s="4">
        <f>M1359+M1366+M1375</f>
        <v>122741</v>
      </c>
      <c r="N1377" s="2"/>
      <c r="O1377" s="4">
        <f>O1359+O1366+O1375</f>
        <v>0</v>
      </c>
      <c r="P1377" s="2"/>
      <c r="Q1377" s="4">
        <f>Q1359+Q1366+Q1375</f>
        <v>122741</v>
      </c>
      <c r="R1377" s="39"/>
      <c r="T1377" s="36"/>
    </row>
    <row r="1378" spans="1:20" ht="11.85" customHeight="1" x14ac:dyDescent="0.2"/>
    <row r="1379" spans="1:20" ht="11.85" customHeight="1" x14ac:dyDescent="0.2"/>
    <row r="1380" spans="1:20" ht="11.85" customHeight="1" x14ac:dyDescent="0.2"/>
    <row r="1381" spans="1:20" ht="11.85" customHeight="1" x14ac:dyDescent="0.2"/>
    <row r="1382" spans="1:20" ht="11.85" customHeight="1" x14ac:dyDescent="0.2"/>
    <row r="1383" spans="1:20" ht="11.85" customHeight="1" x14ac:dyDescent="0.2"/>
    <row r="1384" spans="1:20" ht="11.85" customHeight="1" x14ac:dyDescent="0.2"/>
    <row r="1385" spans="1:20" ht="11.85" customHeight="1" x14ac:dyDescent="0.2"/>
    <row r="1386" spans="1:20" ht="11.85" customHeight="1" x14ac:dyDescent="0.2"/>
    <row r="1387" spans="1:20" ht="11.85" customHeight="1" x14ac:dyDescent="0.2"/>
    <row r="1388" spans="1:20" ht="11.85" customHeight="1" x14ac:dyDescent="0.2"/>
    <row r="1389" spans="1:20" ht="11.85" customHeight="1" x14ac:dyDescent="0.2"/>
    <row r="1390" spans="1:20" ht="11.85" customHeight="1" x14ac:dyDescent="0.2"/>
    <row r="1391" spans="1:20" ht="11.85" customHeight="1" x14ac:dyDescent="0.2"/>
    <row r="1392" spans="1:20" ht="11.85" customHeight="1" x14ac:dyDescent="0.2"/>
    <row r="1393" spans="1:5" ht="11.85" customHeight="1" x14ac:dyDescent="0.2"/>
    <row r="1394" spans="1:5" ht="11.85" customHeight="1" x14ac:dyDescent="0.2"/>
    <row r="1395" spans="1:5" ht="11.85" customHeight="1" x14ac:dyDescent="0.2"/>
    <row r="1396" spans="1:5" ht="11.85" customHeight="1" x14ac:dyDescent="0.2"/>
    <row r="1397" spans="1:5" ht="11.85" customHeight="1" x14ac:dyDescent="0.2"/>
    <row r="1398" spans="1:5" ht="11.85" customHeight="1" x14ac:dyDescent="0.2"/>
    <row r="1399" spans="1:5" ht="11.85" customHeight="1" x14ac:dyDescent="0.2"/>
    <row r="1400" spans="1:5" ht="11.85" customHeight="1" x14ac:dyDescent="0.2"/>
    <row r="1401" spans="1:5" ht="11.85" customHeight="1" x14ac:dyDescent="0.2"/>
    <row r="1402" spans="1:5" ht="11.85" customHeight="1" x14ac:dyDescent="0.2"/>
    <row r="1403" spans="1:5" ht="11.85" customHeight="1" x14ac:dyDescent="0.2"/>
    <row r="1404" spans="1:5" ht="11.85" customHeight="1" x14ac:dyDescent="0.2">
      <c r="A1404" s="1"/>
      <c r="B1404" s="1"/>
      <c r="E1404" s="2" t="str">
        <f>$E$24</f>
        <v>CITY OF BRADY</v>
      </c>
    </row>
    <row r="1405" spans="1:5" ht="11.85" customHeight="1" x14ac:dyDescent="0.2">
      <c r="E1405" s="2" t="str">
        <f>$E$25</f>
        <v>BUDGET REPORT</v>
      </c>
    </row>
    <row r="1406" spans="1:5" ht="11.85" customHeight="1" x14ac:dyDescent="0.2">
      <c r="E1406" s="2" t="str">
        <f>$E$26</f>
        <v>FISCAL YEAR 2021 - 2022</v>
      </c>
    </row>
    <row r="1407" spans="1:5" ht="11.85" customHeight="1" x14ac:dyDescent="0.2">
      <c r="A1407" s="3" t="s">
        <v>3</v>
      </c>
    </row>
    <row r="1408" spans="1:5" ht="11.85" customHeight="1" x14ac:dyDescent="0.2">
      <c r="A1408" s="3" t="s">
        <v>707</v>
      </c>
    </row>
    <row r="1409" spans="1:21" ht="11.85" customHeight="1" x14ac:dyDescent="0.2">
      <c r="I1409" s="61" t="str">
        <f>$I$29</f>
        <v>(----- 2020-2021 ------)</v>
      </c>
      <c r="J1409" s="61"/>
      <c r="K1409" s="61"/>
      <c r="L1409" s="5"/>
      <c r="M1409" s="61" t="str">
        <f>$M$29</f>
        <v>2021-2022</v>
      </c>
      <c r="N1409" s="61"/>
      <c r="O1409" s="61"/>
      <c r="P1409" s="61"/>
      <c r="Q1409" s="61"/>
    </row>
    <row r="1410" spans="1:21" ht="11.85" customHeight="1" x14ac:dyDescent="0.2">
      <c r="C1410" s="6" t="str">
        <f>$C$30</f>
        <v>2017-2018</v>
      </c>
      <c r="D1410" s="5"/>
      <c r="E1410" s="6" t="str">
        <f>$E$30</f>
        <v>2018-2019</v>
      </c>
      <c r="F1410" s="5"/>
      <c r="G1410" s="6" t="str">
        <f>$G$30</f>
        <v>2019-2020</v>
      </c>
      <c r="H1410" s="5"/>
      <c r="I1410" s="6" t="s">
        <v>9</v>
      </c>
      <c r="J1410" s="5"/>
      <c r="K1410" s="7" t="str">
        <f>+$K$30</f>
        <v>PROJECTED</v>
      </c>
      <c r="L1410" s="5"/>
      <c r="M1410" s="7" t="str">
        <f>$M$30</f>
        <v>2021-2022</v>
      </c>
      <c r="N1410" s="5"/>
      <c r="O1410" s="7" t="str">
        <f>$O$30</f>
        <v>2021-2022</v>
      </c>
      <c r="P1410" s="5"/>
      <c r="Q1410" s="7" t="str">
        <f>$Q$30</f>
        <v xml:space="preserve">APPROVED </v>
      </c>
    </row>
    <row r="1411" spans="1:21" ht="11.85" customHeight="1" x14ac:dyDescent="0.2">
      <c r="A1411" s="8" t="s">
        <v>266</v>
      </c>
      <c r="C1411" s="9" t="s">
        <v>12</v>
      </c>
      <c r="D1411" s="5"/>
      <c r="E1411" s="9" t="s">
        <v>12</v>
      </c>
      <c r="F1411" s="5"/>
      <c r="G1411" s="9" t="s">
        <v>12</v>
      </c>
      <c r="H1411" s="5"/>
      <c r="I1411" s="9" t="s">
        <v>13</v>
      </c>
      <c r="J1411" s="5"/>
      <c r="K1411" s="10" t="s">
        <v>13</v>
      </c>
      <c r="L1411" s="5"/>
      <c r="M1411" s="10" t="str">
        <f>$M$31</f>
        <v>BASE</v>
      </c>
      <c r="N1411" s="5"/>
      <c r="O1411" s="10" t="str">
        <f>$O$31</f>
        <v>SUPPLEMENTAL</v>
      </c>
      <c r="P1411" s="5"/>
      <c r="Q1411" s="10" t="str">
        <f>$Q$31</f>
        <v>BUDGET</v>
      </c>
    </row>
    <row r="1412" spans="1:21" ht="11.85" customHeight="1" x14ac:dyDescent="0.2"/>
    <row r="1413" spans="1:21" ht="11.85" customHeight="1" x14ac:dyDescent="0.2">
      <c r="A1413" s="11" t="s">
        <v>267</v>
      </c>
    </row>
    <row r="1414" spans="1:21" ht="11.85" customHeight="1" x14ac:dyDescent="0.2">
      <c r="A1414" s="3" t="s">
        <v>708</v>
      </c>
      <c r="C1414" s="2">
        <v>163604.37</v>
      </c>
      <c r="D1414" s="2"/>
      <c r="E1414" s="2">
        <v>171566.07</v>
      </c>
      <c r="F1414" s="2"/>
      <c r="G1414" s="2">
        <v>171345.45</v>
      </c>
      <c r="H1414" s="2"/>
      <c r="I1414" s="2">
        <v>187932</v>
      </c>
      <c r="J1414" s="2"/>
      <c r="K1414" s="4">
        <v>187932</v>
      </c>
      <c r="L1414" s="2"/>
      <c r="M1414" s="4">
        <v>175765</v>
      </c>
      <c r="N1414" s="2"/>
      <c r="O1414" s="16">
        <v>0</v>
      </c>
      <c r="P1414" s="2"/>
      <c r="Q1414" s="4">
        <f t="shared" ref="Q1414:Q1423" si="48">M1414+O1414</f>
        <v>175765</v>
      </c>
      <c r="T1414" s="36"/>
    </row>
    <row r="1415" spans="1:21" ht="11.85" customHeight="1" x14ac:dyDescent="0.2">
      <c r="A1415" s="3" t="s">
        <v>709</v>
      </c>
      <c r="C1415" s="2">
        <v>934.67</v>
      </c>
      <c r="D1415" s="2"/>
      <c r="E1415" s="2">
        <v>1447.45</v>
      </c>
      <c r="F1415" s="2"/>
      <c r="G1415" s="2">
        <v>653.58000000000004</v>
      </c>
      <c r="H1415" s="2"/>
      <c r="I1415" s="2">
        <v>1000</v>
      </c>
      <c r="J1415" s="2"/>
      <c r="K1415" s="4">
        <v>1000</v>
      </c>
      <c r="L1415" s="2"/>
      <c r="M1415" s="4">
        <v>1000</v>
      </c>
      <c r="N1415" s="2"/>
      <c r="O1415" s="16">
        <v>0</v>
      </c>
      <c r="P1415" s="2"/>
      <c r="Q1415" s="4">
        <f t="shared" si="48"/>
        <v>1000</v>
      </c>
      <c r="T1415" s="36"/>
    </row>
    <row r="1416" spans="1:21" ht="11.85" customHeight="1" x14ac:dyDescent="0.2">
      <c r="A1416" s="3" t="s">
        <v>710</v>
      </c>
      <c r="C1416" s="2">
        <v>0</v>
      </c>
      <c r="D1416" s="2"/>
      <c r="E1416" s="2">
        <v>0</v>
      </c>
      <c r="F1416" s="2"/>
      <c r="G1416" s="2">
        <v>0</v>
      </c>
      <c r="H1416" s="2"/>
      <c r="I1416" s="2">
        <v>0</v>
      </c>
      <c r="J1416" s="2"/>
      <c r="K1416" s="4">
        <v>0</v>
      </c>
      <c r="L1416" s="2"/>
      <c r="M1416" s="4">
        <v>0</v>
      </c>
      <c r="N1416" s="2"/>
      <c r="O1416" s="16">
        <v>0</v>
      </c>
      <c r="P1416" s="2"/>
      <c r="Q1416" s="4">
        <f t="shared" si="48"/>
        <v>0</v>
      </c>
      <c r="T1416" s="36"/>
    </row>
    <row r="1417" spans="1:21" ht="11.85" customHeight="1" x14ac:dyDescent="0.2">
      <c r="A1417" s="3" t="s">
        <v>711</v>
      </c>
      <c r="C1417" s="2">
        <v>3640</v>
      </c>
      <c r="D1417" s="2"/>
      <c r="E1417" s="2">
        <v>3640</v>
      </c>
      <c r="F1417" s="2"/>
      <c r="G1417" s="2">
        <v>3640</v>
      </c>
      <c r="H1417" s="2"/>
      <c r="I1417" s="2">
        <v>3640</v>
      </c>
      <c r="J1417" s="2"/>
      <c r="K1417" s="4">
        <v>3640</v>
      </c>
      <c r="L1417" s="2"/>
      <c r="M1417" s="4">
        <v>3640</v>
      </c>
      <c r="N1417" s="2"/>
      <c r="O1417" s="16">
        <v>0</v>
      </c>
      <c r="P1417" s="2"/>
      <c r="Q1417" s="4">
        <f t="shared" si="48"/>
        <v>3640</v>
      </c>
      <c r="T1417" s="36"/>
    </row>
    <row r="1418" spans="1:21" ht="11.85" customHeight="1" x14ac:dyDescent="0.2">
      <c r="A1418" s="3" t="s">
        <v>712</v>
      </c>
      <c r="C1418" s="2">
        <v>300</v>
      </c>
      <c r="D1418" s="2"/>
      <c r="E1418" s="2">
        <v>225</v>
      </c>
      <c r="F1418" s="2"/>
      <c r="G1418" s="2">
        <v>150</v>
      </c>
      <c r="H1418" s="2"/>
      <c r="I1418" s="2">
        <v>300</v>
      </c>
      <c r="J1418" s="2"/>
      <c r="K1418" s="4">
        <v>300</v>
      </c>
      <c r="L1418" s="2"/>
      <c r="M1418" s="4">
        <v>300</v>
      </c>
      <c r="N1418" s="2"/>
      <c r="O1418" s="16">
        <v>0</v>
      </c>
      <c r="P1418" s="2"/>
      <c r="Q1418" s="4">
        <f t="shared" si="48"/>
        <v>300</v>
      </c>
      <c r="T1418" s="36"/>
    </row>
    <row r="1419" spans="1:21" ht="11.85" customHeight="1" x14ac:dyDescent="0.2">
      <c r="A1419" s="3" t="s">
        <v>713</v>
      </c>
      <c r="C1419" s="2">
        <v>57170.400000000001</v>
      </c>
      <c r="D1419" s="2"/>
      <c r="E1419" s="2">
        <v>52717.65</v>
      </c>
      <c r="F1419" s="2"/>
      <c r="G1419" s="2">
        <v>57070.91</v>
      </c>
      <c r="H1419" s="2"/>
      <c r="I1419" s="2">
        <v>64800</v>
      </c>
      <c r="J1419" s="2"/>
      <c r="K1419" s="4">
        <v>64800</v>
      </c>
      <c r="L1419" s="2"/>
      <c r="M1419" s="4">
        <v>59160</v>
      </c>
      <c r="N1419" s="2"/>
      <c r="O1419" s="16">
        <v>0</v>
      </c>
      <c r="P1419" s="2"/>
      <c r="Q1419" s="4">
        <f t="shared" si="48"/>
        <v>59160</v>
      </c>
      <c r="T1419" s="36"/>
    </row>
    <row r="1420" spans="1:21" ht="11.85" customHeight="1" x14ac:dyDescent="0.2">
      <c r="A1420" s="3" t="s">
        <v>714</v>
      </c>
      <c r="C1420" s="2">
        <v>18247.95</v>
      </c>
      <c r="D1420" s="2"/>
      <c r="E1420" s="2">
        <v>18763.3</v>
      </c>
      <c r="F1420" s="2"/>
      <c r="G1420" s="2">
        <v>18550.46</v>
      </c>
      <c r="H1420" s="2"/>
      <c r="I1420" s="2">
        <v>18811</v>
      </c>
      <c r="J1420" s="2"/>
      <c r="K1420" s="4">
        <v>18811</v>
      </c>
      <c r="L1420" s="2"/>
      <c r="M1420" s="4">
        <v>17009</v>
      </c>
      <c r="N1420" s="2"/>
      <c r="O1420" s="16">
        <v>0</v>
      </c>
      <c r="P1420" s="2"/>
      <c r="Q1420" s="4">
        <f t="shared" si="48"/>
        <v>17009</v>
      </c>
      <c r="T1420" s="36"/>
    </row>
    <row r="1421" spans="1:21" ht="11.85" customHeight="1" x14ac:dyDescent="0.2">
      <c r="A1421" s="3" t="s">
        <v>715</v>
      </c>
      <c r="C1421" s="2">
        <v>9340.52</v>
      </c>
      <c r="D1421" s="2"/>
      <c r="E1421" s="2">
        <v>8195.14</v>
      </c>
      <c r="F1421" s="2"/>
      <c r="G1421" s="2">
        <v>8137.5</v>
      </c>
      <c r="H1421" s="2"/>
      <c r="I1421" s="2">
        <v>7771</v>
      </c>
      <c r="J1421" s="2"/>
      <c r="K1421" s="4">
        <v>7771</v>
      </c>
      <c r="L1421" s="2"/>
      <c r="M1421" s="4">
        <v>11901</v>
      </c>
      <c r="N1421" s="2"/>
      <c r="O1421" s="16">
        <v>0</v>
      </c>
      <c r="P1421" s="2"/>
      <c r="Q1421" s="4">
        <f t="shared" si="48"/>
        <v>11901</v>
      </c>
      <c r="T1421" s="36"/>
    </row>
    <row r="1422" spans="1:21" ht="11.85" customHeight="1" x14ac:dyDescent="0.2">
      <c r="A1422" s="3" t="s">
        <v>716</v>
      </c>
      <c r="C1422" s="2">
        <v>851.97</v>
      </c>
      <c r="D1422" s="2"/>
      <c r="E1422" s="2">
        <v>45</v>
      </c>
      <c r="F1422" s="2"/>
      <c r="G1422" s="2">
        <v>720</v>
      </c>
      <c r="H1422" s="2"/>
      <c r="I1422" s="2">
        <v>900</v>
      </c>
      <c r="J1422" s="2"/>
      <c r="K1422" s="4">
        <v>900</v>
      </c>
      <c r="L1422" s="2"/>
      <c r="M1422" s="4">
        <v>720</v>
      </c>
      <c r="N1422" s="2"/>
      <c r="O1422" s="16">
        <v>0</v>
      </c>
      <c r="P1422" s="2"/>
      <c r="Q1422" s="4">
        <f t="shared" si="48"/>
        <v>720</v>
      </c>
      <c r="T1422" s="36"/>
    </row>
    <row r="1423" spans="1:21" ht="11.85" customHeight="1" x14ac:dyDescent="0.2">
      <c r="A1423" s="3" t="s">
        <v>717</v>
      </c>
      <c r="C1423" s="12">
        <v>12859.49</v>
      </c>
      <c r="D1423" s="2"/>
      <c r="E1423" s="12">
        <v>13556.23</v>
      </c>
      <c r="F1423" s="2"/>
      <c r="G1423" s="12">
        <v>13907.09</v>
      </c>
      <c r="H1423" s="2"/>
      <c r="I1423" s="12">
        <v>14734</v>
      </c>
      <c r="J1423" s="2"/>
      <c r="K1423" s="13">
        <v>14734</v>
      </c>
      <c r="L1423" s="2"/>
      <c r="M1423" s="13">
        <v>13788</v>
      </c>
      <c r="N1423" s="2"/>
      <c r="O1423" s="19">
        <v>0</v>
      </c>
      <c r="P1423" s="2"/>
      <c r="Q1423" s="13">
        <f t="shared" si="48"/>
        <v>13788</v>
      </c>
      <c r="T1423" s="36"/>
    </row>
    <row r="1424" spans="1:21" ht="11.85" customHeight="1" x14ac:dyDescent="0.2">
      <c r="A1424" s="3" t="s">
        <v>278</v>
      </c>
      <c r="C1424" s="2">
        <f>SUM(C1414:C1423)</f>
        <v>266949.37</v>
      </c>
      <c r="D1424" s="2"/>
      <c r="E1424" s="2">
        <f>SUM(E1414:E1423)</f>
        <v>270155.83999999997</v>
      </c>
      <c r="F1424" s="2"/>
      <c r="G1424" s="2">
        <f>SUM(G1414:G1423)</f>
        <v>274174.99</v>
      </c>
      <c r="H1424" s="2"/>
      <c r="I1424" s="2">
        <f>SUM(I1414:I1423)</f>
        <v>299888</v>
      </c>
      <c r="J1424" s="2"/>
      <c r="K1424" s="4">
        <f>SUM(K1414:K1423)</f>
        <v>299888</v>
      </c>
      <c r="L1424" s="2"/>
      <c r="M1424" s="4">
        <f>SUM(M1414:M1423)</f>
        <v>283283</v>
      </c>
      <c r="N1424" s="2"/>
      <c r="O1424" s="16">
        <f>SUM(O1414:O1423)</f>
        <v>0</v>
      </c>
      <c r="P1424" s="2"/>
      <c r="Q1424" s="4">
        <f>SUM(Q1414:Q1423)</f>
        <v>283283</v>
      </c>
      <c r="R1424" s="39"/>
      <c r="U1424" s="39"/>
    </row>
    <row r="1425" spans="1:21" ht="11.85" customHeight="1" x14ac:dyDescent="0.2">
      <c r="D1425" s="2"/>
      <c r="F1425" s="2"/>
      <c r="H1425" s="2"/>
      <c r="J1425" s="2"/>
      <c r="L1425" s="2"/>
      <c r="N1425" s="2"/>
      <c r="P1425" s="2"/>
    </row>
    <row r="1426" spans="1:21" ht="11.85" customHeight="1" x14ac:dyDescent="0.2">
      <c r="A1426" s="11" t="s">
        <v>279</v>
      </c>
      <c r="D1426" s="2"/>
      <c r="F1426" s="2"/>
      <c r="H1426" s="2"/>
      <c r="J1426" s="2"/>
      <c r="L1426" s="2"/>
      <c r="N1426" s="2"/>
      <c r="P1426" s="2"/>
    </row>
    <row r="1427" spans="1:21" ht="11.85" customHeight="1" x14ac:dyDescent="0.2">
      <c r="A1427" s="3" t="s">
        <v>718</v>
      </c>
      <c r="C1427" s="2">
        <v>0</v>
      </c>
      <c r="D1427" s="2"/>
      <c r="E1427" s="2">
        <v>0</v>
      </c>
      <c r="F1427" s="2"/>
      <c r="G1427" s="2">
        <v>0</v>
      </c>
      <c r="H1427" s="2"/>
      <c r="I1427" s="2">
        <v>0</v>
      </c>
      <c r="J1427" s="2"/>
      <c r="K1427" s="4">
        <v>0</v>
      </c>
      <c r="L1427" s="2"/>
      <c r="M1427" s="4">
        <v>0</v>
      </c>
      <c r="N1427" s="2"/>
      <c r="O1427" s="4">
        <v>0</v>
      </c>
      <c r="P1427" s="2"/>
      <c r="Q1427" s="4">
        <f t="shared" ref="Q1427:Q1439" si="49">M1427+O1427</f>
        <v>0</v>
      </c>
      <c r="T1427" s="36"/>
    </row>
    <row r="1428" spans="1:21" ht="11.85" customHeight="1" x14ac:dyDescent="0.2">
      <c r="A1428" s="3" t="s">
        <v>719</v>
      </c>
      <c r="C1428" s="2">
        <v>18316.3</v>
      </c>
      <c r="D1428" s="2"/>
      <c r="E1428" s="2">
        <v>14754.27</v>
      </c>
      <c r="F1428" s="2"/>
      <c r="G1428" s="2">
        <v>17874.71</v>
      </c>
      <c r="H1428" s="2"/>
      <c r="I1428" s="2">
        <v>19000</v>
      </c>
      <c r="J1428" s="2"/>
      <c r="K1428" s="4">
        <v>19000</v>
      </c>
      <c r="L1428" s="2"/>
      <c r="M1428" s="4">
        <v>19000</v>
      </c>
      <c r="N1428" s="2"/>
      <c r="O1428" s="4">
        <v>0</v>
      </c>
      <c r="P1428" s="2"/>
      <c r="Q1428" s="4">
        <f t="shared" si="49"/>
        <v>19000</v>
      </c>
      <c r="T1428" s="36"/>
    </row>
    <row r="1429" spans="1:21" ht="11.85" customHeight="1" x14ac:dyDescent="0.2">
      <c r="A1429" s="3" t="s">
        <v>720</v>
      </c>
      <c r="C1429" s="2">
        <v>48.4</v>
      </c>
      <c r="D1429" s="2"/>
      <c r="E1429" s="2">
        <v>0</v>
      </c>
      <c r="F1429" s="2"/>
      <c r="G1429" s="2">
        <v>0</v>
      </c>
      <c r="H1429" s="2"/>
      <c r="I1429" s="2">
        <v>0</v>
      </c>
      <c r="J1429" s="2"/>
      <c r="K1429" s="4">
        <v>0</v>
      </c>
      <c r="L1429" s="2"/>
      <c r="M1429" s="4">
        <v>0</v>
      </c>
      <c r="N1429" s="2"/>
      <c r="O1429" s="4">
        <v>0</v>
      </c>
      <c r="P1429" s="2"/>
      <c r="Q1429" s="4">
        <f t="shared" si="49"/>
        <v>0</v>
      </c>
      <c r="T1429" s="36"/>
    </row>
    <row r="1430" spans="1:21" ht="11.85" customHeight="1" x14ac:dyDescent="0.2">
      <c r="A1430" s="3" t="s">
        <v>721</v>
      </c>
      <c r="C1430" s="2">
        <v>0</v>
      </c>
      <c r="D1430" s="2"/>
      <c r="E1430" s="2">
        <v>0</v>
      </c>
      <c r="F1430" s="2"/>
      <c r="G1430" s="2">
        <v>1000</v>
      </c>
      <c r="H1430" s="2"/>
      <c r="I1430" s="2">
        <v>0</v>
      </c>
      <c r="J1430" s="2"/>
      <c r="K1430" s="4">
        <v>0</v>
      </c>
      <c r="L1430" s="2"/>
      <c r="M1430" s="4">
        <v>0</v>
      </c>
      <c r="N1430" s="2"/>
      <c r="O1430" s="4">
        <v>0</v>
      </c>
      <c r="P1430" s="2"/>
      <c r="Q1430" s="4">
        <f t="shared" si="49"/>
        <v>0</v>
      </c>
      <c r="T1430" s="36"/>
    </row>
    <row r="1431" spans="1:21" ht="11.85" hidden="1" customHeight="1" x14ac:dyDescent="0.2">
      <c r="A1431" s="3" t="s">
        <v>722</v>
      </c>
      <c r="C1431" s="2">
        <v>0</v>
      </c>
      <c r="D1431" s="2"/>
      <c r="E1431" s="2">
        <v>0</v>
      </c>
      <c r="F1431" s="2"/>
      <c r="G1431" s="2">
        <v>0</v>
      </c>
      <c r="H1431" s="2"/>
      <c r="I1431" s="2">
        <v>0</v>
      </c>
      <c r="J1431" s="2"/>
      <c r="K1431" s="4">
        <v>0</v>
      </c>
      <c r="L1431" s="2"/>
      <c r="M1431" s="4">
        <v>0</v>
      </c>
      <c r="N1431" s="2"/>
      <c r="O1431" s="4">
        <v>0</v>
      </c>
      <c r="P1431" s="2"/>
      <c r="Q1431" s="4">
        <f t="shared" si="49"/>
        <v>0</v>
      </c>
      <c r="T1431" s="36"/>
    </row>
    <row r="1432" spans="1:21" ht="11.85" hidden="1" customHeight="1" x14ac:dyDescent="0.2">
      <c r="A1432" s="3" t="s">
        <v>723</v>
      </c>
      <c r="C1432" s="2">
        <v>0</v>
      </c>
      <c r="D1432" s="2"/>
      <c r="E1432" s="2">
        <v>0</v>
      </c>
      <c r="F1432" s="2"/>
      <c r="G1432" s="2">
        <v>0</v>
      </c>
      <c r="H1432" s="2"/>
      <c r="I1432" s="2">
        <v>0</v>
      </c>
      <c r="J1432" s="2"/>
      <c r="K1432" s="4">
        <v>0</v>
      </c>
      <c r="L1432" s="2"/>
      <c r="M1432" s="4">
        <v>0</v>
      </c>
      <c r="N1432" s="2"/>
      <c r="O1432" s="4">
        <v>0</v>
      </c>
      <c r="P1432" s="2"/>
      <c r="Q1432" s="4">
        <f t="shared" si="49"/>
        <v>0</v>
      </c>
      <c r="T1432" s="36"/>
    </row>
    <row r="1433" spans="1:21" ht="11.85" customHeight="1" x14ac:dyDescent="0.2">
      <c r="A1433" s="3" t="s">
        <v>724</v>
      </c>
      <c r="C1433" s="2">
        <v>12942.33</v>
      </c>
      <c r="D1433" s="2"/>
      <c r="E1433" s="2">
        <v>13954.05</v>
      </c>
      <c r="F1433" s="2"/>
      <c r="G1433" s="2">
        <v>14896.95</v>
      </c>
      <c r="H1433" s="2"/>
      <c r="I1433" s="2">
        <v>16300</v>
      </c>
      <c r="J1433" s="2"/>
      <c r="K1433" s="4">
        <v>16300</v>
      </c>
      <c r="L1433" s="2"/>
      <c r="M1433" s="4">
        <v>17800</v>
      </c>
      <c r="N1433" s="2"/>
      <c r="O1433" s="4">
        <v>0</v>
      </c>
      <c r="P1433" s="2"/>
      <c r="Q1433" s="4">
        <f t="shared" si="49"/>
        <v>17800</v>
      </c>
      <c r="T1433" s="36"/>
    </row>
    <row r="1434" spans="1:21" ht="11.85" customHeight="1" x14ac:dyDescent="0.2">
      <c r="A1434" s="3" t="s">
        <v>725</v>
      </c>
      <c r="C1434" s="2">
        <v>0</v>
      </c>
      <c r="D1434" s="2"/>
      <c r="E1434" s="2">
        <v>0</v>
      </c>
      <c r="F1434" s="2"/>
      <c r="G1434" s="2">
        <v>0</v>
      </c>
      <c r="H1434" s="2"/>
      <c r="I1434" s="2">
        <v>0</v>
      </c>
      <c r="J1434" s="2"/>
      <c r="K1434" s="4">
        <v>0</v>
      </c>
      <c r="L1434" s="2"/>
      <c r="M1434" s="4">
        <v>0</v>
      </c>
      <c r="N1434" s="2"/>
      <c r="O1434" s="4">
        <v>0</v>
      </c>
      <c r="P1434" s="2"/>
      <c r="Q1434" s="4">
        <f t="shared" si="49"/>
        <v>0</v>
      </c>
      <c r="T1434" s="36"/>
    </row>
    <row r="1435" spans="1:21" ht="11.85" customHeight="1" x14ac:dyDescent="0.2">
      <c r="A1435" s="3" t="s">
        <v>726</v>
      </c>
      <c r="C1435" s="2">
        <v>0</v>
      </c>
      <c r="D1435" s="2"/>
      <c r="E1435" s="2">
        <v>0</v>
      </c>
      <c r="F1435" s="2"/>
      <c r="G1435" s="2">
        <v>0</v>
      </c>
      <c r="H1435" s="2"/>
      <c r="I1435" s="2">
        <v>0</v>
      </c>
      <c r="J1435" s="2"/>
      <c r="K1435" s="4">
        <v>0</v>
      </c>
      <c r="L1435" s="2"/>
      <c r="M1435" s="4">
        <v>0</v>
      </c>
      <c r="N1435" s="2"/>
      <c r="O1435" s="4">
        <v>0</v>
      </c>
      <c r="P1435" s="2"/>
      <c r="Q1435" s="4">
        <f t="shared" si="49"/>
        <v>0</v>
      </c>
      <c r="T1435" s="36"/>
    </row>
    <row r="1436" spans="1:21" ht="11.85" customHeight="1" x14ac:dyDescent="0.2">
      <c r="A1436" s="3" t="s">
        <v>727</v>
      </c>
      <c r="C1436" s="2">
        <v>0</v>
      </c>
      <c r="D1436" s="2"/>
      <c r="E1436" s="2">
        <v>0</v>
      </c>
      <c r="F1436" s="2"/>
      <c r="G1436" s="2">
        <v>0</v>
      </c>
      <c r="H1436" s="2"/>
      <c r="I1436" s="2">
        <v>0</v>
      </c>
      <c r="J1436" s="2"/>
      <c r="K1436" s="4">
        <v>0</v>
      </c>
      <c r="L1436" s="2"/>
      <c r="M1436" s="4">
        <v>0</v>
      </c>
      <c r="N1436" s="2"/>
      <c r="O1436" s="4">
        <v>0</v>
      </c>
      <c r="P1436" s="2"/>
      <c r="Q1436" s="4">
        <f t="shared" si="49"/>
        <v>0</v>
      </c>
      <c r="T1436" s="36"/>
    </row>
    <row r="1437" spans="1:21" ht="11.85" customHeight="1" x14ac:dyDescent="0.2">
      <c r="A1437" s="3" t="s">
        <v>728</v>
      </c>
      <c r="C1437" s="2">
        <v>0</v>
      </c>
      <c r="D1437" s="2"/>
      <c r="E1437" s="2">
        <v>0</v>
      </c>
      <c r="F1437" s="2"/>
      <c r="G1437" s="2">
        <v>172.5</v>
      </c>
      <c r="H1437" s="2"/>
      <c r="I1437" s="2">
        <v>400</v>
      </c>
      <c r="J1437" s="2"/>
      <c r="K1437" s="4">
        <v>400</v>
      </c>
      <c r="L1437" s="2"/>
      <c r="M1437" s="4">
        <v>400</v>
      </c>
      <c r="N1437" s="2"/>
      <c r="O1437" s="4">
        <v>0</v>
      </c>
      <c r="P1437" s="2"/>
      <c r="Q1437" s="4">
        <f t="shared" si="49"/>
        <v>400</v>
      </c>
      <c r="T1437" s="36"/>
    </row>
    <row r="1438" spans="1:21" ht="11.85" customHeight="1" x14ac:dyDescent="0.2">
      <c r="A1438" s="3" t="s">
        <v>729</v>
      </c>
      <c r="C1438" s="2">
        <v>0</v>
      </c>
      <c r="D1438" s="2"/>
      <c r="E1438" s="2">
        <v>0</v>
      </c>
      <c r="F1438" s="2"/>
      <c r="G1438" s="2">
        <v>0</v>
      </c>
      <c r="H1438" s="2"/>
      <c r="I1438" s="2">
        <v>350</v>
      </c>
      <c r="J1438" s="2"/>
      <c r="K1438" s="4">
        <v>350</v>
      </c>
      <c r="L1438" s="2"/>
      <c r="M1438" s="4">
        <v>1600</v>
      </c>
      <c r="N1438" s="2"/>
      <c r="O1438" s="4">
        <v>0</v>
      </c>
      <c r="P1438" s="2"/>
      <c r="Q1438" s="4">
        <f t="shared" si="49"/>
        <v>1600</v>
      </c>
      <c r="T1438" s="36"/>
    </row>
    <row r="1439" spans="1:21" ht="11.85" customHeight="1" x14ac:dyDescent="0.2">
      <c r="A1439" s="3" t="s">
        <v>730</v>
      </c>
      <c r="C1439" s="12">
        <v>777.13</v>
      </c>
      <c r="D1439" s="2"/>
      <c r="E1439" s="12">
        <v>400</v>
      </c>
      <c r="F1439" s="2"/>
      <c r="G1439" s="12">
        <v>400</v>
      </c>
      <c r="H1439" s="2"/>
      <c r="I1439" s="12">
        <v>500</v>
      </c>
      <c r="J1439" s="2"/>
      <c r="K1439" s="13">
        <v>500</v>
      </c>
      <c r="L1439" s="2"/>
      <c r="M1439" s="13">
        <v>500</v>
      </c>
      <c r="N1439" s="2"/>
      <c r="O1439" s="13">
        <v>0</v>
      </c>
      <c r="P1439" s="2"/>
      <c r="Q1439" s="13">
        <f t="shared" si="49"/>
        <v>500</v>
      </c>
      <c r="T1439" s="36"/>
    </row>
    <row r="1440" spans="1:21" ht="11.85" customHeight="1" x14ac:dyDescent="0.2">
      <c r="A1440" s="3" t="s">
        <v>297</v>
      </c>
      <c r="C1440" s="2">
        <f>SUM(C1427:C1439)</f>
        <v>32084.16</v>
      </c>
      <c r="D1440" s="2"/>
      <c r="E1440" s="2">
        <f>SUM(E1427:E1439)</f>
        <v>29108.32</v>
      </c>
      <c r="F1440" s="2"/>
      <c r="G1440" s="2">
        <f>SUM(G1427:G1439)</f>
        <v>34344.160000000003</v>
      </c>
      <c r="H1440" s="2"/>
      <c r="I1440" s="2">
        <f>SUM(I1427:I1439)</f>
        <v>36550</v>
      </c>
      <c r="J1440" s="2"/>
      <c r="K1440" s="4">
        <f>SUM(K1427:K1439)</f>
        <v>36550</v>
      </c>
      <c r="L1440" s="2"/>
      <c r="M1440" s="4">
        <f>SUM(M1427:M1439)</f>
        <v>39300</v>
      </c>
      <c r="N1440" s="2"/>
      <c r="O1440" s="4">
        <f>SUM(O1427:O1439)</f>
        <v>0</v>
      </c>
      <c r="P1440" s="2"/>
      <c r="Q1440" s="4">
        <f>SUM(Q1427:Q1439)</f>
        <v>39300</v>
      </c>
      <c r="U1440" s="39"/>
    </row>
    <row r="1441" spans="1:20" ht="11.85" customHeight="1" x14ac:dyDescent="0.2"/>
    <row r="1442" spans="1:20" ht="11.85" customHeight="1" x14ac:dyDescent="0.2">
      <c r="A1442" s="11" t="s">
        <v>298</v>
      </c>
    </row>
    <row r="1443" spans="1:20" ht="11.85" customHeight="1" x14ac:dyDescent="0.2">
      <c r="A1443" s="3" t="s">
        <v>731</v>
      </c>
      <c r="C1443" s="2">
        <v>332.84</v>
      </c>
      <c r="D1443" s="2"/>
      <c r="E1443" s="2">
        <v>201.52</v>
      </c>
      <c r="F1443" s="2"/>
      <c r="G1443" s="2">
        <v>0</v>
      </c>
      <c r="H1443" s="2"/>
      <c r="I1443" s="2">
        <v>550</v>
      </c>
      <c r="J1443" s="2"/>
      <c r="K1443" s="4">
        <v>550</v>
      </c>
      <c r="L1443" s="2"/>
      <c r="M1443" s="4">
        <v>500</v>
      </c>
      <c r="N1443" s="2"/>
      <c r="O1443" s="4">
        <v>0</v>
      </c>
      <c r="P1443" s="2"/>
      <c r="Q1443" s="4">
        <f t="shared" ref="Q1443:Q1463" si="50">M1443+O1443</f>
        <v>500</v>
      </c>
      <c r="T1443" s="36"/>
    </row>
    <row r="1444" spans="1:20" ht="11.85" customHeight="1" x14ac:dyDescent="0.2">
      <c r="A1444" s="3" t="s">
        <v>732</v>
      </c>
      <c r="C1444" s="2">
        <v>300.37</v>
      </c>
      <c r="D1444" s="2"/>
      <c r="E1444" s="2">
        <v>299.14</v>
      </c>
      <c r="F1444" s="2"/>
      <c r="G1444" s="2">
        <v>578.29</v>
      </c>
      <c r="H1444" s="2"/>
      <c r="I1444" s="2">
        <v>400</v>
      </c>
      <c r="J1444" s="2"/>
      <c r="K1444" s="4">
        <v>400</v>
      </c>
      <c r="L1444" s="2"/>
      <c r="M1444" s="4">
        <v>400</v>
      </c>
      <c r="N1444" s="2"/>
      <c r="O1444" s="4">
        <v>0</v>
      </c>
      <c r="P1444" s="2"/>
      <c r="Q1444" s="4">
        <f t="shared" si="50"/>
        <v>400</v>
      </c>
      <c r="T1444" s="36"/>
    </row>
    <row r="1445" spans="1:20" ht="11.85" customHeight="1" x14ac:dyDescent="0.2">
      <c r="A1445" s="3" t="s">
        <v>733</v>
      </c>
      <c r="C1445" s="2">
        <v>1635.32</v>
      </c>
      <c r="D1445" s="2"/>
      <c r="E1445" s="2">
        <v>1337.02</v>
      </c>
      <c r="F1445" s="2"/>
      <c r="G1445" s="2">
        <v>957.95</v>
      </c>
      <c r="H1445" s="2"/>
      <c r="I1445" s="2">
        <v>1500</v>
      </c>
      <c r="J1445" s="2"/>
      <c r="K1445" s="4">
        <v>1500</v>
      </c>
      <c r="L1445" s="2"/>
      <c r="M1445" s="4">
        <v>1500</v>
      </c>
      <c r="N1445" s="2"/>
      <c r="O1445" s="4">
        <v>0</v>
      </c>
      <c r="P1445" s="2"/>
      <c r="Q1445" s="4">
        <f t="shared" si="50"/>
        <v>1500</v>
      </c>
      <c r="T1445" s="36"/>
    </row>
    <row r="1446" spans="1:20" ht="11.85" customHeight="1" x14ac:dyDescent="0.2">
      <c r="A1446" s="3" t="s">
        <v>734</v>
      </c>
      <c r="C1446" s="2">
        <v>15633.41</v>
      </c>
      <c r="D1446" s="2"/>
      <c r="E1446" s="2">
        <v>17529.939999999999</v>
      </c>
      <c r="F1446" s="2"/>
      <c r="G1446" s="2">
        <v>11372.33</v>
      </c>
      <c r="H1446" s="2"/>
      <c r="I1446" s="2">
        <v>18000</v>
      </c>
      <c r="J1446" s="2"/>
      <c r="K1446" s="4">
        <v>18000</v>
      </c>
      <c r="L1446" s="2"/>
      <c r="M1446" s="4">
        <v>17000</v>
      </c>
      <c r="N1446" s="2"/>
      <c r="O1446" s="4">
        <v>0</v>
      </c>
      <c r="P1446" s="2"/>
      <c r="Q1446" s="4">
        <f t="shared" si="50"/>
        <v>17000</v>
      </c>
      <c r="T1446" s="36"/>
    </row>
    <row r="1447" spans="1:20" ht="11.85" customHeight="1" x14ac:dyDescent="0.2">
      <c r="A1447" s="3" t="s">
        <v>735</v>
      </c>
      <c r="C1447" s="2">
        <v>1714.94</v>
      </c>
      <c r="D1447" s="2"/>
      <c r="E1447" s="2">
        <v>1280.31</v>
      </c>
      <c r="F1447" s="2"/>
      <c r="G1447" s="2">
        <v>592.89</v>
      </c>
      <c r="H1447" s="2"/>
      <c r="I1447" s="2">
        <v>1500</v>
      </c>
      <c r="J1447" s="2"/>
      <c r="K1447" s="4">
        <v>1500</v>
      </c>
      <c r="L1447" s="2"/>
      <c r="M1447" s="4">
        <v>1500</v>
      </c>
      <c r="N1447" s="2"/>
      <c r="O1447" s="4">
        <v>0</v>
      </c>
      <c r="P1447" s="2"/>
      <c r="Q1447" s="4">
        <f t="shared" si="50"/>
        <v>1500</v>
      </c>
      <c r="T1447" s="36"/>
    </row>
    <row r="1448" spans="1:20" ht="11.85" customHeight="1" x14ac:dyDescent="0.2">
      <c r="A1448" s="3" t="s">
        <v>736</v>
      </c>
      <c r="C1448" s="2">
        <v>0</v>
      </c>
      <c r="D1448" s="2"/>
      <c r="E1448" s="2">
        <v>0</v>
      </c>
      <c r="F1448" s="2"/>
      <c r="G1448" s="2">
        <v>0</v>
      </c>
      <c r="H1448" s="2"/>
      <c r="I1448" s="2">
        <v>0</v>
      </c>
      <c r="J1448" s="2"/>
      <c r="K1448" s="4">
        <v>0</v>
      </c>
      <c r="L1448" s="2"/>
      <c r="M1448" s="4">
        <v>0</v>
      </c>
      <c r="N1448" s="2"/>
      <c r="O1448" s="4">
        <v>0</v>
      </c>
      <c r="P1448" s="2"/>
      <c r="Q1448" s="4">
        <f t="shared" si="50"/>
        <v>0</v>
      </c>
      <c r="T1448" s="36"/>
    </row>
    <row r="1449" spans="1:20" ht="11.85" customHeight="1" x14ac:dyDescent="0.2">
      <c r="A1449" s="3" t="s">
        <v>737</v>
      </c>
      <c r="C1449" s="2">
        <v>0</v>
      </c>
      <c r="D1449" s="2"/>
      <c r="E1449" s="2">
        <v>0</v>
      </c>
      <c r="F1449" s="2"/>
      <c r="G1449" s="2">
        <v>0</v>
      </c>
      <c r="H1449" s="2"/>
      <c r="I1449" s="2">
        <v>0</v>
      </c>
      <c r="J1449" s="2"/>
      <c r="K1449" s="4">
        <v>0</v>
      </c>
      <c r="L1449" s="2"/>
      <c r="M1449" s="4">
        <v>0</v>
      </c>
      <c r="N1449" s="2"/>
      <c r="O1449" s="4">
        <v>0</v>
      </c>
      <c r="P1449" s="2"/>
      <c r="Q1449" s="4">
        <f t="shared" si="50"/>
        <v>0</v>
      </c>
      <c r="T1449" s="36"/>
    </row>
    <row r="1450" spans="1:20" ht="11.85" customHeight="1" x14ac:dyDescent="0.2">
      <c r="A1450" s="3" t="s">
        <v>738</v>
      </c>
      <c r="C1450" s="2">
        <v>0</v>
      </c>
      <c r="D1450" s="2"/>
      <c r="E1450" s="2">
        <v>0</v>
      </c>
      <c r="F1450" s="2"/>
      <c r="G1450" s="2">
        <v>0</v>
      </c>
      <c r="H1450" s="2"/>
      <c r="I1450" s="2">
        <v>200</v>
      </c>
      <c r="J1450" s="2"/>
      <c r="K1450" s="4">
        <v>200</v>
      </c>
      <c r="L1450" s="2"/>
      <c r="M1450" s="4">
        <v>200</v>
      </c>
      <c r="N1450" s="2"/>
      <c r="O1450" s="4">
        <v>0</v>
      </c>
      <c r="P1450" s="2"/>
      <c r="Q1450" s="4">
        <f t="shared" si="50"/>
        <v>200</v>
      </c>
      <c r="T1450" s="36"/>
    </row>
    <row r="1451" spans="1:20" ht="11.85" customHeight="1" x14ac:dyDescent="0.2">
      <c r="A1451" s="3" t="s">
        <v>739</v>
      </c>
      <c r="C1451" s="2">
        <v>17619.849999999999</v>
      </c>
      <c r="D1451" s="2"/>
      <c r="E1451" s="2">
        <v>13215.35</v>
      </c>
      <c r="F1451" s="2"/>
      <c r="G1451" s="2">
        <v>25788.82</v>
      </c>
      <c r="H1451" s="2"/>
      <c r="I1451" s="2">
        <v>25000</v>
      </c>
      <c r="J1451" s="2"/>
      <c r="K1451" s="4">
        <v>25000</v>
      </c>
      <c r="L1451" s="2"/>
      <c r="M1451" s="4">
        <v>25000</v>
      </c>
      <c r="N1451" s="2"/>
      <c r="O1451" s="4">
        <v>0</v>
      </c>
      <c r="P1451" s="2"/>
      <c r="Q1451" s="4">
        <f t="shared" si="50"/>
        <v>25000</v>
      </c>
      <c r="T1451" s="36"/>
    </row>
    <row r="1452" spans="1:20" ht="11.85" customHeight="1" x14ac:dyDescent="0.2">
      <c r="A1452" s="3" t="s">
        <v>740</v>
      </c>
      <c r="C1452" s="2">
        <v>4487.47</v>
      </c>
      <c r="D1452" s="2"/>
      <c r="E1452" s="2">
        <v>3986</v>
      </c>
      <c r="F1452" s="2"/>
      <c r="G1452" s="2">
        <v>3866.34</v>
      </c>
      <c r="H1452" s="2"/>
      <c r="I1452" s="2">
        <v>4000</v>
      </c>
      <c r="J1452" s="2"/>
      <c r="K1452" s="4">
        <v>4000</v>
      </c>
      <c r="L1452" s="2"/>
      <c r="M1452" s="4">
        <v>4000</v>
      </c>
      <c r="N1452" s="2"/>
      <c r="O1452" s="4">
        <v>0</v>
      </c>
      <c r="P1452" s="2"/>
      <c r="Q1452" s="4">
        <f t="shared" si="50"/>
        <v>4000</v>
      </c>
      <c r="T1452" s="36"/>
    </row>
    <row r="1453" spans="1:20" ht="11.85" customHeight="1" x14ac:dyDescent="0.2">
      <c r="A1453" s="3" t="s">
        <v>741</v>
      </c>
      <c r="C1453" s="2">
        <v>14690.21</v>
      </c>
      <c r="D1453" s="2"/>
      <c r="E1453" s="2">
        <v>13958.29</v>
      </c>
      <c r="F1453" s="2"/>
      <c r="G1453" s="2">
        <v>12136.46</v>
      </c>
      <c r="H1453" s="2"/>
      <c r="I1453" s="2">
        <v>24200</v>
      </c>
      <c r="J1453" s="2"/>
      <c r="K1453" s="4">
        <v>24200</v>
      </c>
      <c r="L1453" s="2"/>
      <c r="M1453" s="4">
        <v>24200</v>
      </c>
      <c r="N1453" s="2"/>
      <c r="O1453" s="4">
        <v>0</v>
      </c>
      <c r="P1453" s="2"/>
      <c r="Q1453" s="4">
        <f t="shared" si="50"/>
        <v>24200</v>
      </c>
      <c r="T1453" s="36"/>
    </row>
    <row r="1454" spans="1:20" ht="11.85" customHeight="1" x14ac:dyDescent="0.2">
      <c r="A1454" s="3" t="s">
        <v>742</v>
      </c>
      <c r="C1454" s="2">
        <v>1341.13</v>
      </c>
      <c r="D1454" s="2"/>
      <c r="E1454" s="2">
        <v>1310.26</v>
      </c>
      <c r="F1454" s="2"/>
      <c r="G1454" s="2">
        <v>1200.3599999999999</v>
      </c>
      <c r="H1454" s="2"/>
      <c r="I1454" s="2">
        <v>1500</v>
      </c>
      <c r="J1454" s="2"/>
      <c r="K1454" s="4">
        <v>1500</v>
      </c>
      <c r="L1454" s="2"/>
      <c r="M1454" s="4">
        <v>1500</v>
      </c>
      <c r="N1454" s="2"/>
      <c r="O1454" s="4">
        <v>0</v>
      </c>
      <c r="P1454" s="2"/>
      <c r="Q1454" s="4">
        <f t="shared" si="50"/>
        <v>1500</v>
      </c>
      <c r="T1454" s="36"/>
    </row>
    <row r="1455" spans="1:20" ht="11.85" customHeight="1" x14ac:dyDescent="0.2">
      <c r="A1455" s="3" t="s">
        <v>743</v>
      </c>
      <c r="C1455" s="2">
        <v>510.09</v>
      </c>
      <c r="D1455" s="2"/>
      <c r="E1455" s="2">
        <v>500.83</v>
      </c>
      <c r="F1455" s="2"/>
      <c r="G1455" s="2">
        <v>386.38</v>
      </c>
      <c r="H1455" s="2"/>
      <c r="I1455" s="2">
        <v>700</v>
      </c>
      <c r="J1455" s="2"/>
      <c r="K1455" s="4">
        <v>700</v>
      </c>
      <c r="L1455" s="2"/>
      <c r="M1455" s="4">
        <v>700</v>
      </c>
      <c r="N1455" s="2"/>
      <c r="O1455" s="4">
        <v>0</v>
      </c>
      <c r="P1455" s="2"/>
      <c r="Q1455" s="4">
        <f t="shared" si="50"/>
        <v>700</v>
      </c>
      <c r="T1455" s="36"/>
    </row>
    <row r="1456" spans="1:20" ht="11.85" customHeight="1" x14ac:dyDescent="0.2">
      <c r="A1456" s="3" t="s">
        <v>744</v>
      </c>
      <c r="C1456" s="2">
        <v>0</v>
      </c>
      <c r="D1456" s="2"/>
      <c r="E1456" s="2">
        <v>0</v>
      </c>
      <c r="F1456" s="2"/>
      <c r="G1456" s="2">
        <v>0</v>
      </c>
      <c r="H1456" s="2"/>
      <c r="I1456" s="2">
        <v>0</v>
      </c>
      <c r="J1456" s="2"/>
      <c r="K1456" s="4">
        <v>0</v>
      </c>
      <c r="L1456" s="2"/>
      <c r="M1456" s="4">
        <v>0</v>
      </c>
      <c r="N1456" s="2"/>
      <c r="O1456" s="4">
        <v>0</v>
      </c>
      <c r="P1456" s="2"/>
      <c r="Q1456" s="4">
        <f t="shared" si="50"/>
        <v>0</v>
      </c>
      <c r="T1456" s="36"/>
    </row>
    <row r="1457" spans="1:23" ht="11.85" customHeight="1" x14ac:dyDescent="0.2">
      <c r="A1457" s="3" t="s">
        <v>745</v>
      </c>
      <c r="C1457" s="2">
        <v>6804.57</v>
      </c>
      <c r="D1457" s="2"/>
      <c r="E1457" s="2">
        <v>527.42999999999995</v>
      </c>
      <c r="F1457" s="2"/>
      <c r="G1457" s="2">
        <v>144.97999999999999</v>
      </c>
      <c r="H1457" s="2"/>
      <c r="I1457" s="2">
        <v>500</v>
      </c>
      <c r="J1457" s="2"/>
      <c r="K1457" s="4">
        <v>500</v>
      </c>
      <c r="L1457" s="2"/>
      <c r="M1457" s="4">
        <v>250</v>
      </c>
      <c r="N1457" s="2"/>
      <c r="O1457" s="4">
        <v>0</v>
      </c>
      <c r="P1457" s="2"/>
      <c r="Q1457" s="4">
        <f t="shared" si="50"/>
        <v>250</v>
      </c>
      <c r="T1457" s="36"/>
    </row>
    <row r="1458" spans="1:23" ht="11.85" customHeight="1" x14ac:dyDescent="0.2">
      <c r="A1458" s="3" t="s">
        <v>746</v>
      </c>
      <c r="C1458" s="2">
        <v>3318.03</v>
      </c>
      <c r="D1458" s="2"/>
      <c r="E1458" s="2">
        <v>3499.39</v>
      </c>
      <c r="F1458" s="2"/>
      <c r="G1458" s="2">
        <v>3722.71</v>
      </c>
      <c r="H1458" s="2"/>
      <c r="I1458" s="2">
        <v>4000</v>
      </c>
      <c r="J1458" s="2"/>
      <c r="K1458" s="4">
        <v>4000</v>
      </c>
      <c r="L1458" s="2"/>
      <c r="M1458" s="4">
        <v>4000</v>
      </c>
      <c r="N1458" s="2"/>
      <c r="O1458" s="4">
        <v>0</v>
      </c>
      <c r="P1458" s="2"/>
      <c r="Q1458" s="4">
        <f t="shared" si="50"/>
        <v>4000</v>
      </c>
      <c r="T1458" s="36"/>
    </row>
    <row r="1459" spans="1:23" ht="11.85" customHeight="1" x14ac:dyDescent="0.2">
      <c r="A1459" s="3" t="s">
        <v>747</v>
      </c>
      <c r="C1459" s="2">
        <v>176897.1</v>
      </c>
      <c r="D1459" s="2"/>
      <c r="E1459" s="2">
        <v>166342.13</v>
      </c>
      <c r="F1459" s="2"/>
      <c r="G1459" s="2">
        <v>138463.57999999999</v>
      </c>
      <c r="H1459" s="2"/>
      <c r="I1459" s="2">
        <v>200000</v>
      </c>
      <c r="J1459" s="2"/>
      <c r="K1459" s="4">
        <v>200000</v>
      </c>
      <c r="L1459" s="2"/>
      <c r="M1459" s="4">
        <v>200000</v>
      </c>
      <c r="N1459" s="2"/>
      <c r="O1459" s="4">
        <v>0</v>
      </c>
      <c r="P1459" s="2"/>
      <c r="Q1459" s="4">
        <f t="shared" si="50"/>
        <v>200000</v>
      </c>
      <c r="T1459" s="36"/>
    </row>
    <row r="1460" spans="1:23" ht="11.85" hidden="1" customHeight="1" x14ac:dyDescent="0.2">
      <c r="A1460" s="3" t="s">
        <v>748</v>
      </c>
      <c r="C1460" s="2">
        <v>0</v>
      </c>
      <c r="D1460" s="2"/>
      <c r="E1460" s="2">
        <v>0</v>
      </c>
      <c r="F1460" s="2"/>
      <c r="G1460" s="2">
        <v>0</v>
      </c>
      <c r="H1460" s="2"/>
      <c r="I1460" s="2">
        <v>0</v>
      </c>
      <c r="J1460" s="2"/>
      <c r="K1460" s="4">
        <v>0</v>
      </c>
      <c r="L1460" s="2"/>
      <c r="M1460" s="4">
        <v>0</v>
      </c>
      <c r="N1460" s="2"/>
      <c r="O1460" s="4">
        <v>0</v>
      </c>
      <c r="P1460" s="2"/>
      <c r="Q1460" s="4">
        <f t="shared" si="50"/>
        <v>0</v>
      </c>
      <c r="T1460" s="36"/>
    </row>
    <row r="1461" spans="1:23" ht="11.85" hidden="1" customHeight="1" x14ac:dyDescent="0.2">
      <c r="A1461" s="3" t="s">
        <v>749</v>
      </c>
      <c r="C1461" s="2">
        <v>0</v>
      </c>
      <c r="D1461" s="2"/>
      <c r="E1461" s="2">
        <v>0</v>
      </c>
      <c r="F1461" s="2"/>
      <c r="G1461" s="2">
        <v>0</v>
      </c>
      <c r="H1461" s="2"/>
      <c r="I1461" s="2">
        <v>0</v>
      </c>
      <c r="J1461" s="2"/>
      <c r="K1461" s="4">
        <v>0</v>
      </c>
      <c r="L1461" s="2"/>
      <c r="M1461" s="4">
        <v>0</v>
      </c>
      <c r="N1461" s="2"/>
      <c r="O1461" s="4">
        <v>0</v>
      </c>
      <c r="P1461" s="2"/>
      <c r="Q1461" s="4">
        <f t="shared" si="50"/>
        <v>0</v>
      </c>
      <c r="T1461" s="36"/>
    </row>
    <row r="1462" spans="1:23" ht="11.85" customHeight="1" x14ac:dyDescent="0.2">
      <c r="A1462" s="3" t="s">
        <v>750</v>
      </c>
      <c r="C1462" s="2">
        <v>27704.26</v>
      </c>
      <c r="D1462" s="2"/>
      <c r="E1462" s="2">
        <v>21477.52</v>
      </c>
      <c r="F1462" s="2"/>
      <c r="G1462" s="2">
        <v>16495.86</v>
      </c>
      <c r="H1462" s="2"/>
      <c r="I1462" s="2">
        <v>11100</v>
      </c>
      <c r="J1462" s="2"/>
      <c r="K1462" s="4">
        <v>11100</v>
      </c>
      <c r="L1462" s="2"/>
      <c r="M1462" s="4">
        <v>6000</v>
      </c>
      <c r="N1462" s="2"/>
      <c r="O1462" s="4">
        <v>0</v>
      </c>
      <c r="P1462" s="2"/>
      <c r="Q1462" s="4">
        <f t="shared" si="50"/>
        <v>6000</v>
      </c>
      <c r="T1462" s="36"/>
    </row>
    <row r="1463" spans="1:23" ht="11.85" customHeight="1" x14ac:dyDescent="0.2">
      <c r="A1463" s="3" t="s">
        <v>751</v>
      </c>
      <c r="C1463" s="12">
        <v>229544.64</v>
      </c>
      <c r="D1463" s="2"/>
      <c r="E1463" s="12">
        <v>220555.18</v>
      </c>
      <c r="F1463" s="2"/>
      <c r="G1463" s="12">
        <v>206597.83</v>
      </c>
      <c r="H1463" s="2"/>
      <c r="I1463" s="12">
        <v>203550</v>
      </c>
      <c r="J1463" s="2"/>
      <c r="K1463" s="13">
        <v>203550</v>
      </c>
      <c r="L1463" s="2"/>
      <c r="M1463" s="13">
        <v>199300</v>
      </c>
      <c r="N1463" s="2"/>
      <c r="O1463" s="13">
        <v>0</v>
      </c>
      <c r="P1463" s="2"/>
      <c r="Q1463" s="13">
        <f t="shared" si="50"/>
        <v>199300</v>
      </c>
      <c r="T1463" s="36"/>
    </row>
    <row r="1464" spans="1:23" ht="11.85" customHeight="1" x14ac:dyDescent="0.2">
      <c r="A1464" s="3" t="s">
        <v>320</v>
      </c>
      <c r="C1464" s="2">
        <f>SUM(C1443:C1451)+SUM(C1452:C1463)</f>
        <v>502534.23</v>
      </c>
      <c r="D1464" s="2"/>
      <c r="E1464" s="2">
        <f>SUM(E1443:E1451)+SUM(E1452:E1463)</f>
        <v>466020.31000000006</v>
      </c>
      <c r="F1464" s="2"/>
      <c r="G1464" s="2">
        <f>SUM(G1443:G1451)+SUM(G1452:G1463)</f>
        <v>422304.78</v>
      </c>
      <c r="H1464" s="2"/>
      <c r="I1464" s="2">
        <f>SUM(I1443:I1451)+SUM(I1452:I1463)</f>
        <v>496700</v>
      </c>
      <c r="J1464" s="2"/>
      <c r="K1464" s="4">
        <f>SUM(K1443:K1451)+SUM(K1452:K1463)</f>
        <v>496700</v>
      </c>
      <c r="L1464" s="2"/>
      <c r="M1464" s="4">
        <f>SUM(M1443:M1451)+SUM(M1452:M1463)</f>
        <v>486050</v>
      </c>
      <c r="N1464" s="2"/>
      <c r="O1464" s="16">
        <f>SUM(O1443:O1451)+SUM(O1452:O1463)</f>
        <v>0</v>
      </c>
      <c r="P1464" s="2"/>
      <c r="Q1464" s="4">
        <f>SUM(Q1443:Q1451)+SUM(Q1452:Q1463)</f>
        <v>486050</v>
      </c>
      <c r="U1464" s="39"/>
      <c r="W1464" s="39"/>
    </row>
    <row r="1465" spans="1:23" ht="11.85" customHeight="1" x14ac:dyDescent="0.2">
      <c r="D1465" s="2"/>
      <c r="F1465" s="2"/>
      <c r="H1465" s="2"/>
      <c r="J1465" s="2"/>
      <c r="L1465" s="2"/>
      <c r="N1465" s="2"/>
      <c r="P1465" s="2"/>
    </row>
    <row r="1466" spans="1:23" ht="11.85" customHeight="1" x14ac:dyDescent="0.2">
      <c r="A1466" s="3" t="s">
        <v>752</v>
      </c>
      <c r="C1466" s="2">
        <v>0</v>
      </c>
      <c r="D1466" s="2"/>
      <c r="E1466" s="2">
        <v>0</v>
      </c>
      <c r="F1466" s="2"/>
      <c r="G1466" s="2">
        <v>0</v>
      </c>
      <c r="H1466" s="2"/>
      <c r="I1466" s="2">
        <v>0</v>
      </c>
      <c r="J1466" s="2"/>
      <c r="K1466" s="4">
        <v>0</v>
      </c>
      <c r="L1466" s="2"/>
      <c r="M1466" s="4">
        <v>0</v>
      </c>
      <c r="N1466" s="2"/>
      <c r="O1466" s="4">
        <v>0</v>
      </c>
      <c r="P1466" s="2"/>
      <c r="Q1466" s="4">
        <f>M1466+O1466</f>
        <v>0</v>
      </c>
      <c r="T1466" s="36"/>
    </row>
    <row r="1467" spans="1:23" ht="11.85" customHeight="1" x14ac:dyDescent="0.2">
      <c r="A1467" s="3" t="s">
        <v>753</v>
      </c>
      <c r="C1467" s="12">
        <v>36445</v>
      </c>
      <c r="D1467" s="2"/>
      <c r="E1467" s="12">
        <v>0</v>
      </c>
      <c r="F1467" s="2"/>
      <c r="G1467" s="12">
        <v>0</v>
      </c>
      <c r="H1467" s="2"/>
      <c r="I1467" s="12">
        <v>0</v>
      </c>
      <c r="J1467" s="2"/>
      <c r="K1467" s="13">
        <v>0</v>
      </c>
      <c r="L1467" s="2"/>
      <c r="M1467" s="13">
        <v>75000</v>
      </c>
      <c r="N1467" s="2"/>
      <c r="O1467" s="13">
        <v>0</v>
      </c>
      <c r="P1467" s="2"/>
      <c r="Q1467" s="13">
        <f>M1467+O1467</f>
        <v>75000</v>
      </c>
      <c r="T1467" s="36"/>
    </row>
    <row r="1468" spans="1:23" ht="11.85" customHeight="1" x14ac:dyDescent="0.2">
      <c r="A1468" s="3" t="s">
        <v>323</v>
      </c>
      <c r="C1468" s="2">
        <f>SUM(C1466:C1467)</f>
        <v>36445</v>
      </c>
      <c r="D1468" s="2"/>
      <c r="E1468" s="2">
        <f>SUM(E1466:E1467)</f>
        <v>0</v>
      </c>
      <c r="F1468" s="2"/>
      <c r="G1468" s="2">
        <f>SUM(G1466:G1467)</f>
        <v>0</v>
      </c>
      <c r="H1468" s="2"/>
      <c r="I1468" s="2">
        <f>SUM(I1466:I1467)</f>
        <v>0</v>
      </c>
      <c r="J1468" s="2"/>
      <c r="K1468" s="4">
        <f>SUM(K1466:K1467)</f>
        <v>0</v>
      </c>
      <c r="L1468" s="2"/>
      <c r="M1468" s="4">
        <f>SUM(M1466:M1467)</f>
        <v>75000</v>
      </c>
      <c r="N1468" s="2"/>
      <c r="O1468" s="4">
        <f>SUM(O1466:O1467)</f>
        <v>0</v>
      </c>
      <c r="P1468" s="2"/>
      <c r="Q1468" s="4">
        <f>SUM(Q1466:Q1467)</f>
        <v>75000</v>
      </c>
      <c r="U1468" s="39"/>
    </row>
    <row r="1469" spans="1:23" ht="11.85" customHeight="1" x14ac:dyDescent="0.2">
      <c r="A1469" s="3" t="s">
        <v>754</v>
      </c>
      <c r="C1469" s="2">
        <f>C1424+C1440+C1464+C1468</f>
        <v>838012.76</v>
      </c>
      <c r="D1469" s="2"/>
      <c r="E1469" s="2">
        <f>E1424+E1440+E1464+E1468</f>
        <v>765284.47</v>
      </c>
      <c r="F1469" s="2"/>
      <c r="G1469" s="2">
        <f>G1424+G1440+G1464+G1468</f>
        <v>730823.93</v>
      </c>
      <c r="H1469" s="2"/>
      <c r="I1469" s="2">
        <f>I1424+I1440+I1464+I1468</f>
        <v>833138</v>
      </c>
      <c r="J1469" s="2"/>
      <c r="K1469" s="4">
        <f>K1424+K1440+K1464+K1468</f>
        <v>833138</v>
      </c>
      <c r="L1469" s="2"/>
      <c r="M1469" s="4">
        <f>M1424+M1440+M1464+M1468</f>
        <v>883633</v>
      </c>
      <c r="N1469" s="2"/>
      <c r="O1469" s="16">
        <f>O1424+O1440+O1464+O1468</f>
        <v>0</v>
      </c>
      <c r="P1469" s="2"/>
      <c r="Q1469" s="4">
        <f>Q1424+Q1440+Q1464+Q1468</f>
        <v>883633</v>
      </c>
      <c r="R1469" s="39"/>
      <c r="T1469" s="36"/>
      <c r="U1469" s="39"/>
    </row>
    <row r="1470" spans="1:23" ht="11.85" customHeight="1" x14ac:dyDescent="0.2">
      <c r="D1470" s="2"/>
      <c r="F1470" s="2"/>
      <c r="H1470" s="2"/>
      <c r="J1470" s="2"/>
      <c r="L1470" s="2"/>
      <c r="N1470" s="2"/>
      <c r="P1470" s="2"/>
      <c r="T1470" s="36"/>
    </row>
    <row r="1471" spans="1:23" ht="11.85" customHeight="1" x14ac:dyDescent="0.2">
      <c r="A1471" s="1"/>
      <c r="B1471" s="1"/>
      <c r="E1471" s="2" t="str">
        <f>$E$24</f>
        <v>CITY OF BRADY</v>
      </c>
    </row>
    <row r="1472" spans="1:23" ht="11.85" customHeight="1" x14ac:dyDescent="0.2">
      <c r="E1472" s="2" t="str">
        <f>$E$25</f>
        <v>BUDGET REPORT</v>
      </c>
    </row>
    <row r="1473" spans="1:20" ht="11.85" customHeight="1" x14ac:dyDescent="0.2">
      <c r="E1473" s="2" t="str">
        <f>$E$26</f>
        <v>FISCAL YEAR 2021 - 2022</v>
      </c>
    </row>
    <row r="1474" spans="1:20" ht="11.85" customHeight="1" x14ac:dyDescent="0.2">
      <c r="A1474" s="3" t="s">
        <v>3</v>
      </c>
    </row>
    <row r="1475" spans="1:20" ht="11.85" customHeight="1" x14ac:dyDescent="0.2">
      <c r="A1475" s="3" t="s">
        <v>755</v>
      </c>
    </row>
    <row r="1476" spans="1:20" ht="11.85" customHeight="1" x14ac:dyDescent="0.2">
      <c r="I1476" s="61" t="str">
        <f>$I$29</f>
        <v>(----- 2020-2021 ------)</v>
      </c>
      <c r="J1476" s="61"/>
      <c r="K1476" s="61"/>
      <c r="L1476" s="5"/>
      <c r="M1476" s="61" t="str">
        <f>$M$29</f>
        <v>2021-2022</v>
      </c>
      <c r="N1476" s="61"/>
      <c r="O1476" s="61"/>
      <c r="P1476" s="61"/>
      <c r="Q1476" s="61"/>
    </row>
    <row r="1477" spans="1:20" ht="11.85" customHeight="1" x14ac:dyDescent="0.2">
      <c r="C1477" s="6" t="str">
        <f>$C$30</f>
        <v>2017-2018</v>
      </c>
      <c r="D1477" s="5"/>
      <c r="E1477" s="6" t="str">
        <f>$E$30</f>
        <v>2018-2019</v>
      </c>
      <c r="F1477" s="5"/>
      <c r="G1477" s="6" t="str">
        <f>$G$30</f>
        <v>2019-2020</v>
      </c>
      <c r="H1477" s="5"/>
      <c r="I1477" s="6" t="s">
        <v>9</v>
      </c>
      <c r="J1477" s="5"/>
      <c r="K1477" s="7" t="str">
        <f>+$K$30</f>
        <v>PROJECTED</v>
      </c>
      <c r="L1477" s="5"/>
      <c r="M1477" s="7" t="str">
        <f>$M$30</f>
        <v>2021-2022</v>
      </c>
      <c r="N1477" s="5"/>
      <c r="O1477" s="7" t="str">
        <f>$O$30</f>
        <v>2021-2022</v>
      </c>
      <c r="P1477" s="5"/>
      <c r="Q1477" s="7" t="str">
        <f>$Q$30</f>
        <v xml:space="preserve">APPROVED </v>
      </c>
    </row>
    <row r="1478" spans="1:20" ht="11.85" customHeight="1" x14ac:dyDescent="0.2">
      <c r="A1478" s="8" t="s">
        <v>266</v>
      </c>
      <c r="C1478" s="9" t="s">
        <v>12</v>
      </c>
      <c r="D1478" s="5"/>
      <c r="E1478" s="9" t="s">
        <v>12</v>
      </c>
      <c r="F1478" s="5"/>
      <c r="G1478" s="9" t="s">
        <v>12</v>
      </c>
      <c r="H1478" s="5"/>
      <c r="I1478" s="9" t="s">
        <v>13</v>
      </c>
      <c r="J1478" s="5"/>
      <c r="K1478" s="10" t="s">
        <v>13</v>
      </c>
      <c r="L1478" s="5"/>
      <c r="M1478" s="10" t="str">
        <f>$M$31</f>
        <v>BASE</v>
      </c>
      <c r="N1478" s="5"/>
      <c r="O1478" s="10" t="str">
        <f>$O$31</f>
        <v>SUPPLEMENTAL</v>
      </c>
      <c r="P1478" s="5"/>
      <c r="Q1478" s="10" t="str">
        <f>$Q$31</f>
        <v>BUDGET</v>
      </c>
    </row>
    <row r="1479" spans="1:20" ht="11.85" customHeight="1" x14ac:dyDescent="0.2"/>
    <row r="1480" spans="1:20" ht="11.85" customHeight="1" x14ac:dyDescent="0.2">
      <c r="A1480" s="11" t="s">
        <v>267</v>
      </c>
    </row>
    <row r="1481" spans="1:20" ht="11.85" customHeight="1" x14ac:dyDescent="0.2">
      <c r="A1481" s="3" t="s">
        <v>756</v>
      </c>
      <c r="C1481" s="2">
        <v>0</v>
      </c>
      <c r="D1481" s="2"/>
      <c r="E1481" s="2">
        <v>0</v>
      </c>
      <c r="F1481" s="2"/>
      <c r="G1481" s="2">
        <v>0</v>
      </c>
      <c r="H1481" s="2"/>
      <c r="I1481" s="2">
        <v>6888</v>
      </c>
      <c r="J1481" s="2"/>
      <c r="K1481" s="4">
        <v>6888</v>
      </c>
      <c r="L1481" s="2"/>
      <c r="M1481" s="4">
        <v>6687</v>
      </c>
      <c r="N1481" s="2"/>
      <c r="O1481" s="16">
        <v>0</v>
      </c>
      <c r="P1481" s="2"/>
      <c r="Q1481" s="4">
        <f t="shared" ref="Q1481:Q1490" si="51">M1481+O1481</f>
        <v>6687</v>
      </c>
      <c r="T1481" s="36"/>
    </row>
    <row r="1482" spans="1:20" ht="11.85" customHeight="1" x14ac:dyDescent="0.2">
      <c r="A1482" s="3" t="s">
        <v>757</v>
      </c>
      <c r="C1482" s="2">
        <v>0</v>
      </c>
      <c r="D1482" s="2"/>
      <c r="E1482" s="2">
        <v>0</v>
      </c>
      <c r="F1482" s="2"/>
      <c r="G1482" s="2">
        <v>0</v>
      </c>
      <c r="H1482" s="2"/>
      <c r="I1482" s="2">
        <v>0</v>
      </c>
      <c r="J1482" s="2"/>
      <c r="K1482" s="4">
        <v>0</v>
      </c>
      <c r="L1482" s="2"/>
      <c r="M1482" s="4">
        <v>0</v>
      </c>
      <c r="N1482" s="2"/>
      <c r="O1482" s="16">
        <v>0</v>
      </c>
      <c r="P1482" s="2"/>
      <c r="Q1482" s="4">
        <f t="shared" si="51"/>
        <v>0</v>
      </c>
      <c r="T1482" s="36"/>
    </row>
    <row r="1483" spans="1:20" ht="11.85" hidden="1" customHeight="1" x14ac:dyDescent="0.2">
      <c r="A1483" s="3" t="s">
        <v>758</v>
      </c>
      <c r="C1483" s="2">
        <v>0</v>
      </c>
      <c r="D1483" s="2"/>
      <c r="E1483" s="2">
        <v>0</v>
      </c>
      <c r="F1483" s="2"/>
      <c r="G1483" s="2">
        <v>0</v>
      </c>
      <c r="H1483" s="2"/>
      <c r="I1483" s="2">
        <v>0</v>
      </c>
      <c r="J1483" s="2"/>
      <c r="K1483" s="4">
        <v>0</v>
      </c>
      <c r="L1483" s="2"/>
      <c r="M1483" s="4">
        <v>0</v>
      </c>
      <c r="N1483" s="2"/>
      <c r="O1483" s="16">
        <v>0</v>
      </c>
      <c r="P1483" s="2"/>
      <c r="Q1483" s="4">
        <f t="shared" si="51"/>
        <v>0</v>
      </c>
      <c r="T1483" s="36"/>
    </row>
    <row r="1484" spans="1:20" ht="11.85" hidden="1" customHeight="1" x14ac:dyDescent="0.2">
      <c r="A1484" s="3" t="s">
        <v>759</v>
      </c>
      <c r="C1484" s="2">
        <v>0</v>
      </c>
      <c r="D1484" s="2"/>
      <c r="E1484" s="2">
        <v>0</v>
      </c>
      <c r="F1484" s="2"/>
      <c r="G1484" s="2">
        <v>0</v>
      </c>
      <c r="H1484" s="2"/>
      <c r="I1484" s="2">
        <v>0</v>
      </c>
      <c r="J1484" s="2"/>
      <c r="K1484" s="4">
        <v>0</v>
      </c>
      <c r="L1484" s="2"/>
      <c r="M1484" s="4">
        <v>0</v>
      </c>
      <c r="N1484" s="2"/>
      <c r="O1484" s="16">
        <v>0</v>
      </c>
      <c r="P1484" s="2"/>
      <c r="Q1484" s="4">
        <f t="shared" si="51"/>
        <v>0</v>
      </c>
      <c r="T1484" s="36"/>
    </row>
    <row r="1485" spans="1:20" ht="11.85" hidden="1" customHeight="1" x14ac:dyDescent="0.2">
      <c r="A1485" s="3" t="s">
        <v>760</v>
      </c>
      <c r="C1485" s="2">
        <v>0</v>
      </c>
      <c r="D1485" s="2"/>
      <c r="E1485" s="2">
        <v>0</v>
      </c>
      <c r="F1485" s="2"/>
      <c r="G1485" s="2">
        <v>0</v>
      </c>
      <c r="H1485" s="2"/>
      <c r="I1485" s="2">
        <v>0</v>
      </c>
      <c r="J1485" s="2"/>
      <c r="K1485" s="4">
        <v>0</v>
      </c>
      <c r="L1485" s="2"/>
      <c r="M1485" s="4">
        <v>0</v>
      </c>
      <c r="N1485" s="2"/>
      <c r="O1485" s="16">
        <v>0</v>
      </c>
      <c r="P1485" s="2"/>
      <c r="Q1485" s="4">
        <f t="shared" si="51"/>
        <v>0</v>
      </c>
      <c r="T1485" s="36"/>
    </row>
    <row r="1486" spans="1:20" ht="11.85" customHeight="1" x14ac:dyDescent="0.2">
      <c r="A1486" s="3" t="s">
        <v>761</v>
      </c>
      <c r="C1486" s="2">
        <v>0</v>
      </c>
      <c r="D1486" s="2"/>
      <c r="E1486" s="2">
        <v>0</v>
      </c>
      <c r="F1486" s="2"/>
      <c r="G1486" s="2">
        <v>0</v>
      </c>
      <c r="H1486" s="2"/>
      <c r="I1486" s="2">
        <v>3240</v>
      </c>
      <c r="J1486" s="2"/>
      <c r="K1486" s="4">
        <v>3240</v>
      </c>
      <c r="L1486" s="2"/>
      <c r="M1486" s="4">
        <v>2958</v>
      </c>
      <c r="N1486" s="2"/>
      <c r="O1486" s="16">
        <v>0</v>
      </c>
      <c r="P1486" s="2"/>
      <c r="Q1486" s="4">
        <f t="shared" si="51"/>
        <v>2958</v>
      </c>
      <c r="T1486" s="36"/>
    </row>
    <row r="1487" spans="1:20" ht="11.85" customHeight="1" x14ac:dyDescent="0.2">
      <c r="A1487" s="3" t="s">
        <v>762</v>
      </c>
      <c r="C1487" s="2">
        <v>0</v>
      </c>
      <c r="D1487" s="2"/>
      <c r="E1487" s="2">
        <v>0</v>
      </c>
      <c r="F1487" s="2"/>
      <c r="G1487" s="2">
        <v>0</v>
      </c>
      <c r="H1487" s="2"/>
      <c r="I1487" s="2">
        <v>685</v>
      </c>
      <c r="J1487" s="2"/>
      <c r="K1487" s="4">
        <v>685</v>
      </c>
      <c r="L1487" s="2"/>
      <c r="M1487" s="4">
        <v>643</v>
      </c>
      <c r="N1487" s="2"/>
      <c r="O1487" s="16">
        <v>0</v>
      </c>
      <c r="P1487" s="2"/>
      <c r="Q1487" s="4">
        <f t="shared" si="51"/>
        <v>643</v>
      </c>
      <c r="T1487" s="36"/>
    </row>
    <row r="1488" spans="1:20" ht="11.85" customHeight="1" x14ac:dyDescent="0.2">
      <c r="A1488" s="3" t="s">
        <v>763</v>
      </c>
      <c r="C1488" s="2">
        <v>0</v>
      </c>
      <c r="D1488" s="2"/>
      <c r="E1488" s="2">
        <v>0</v>
      </c>
      <c r="F1488" s="2"/>
      <c r="G1488" s="2">
        <v>0</v>
      </c>
      <c r="H1488" s="2"/>
      <c r="I1488" s="2">
        <v>50</v>
      </c>
      <c r="J1488" s="2"/>
      <c r="K1488" s="4">
        <v>50</v>
      </c>
      <c r="L1488" s="2"/>
      <c r="M1488" s="4">
        <v>100</v>
      </c>
      <c r="N1488" s="2"/>
      <c r="O1488" s="16">
        <v>0</v>
      </c>
      <c r="P1488" s="2"/>
      <c r="Q1488" s="4">
        <f t="shared" si="51"/>
        <v>100</v>
      </c>
      <c r="T1488" s="36"/>
    </row>
    <row r="1489" spans="1:21" ht="11.85" customHeight="1" x14ac:dyDescent="0.2">
      <c r="A1489" s="3" t="s">
        <v>764</v>
      </c>
      <c r="C1489" s="2">
        <v>0</v>
      </c>
      <c r="D1489" s="2"/>
      <c r="E1489" s="2">
        <v>0</v>
      </c>
      <c r="F1489" s="2"/>
      <c r="G1489" s="2">
        <v>0</v>
      </c>
      <c r="H1489" s="2"/>
      <c r="I1489" s="2">
        <v>45</v>
      </c>
      <c r="J1489" s="2"/>
      <c r="K1489" s="4">
        <v>45</v>
      </c>
      <c r="L1489" s="2"/>
      <c r="M1489" s="4">
        <v>36</v>
      </c>
      <c r="N1489" s="2"/>
      <c r="O1489" s="16">
        <v>0</v>
      </c>
      <c r="P1489" s="2"/>
      <c r="Q1489" s="4">
        <f t="shared" si="51"/>
        <v>36</v>
      </c>
      <c r="T1489" s="36"/>
    </row>
    <row r="1490" spans="1:21" ht="11.85" customHeight="1" x14ac:dyDescent="0.2">
      <c r="A1490" s="3" t="s">
        <v>765</v>
      </c>
      <c r="C1490" s="12">
        <v>0</v>
      </c>
      <c r="D1490" s="2"/>
      <c r="E1490" s="12">
        <v>0</v>
      </c>
      <c r="F1490" s="2"/>
      <c r="G1490" s="12">
        <v>0</v>
      </c>
      <c r="H1490" s="2"/>
      <c r="I1490" s="12">
        <v>537</v>
      </c>
      <c r="J1490" s="2"/>
      <c r="K1490" s="13">
        <v>537</v>
      </c>
      <c r="L1490" s="2"/>
      <c r="M1490" s="13">
        <v>522</v>
      </c>
      <c r="N1490" s="2"/>
      <c r="O1490" s="19">
        <v>0</v>
      </c>
      <c r="P1490" s="2"/>
      <c r="Q1490" s="13">
        <f t="shared" si="51"/>
        <v>522</v>
      </c>
      <c r="T1490" s="36"/>
    </row>
    <row r="1491" spans="1:21" ht="11.85" customHeight="1" x14ac:dyDescent="0.2">
      <c r="A1491" s="3" t="s">
        <v>278</v>
      </c>
      <c r="C1491" s="2">
        <f>SUM(C1481:C1490)</f>
        <v>0</v>
      </c>
      <c r="D1491" s="2"/>
      <c r="E1491" s="2">
        <f>SUM(E1481:E1490)</f>
        <v>0</v>
      </c>
      <c r="F1491" s="2"/>
      <c r="G1491" s="2">
        <f>SUM(G1481:G1490)</f>
        <v>0</v>
      </c>
      <c r="H1491" s="2"/>
      <c r="I1491" s="2">
        <f>SUM(I1481:I1490)</f>
        <v>11445</v>
      </c>
      <c r="J1491" s="2"/>
      <c r="K1491" s="4">
        <f>SUM(K1481:K1490)</f>
        <v>11445</v>
      </c>
      <c r="L1491" s="2"/>
      <c r="M1491" s="4">
        <f>SUM(M1481:M1490)</f>
        <v>10946</v>
      </c>
      <c r="N1491" s="2"/>
      <c r="O1491" s="16">
        <f>SUM(O1481:O1490)</f>
        <v>0</v>
      </c>
      <c r="P1491" s="2"/>
      <c r="Q1491" s="4">
        <f>SUM(Q1481:Q1490)</f>
        <v>10946</v>
      </c>
      <c r="R1491" s="39"/>
      <c r="T1491" s="38"/>
      <c r="U1491" s="39"/>
    </row>
    <row r="1492" spans="1:21" ht="11.85" customHeight="1" x14ac:dyDescent="0.2"/>
    <row r="1493" spans="1:21" ht="11.85" customHeight="1" x14ac:dyDescent="0.2">
      <c r="A1493" s="11" t="s">
        <v>279</v>
      </c>
    </row>
    <row r="1494" spans="1:21" ht="11.85" customHeight="1" x14ac:dyDescent="0.2">
      <c r="A1494" s="3" t="s">
        <v>766</v>
      </c>
      <c r="C1494" s="2">
        <v>12247.94</v>
      </c>
      <c r="D1494" s="2"/>
      <c r="E1494" s="2">
        <v>8835.64</v>
      </c>
      <c r="F1494" s="2"/>
      <c r="G1494" s="2">
        <v>7195.65</v>
      </c>
      <c r="H1494" s="2"/>
      <c r="I1494" s="2">
        <v>12000</v>
      </c>
      <c r="J1494" s="2"/>
      <c r="K1494" s="4">
        <v>12000</v>
      </c>
      <c r="L1494" s="2"/>
      <c r="M1494" s="4">
        <v>3000</v>
      </c>
      <c r="N1494" s="2"/>
      <c r="O1494" s="4">
        <v>0</v>
      </c>
      <c r="P1494" s="2"/>
      <c r="Q1494" s="4">
        <f t="shared" ref="Q1494:Q1499" si="52">M1494+O1494</f>
        <v>3000</v>
      </c>
      <c r="T1494" s="36"/>
    </row>
    <row r="1495" spans="1:21" ht="11.85" hidden="1" customHeight="1" x14ac:dyDescent="0.2">
      <c r="A1495" s="3" t="s">
        <v>767</v>
      </c>
      <c r="C1495" s="2">
        <v>0</v>
      </c>
      <c r="D1495" s="2"/>
      <c r="E1495" s="2">
        <v>0</v>
      </c>
      <c r="F1495" s="2"/>
      <c r="G1495" s="2">
        <v>0</v>
      </c>
      <c r="H1495" s="2"/>
      <c r="I1495" s="2">
        <v>0</v>
      </c>
      <c r="J1495" s="2"/>
      <c r="K1495" s="4">
        <v>0</v>
      </c>
      <c r="L1495" s="2"/>
      <c r="M1495" s="4">
        <v>0</v>
      </c>
      <c r="N1495" s="2"/>
      <c r="O1495" s="4">
        <v>0</v>
      </c>
      <c r="P1495" s="2"/>
      <c r="Q1495" s="4">
        <f t="shared" si="52"/>
        <v>0</v>
      </c>
      <c r="T1495" s="36"/>
    </row>
    <row r="1496" spans="1:21" ht="11.85" customHeight="1" x14ac:dyDescent="0.2">
      <c r="A1496" s="3" t="s">
        <v>768</v>
      </c>
      <c r="C1496" s="2">
        <v>10405.959999999999</v>
      </c>
      <c r="D1496" s="2"/>
      <c r="E1496" s="2">
        <v>3360.4</v>
      </c>
      <c r="F1496" s="2"/>
      <c r="G1496" s="2">
        <v>1261.07</v>
      </c>
      <c r="H1496" s="2"/>
      <c r="I1496" s="2">
        <v>5000</v>
      </c>
      <c r="J1496" s="2"/>
      <c r="K1496" s="4">
        <v>5000</v>
      </c>
      <c r="L1496" s="2"/>
      <c r="M1496" s="4">
        <v>5000</v>
      </c>
      <c r="N1496" s="2"/>
      <c r="O1496" s="4">
        <v>0</v>
      </c>
      <c r="P1496" s="2"/>
      <c r="Q1496" s="4">
        <f t="shared" si="52"/>
        <v>5000</v>
      </c>
      <c r="T1496" s="36"/>
    </row>
    <row r="1497" spans="1:21" ht="11.85" customHeight="1" x14ac:dyDescent="0.2">
      <c r="A1497" s="3" t="s">
        <v>769</v>
      </c>
      <c r="C1497" s="2">
        <v>0</v>
      </c>
      <c r="D1497" s="2"/>
      <c r="E1497" s="2">
        <v>0</v>
      </c>
      <c r="F1497" s="2"/>
      <c r="G1497" s="2">
        <v>0</v>
      </c>
      <c r="H1497" s="2"/>
      <c r="I1497" s="2">
        <v>0</v>
      </c>
      <c r="J1497" s="2"/>
      <c r="K1497" s="4">
        <v>0</v>
      </c>
      <c r="L1497" s="2"/>
      <c r="M1497" s="4">
        <v>0</v>
      </c>
      <c r="N1497" s="2"/>
      <c r="O1497" s="4">
        <v>0</v>
      </c>
      <c r="P1497" s="2"/>
      <c r="Q1497" s="4">
        <f t="shared" si="52"/>
        <v>0</v>
      </c>
      <c r="T1497" s="36"/>
    </row>
    <row r="1498" spans="1:21" ht="11.85" customHeight="1" x14ac:dyDescent="0.2">
      <c r="A1498" s="3" t="s">
        <v>770</v>
      </c>
      <c r="C1498" s="2">
        <v>0</v>
      </c>
      <c r="D1498" s="2"/>
      <c r="E1498" s="2">
        <v>0</v>
      </c>
      <c r="F1498" s="2"/>
      <c r="G1498" s="2">
        <v>0</v>
      </c>
      <c r="H1498" s="2"/>
      <c r="I1498" s="2">
        <v>0</v>
      </c>
      <c r="J1498" s="2"/>
      <c r="K1498" s="4">
        <v>0</v>
      </c>
      <c r="L1498" s="2"/>
      <c r="M1498" s="4">
        <v>0</v>
      </c>
      <c r="N1498" s="2"/>
      <c r="O1498" s="4">
        <v>0</v>
      </c>
      <c r="P1498" s="2"/>
      <c r="Q1498" s="4">
        <f t="shared" si="52"/>
        <v>0</v>
      </c>
      <c r="T1498" s="36"/>
    </row>
    <row r="1499" spans="1:21" ht="11.85" customHeight="1" x14ac:dyDescent="0.2">
      <c r="A1499" s="3" t="s">
        <v>771</v>
      </c>
      <c r="C1499" s="12">
        <v>6275</v>
      </c>
      <c r="D1499" s="2"/>
      <c r="E1499" s="12">
        <v>6800</v>
      </c>
      <c r="F1499" s="2"/>
      <c r="G1499" s="12">
        <v>9850</v>
      </c>
      <c r="H1499" s="2"/>
      <c r="I1499" s="12">
        <v>6000</v>
      </c>
      <c r="J1499" s="2"/>
      <c r="K1499" s="13">
        <v>6000</v>
      </c>
      <c r="L1499" s="2"/>
      <c r="M1499" s="13">
        <v>6000</v>
      </c>
      <c r="N1499" s="2"/>
      <c r="O1499" s="13">
        <v>0</v>
      </c>
      <c r="P1499" s="2"/>
      <c r="Q1499" s="13">
        <f t="shared" si="52"/>
        <v>6000</v>
      </c>
      <c r="T1499" s="36"/>
    </row>
    <row r="1500" spans="1:21" ht="11.85" customHeight="1" x14ac:dyDescent="0.2">
      <c r="A1500" s="3" t="s">
        <v>297</v>
      </c>
      <c r="C1500" s="2">
        <f>SUM(C1494:C1499)</f>
        <v>28928.9</v>
      </c>
      <c r="D1500" s="2"/>
      <c r="E1500" s="2">
        <f>SUM(E1494:E1499)</f>
        <v>18996.04</v>
      </c>
      <c r="F1500" s="2"/>
      <c r="G1500" s="2">
        <f>SUM(G1494:G1499)</f>
        <v>18306.72</v>
      </c>
      <c r="H1500" s="2"/>
      <c r="I1500" s="2">
        <f>SUM(I1494:I1499)</f>
        <v>23000</v>
      </c>
      <c r="J1500" s="2"/>
      <c r="K1500" s="4">
        <f>SUM(K1494:K1499)</f>
        <v>23000</v>
      </c>
      <c r="L1500" s="2"/>
      <c r="M1500" s="4">
        <f>SUM(M1494:M1499)</f>
        <v>14000</v>
      </c>
      <c r="N1500" s="2"/>
      <c r="O1500" s="4">
        <f>SUM(O1494:O1499)</f>
        <v>0</v>
      </c>
      <c r="P1500" s="2"/>
      <c r="Q1500" s="4">
        <f>SUM(Q1494:Q1499)</f>
        <v>14000</v>
      </c>
      <c r="T1500" s="38"/>
      <c r="U1500" s="39"/>
    </row>
    <row r="1501" spans="1:21" ht="11.85" customHeight="1" x14ac:dyDescent="0.2"/>
    <row r="1502" spans="1:21" ht="11.85" customHeight="1" x14ac:dyDescent="0.2">
      <c r="A1502" s="11" t="s">
        <v>298</v>
      </c>
    </row>
    <row r="1503" spans="1:21" ht="11.85" customHeight="1" x14ac:dyDescent="0.2">
      <c r="A1503" s="3" t="s">
        <v>772</v>
      </c>
      <c r="C1503" s="2">
        <v>1251.27</v>
      </c>
      <c r="D1503" s="2"/>
      <c r="E1503" s="2">
        <v>829.72</v>
      </c>
      <c r="F1503" s="2"/>
      <c r="G1503" s="2">
        <v>478.73</v>
      </c>
      <c r="H1503" s="2"/>
      <c r="I1503" s="2">
        <v>4000</v>
      </c>
      <c r="J1503" s="2"/>
      <c r="K1503" s="4">
        <v>4000</v>
      </c>
      <c r="L1503" s="2"/>
      <c r="M1503" s="4">
        <v>4000</v>
      </c>
      <c r="N1503" s="2"/>
      <c r="O1503" s="4">
        <v>0</v>
      </c>
      <c r="P1503" s="2"/>
      <c r="Q1503" s="4">
        <f t="shared" ref="Q1503:Q1509" si="53">M1503+O1503</f>
        <v>4000</v>
      </c>
      <c r="T1503" s="36"/>
    </row>
    <row r="1504" spans="1:21" ht="11.85" customHeight="1" x14ac:dyDescent="0.2">
      <c r="A1504" s="3" t="s">
        <v>773</v>
      </c>
      <c r="C1504" s="2">
        <v>1822.84</v>
      </c>
      <c r="D1504" s="2"/>
      <c r="E1504" s="2">
        <v>592.97</v>
      </c>
      <c r="F1504" s="2"/>
      <c r="G1504" s="2">
        <v>617.62</v>
      </c>
      <c r="H1504" s="2"/>
      <c r="I1504" s="2">
        <v>1000</v>
      </c>
      <c r="J1504" s="2"/>
      <c r="K1504" s="4">
        <v>1000</v>
      </c>
      <c r="L1504" s="2"/>
      <c r="M1504" s="4">
        <v>1000</v>
      </c>
      <c r="N1504" s="2"/>
      <c r="O1504" s="4">
        <v>0</v>
      </c>
      <c r="P1504" s="2"/>
      <c r="Q1504" s="4">
        <f t="shared" si="53"/>
        <v>1000</v>
      </c>
      <c r="T1504" s="36"/>
    </row>
    <row r="1505" spans="1:20" ht="11.85" customHeight="1" x14ac:dyDescent="0.2">
      <c r="A1505" s="3" t="s">
        <v>774</v>
      </c>
      <c r="C1505" s="2">
        <v>4870.7700000000004</v>
      </c>
      <c r="D1505" s="2"/>
      <c r="E1505" s="2">
        <v>1537.09</v>
      </c>
      <c r="F1505" s="2"/>
      <c r="G1505" s="2">
        <v>1291.6500000000001</v>
      </c>
      <c r="H1505" s="2"/>
      <c r="I1505" s="2">
        <v>2500</v>
      </c>
      <c r="J1505" s="2"/>
      <c r="K1505" s="4">
        <v>2500</v>
      </c>
      <c r="L1505" s="2"/>
      <c r="M1505" s="4">
        <v>2500</v>
      </c>
      <c r="N1505" s="2"/>
      <c r="O1505" s="4">
        <v>0</v>
      </c>
      <c r="P1505" s="2"/>
      <c r="Q1505" s="4">
        <f t="shared" si="53"/>
        <v>2500</v>
      </c>
      <c r="T1505" s="36"/>
    </row>
    <row r="1506" spans="1:20" ht="11.85" customHeight="1" x14ac:dyDescent="0.2">
      <c r="A1506" s="3" t="s">
        <v>775</v>
      </c>
      <c r="C1506" s="2">
        <v>595</v>
      </c>
      <c r="D1506" s="2"/>
      <c r="E1506" s="2">
        <v>565</v>
      </c>
      <c r="F1506" s="2"/>
      <c r="G1506" s="2">
        <v>0</v>
      </c>
      <c r="H1506" s="2"/>
      <c r="I1506" s="2">
        <v>600</v>
      </c>
      <c r="J1506" s="2"/>
      <c r="K1506" s="4">
        <v>600</v>
      </c>
      <c r="L1506" s="2"/>
      <c r="M1506" s="4">
        <v>600</v>
      </c>
      <c r="N1506" s="2"/>
      <c r="O1506" s="4">
        <v>0</v>
      </c>
      <c r="P1506" s="2"/>
      <c r="Q1506" s="4">
        <f t="shared" si="53"/>
        <v>600</v>
      </c>
      <c r="T1506" s="36"/>
    </row>
    <row r="1507" spans="1:20" ht="11.85" customHeight="1" x14ac:dyDescent="0.2">
      <c r="A1507" s="3" t="s">
        <v>776</v>
      </c>
      <c r="C1507" s="2">
        <v>0</v>
      </c>
      <c r="D1507" s="2"/>
      <c r="E1507" s="2">
        <v>0</v>
      </c>
      <c r="F1507" s="2"/>
      <c r="G1507" s="2">
        <v>0</v>
      </c>
      <c r="H1507" s="2"/>
      <c r="I1507" s="2">
        <v>0</v>
      </c>
      <c r="J1507" s="2"/>
      <c r="K1507" s="4">
        <v>0</v>
      </c>
      <c r="L1507" s="2"/>
      <c r="M1507" s="4">
        <v>0</v>
      </c>
      <c r="N1507" s="2"/>
      <c r="O1507" s="4">
        <v>0</v>
      </c>
      <c r="P1507" s="2"/>
      <c r="Q1507" s="4">
        <f t="shared" si="53"/>
        <v>0</v>
      </c>
      <c r="T1507" s="36"/>
    </row>
    <row r="1508" spans="1:20" ht="11.85" customHeight="1" x14ac:dyDescent="0.2">
      <c r="A1508" s="3" t="s">
        <v>777</v>
      </c>
      <c r="C1508" s="2">
        <v>0</v>
      </c>
      <c r="D1508" s="2"/>
      <c r="E1508" s="2">
        <v>0</v>
      </c>
      <c r="F1508" s="2"/>
      <c r="G1508" s="2">
        <v>0</v>
      </c>
      <c r="H1508" s="2"/>
      <c r="I1508" s="2">
        <v>0</v>
      </c>
      <c r="J1508" s="2"/>
      <c r="K1508" s="4">
        <v>0</v>
      </c>
      <c r="L1508" s="2"/>
      <c r="M1508" s="4">
        <v>0</v>
      </c>
      <c r="N1508" s="2"/>
      <c r="O1508" s="4">
        <v>0</v>
      </c>
      <c r="P1508" s="2"/>
      <c r="Q1508" s="4">
        <f t="shared" si="53"/>
        <v>0</v>
      </c>
      <c r="T1508" s="36"/>
    </row>
    <row r="1509" spans="1:20" ht="11.85" customHeight="1" x14ac:dyDescent="0.2">
      <c r="A1509" s="3" t="s">
        <v>778</v>
      </c>
      <c r="C1509" s="12">
        <v>0</v>
      </c>
      <c r="D1509" s="2"/>
      <c r="E1509" s="12">
        <v>0</v>
      </c>
      <c r="F1509" s="2"/>
      <c r="G1509" s="12">
        <v>0</v>
      </c>
      <c r="H1509" s="2"/>
      <c r="I1509" s="12">
        <v>0</v>
      </c>
      <c r="J1509" s="2"/>
      <c r="K1509" s="13">
        <v>0</v>
      </c>
      <c r="L1509" s="2"/>
      <c r="M1509" s="13">
        <v>0</v>
      </c>
      <c r="N1509" s="2"/>
      <c r="O1509" s="13">
        <v>0</v>
      </c>
      <c r="P1509" s="2"/>
      <c r="Q1509" s="13">
        <f t="shared" si="53"/>
        <v>0</v>
      </c>
      <c r="T1509" s="36"/>
    </row>
    <row r="1510" spans="1:20" ht="11.85" customHeight="1" x14ac:dyDescent="0.2">
      <c r="A1510" s="3" t="s">
        <v>320</v>
      </c>
      <c r="C1510" s="2">
        <f>SUM(C1503:C1509)</f>
        <v>8539.880000000001</v>
      </c>
      <c r="D1510" s="2"/>
      <c r="E1510" s="2">
        <f>SUM(E1503:E1509)</f>
        <v>3524.7799999999997</v>
      </c>
      <c r="F1510" s="2"/>
      <c r="G1510" s="2">
        <f>SUM(G1503:G1509)</f>
        <v>2388</v>
      </c>
      <c r="H1510" s="2"/>
      <c r="I1510" s="2">
        <f>SUM(I1503:I1509)</f>
        <v>8100</v>
      </c>
      <c r="J1510" s="2"/>
      <c r="K1510" s="4">
        <f>SUM(K1503:K1509)</f>
        <v>8100</v>
      </c>
      <c r="L1510" s="2"/>
      <c r="M1510" s="4">
        <f>SUM(M1503:M1509)</f>
        <v>8100</v>
      </c>
      <c r="N1510" s="2"/>
      <c r="O1510" s="4">
        <f>SUM(O1503:O1509)</f>
        <v>0</v>
      </c>
      <c r="P1510" s="2"/>
      <c r="Q1510" s="4">
        <f>SUM(Q1503:Q1509)</f>
        <v>8100</v>
      </c>
      <c r="T1510" s="38"/>
    </row>
    <row r="1511" spans="1:20" ht="11.85" customHeight="1" x14ac:dyDescent="0.2">
      <c r="D1511" s="2"/>
      <c r="F1511" s="2"/>
      <c r="H1511" s="2"/>
      <c r="J1511" s="2"/>
      <c r="L1511" s="2"/>
      <c r="N1511" s="2"/>
      <c r="P1511" s="2"/>
    </row>
    <row r="1512" spans="1:20" ht="11.85" customHeight="1" x14ac:dyDescent="0.2">
      <c r="A1512" s="3" t="s">
        <v>779</v>
      </c>
      <c r="C1512" s="2">
        <v>0</v>
      </c>
      <c r="D1512" s="2"/>
      <c r="E1512" s="2">
        <v>0</v>
      </c>
      <c r="F1512" s="2"/>
      <c r="G1512" s="2">
        <v>0</v>
      </c>
      <c r="H1512" s="2"/>
      <c r="I1512" s="2">
        <v>0</v>
      </c>
      <c r="J1512" s="2"/>
      <c r="K1512" s="4">
        <v>102500</v>
      </c>
      <c r="L1512" s="2"/>
      <c r="M1512" s="4">
        <v>0</v>
      </c>
      <c r="N1512" s="2"/>
      <c r="O1512" s="4">
        <v>0</v>
      </c>
      <c r="P1512" s="2"/>
      <c r="Q1512" s="4">
        <f>M1512+O1512</f>
        <v>0</v>
      </c>
      <c r="T1512" s="36"/>
    </row>
    <row r="1513" spans="1:20" ht="11.85" customHeight="1" x14ac:dyDescent="0.2">
      <c r="A1513" s="3" t="s">
        <v>780</v>
      </c>
      <c r="C1513" s="12">
        <v>0</v>
      </c>
      <c r="D1513" s="2"/>
      <c r="E1513" s="12">
        <v>0</v>
      </c>
      <c r="F1513" s="2"/>
      <c r="G1513" s="12">
        <v>0</v>
      </c>
      <c r="H1513" s="2"/>
      <c r="I1513" s="12">
        <v>0</v>
      </c>
      <c r="J1513" s="2"/>
      <c r="K1513" s="13">
        <v>0</v>
      </c>
      <c r="L1513" s="2"/>
      <c r="M1513" s="13">
        <v>0</v>
      </c>
      <c r="N1513" s="2"/>
      <c r="O1513" s="13">
        <v>0</v>
      </c>
      <c r="P1513" s="2"/>
      <c r="Q1513" s="13">
        <v>0</v>
      </c>
      <c r="T1513" s="36"/>
    </row>
    <row r="1514" spans="1:20" ht="11.85" customHeight="1" x14ac:dyDescent="0.2">
      <c r="A1514" s="3" t="s">
        <v>323</v>
      </c>
      <c r="C1514" s="2">
        <f>SUM(C1512:C1513)</f>
        <v>0</v>
      </c>
      <c r="D1514" s="2"/>
      <c r="E1514" s="2">
        <f>SUM(E1512:E1513)</f>
        <v>0</v>
      </c>
      <c r="F1514" s="2"/>
      <c r="G1514" s="2">
        <f>SUM(G1512:G1513)</f>
        <v>0</v>
      </c>
      <c r="H1514" s="2"/>
      <c r="I1514" s="2">
        <f>SUM(I1512:I1513)</f>
        <v>0</v>
      </c>
      <c r="J1514" s="2"/>
      <c r="K1514" s="4">
        <f>SUM(K1512:K1513)</f>
        <v>102500</v>
      </c>
      <c r="L1514" s="2"/>
      <c r="M1514" s="4">
        <f>SUM(M1512:M1513)</f>
        <v>0</v>
      </c>
      <c r="N1514" s="2"/>
      <c r="O1514" s="4">
        <f>SUM(O1512:O1513)</f>
        <v>0</v>
      </c>
      <c r="P1514" s="2"/>
      <c r="Q1514" s="4">
        <f>SUM(Q1512:Q1513)</f>
        <v>0</v>
      </c>
    </row>
    <row r="1515" spans="1:20" ht="11.85" customHeight="1" x14ac:dyDescent="0.2">
      <c r="D1515" s="2"/>
      <c r="F1515" s="2"/>
      <c r="H1515" s="2"/>
      <c r="J1515" s="2"/>
      <c r="L1515" s="2"/>
      <c r="N1515" s="2"/>
      <c r="P1515" s="2"/>
    </row>
    <row r="1516" spans="1:20" ht="11.85" customHeight="1" x14ac:dyDescent="0.2">
      <c r="A1516" s="3" t="s">
        <v>781</v>
      </c>
      <c r="C1516" s="2">
        <f>C1500+C1510+C1514+C1491</f>
        <v>37468.78</v>
      </c>
      <c r="D1516" s="2"/>
      <c r="E1516" s="2">
        <f>E1500+E1510+E1514+E1491</f>
        <v>22520.82</v>
      </c>
      <c r="F1516" s="2"/>
      <c r="G1516" s="2">
        <f>G1500+G1510+G1514+G1491</f>
        <v>20694.72</v>
      </c>
      <c r="H1516" s="2"/>
      <c r="I1516" s="2">
        <f>I1500+I1510+I1514+I1491</f>
        <v>42545</v>
      </c>
      <c r="J1516" s="2"/>
      <c r="K1516" s="4">
        <f>K1500+K1510+K1514+K1491</f>
        <v>145045</v>
      </c>
      <c r="L1516" s="2"/>
      <c r="M1516" s="4">
        <f>M1500+M1510+M1514+M1491</f>
        <v>33046</v>
      </c>
      <c r="N1516" s="2"/>
      <c r="O1516" s="4">
        <f>O1500+O1510+O1514+O1491</f>
        <v>0</v>
      </c>
      <c r="P1516" s="2"/>
      <c r="Q1516" s="4">
        <f>Q1500+Q1510+Q1514+Q1491</f>
        <v>33046</v>
      </c>
      <c r="T1516" s="36"/>
    </row>
    <row r="1517" spans="1:20" ht="11.85" customHeight="1" x14ac:dyDescent="0.2"/>
    <row r="1518" spans="1:20" ht="11.85" customHeight="1" x14ac:dyDescent="0.2"/>
    <row r="1519" spans="1:20" ht="11.85" customHeight="1" x14ac:dyDescent="0.2"/>
    <row r="1520" spans="1:20" ht="11.85" customHeight="1" x14ac:dyDescent="0.2"/>
    <row r="1521" ht="11.85" customHeight="1" x14ac:dyDescent="0.2"/>
    <row r="1522" ht="11.85" customHeight="1" x14ac:dyDescent="0.2"/>
    <row r="1523" ht="11.85" customHeight="1" x14ac:dyDescent="0.2"/>
    <row r="1524" ht="11.85" customHeight="1" x14ac:dyDescent="0.2"/>
    <row r="1525" ht="11.85" customHeight="1" x14ac:dyDescent="0.2"/>
    <row r="1526" ht="11.85" customHeight="1" x14ac:dyDescent="0.2"/>
    <row r="1527" ht="11.85" customHeight="1" x14ac:dyDescent="0.2"/>
    <row r="1528" ht="11.85" customHeight="1" x14ac:dyDescent="0.2"/>
    <row r="1529" ht="11.85" customHeight="1" x14ac:dyDescent="0.2"/>
    <row r="1530" ht="11.85" customHeight="1" x14ac:dyDescent="0.2"/>
    <row r="1531" ht="11.85" customHeight="1" x14ac:dyDescent="0.2"/>
    <row r="1532" ht="11.85" customHeight="1" x14ac:dyDescent="0.2"/>
    <row r="1533" ht="11.85" customHeight="1" x14ac:dyDescent="0.2"/>
    <row r="1534" ht="11.85" customHeight="1" x14ac:dyDescent="0.2"/>
    <row r="1535" ht="11.85" customHeight="1" x14ac:dyDescent="0.2"/>
    <row r="1536" ht="11.85" customHeight="1" x14ac:dyDescent="0.2"/>
    <row r="1537" spans="1:17" ht="11.85" customHeight="1" x14ac:dyDescent="0.2"/>
    <row r="1538" spans="1:17" ht="11.85" customHeight="1" x14ac:dyDescent="0.2"/>
    <row r="1539" spans="1:17" ht="11.85" customHeight="1" x14ac:dyDescent="0.2"/>
    <row r="1540" spans="1:17" ht="11.85" customHeight="1" x14ac:dyDescent="0.2"/>
    <row r="1541" spans="1:17" ht="11.85" customHeight="1" x14ac:dyDescent="0.2"/>
    <row r="1542" spans="1:17" ht="11.85" customHeight="1" x14ac:dyDescent="0.2"/>
    <row r="1543" spans="1:17" ht="11.85" customHeight="1" x14ac:dyDescent="0.2"/>
    <row r="1544" spans="1:17" ht="11.85" customHeight="1" x14ac:dyDescent="0.2"/>
    <row r="1545" spans="1:17" ht="11.85" customHeight="1" x14ac:dyDescent="0.2"/>
    <row r="1546" spans="1:17" ht="11.85" customHeight="1" x14ac:dyDescent="0.2"/>
    <row r="1547" spans="1:17" ht="11.85" customHeight="1" x14ac:dyDescent="0.2">
      <c r="A1547" s="1"/>
      <c r="B1547" s="1"/>
      <c r="E1547" s="2" t="str">
        <f>$E$24</f>
        <v>CITY OF BRADY</v>
      </c>
    </row>
    <row r="1548" spans="1:17" ht="11.85" customHeight="1" x14ac:dyDescent="0.2">
      <c r="E1548" s="2" t="str">
        <f>$E$25</f>
        <v>BUDGET REPORT</v>
      </c>
    </row>
    <row r="1549" spans="1:17" ht="11.85" customHeight="1" x14ac:dyDescent="0.2">
      <c r="E1549" s="2" t="str">
        <f>$E$26</f>
        <v>FISCAL YEAR 2021 - 2022</v>
      </c>
    </row>
    <row r="1550" spans="1:17" ht="11.85" customHeight="1" x14ac:dyDescent="0.2">
      <c r="A1550" s="3" t="s">
        <v>3</v>
      </c>
    </row>
    <row r="1551" spans="1:17" ht="11.85" customHeight="1" x14ac:dyDescent="0.2">
      <c r="A1551" s="3" t="s">
        <v>782</v>
      </c>
    </row>
    <row r="1552" spans="1:17" ht="11.85" customHeight="1" x14ac:dyDescent="0.2">
      <c r="I1552" s="61" t="str">
        <f>$I$29</f>
        <v>(----- 2020-2021 ------)</v>
      </c>
      <c r="J1552" s="61"/>
      <c r="K1552" s="61"/>
      <c r="L1552" s="5"/>
      <c r="M1552" s="61" t="str">
        <f>$M$29</f>
        <v>2021-2022</v>
      </c>
      <c r="N1552" s="61"/>
      <c r="O1552" s="61"/>
      <c r="P1552" s="61"/>
      <c r="Q1552" s="61"/>
    </row>
    <row r="1553" spans="1:21" ht="11.85" customHeight="1" x14ac:dyDescent="0.2">
      <c r="C1553" s="6" t="str">
        <f>$C$30</f>
        <v>2017-2018</v>
      </c>
      <c r="D1553" s="5"/>
      <c r="E1553" s="6" t="str">
        <f>$E$30</f>
        <v>2018-2019</v>
      </c>
      <c r="F1553" s="5"/>
      <c r="G1553" s="6" t="str">
        <f>$G$30</f>
        <v>2019-2020</v>
      </c>
      <c r="H1553" s="5"/>
      <c r="I1553" s="6" t="s">
        <v>9</v>
      </c>
      <c r="J1553" s="5"/>
      <c r="K1553" s="7" t="str">
        <f>+$K$30</f>
        <v>PROJECTED</v>
      </c>
      <c r="L1553" s="5"/>
      <c r="M1553" s="7" t="str">
        <f>$M$30</f>
        <v>2021-2022</v>
      </c>
      <c r="N1553" s="5"/>
      <c r="O1553" s="7" t="str">
        <f>$O$30</f>
        <v>2021-2022</v>
      </c>
      <c r="P1553" s="5"/>
      <c r="Q1553" s="7" t="str">
        <f>$Q$30</f>
        <v xml:space="preserve">APPROVED </v>
      </c>
    </row>
    <row r="1554" spans="1:21" ht="11.85" customHeight="1" x14ac:dyDescent="0.2">
      <c r="A1554" s="8" t="s">
        <v>266</v>
      </c>
      <c r="C1554" s="9" t="s">
        <v>12</v>
      </c>
      <c r="D1554" s="5"/>
      <c r="E1554" s="9" t="s">
        <v>12</v>
      </c>
      <c r="F1554" s="5"/>
      <c r="G1554" s="9" t="s">
        <v>12</v>
      </c>
      <c r="H1554" s="5"/>
      <c r="I1554" s="9" t="s">
        <v>13</v>
      </c>
      <c r="J1554" s="5"/>
      <c r="K1554" s="10" t="s">
        <v>13</v>
      </c>
      <c r="L1554" s="5"/>
      <c r="M1554" s="10" t="str">
        <f>$M$31</f>
        <v>BASE</v>
      </c>
      <c r="N1554" s="5"/>
      <c r="O1554" s="10" t="str">
        <f>$O$31</f>
        <v>SUPPLEMENTAL</v>
      </c>
      <c r="P1554" s="5"/>
      <c r="Q1554" s="10" t="str">
        <f>$Q$31</f>
        <v>BUDGET</v>
      </c>
    </row>
    <row r="1555" spans="1:21" ht="11.85" customHeight="1" x14ac:dyDescent="0.2"/>
    <row r="1556" spans="1:21" ht="11.85" customHeight="1" x14ac:dyDescent="0.2">
      <c r="A1556" s="11" t="s">
        <v>267</v>
      </c>
    </row>
    <row r="1557" spans="1:21" ht="11.85" customHeight="1" x14ac:dyDescent="0.2">
      <c r="A1557" s="3" t="s">
        <v>783</v>
      </c>
      <c r="C1557" s="2">
        <v>6925</v>
      </c>
      <c r="D1557" s="2"/>
      <c r="E1557" s="2">
        <v>37512</v>
      </c>
      <c r="F1557" s="2"/>
      <c r="G1557" s="2">
        <v>41814</v>
      </c>
      <c r="H1557" s="2"/>
      <c r="I1557" s="2">
        <v>43021</v>
      </c>
      <c r="J1557" s="2"/>
      <c r="K1557" s="4">
        <v>43021</v>
      </c>
      <c r="L1557" s="2"/>
      <c r="M1557" s="4">
        <v>28410</v>
      </c>
      <c r="N1557" s="2"/>
      <c r="O1557" s="4">
        <v>0</v>
      </c>
      <c r="P1557" s="2"/>
      <c r="Q1557" s="4">
        <f t="shared" ref="Q1557:Q1565" si="54">M1557+O1557</f>
        <v>28410</v>
      </c>
      <c r="T1557" s="36"/>
    </row>
    <row r="1558" spans="1:21" ht="11.85" customHeight="1" x14ac:dyDescent="0.2">
      <c r="A1558" s="3" t="s">
        <v>784</v>
      </c>
      <c r="C1558" s="2">
        <v>0</v>
      </c>
      <c r="D1558" s="2"/>
      <c r="E1558" s="2">
        <v>681.76</v>
      </c>
      <c r="F1558" s="2"/>
      <c r="G1558" s="2">
        <v>0</v>
      </c>
      <c r="H1558" s="2"/>
      <c r="I1558" s="2">
        <v>0</v>
      </c>
      <c r="J1558" s="2"/>
      <c r="K1558" s="4">
        <v>0</v>
      </c>
      <c r="L1558" s="2"/>
      <c r="M1558" s="4">
        <v>0</v>
      </c>
      <c r="N1558" s="2"/>
      <c r="O1558" s="4">
        <v>0</v>
      </c>
      <c r="P1558" s="2"/>
      <c r="Q1558" s="4">
        <f t="shared" si="54"/>
        <v>0</v>
      </c>
      <c r="T1558" s="36"/>
    </row>
    <row r="1559" spans="1:21" ht="11.85" customHeight="1" x14ac:dyDescent="0.2">
      <c r="A1559" s="3" t="s">
        <v>785</v>
      </c>
      <c r="C1559" s="2">
        <v>0</v>
      </c>
      <c r="D1559" s="2"/>
      <c r="E1559" s="2">
        <v>1450</v>
      </c>
      <c r="F1559" s="2"/>
      <c r="G1559" s="2">
        <v>1500</v>
      </c>
      <c r="H1559" s="2"/>
      <c r="I1559" s="2">
        <v>1500</v>
      </c>
      <c r="J1559" s="2"/>
      <c r="K1559" s="4">
        <v>1500</v>
      </c>
      <c r="L1559" s="2"/>
      <c r="M1559" s="4">
        <v>1500</v>
      </c>
      <c r="N1559" s="2"/>
      <c r="O1559" s="4">
        <v>0</v>
      </c>
      <c r="P1559" s="2"/>
      <c r="Q1559" s="4">
        <f t="shared" si="54"/>
        <v>1500</v>
      </c>
      <c r="T1559" s="36"/>
    </row>
    <row r="1560" spans="1:21" ht="11.85" customHeight="1" x14ac:dyDescent="0.2">
      <c r="A1560" s="3" t="s">
        <v>786</v>
      </c>
      <c r="C1560" s="2">
        <v>0</v>
      </c>
      <c r="D1560" s="2"/>
      <c r="E1560" s="2">
        <v>0</v>
      </c>
      <c r="F1560" s="2"/>
      <c r="G1560" s="2">
        <v>0</v>
      </c>
      <c r="H1560" s="2"/>
      <c r="I1560" s="2">
        <v>240</v>
      </c>
      <c r="J1560" s="2"/>
      <c r="K1560" s="4">
        <v>240</v>
      </c>
      <c r="L1560" s="2"/>
      <c r="M1560" s="4">
        <v>240</v>
      </c>
      <c r="N1560" s="2"/>
      <c r="O1560" s="4">
        <v>0</v>
      </c>
      <c r="P1560" s="2"/>
      <c r="Q1560" s="4">
        <f t="shared" si="54"/>
        <v>240</v>
      </c>
      <c r="T1560" s="36"/>
    </row>
    <row r="1561" spans="1:21" ht="11.85" customHeight="1" x14ac:dyDescent="0.2">
      <c r="A1561" s="3" t="s">
        <v>787</v>
      </c>
      <c r="C1561" s="2">
        <v>0</v>
      </c>
      <c r="D1561" s="2"/>
      <c r="E1561" s="2">
        <v>10710.67</v>
      </c>
      <c r="F1561" s="2"/>
      <c r="G1561" s="2">
        <v>11314.38</v>
      </c>
      <c r="H1561" s="2"/>
      <c r="I1561" s="2">
        <v>12960</v>
      </c>
      <c r="J1561" s="2"/>
      <c r="K1561" s="4">
        <v>12960</v>
      </c>
      <c r="L1561" s="2"/>
      <c r="M1561" s="4">
        <v>5916</v>
      </c>
      <c r="N1561" s="2"/>
      <c r="O1561" s="4">
        <v>0</v>
      </c>
      <c r="P1561" s="2"/>
      <c r="Q1561" s="4">
        <f t="shared" si="54"/>
        <v>5916</v>
      </c>
      <c r="T1561" s="36"/>
    </row>
    <row r="1562" spans="1:21" ht="11.85" customHeight="1" x14ac:dyDescent="0.2">
      <c r="A1562" s="3" t="s">
        <v>788</v>
      </c>
      <c r="C1562" s="2">
        <v>0</v>
      </c>
      <c r="D1562" s="2"/>
      <c r="E1562" s="2">
        <v>3555.05</v>
      </c>
      <c r="F1562" s="2"/>
      <c r="G1562" s="2">
        <v>3437.28</v>
      </c>
      <c r="H1562" s="2"/>
      <c r="I1562" s="2">
        <v>3325</v>
      </c>
      <c r="J1562" s="2"/>
      <c r="K1562" s="4">
        <v>3325</v>
      </c>
      <c r="L1562" s="2"/>
      <c r="M1562" s="4">
        <v>1810</v>
      </c>
      <c r="N1562" s="2"/>
      <c r="O1562" s="4">
        <v>0</v>
      </c>
      <c r="P1562" s="2"/>
      <c r="Q1562" s="4">
        <f t="shared" si="54"/>
        <v>1810</v>
      </c>
      <c r="T1562" s="36"/>
    </row>
    <row r="1563" spans="1:21" ht="11.85" customHeight="1" x14ac:dyDescent="0.2">
      <c r="A1563" s="3" t="s">
        <v>789</v>
      </c>
      <c r="C1563" s="2">
        <v>20.25</v>
      </c>
      <c r="D1563" s="2"/>
      <c r="E1563" s="2">
        <v>62.94</v>
      </c>
      <c r="F1563" s="2"/>
      <c r="G1563" s="2">
        <v>118.85</v>
      </c>
      <c r="H1563" s="2"/>
      <c r="I1563" s="2">
        <v>111</v>
      </c>
      <c r="J1563" s="2"/>
      <c r="K1563" s="4">
        <v>111</v>
      </c>
      <c r="L1563" s="2"/>
      <c r="M1563" s="4">
        <v>123</v>
      </c>
      <c r="N1563" s="2"/>
      <c r="O1563" s="4">
        <v>0</v>
      </c>
      <c r="P1563" s="2"/>
      <c r="Q1563" s="4">
        <f t="shared" si="54"/>
        <v>123</v>
      </c>
      <c r="T1563" s="36"/>
    </row>
    <row r="1564" spans="1:21" ht="11.85" customHeight="1" x14ac:dyDescent="0.2">
      <c r="A1564" s="3" t="s">
        <v>790</v>
      </c>
      <c r="C1564" s="2">
        <v>107.22</v>
      </c>
      <c r="D1564" s="2"/>
      <c r="E1564" s="2">
        <v>50.7</v>
      </c>
      <c r="F1564" s="2"/>
      <c r="G1564" s="2">
        <v>291.27</v>
      </c>
      <c r="H1564" s="2"/>
      <c r="I1564" s="2">
        <v>360</v>
      </c>
      <c r="J1564" s="2"/>
      <c r="K1564" s="4">
        <v>360</v>
      </c>
      <c r="L1564" s="2"/>
      <c r="M1564" s="4">
        <v>216</v>
      </c>
      <c r="N1564" s="2"/>
      <c r="O1564" s="4">
        <v>0</v>
      </c>
      <c r="P1564" s="2"/>
      <c r="Q1564" s="4">
        <f t="shared" si="54"/>
        <v>216</v>
      </c>
      <c r="T1564" s="36"/>
    </row>
    <row r="1565" spans="1:21" ht="11.85" customHeight="1" x14ac:dyDescent="0.2">
      <c r="A1565" s="3" t="s">
        <v>791</v>
      </c>
      <c r="C1565" s="12">
        <v>529.79999999999995</v>
      </c>
      <c r="D1565" s="2"/>
      <c r="E1565" s="12">
        <v>3070.97</v>
      </c>
      <c r="F1565" s="2"/>
      <c r="G1565" s="12">
        <v>3351.71</v>
      </c>
      <c r="H1565" s="2"/>
      <c r="I1565" s="12">
        <v>3356</v>
      </c>
      <c r="J1565" s="2"/>
      <c r="K1565" s="13">
        <v>3356</v>
      </c>
      <c r="L1565" s="2"/>
      <c r="M1565" s="13">
        <v>2216</v>
      </c>
      <c r="N1565" s="2"/>
      <c r="O1565" s="13">
        <v>0</v>
      </c>
      <c r="P1565" s="2"/>
      <c r="Q1565" s="13">
        <f t="shared" si="54"/>
        <v>2216</v>
      </c>
      <c r="T1565" s="36"/>
    </row>
    <row r="1566" spans="1:21" ht="11.85" customHeight="1" x14ac:dyDescent="0.2">
      <c r="A1566" s="3" t="s">
        <v>278</v>
      </c>
      <c r="C1566" s="2">
        <f>SUM(C1557:C1565)</f>
        <v>7582.27</v>
      </c>
      <c r="D1566" s="2"/>
      <c r="E1566" s="2">
        <f>SUM(E1557:E1565)</f>
        <v>57094.090000000004</v>
      </c>
      <c r="F1566" s="2"/>
      <c r="G1566" s="2">
        <f>SUM(G1557:G1565)</f>
        <v>61827.489999999991</v>
      </c>
      <c r="H1566" s="2"/>
      <c r="I1566" s="2">
        <f>SUM(I1557:I1565)</f>
        <v>64873</v>
      </c>
      <c r="J1566" s="2"/>
      <c r="K1566" s="4">
        <f>SUM(K1557:K1565)</f>
        <v>64873</v>
      </c>
      <c r="L1566" s="2"/>
      <c r="M1566" s="4">
        <f>SUM(M1557:M1565)</f>
        <v>40431</v>
      </c>
      <c r="N1566" s="2"/>
      <c r="O1566" s="4">
        <f>SUM(O1557:O1565)</f>
        <v>0</v>
      </c>
      <c r="P1566" s="2"/>
      <c r="Q1566" s="4">
        <f>SUM(Q1557:Q1565)</f>
        <v>40431</v>
      </c>
      <c r="R1566" s="39"/>
      <c r="T1566" s="38"/>
      <c r="U1566" s="39"/>
    </row>
    <row r="1567" spans="1:21" ht="11.85" customHeight="1" x14ac:dyDescent="0.2">
      <c r="D1567" s="2"/>
      <c r="F1567" s="2"/>
      <c r="H1567" s="2"/>
      <c r="J1567" s="2"/>
      <c r="L1567" s="2"/>
      <c r="N1567" s="2"/>
      <c r="P1567" s="2"/>
    </row>
    <row r="1568" spans="1:21" ht="11.85" customHeight="1" x14ac:dyDescent="0.2">
      <c r="A1568" s="11" t="s">
        <v>279</v>
      </c>
      <c r="D1568" s="2"/>
      <c r="F1568" s="2"/>
      <c r="H1568" s="2"/>
      <c r="J1568" s="2"/>
      <c r="L1568" s="2"/>
      <c r="N1568" s="2"/>
      <c r="P1568" s="2"/>
    </row>
    <row r="1569" spans="1:20" ht="11.85" customHeight="1" x14ac:dyDescent="0.2">
      <c r="A1569" s="3" t="s">
        <v>792</v>
      </c>
      <c r="C1569" s="2">
        <v>31561.16</v>
      </c>
      <c r="D1569" s="2"/>
      <c r="E1569" s="2">
        <v>25271.48</v>
      </c>
      <c r="F1569" s="2"/>
      <c r="G1569" s="2">
        <v>29087.21</v>
      </c>
      <c r="H1569" s="2"/>
      <c r="I1569" s="2">
        <v>25000</v>
      </c>
      <c r="J1569" s="2"/>
      <c r="K1569" s="4">
        <v>25000</v>
      </c>
      <c r="L1569" s="2"/>
      <c r="M1569" s="4">
        <v>25000</v>
      </c>
      <c r="N1569" s="2"/>
      <c r="O1569" s="4">
        <v>0</v>
      </c>
      <c r="P1569" s="2"/>
      <c r="Q1569" s="4">
        <f t="shared" ref="Q1569:Q1582" si="55">M1569+O1569</f>
        <v>25000</v>
      </c>
      <c r="T1569" s="36"/>
    </row>
    <row r="1570" spans="1:20" ht="11.85" customHeight="1" x14ac:dyDescent="0.2">
      <c r="A1570" s="3" t="s">
        <v>793</v>
      </c>
      <c r="C1570" s="2">
        <v>281.25</v>
      </c>
      <c r="D1570" s="2"/>
      <c r="E1570" s="2">
        <v>190</v>
      </c>
      <c r="F1570" s="2"/>
      <c r="G1570" s="2">
        <v>205</v>
      </c>
      <c r="H1570" s="2"/>
      <c r="I1570" s="2">
        <v>200</v>
      </c>
      <c r="J1570" s="2"/>
      <c r="K1570" s="4">
        <v>200</v>
      </c>
      <c r="L1570" s="2"/>
      <c r="M1570" s="4">
        <v>200</v>
      </c>
      <c r="N1570" s="2"/>
      <c r="O1570" s="4">
        <v>0</v>
      </c>
      <c r="P1570" s="2"/>
      <c r="Q1570" s="4">
        <f t="shared" si="55"/>
        <v>200</v>
      </c>
      <c r="T1570" s="36"/>
    </row>
    <row r="1571" spans="1:20" ht="11.85" customHeight="1" x14ac:dyDescent="0.2">
      <c r="A1571" s="3" t="s">
        <v>794</v>
      </c>
      <c r="C1571" s="2">
        <v>2582.84</v>
      </c>
      <c r="D1571" s="2"/>
      <c r="E1571" s="2">
        <v>2577.42</v>
      </c>
      <c r="F1571" s="2"/>
      <c r="G1571" s="2">
        <v>2325.27</v>
      </c>
      <c r="H1571" s="2"/>
      <c r="I1571" s="2">
        <v>2400</v>
      </c>
      <c r="J1571" s="2"/>
      <c r="K1571" s="4">
        <v>2400</v>
      </c>
      <c r="L1571" s="2"/>
      <c r="M1571" s="4">
        <v>2400</v>
      </c>
      <c r="N1571" s="2"/>
      <c r="O1571" s="4">
        <v>0</v>
      </c>
      <c r="P1571" s="2"/>
      <c r="Q1571" s="4">
        <f t="shared" si="55"/>
        <v>2400</v>
      </c>
      <c r="T1571" s="36"/>
    </row>
    <row r="1572" spans="1:20" ht="11.85" customHeight="1" x14ac:dyDescent="0.2">
      <c r="A1572" s="3" t="s">
        <v>795</v>
      </c>
      <c r="C1572" s="2">
        <v>276.60000000000002</v>
      </c>
      <c r="D1572" s="2"/>
      <c r="E1572" s="2">
        <v>3482.74</v>
      </c>
      <c r="F1572" s="2"/>
      <c r="G1572" s="2">
        <v>2113.58</v>
      </c>
      <c r="H1572" s="2"/>
      <c r="I1572" s="2">
        <v>1000</v>
      </c>
      <c r="J1572" s="2"/>
      <c r="K1572" s="4">
        <v>2400</v>
      </c>
      <c r="L1572" s="2"/>
      <c r="M1572" s="4">
        <v>2400</v>
      </c>
      <c r="N1572" s="2"/>
      <c r="O1572" s="4">
        <v>0</v>
      </c>
      <c r="P1572" s="2"/>
      <c r="Q1572" s="4">
        <f t="shared" si="55"/>
        <v>2400</v>
      </c>
      <c r="T1572" s="36"/>
    </row>
    <row r="1573" spans="1:20" ht="11.85" customHeight="1" x14ac:dyDescent="0.2">
      <c r="A1573" s="3" t="s">
        <v>796</v>
      </c>
      <c r="C1573" s="2">
        <v>960</v>
      </c>
      <c r="D1573" s="2"/>
      <c r="E1573" s="2">
        <v>1086</v>
      </c>
      <c r="F1573" s="2"/>
      <c r="G1573" s="2">
        <v>773.21</v>
      </c>
      <c r="H1573" s="2"/>
      <c r="I1573" s="2">
        <v>1200</v>
      </c>
      <c r="J1573" s="2"/>
      <c r="K1573" s="4">
        <v>1200</v>
      </c>
      <c r="L1573" s="2"/>
      <c r="M1573" s="4">
        <v>1200</v>
      </c>
      <c r="N1573" s="2"/>
      <c r="O1573" s="4">
        <v>0</v>
      </c>
      <c r="P1573" s="2"/>
      <c r="Q1573" s="4">
        <f t="shared" si="55"/>
        <v>1200</v>
      </c>
      <c r="T1573" s="36"/>
    </row>
    <row r="1574" spans="1:20" ht="11.85" customHeight="1" x14ac:dyDescent="0.2">
      <c r="A1574" s="3" t="s">
        <v>797</v>
      </c>
      <c r="C1574" s="2">
        <v>0</v>
      </c>
      <c r="D1574" s="2"/>
      <c r="E1574" s="2">
        <v>0</v>
      </c>
      <c r="F1574" s="2"/>
      <c r="G1574" s="2">
        <v>0</v>
      </c>
      <c r="H1574" s="2"/>
      <c r="I1574" s="2">
        <v>0</v>
      </c>
      <c r="J1574" s="2"/>
      <c r="K1574" s="4">
        <v>0</v>
      </c>
      <c r="L1574" s="2"/>
      <c r="M1574" s="4">
        <v>0</v>
      </c>
      <c r="N1574" s="2"/>
      <c r="O1574" s="4">
        <v>0</v>
      </c>
      <c r="P1574" s="2"/>
      <c r="Q1574" s="4">
        <f t="shared" si="55"/>
        <v>0</v>
      </c>
      <c r="T1574" s="36"/>
    </row>
    <row r="1575" spans="1:20" ht="11.85" customHeight="1" x14ac:dyDescent="0.2">
      <c r="A1575" s="3" t="s">
        <v>798</v>
      </c>
      <c r="C1575" s="2">
        <v>0</v>
      </c>
      <c r="D1575" s="2"/>
      <c r="E1575" s="2">
        <v>0</v>
      </c>
      <c r="F1575" s="2"/>
      <c r="G1575" s="2">
        <v>122.01</v>
      </c>
      <c r="H1575" s="2"/>
      <c r="I1575" s="2">
        <v>0</v>
      </c>
      <c r="J1575" s="2"/>
      <c r="K1575" s="4">
        <v>0</v>
      </c>
      <c r="L1575" s="2"/>
      <c r="M1575" s="4">
        <v>0</v>
      </c>
      <c r="N1575" s="2"/>
      <c r="O1575" s="4">
        <v>0</v>
      </c>
      <c r="P1575" s="2"/>
      <c r="Q1575" s="4">
        <f t="shared" si="55"/>
        <v>0</v>
      </c>
      <c r="T1575" s="36"/>
    </row>
    <row r="1576" spans="1:20" ht="11.85" customHeight="1" x14ac:dyDescent="0.2">
      <c r="A1576" s="3" t="s">
        <v>799</v>
      </c>
      <c r="C1576" s="2">
        <v>0</v>
      </c>
      <c r="D1576" s="2"/>
      <c r="E1576" s="2">
        <v>0</v>
      </c>
      <c r="F1576" s="2"/>
      <c r="G1576" s="2">
        <v>0</v>
      </c>
      <c r="H1576" s="2"/>
      <c r="I1576" s="2">
        <v>0</v>
      </c>
      <c r="J1576" s="2"/>
      <c r="K1576" s="4">
        <v>0</v>
      </c>
      <c r="L1576" s="2"/>
      <c r="M1576" s="4">
        <v>0</v>
      </c>
      <c r="N1576" s="2"/>
      <c r="O1576" s="4">
        <v>0</v>
      </c>
      <c r="P1576" s="2"/>
      <c r="Q1576" s="4">
        <f t="shared" si="55"/>
        <v>0</v>
      </c>
      <c r="T1576" s="36"/>
    </row>
    <row r="1577" spans="1:20" ht="11.85" customHeight="1" x14ac:dyDescent="0.2">
      <c r="A1577" s="3" t="s">
        <v>800</v>
      </c>
      <c r="C1577" s="2">
        <v>15357.16</v>
      </c>
      <c r="D1577" s="2"/>
      <c r="E1577" s="2">
        <v>17163.7</v>
      </c>
      <c r="F1577" s="2"/>
      <c r="G1577" s="2">
        <v>14405.01</v>
      </c>
      <c r="H1577" s="2"/>
      <c r="I1577" s="2">
        <v>24000</v>
      </c>
      <c r="J1577" s="2"/>
      <c r="K1577" s="4">
        <v>24000</v>
      </c>
      <c r="L1577" s="2"/>
      <c r="M1577" s="4">
        <v>24000</v>
      </c>
      <c r="N1577" s="2"/>
      <c r="O1577" s="4">
        <v>0</v>
      </c>
      <c r="P1577" s="2"/>
      <c r="Q1577" s="4">
        <f t="shared" si="55"/>
        <v>24000</v>
      </c>
      <c r="T1577" s="36"/>
    </row>
    <row r="1578" spans="1:20" ht="11.85" hidden="1" customHeight="1" x14ac:dyDescent="0.2">
      <c r="A1578" s="3" t="s">
        <v>801</v>
      </c>
      <c r="C1578" s="2">
        <v>0</v>
      </c>
      <c r="D1578" s="2"/>
      <c r="E1578" s="2">
        <v>0</v>
      </c>
      <c r="F1578" s="2"/>
      <c r="G1578" s="2">
        <v>0</v>
      </c>
      <c r="H1578" s="2"/>
      <c r="I1578" s="2">
        <v>0</v>
      </c>
      <c r="J1578" s="2"/>
      <c r="K1578" s="4">
        <v>0</v>
      </c>
      <c r="L1578" s="2"/>
      <c r="M1578" s="4">
        <v>0</v>
      </c>
      <c r="N1578" s="2"/>
      <c r="O1578" s="4">
        <v>0</v>
      </c>
      <c r="P1578" s="2"/>
      <c r="Q1578" s="4">
        <f t="shared" si="55"/>
        <v>0</v>
      </c>
      <c r="T1578" s="36"/>
    </row>
    <row r="1579" spans="1:20" ht="11.85" hidden="1" customHeight="1" x14ac:dyDescent="0.2">
      <c r="A1579" s="3" t="s">
        <v>802</v>
      </c>
      <c r="C1579" s="2">
        <v>0</v>
      </c>
      <c r="D1579" s="2"/>
      <c r="E1579" s="2">
        <v>0</v>
      </c>
      <c r="F1579" s="2"/>
      <c r="G1579" s="2">
        <v>0</v>
      </c>
      <c r="H1579" s="2"/>
      <c r="I1579" s="2">
        <v>0</v>
      </c>
      <c r="J1579" s="2"/>
      <c r="K1579" s="4">
        <v>0</v>
      </c>
      <c r="L1579" s="2"/>
      <c r="M1579" s="4">
        <v>0</v>
      </c>
      <c r="N1579" s="2"/>
      <c r="O1579" s="4">
        <v>0</v>
      </c>
      <c r="P1579" s="2"/>
      <c r="Q1579" s="4">
        <f t="shared" si="55"/>
        <v>0</v>
      </c>
      <c r="T1579" s="36"/>
    </row>
    <row r="1580" spans="1:20" ht="11.85" customHeight="1" x14ac:dyDescent="0.2">
      <c r="A1580" s="3" t="s">
        <v>803</v>
      </c>
      <c r="C1580" s="2">
        <v>0</v>
      </c>
      <c r="D1580" s="2"/>
      <c r="E1580" s="2">
        <v>0</v>
      </c>
      <c r="F1580" s="2"/>
      <c r="G1580" s="2">
        <v>0</v>
      </c>
      <c r="H1580" s="2"/>
      <c r="I1580" s="2">
        <v>0</v>
      </c>
      <c r="J1580" s="2"/>
      <c r="K1580" s="4">
        <v>0</v>
      </c>
      <c r="L1580" s="2"/>
      <c r="M1580" s="4">
        <v>0</v>
      </c>
      <c r="N1580" s="2"/>
      <c r="O1580" s="4">
        <v>0</v>
      </c>
      <c r="P1580" s="2"/>
      <c r="Q1580" s="4">
        <f t="shared" si="55"/>
        <v>0</v>
      </c>
      <c r="T1580" s="36"/>
    </row>
    <row r="1581" spans="1:20" ht="11.85" customHeight="1" x14ac:dyDescent="0.2">
      <c r="A1581" s="3" t="s">
        <v>804</v>
      </c>
      <c r="C1581" s="2">
        <v>5040.93</v>
      </c>
      <c r="D1581" s="2"/>
      <c r="E1581" s="2">
        <v>4666.83</v>
      </c>
      <c r="F1581" s="2"/>
      <c r="G1581" s="2">
        <v>4061.42</v>
      </c>
      <c r="H1581" s="2"/>
      <c r="I1581" s="2">
        <v>4900</v>
      </c>
      <c r="J1581" s="2"/>
      <c r="K1581" s="4">
        <v>5370</v>
      </c>
      <c r="L1581" s="2"/>
      <c r="M1581" s="4">
        <v>5370</v>
      </c>
      <c r="N1581" s="2"/>
      <c r="O1581" s="4">
        <v>0</v>
      </c>
      <c r="P1581" s="2"/>
      <c r="Q1581" s="4">
        <f t="shared" si="55"/>
        <v>5370</v>
      </c>
      <c r="T1581" s="36"/>
    </row>
    <row r="1582" spans="1:20" ht="11.85" customHeight="1" x14ac:dyDescent="0.2">
      <c r="A1582" s="3" t="s">
        <v>805</v>
      </c>
      <c r="C1582" s="12">
        <v>0</v>
      </c>
      <c r="D1582" s="2"/>
      <c r="E1582" s="12">
        <v>0</v>
      </c>
      <c r="F1582" s="2"/>
      <c r="G1582" s="12">
        <v>0</v>
      </c>
      <c r="H1582" s="2"/>
      <c r="I1582" s="12">
        <v>300</v>
      </c>
      <c r="J1582" s="2"/>
      <c r="K1582" s="13">
        <v>300</v>
      </c>
      <c r="L1582" s="2"/>
      <c r="M1582" s="13">
        <v>300</v>
      </c>
      <c r="N1582" s="2"/>
      <c r="O1582" s="13">
        <v>0</v>
      </c>
      <c r="P1582" s="2"/>
      <c r="Q1582" s="13">
        <f t="shared" si="55"/>
        <v>300</v>
      </c>
      <c r="T1582" s="36"/>
    </row>
    <row r="1583" spans="1:20" ht="11.85" customHeight="1" x14ac:dyDescent="0.2">
      <c r="A1583" s="3" t="s">
        <v>297</v>
      </c>
      <c r="C1583" s="2">
        <f>SUM(C1569:C1582)</f>
        <v>56059.939999999995</v>
      </c>
      <c r="D1583" s="2"/>
      <c r="E1583" s="2">
        <f>SUM(E1569:E1582)</f>
        <v>54438.17</v>
      </c>
      <c r="F1583" s="2"/>
      <c r="G1583" s="2">
        <f>SUM(G1569:G1582)</f>
        <v>53092.71</v>
      </c>
      <c r="H1583" s="2"/>
      <c r="I1583" s="2">
        <f>SUM(I1569:I1582)</f>
        <v>59000</v>
      </c>
      <c r="J1583" s="2"/>
      <c r="K1583" s="4">
        <f>SUM(K1569:K1582)</f>
        <v>60870</v>
      </c>
      <c r="L1583" s="2"/>
      <c r="M1583" s="4">
        <f>SUM(M1569:M1582)</f>
        <v>60870</v>
      </c>
      <c r="N1583" s="2"/>
      <c r="O1583" s="4">
        <f>SUM(O1569:O1582)</f>
        <v>0</v>
      </c>
      <c r="P1583" s="2"/>
      <c r="Q1583" s="4">
        <f>SUM(Q1569:Q1582)</f>
        <v>60870</v>
      </c>
      <c r="T1583" s="38"/>
    </row>
    <row r="1584" spans="1:20" ht="11.85" customHeight="1" x14ac:dyDescent="0.2"/>
    <row r="1585" spans="1:20" ht="11.85" customHeight="1" x14ac:dyDescent="0.2">
      <c r="A1585" s="11" t="s">
        <v>298</v>
      </c>
    </row>
    <row r="1586" spans="1:20" ht="11.85" customHeight="1" x14ac:dyDescent="0.2">
      <c r="A1586" s="3" t="s">
        <v>806</v>
      </c>
      <c r="C1586" s="2">
        <v>0</v>
      </c>
      <c r="D1586" s="2"/>
      <c r="E1586" s="2">
        <v>236.72</v>
      </c>
      <c r="F1586" s="2"/>
      <c r="G1586" s="2">
        <v>0</v>
      </c>
      <c r="H1586" s="2"/>
      <c r="I1586" s="2">
        <v>100</v>
      </c>
      <c r="J1586" s="2"/>
      <c r="K1586" s="4">
        <v>100</v>
      </c>
      <c r="L1586" s="2"/>
      <c r="M1586" s="4">
        <v>100</v>
      </c>
      <c r="N1586" s="2"/>
      <c r="O1586" s="4">
        <v>0</v>
      </c>
      <c r="P1586" s="2"/>
      <c r="Q1586" s="4">
        <f t="shared" ref="Q1586:Q1604" si="56">M1586+O1586</f>
        <v>100</v>
      </c>
      <c r="T1586" s="36"/>
    </row>
    <row r="1587" spans="1:20" ht="11.85" customHeight="1" x14ac:dyDescent="0.2">
      <c r="A1587" s="3" t="s">
        <v>807</v>
      </c>
      <c r="C1587" s="2">
        <v>638.96</v>
      </c>
      <c r="D1587" s="2"/>
      <c r="E1587" s="2">
        <v>1803.46</v>
      </c>
      <c r="F1587" s="2"/>
      <c r="G1587" s="2">
        <v>1486.42</v>
      </c>
      <c r="H1587" s="2"/>
      <c r="I1587" s="2">
        <v>3000</v>
      </c>
      <c r="J1587" s="2"/>
      <c r="K1587" s="4">
        <v>1130</v>
      </c>
      <c r="L1587" s="2"/>
      <c r="M1587" s="4">
        <v>3000</v>
      </c>
      <c r="N1587" s="2"/>
      <c r="O1587" s="4">
        <v>0</v>
      </c>
      <c r="P1587" s="2"/>
      <c r="Q1587" s="4">
        <f t="shared" si="56"/>
        <v>3000</v>
      </c>
      <c r="T1587" s="36"/>
    </row>
    <row r="1588" spans="1:20" ht="11.85" customHeight="1" x14ac:dyDescent="0.2">
      <c r="A1588" s="3" t="s">
        <v>808</v>
      </c>
      <c r="C1588" s="2">
        <v>753.32</v>
      </c>
      <c r="D1588" s="2"/>
      <c r="E1588" s="2">
        <v>587.42999999999995</v>
      </c>
      <c r="F1588" s="2"/>
      <c r="G1588" s="2">
        <v>685.18</v>
      </c>
      <c r="H1588" s="2"/>
      <c r="I1588" s="2">
        <v>1000</v>
      </c>
      <c r="J1588" s="2"/>
      <c r="K1588" s="4">
        <v>1000</v>
      </c>
      <c r="L1588" s="2"/>
      <c r="M1588" s="4">
        <v>1000</v>
      </c>
      <c r="N1588" s="2"/>
      <c r="O1588" s="4">
        <v>0</v>
      </c>
      <c r="P1588" s="2"/>
      <c r="Q1588" s="4">
        <f t="shared" si="56"/>
        <v>1000</v>
      </c>
      <c r="T1588" s="36"/>
    </row>
    <row r="1589" spans="1:20" ht="11.85" hidden="1" customHeight="1" x14ac:dyDescent="0.2">
      <c r="A1589" s="3" t="s">
        <v>809</v>
      </c>
      <c r="C1589" s="2">
        <v>0</v>
      </c>
      <c r="D1589" s="2"/>
      <c r="E1589" s="2">
        <v>0</v>
      </c>
      <c r="F1589" s="2"/>
      <c r="G1589" s="2">
        <v>0</v>
      </c>
      <c r="H1589" s="2"/>
      <c r="I1589" s="2">
        <v>0</v>
      </c>
      <c r="J1589" s="2"/>
      <c r="K1589" s="4">
        <v>0</v>
      </c>
      <c r="L1589" s="2"/>
      <c r="M1589" s="4">
        <v>0</v>
      </c>
      <c r="N1589" s="2"/>
      <c r="O1589" s="4">
        <v>0</v>
      </c>
      <c r="P1589" s="2"/>
      <c r="Q1589" s="4">
        <f t="shared" si="56"/>
        <v>0</v>
      </c>
      <c r="T1589" s="36"/>
    </row>
    <row r="1590" spans="1:20" ht="11.85" hidden="1" customHeight="1" x14ac:dyDescent="0.2">
      <c r="A1590" s="3" t="s">
        <v>810</v>
      </c>
      <c r="C1590" s="2">
        <v>0</v>
      </c>
      <c r="D1590" s="2"/>
      <c r="E1590" s="2">
        <v>0</v>
      </c>
      <c r="F1590" s="2"/>
      <c r="G1590" s="2">
        <v>0</v>
      </c>
      <c r="H1590" s="2"/>
      <c r="I1590" s="2">
        <v>0</v>
      </c>
      <c r="J1590" s="2"/>
      <c r="K1590" s="4">
        <v>0</v>
      </c>
      <c r="L1590" s="2"/>
      <c r="M1590" s="4">
        <v>0</v>
      </c>
      <c r="N1590" s="2"/>
      <c r="O1590" s="4">
        <v>0</v>
      </c>
      <c r="P1590" s="2"/>
      <c r="Q1590" s="4">
        <f t="shared" si="56"/>
        <v>0</v>
      </c>
      <c r="T1590" s="36"/>
    </row>
    <row r="1591" spans="1:20" ht="11.85" customHeight="1" x14ac:dyDescent="0.2">
      <c r="A1591" s="3" t="s">
        <v>811</v>
      </c>
      <c r="C1591" s="2">
        <v>199.76</v>
      </c>
      <c r="D1591" s="2"/>
      <c r="E1591" s="2">
        <v>1097.6099999999999</v>
      </c>
      <c r="F1591" s="2"/>
      <c r="G1591" s="2">
        <v>3032.17</v>
      </c>
      <c r="H1591" s="2"/>
      <c r="I1591" s="2">
        <v>1000</v>
      </c>
      <c r="J1591" s="2"/>
      <c r="K1591" s="4">
        <v>1000</v>
      </c>
      <c r="L1591" s="2"/>
      <c r="M1591" s="4">
        <v>1000</v>
      </c>
      <c r="N1591" s="2"/>
      <c r="O1591" s="4">
        <v>0</v>
      </c>
      <c r="P1591" s="2"/>
      <c r="Q1591" s="4">
        <f t="shared" si="56"/>
        <v>1000</v>
      </c>
      <c r="T1591" s="36"/>
    </row>
    <row r="1592" spans="1:20" ht="11.85" hidden="1" customHeight="1" x14ac:dyDescent="0.2">
      <c r="A1592" s="3" t="s">
        <v>812</v>
      </c>
      <c r="C1592" s="2">
        <v>0</v>
      </c>
      <c r="D1592" s="2"/>
      <c r="E1592" s="2">
        <v>0</v>
      </c>
      <c r="F1592" s="2"/>
      <c r="G1592" s="2">
        <v>0</v>
      </c>
      <c r="H1592" s="2"/>
      <c r="I1592" s="2">
        <v>0</v>
      </c>
      <c r="J1592" s="2"/>
      <c r="K1592" s="4">
        <v>0</v>
      </c>
      <c r="L1592" s="2"/>
      <c r="M1592" s="4">
        <v>0</v>
      </c>
      <c r="N1592" s="2"/>
      <c r="O1592" s="4">
        <v>0</v>
      </c>
      <c r="P1592" s="2"/>
      <c r="Q1592" s="4">
        <f t="shared" si="56"/>
        <v>0</v>
      </c>
      <c r="T1592" s="36"/>
    </row>
    <row r="1593" spans="1:20" ht="11.85" hidden="1" customHeight="1" x14ac:dyDescent="0.2">
      <c r="A1593" s="3" t="s">
        <v>813</v>
      </c>
      <c r="C1593" s="2">
        <v>0</v>
      </c>
      <c r="D1593" s="2"/>
      <c r="E1593" s="2">
        <v>0</v>
      </c>
      <c r="F1593" s="2"/>
      <c r="G1593" s="2">
        <v>0</v>
      </c>
      <c r="H1593" s="2"/>
      <c r="I1593" s="2">
        <v>0</v>
      </c>
      <c r="J1593" s="2"/>
      <c r="K1593" s="4">
        <v>0</v>
      </c>
      <c r="L1593" s="2"/>
      <c r="M1593" s="4">
        <v>0</v>
      </c>
      <c r="N1593" s="2"/>
      <c r="O1593" s="4">
        <v>0</v>
      </c>
      <c r="P1593" s="2"/>
      <c r="Q1593" s="4">
        <f t="shared" si="56"/>
        <v>0</v>
      </c>
      <c r="T1593" s="36"/>
    </row>
    <row r="1594" spans="1:20" ht="11.85" hidden="1" customHeight="1" x14ac:dyDescent="0.2">
      <c r="A1594" s="3" t="s">
        <v>814</v>
      </c>
      <c r="C1594" s="2">
        <v>0</v>
      </c>
      <c r="D1594" s="2"/>
      <c r="E1594" s="2">
        <v>0</v>
      </c>
      <c r="F1594" s="2"/>
      <c r="G1594" s="2">
        <v>0</v>
      </c>
      <c r="H1594" s="2"/>
      <c r="I1594" s="2">
        <v>0</v>
      </c>
      <c r="J1594" s="2"/>
      <c r="K1594" s="4">
        <v>0</v>
      </c>
      <c r="L1594" s="2"/>
      <c r="M1594" s="4">
        <v>0</v>
      </c>
      <c r="N1594" s="2"/>
      <c r="O1594" s="4">
        <v>0</v>
      </c>
      <c r="P1594" s="2"/>
      <c r="Q1594" s="4">
        <f t="shared" si="56"/>
        <v>0</v>
      </c>
      <c r="T1594" s="36"/>
    </row>
    <row r="1595" spans="1:20" ht="11.85" customHeight="1" x14ac:dyDescent="0.2">
      <c r="A1595" s="3" t="s">
        <v>815</v>
      </c>
      <c r="C1595" s="2">
        <v>559.11</v>
      </c>
      <c r="D1595" s="2"/>
      <c r="E1595" s="2">
        <v>588.26</v>
      </c>
      <c r="F1595" s="2"/>
      <c r="G1595" s="2">
        <v>383.44</v>
      </c>
      <c r="H1595" s="2"/>
      <c r="I1595" s="2">
        <v>600</v>
      </c>
      <c r="J1595" s="2"/>
      <c r="K1595" s="4">
        <v>900</v>
      </c>
      <c r="L1595" s="2"/>
      <c r="M1595" s="4">
        <v>900</v>
      </c>
      <c r="N1595" s="2"/>
      <c r="O1595" s="4">
        <v>0</v>
      </c>
      <c r="P1595" s="2"/>
      <c r="Q1595" s="4">
        <f t="shared" si="56"/>
        <v>900</v>
      </c>
      <c r="T1595" s="36"/>
    </row>
    <row r="1596" spans="1:20" ht="11.85" customHeight="1" x14ac:dyDescent="0.2">
      <c r="A1596" s="3" t="s">
        <v>816</v>
      </c>
      <c r="C1596" s="2">
        <v>0</v>
      </c>
      <c r="D1596" s="2"/>
      <c r="E1596" s="2">
        <v>0</v>
      </c>
      <c r="F1596" s="2"/>
      <c r="G1596" s="2">
        <v>0</v>
      </c>
      <c r="H1596" s="2"/>
      <c r="I1596" s="2">
        <v>0</v>
      </c>
      <c r="J1596" s="2"/>
      <c r="K1596" s="4">
        <v>0</v>
      </c>
      <c r="L1596" s="2"/>
      <c r="M1596" s="4">
        <v>0</v>
      </c>
      <c r="N1596" s="2"/>
      <c r="O1596" s="4">
        <v>0</v>
      </c>
      <c r="P1596" s="2"/>
      <c r="Q1596" s="4">
        <f t="shared" si="56"/>
        <v>0</v>
      </c>
      <c r="T1596" s="36"/>
    </row>
    <row r="1597" spans="1:20" ht="11.85" customHeight="1" x14ac:dyDescent="0.2">
      <c r="A1597" s="3" t="s">
        <v>817</v>
      </c>
      <c r="C1597" s="2">
        <v>733.79</v>
      </c>
      <c r="D1597" s="2"/>
      <c r="E1597" s="2">
        <v>671.43</v>
      </c>
      <c r="F1597" s="2"/>
      <c r="G1597" s="2">
        <v>949.72</v>
      </c>
      <c r="H1597" s="2"/>
      <c r="I1597" s="2">
        <v>1300</v>
      </c>
      <c r="J1597" s="2"/>
      <c r="K1597" s="4">
        <v>1300</v>
      </c>
      <c r="L1597" s="2"/>
      <c r="M1597" s="4">
        <v>1300</v>
      </c>
      <c r="N1597" s="2"/>
      <c r="O1597" s="4">
        <v>0</v>
      </c>
      <c r="P1597" s="2"/>
      <c r="Q1597" s="4">
        <f t="shared" si="56"/>
        <v>1300</v>
      </c>
      <c r="T1597" s="36"/>
    </row>
    <row r="1598" spans="1:20" ht="11.85" hidden="1" customHeight="1" x14ac:dyDescent="0.2">
      <c r="A1598" s="3" t="s">
        <v>818</v>
      </c>
      <c r="C1598" s="2">
        <v>0</v>
      </c>
      <c r="D1598" s="2"/>
      <c r="E1598" s="2">
        <v>0</v>
      </c>
      <c r="F1598" s="2"/>
      <c r="G1598" s="2">
        <v>0</v>
      </c>
      <c r="H1598" s="2"/>
      <c r="I1598" s="2">
        <v>0</v>
      </c>
      <c r="J1598" s="2"/>
      <c r="K1598" s="4">
        <v>0</v>
      </c>
      <c r="L1598" s="2"/>
      <c r="M1598" s="4">
        <v>0</v>
      </c>
      <c r="N1598" s="2"/>
      <c r="O1598" s="4">
        <v>0</v>
      </c>
      <c r="P1598" s="2"/>
      <c r="Q1598" s="4">
        <f t="shared" si="56"/>
        <v>0</v>
      </c>
      <c r="T1598" s="36"/>
    </row>
    <row r="1599" spans="1:20" ht="11.85" hidden="1" customHeight="1" x14ac:dyDescent="0.2">
      <c r="A1599" s="3" t="s">
        <v>819</v>
      </c>
      <c r="C1599" s="2">
        <v>0</v>
      </c>
      <c r="D1599" s="2"/>
      <c r="E1599" s="2">
        <v>0</v>
      </c>
      <c r="F1599" s="2"/>
      <c r="G1599" s="2">
        <v>0</v>
      </c>
      <c r="H1599" s="2"/>
      <c r="I1599" s="2">
        <v>0</v>
      </c>
      <c r="J1599" s="2"/>
      <c r="K1599" s="4">
        <v>0</v>
      </c>
      <c r="L1599" s="2"/>
      <c r="M1599" s="4">
        <v>0</v>
      </c>
      <c r="N1599" s="2"/>
      <c r="O1599" s="4">
        <v>0</v>
      </c>
      <c r="P1599" s="2"/>
      <c r="Q1599" s="4">
        <f t="shared" si="56"/>
        <v>0</v>
      </c>
      <c r="T1599" s="36"/>
    </row>
    <row r="1600" spans="1:20" ht="11.85" hidden="1" customHeight="1" x14ac:dyDescent="0.2">
      <c r="A1600" s="3" t="s">
        <v>820</v>
      </c>
      <c r="C1600" s="2">
        <v>0</v>
      </c>
      <c r="D1600" s="2"/>
      <c r="E1600" s="2">
        <v>0</v>
      </c>
      <c r="F1600" s="2"/>
      <c r="G1600" s="2">
        <v>0</v>
      </c>
      <c r="H1600" s="2"/>
      <c r="I1600" s="2">
        <v>0</v>
      </c>
      <c r="J1600" s="2"/>
      <c r="K1600" s="4">
        <v>0</v>
      </c>
      <c r="L1600" s="2"/>
      <c r="M1600" s="4">
        <v>0</v>
      </c>
      <c r="N1600" s="2"/>
      <c r="O1600" s="4">
        <v>0</v>
      </c>
      <c r="P1600" s="2"/>
      <c r="Q1600" s="4">
        <f t="shared" si="56"/>
        <v>0</v>
      </c>
      <c r="T1600" s="36"/>
    </row>
    <row r="1601" spans="1:20" ht="11.85" customHeight="1" x14ac:dyDescent="0.2">
      <c r="A1601" s="3" t="s">
        <v>821</v>
      </c>
      <c r="C1601" s="2">
        <v>0</v>
      </c>
      <c r="D1601" s="2"/>
      <c r="E1601" s="2">
        <v>0</v>
      </c>
      <c r="F1601" s="2"/>
      <c r="G1601" s="2">
        <v>0</v>
      </c>
      <c r="H1601" s="2"/>
      <c r="I1601" s="2">
        <v>600</v>
      </c>
      <c r="J1601" s="2"/>
      <c r="K1601" s="4">
        <v>600</v>
      </c>
      <c r="L1601" s="2"/>
      <c r="M1601" s="4">
        <v>600</v>
      </c>
      <c r="N1601" s="2"/>
      <c r="O1601" s="4">
        <v>0</v>
      </c>
      <c r="P1601" s="2"/>
      <c r="Q1601" s="4">
        <f t="shared" si="56"/>
        <v>600</v>
      </c>
      <c r="T1601" s="36"/>
    </row>
    <row r="1602" spans="1:20" ht="11.85" customHeight="1" x14ac:dyDescent="0.2">
      <c r="A1602" s="3" t="s">
        <v>822</v>
      </c>
      <c r="C1602" s="2">
        <v>574</v>
      </c>
      <c r="D1602" s="2"/>
      <c r="E1602" s="2">
        <v>0</v>
      </c>
      <c r="F1602" s="2"/>
      <c r="G1602" s="2">
        <v>0</v>
      </c>
      <c r="H1602" s="2"/>
      <c r="I1602" s="2">
        <v>600</v>
      </c>
      <c r="J1602" s="2"/>
      <c r="K1602" s="4">
        <v>600</v>
      </c>
      <c r="L1602" s="2"/>
      <c r="M1602" s="4">
        <v>600</v>
      </c>
      <c r="N1602" s="2"/>
      <c r="O1602" s="4">
        <v>0</v>
      </c>
      <c r="P1602" s="2"/>
      <c r="Q1602" s="4">
        <f t="shared" si="56"/>
        <v>600</v>
      </c>
      <c r="T1602" s="36"/>
    </row>
    <row r="1603" spans="1:20" ht="11.85" hidden="1" customHeight="1" x14ac:dyDescent="0.2">
      <c r="A1603" s="3" t="s">
        <v>823</v>
      </c>
      <c r="C1603" s="2">
        <v>0</v>
      </c>
      <c r="D1603" s="2"/>
      <c r="E1603" s="2">
        <v>0</v>
      </c>
      <c r="F1603" s="2"/>
      <c r="G1603" s="2">
        <v>0</v>
      </c>
      <c r="H1603" s="2"/>
      <c r="I1603" s="2">
        <v>0</v>
      </c>
      <c r="J1603" s="2"/>
      <c r="K1603" s="4">
        <v>0</v>
      </c>
      <c r="L1603" s="2"/>
      <c r="M1603" s="4">
        <v>0</v>
      </c>
      <c r="N1603" s="2"/>
      <c r="O1603" s="4">
        <v>0</v>
      </c>
      <c r="P1603" s="2"/>
      <c r="Q1603" s="4">
        <f t="shared" si="56"/>
        <v>0</v>
      </c>
      <c r="T1603" s="36"/>
    </row>
    <row r="1604" spans="1:20" ht="11.85" customHeight="1" x14ac:dyDescent="0.2">
      <c r="A1604" s="3" t="s">
        <v>824</v>
      </c>
      <c r="C1604" s="12">
        <v>0</v>
      </c>
      <c r="D1604" s="2"/>
      <c r="E1604" s="12">
        <v>0</v>
      </c>
      <c r="F1604" s="2"/>
      <c r="G1604" s="12">
        <v>0</v>
      </c>
      <c r="H1604" s="2"/>
      <c r="I1604" s="12">
        <v>0</v>
      </c>
      <c r="J1604" s="2"/>
      <c r="K1604" s="13">
        <v>0</v>
      </c>
      <c r="L1604" s="2"/>
      <c r="M1604" s="13">
        <v>0</v>
      </c>
      <c r="N1604" s="2"/>
      <c r="O1604" s="13">
        <v>0</v>
      </c>
      <c r="P1604" s="2"/>
      <c r="Q1604" s="13">
        <f t="shared" si="56"/>
        <v>0</v>
      </c>
      <c r="T1604" s="36"/>
    </row>
    <row r="1605" spans="1:20" ht="11.85" customHeight="1" x14ac:dyDescent="0.2">
      <c r="A1605" s="3" t="s">
        <v>320</v>
      </c>
      <c r="C1605" s="2">
        <f>SUM(C1586:C1592)+SUM(C1593:C1604)</f>
        <v>3458.9400000000005</v>
      </c>
      <c r="D1605" s="2"/>
      <c r="E1605" s="2">
        <f>SUM(E1586:E1592)+SUM(E1593:E1604)</f>
        <v>4984.91</v>
      </c>
      <c r="F1605" s="2"/>
      <c r="G1605" s="2">
        <f>SUM(G1586:G1592)+SUM(G1593:G1604)</f>
        <v>6536.93</v>
      </c>
      <c r="H1605" s="2"/>
      <c r="I1605" s="2">
        <f>SUM(I1586:I1592)+SUM(I1593:I1604)</f>
        <v>8200</v>
      </c>
      <c r="J1605" s="2"/>
      <c r="K1605" s="4">
        <f>SUM(K1586:K1592)+SUM(K1593:K1604)</f>
        <v>6630</v>
      </c>
      <c r="L1605" s="2"/>
      <c r="M1605" s="4">
        <f>SUM(M1586:M1592)+SUM(M1593:M1604)</f>
        <v>8500</v>
      </c>
      <c r="N1605" s="2"/>
      <c r="O1605" s="4">
        <f>SUM(O1586:O1592)+SUM(O1593:O1604)</f>
        <v>0</v>
      </c>
      <c r="P1605" s="2"/>
      <c r="Q1605" s="4">
        <f>SUM(Q1586:Q1592)+SUM(Q1593:Q1604)</f>
        <v>8500</v>
      </c>
      <c r="T1605" s="38"/>
    </row>
    <row r="1606" spans="1:20" ht="11.85" customHeight="1" x14ac:dyDescent="0.2">
      <c r="D1606" s="2"/>
      <c r="F1606" s="2"/>
      <c r="H1606" s="2"/>
      <c r="J1606" s="2"/>
      <c r="L1606" s="2"/>
      <c r="N1606" s="2"/>
      <c r="P1606" s="2"/>
    </row>
    <row r="1607" spans="1:20" ht="11.85" customHeight="1" x14ac:dyDescent="0.2">
      <c r="A1607" s="3" t="s">
        <v>825</v>
      </c>
      <c r="C1607" s="2">
        <v>0</v>
      </c>
      <c r="D1607" s="2"/>
      <c r="E1607" s="2">
        <v>0</v>
      </c>
      <c r="F1607" s="2"/>
      <c r="G1607" s="2">
        <v>0</v>
      </c>
      <c r="H1607" s="2"/>
      <c r="I1607" s="2">
        <v>0</v>
      </c>
      <c r="J1607" s="2"/>
      <c r="K1607" s="4">
        <v>0</v>
      </c>
      <c r="L1607" s="2"/>
      <c r="M1607" s="4">
        <v>0</v>
      </c>
      <c r="N1607" s="2"/>
      <c r="O1607" s="4">
        <v>0</v>
      </c>
      <c r="P1607" s="2"/>
      <c r="Q1607" s="4">
        <f>M1607+O1607</f>
        <v>0</v>
      </c>
      <c r="T1607" s="36"/>
    </row>
    <row r="1608" spans="1:20" ht="11.85" customHeight="1" x14ac:dyDescent="0.2">
      <c r="A1608" s="3" t="s">
        <v>826</v>
      </c>
      <c r="C1608" s="12">
        <v>0</v>
      </c>
      <c r="D1608" s="2"/>
      <c r="E1608" s="12">
        <v>0</v>
      </c>
      <c r="F1608" s="2"/>
      <c r="G1608" s="12">
        <v>0</v>
      </c>
      <c r="H1608" s="2"/>
      <c r="I1608" s="12">
        <v>0</v>
      </c>
      <c r="J1608" s="2"/>
      <c r="K1608" s="13">
        <v>0</v>
      </c>
      <c r="L1608" s="2"/>
      <c r="M1608" s="13">
        <v>0</v>
      </c>
      <c r="N1608" s="2"/>
      <c r="O1608" s="13">
        <v>0</v>
      </c>
      <c r="P1608" s="2"/>
      <c r="Q1608" s="13">
        <f>M1608+O1608</f>
        <v>0</v>
      </c>
      <c r="T1608" s="36"/>
    </row>
    <row r="1609" spans="1:20" ht="11.85" customHeight="1" x14ac:dyDescent="0.2">
      <c r="A1609" s="3" t="s">
        <v>323</v>
      </c>
      <c r="C1609" s="2">
        <f>SUM(C1607:C1608)</f>
        <v>0</v>
      </c>
      <c r="D1609" s="2"/>
      <c r="E1609" s="2">
        <f>SUM(E1607:E1608)</f>
        <v>0</v>
      </c>
      <c r="F1609" s="2"/>
      <c r="G1609" s="2">
        <f>SUM(G1607:G1608)</f>
        <v>0</v>
      </c>
      <c r="H1609" s="2"/>
      <c r="I1609" s="2">
        <f>SUM(I1607:I1608)</f>
        <v>0</v>
      </c>
      <c r="J1609" s="2"/>
      <c r="K1609" s="4">
        <f>SUM(K1607:K1608)</f>
        <v>0</v>
      </c>
      <c r="L1609" s="2"/>
      <c r="M1609" s="4">
        <f>SUM(M1607:M1608)</f>
        <v>0</v>
      </c>
      <c r="N1609" s="2"/>
      <c r="O1609" s="4">
        <f>SUM(O1607:O1608)</f>
        <v>0</v>
      </c>
      <c r="P1609" s="2"/>
      <c r="Q1609" s="4">
        <f>SUM(Q1607:Q1608)</f>
        <v>0</v>
      </c>
    </row>
    <row r="1610" spans="1:20" ht="11.85" customHeight="1" x14ac:dyDescent="0.2">
      <c r="D1610" s="2"/>
      <c r="F1610" s="2"/>
      <c r="H1610" s="2"/>
      <c r="J1610" s="2"/>
      <c r="L1610" s="2"/>
      <c r="N1610" s="2"/>
      <c r="P1610" s="2"/>
    </row>
    <row r="1611" spans="1:20" ht="11.85" customHeight="1" x14ac:dyDescent="0.2">
      <c r="A1611" s="3" t="s">
        <v>827</v>
      </c>
      <c r="C1611" s="2">
        <f>C1566+C1583+C1605+C1609</f>
        <v>67101.149999999994</v>
      </c>
      <c r="D1611" s="2"/>
      <c r="E1611" s="2">
        <f>E1566+E1583+E1605+E1609</f>
        <v>116517.17000000001</v>
      </c>
      <c r="F1611" s="2"/>
      <c r="G1611" s="2">
        <f>G1566+G1583+G1605+G1609</f>
        <v>121457.12999999998</v>
      </c>
      <c r="H1611" s="2"/>
      <c r="I1611" s="2">
        <f>I1566+I1583+I1605+I1609</f>
        <v>132073</v>
      </c>
      <c r="J1611" s="2"/>
      <c r="K1611" s="4">
        <f>K1566+K1583+K1605+K1609</f>
        <v>132373</v>
      </c>
      <c r="L1611" s="2"/>
      <c r="M1611" s="4">
        <f>M1566+M1583+M1605+M1609</f>
        <v>109801</v>
      </c>
      <c r="N1611" s="2"/>
      <c r="O1611" s="4">
        <f>O1566+O1583+O1605+O1609</f>
        <v>0</v>
      </c>
      <c r="P1611" s="2"/>
      <c r="Q1611" s="4">
        <f>Q1566+Q1583+Q1605+Q1609</f>
        <v>109801</v>
      </c>
      <c r="T1611" s="36"/>
    </row>
    <row r="1612" spans="1:20" ht="11.85" customHeight="1" x14ac:dyDescent="0.2">
      <c r="A1612" s="1"/>
      <c r="B1612" s="1"/>
      <c r="E1612" s="2" t="str">
        <f>$E$24</f>
        <v>CITY OF BRADY</v>
      </c>
    </row>
    <row r="1613" spans="1:20" ht="11.85" customHeight="1" x14ac:dyDescent="0.2">
      <c r="E1613" s="2" t="str">
        <f>$E$25</f>
        <v>BUDGET REPORT</v>
      </c>
    </row>
    <row r="1614" spans="1:20" ht="11.85" customHeight="1" x14ac:dyDescent="0.2">
      <c r="E1614" s="2" t="str">
        <f>$E$26</f>
        <v>FISCAL YEAR 2021 - 2022</v>
      </c>
    </row>
    <row r="1615" spans="1:20" ht="11.85" customHeight="1" x14ac:dyDescent="0.2">
      <c r="A1615" s="3" t="s">
        <v>3</v>
      </c>
    </row>
    <row r="1616" spans="1:20" ht="11.85" customHeight="1" x14ac:dyDescent="0.2">
      <c r="A1616" s="3" t="s">
        <v>828</v>
      </c>
    </row>
    <row r="1617" spans="1:20" ht="11.85" customHeight="1" x14ac:dyDescent="0.2">
      <c r="I1617" s="61" t="str">
        <f>$I$29</f>
        <v>(----- 2020-2021 ------)</v>
      </c>
      <c r="J1617" s="61"/>
      <c r="K1617" s="61"/>
      <c r="L1617" s="5"/>
      <c r="M1617" s="61" t="str">
        <f>$M$29</f>
        <v>2021-2022</v>
      </c>
      <c r="N1617" s="61"/>
      <c r="O1617" s="61"/>
      <c r="P1617" s="61"/>
      <c r="Q1617" s="61"/>
    </row>
    <row r="1618" spans="1:20" ht="11.85" customHeight="1" x14ac:dyDescent="0.2">
      <c r="C1618" s="6" t="str">
        <f>$C$30</f>
        <v>2017-2018</v>
      </c>
      <c r="D1618" s="5"/>
      <c r="E1618" s="6" t="str">
        <f>$E$30</f>
        <v>2018-2019</v>
      </c>
      <c r="F1618" s="5"/>
      <c r="G1618" s="6" t="str">
        <f>$G$30</f>
        <v>2019-2020</v>
      </c>
      <c r="H1618" s="5"/>
      <c r="I1618" s="6" t="s">
        <v>9</v>
      </c>
      <c r="J1618" s="5"/>
      <c r="K1618" s="7" t="str">
        <f>+$K$30</f>
        <v>PROJECTED</v>
      </c>
      <c r="L1618" s="5"/>
      <c r="M1618" s="7" t="str">
        <f>$M$30</f>
        <v>2021-2022</v>
      </c>
      <c r="N1618" s="5"/>
      <c r="O1618" s="7" t="str">
        <f>$O$30</f>
        <v>2021-2022</v>
      </c>
      <c r="P1618" s="5"/>
      <c r="Q1618" s="7" t="str">
        <f>$Q$30</f>
        <v xml:space="preserve">APPROVED </v>
      </c>
    </row>
    <row r="1619" spans="1:20" ht="11.85" customHeight="1" x14ac:dyDescent="0.2">
      <c r="A1619" s="8" t="s">
        <v>266</v>
      </c>
      <c r="C1619" s="9" t="s">
        <v>12</v>
      </c>
      <c r="D1619" s="5"/>
      <c r="E1619" s="9" t="s">
        <v>12</v>
      </c>
      <c r="F1619" s="5"/>
      <c r="G1619" s="9" t="s">
        <v>12</v>
      </c>
      <c r="H1619" s="5"/>
      <c r="I1619" s="9" t="s">
        <v>13</v>
      </c>
      <c r="J1619" s="5"/>
      <c r="K1619" s="10" t="s">
        <v>13</v>
      </c>
      <c r="L1619" s="5"/>
      <c r="M1619" s="10" t="str">
        <f>$M$31</f>
        <v>BASE</v>
      </c>
      <c r="N1619" s="5"/>
      <c r="O1619" s="10" t="str">
        <f>$O$31</f>
        <v>SUPPLEMENTAL</v>
      </c>
      <c r="P1619" s="5"/>
      <c r="Q1619" s="10" t="str">
        <f>$Q$31</f>
        <v>BUDGET</v>
      </c>
    </row>
    <row r="1620" spans="1:20" ht="11.85" customHeight="1" x14ac:dyDescent="0.2"/>
    <row r="1621" spans="1:20" ht="11.85" customHeight="1" x14ac:dyDescent="0.2">
      <c r="A1621" s="11" t="s">
        <v>279</v>
      </c>
    </row>
    <row r="1622" spans="1:20" ht="11.85" hidden="1" customHeight="1" x14ac:dyDescent="0.2">
      <c r="A1622" s="3" t="s">
        <v>829</v>
      </c>
      <c r="C1622" s="2">
        <v>0</v>
      </c>
      <c r="D1622" s="2"/>
      <c r="E1622" s="2">
        <v>0</v>
      </c>
      <c r="F1622" s="2"/>
      <c r="G1622" s="2">
        <v>0</v>
      </c>
      <c r="H1622" s="2"/>
      <c r="I1622" s="2">
        <v>0</v>
      </c>
      <c r="J1622" s="2"/>
      <c r="K1622" s="4">
        <v>0</v>
      </c>
      <c r="L1622" s="2"/>
      <c r="M1622" s="4">
        <v>0</v>
      </c>
      <c r="N1622" s="2"/>
      <c r="O1622" s="4">
        <v>0</v>
      </c>
      <c r="P1622" s="2"/>
      <c r="Q1622" s="4">
        <f t="shared" ref="Q1622:Q1627" si="57">M1622+O1622</f>
        <v>0</v>
      </c>
      <c r="T1622" s="36"/>
    </row>
    <row r="1623" spans="1:20" ht="11.85" customHeight="1" x14ac:dyDescent="0.2">
      <c r="A1623" s="3" t="s">
        <v>830</v>
      </c>
      <c r="C1623" s="2">
        <v>14250</v>
      </c>
      <c r="D1623" s="2"/>
      <c r="E1623" s="2">
        <v>0</v>
      </c>
      <c r="F1623" s="2"/>
      <c r="G1623" s="2">
        <v>0</v>
      </c>
      <c r="H1623" s="2"/>
      <c r="I1623" s="2">
        <v>0</v>
      </c>
      <c r="J1623" s="2"/>
      <c r="K1623" s="4">
        <v>0</v>
      </c>
      <c r="L1623" s="2"/>
      <c r="M1623" s="4">
        <v>0</v>
      </c>
      <c r="N1623" s="2"/>
      <c r="O1623" s="4">
        <v>0</v>
      </c>
      <c r="P1623" s="2"/>
      <c r="Q1623" s="4">
        <f t="shared" si="57"/>
        <v>0</v>
      </c>
      <c r="T1623" s="36"/>
    </row>
    <row r="1624" spans="1:20" ht="11.85" customHeight="1" x14ac:dyDescent="0.2">
      <c r="A1624" s="3" t="s">
        <v>831</v>
      </c>
      <c r="C1624" s="2">
        <v>1185.6600000000001</v>
      </c>
      <c r="D1624" s="2"/>
      <c r="E1624" s="2">
        <v>1401.13</v>
      </c>
      <c r="F1624" s="2"/>
      <c r="G1624" s="2">
        <v>1894.7</v>
      </c>
      <c r="H1624" s="2"/>
      <c r="I1624" s="2">
        <v>1600</v>
      </c>
      <c r="J1624" s="2"/>
      <c r="K1624" s="4">
        <v>1600</v>
      </c>
      <c r="L1624" s="2"/>
      <c r="M1624" s="4">
        <v>2000</v>
      </c>
      <c r="N1624" s="2"/>
      <c r="O1624" s="4">
        <v>0</v>
      </c>
      <c r="P1624" s="2"/>
      <c r="Q1624" s="4">
        <f t="shared" si="57"/>
        <v>2000</v>
      </c>
      <c r="T1624" s="36"/>
    </row>
    <row r="1625" spans="1:20" ht="11.85" hidden="1" customHeight="1" x14ac:dyDescent="0.2">
      <c r="A1625" s="3" t="s">
        <v>832</v>
      </c>
      <c r="C1625" s="2">
        <v>0</v>
      </c>
      <c r="D1625" s="2"/>
      <c r="E1625" s="2">
        <v>0</v>
      </c>
      <c r="F1625" s="2"/>
      <c r="G1625" s="2">
        <v>0</v>
      </c>
      <c r="H1625" s="2"/>
      <c r="I1625" s="2">
        <v>0</v>
      </c>
      <c r="J1625" s="2"/>
      <c r="K1625" s="4">
        <v>0</v>
      </c>
      <c r="L1625" s="2"/>
      <c r="M1625" s="4">
        <v>0</v>
      </c>
      <c r="N1625" s="2"/>
      <c r="O1625" s="4">
        <v>0</v>
      </c>
      <c r="P1625" s="2"/>
      <c r="Q1625" s="4">
        <f t="shared" si="57"/>
        <v>0</v>
      </c>
      <c r="T1625" s="36"/>
    </row>
    <row r="1626" spans="1:20" ht="11.85" hidden="1" customHeight="1" x14ac:dyDescent="0.2">
      <c r="A1626" s="3" t="s">
        <v>833</v>
      </c>
      <c r="C1626" s="2">
        <v>0</v>
      </c>
      <c r="D1626" s="2"/>
      <c r="E1626" s="2">
        <v>0</v>
      </c>
      <c r="F1626" s="2"/>
      <c r="G1626" s="2">
        <v>0</v>
      </c>
      <c r="H1626" s="2"/>
      <c r="I1626" s="2">
        <v>0</v>
      </c>
      <c r="J1626" s="2"/>
      <c r="K1626" s="4">
        <v>0</v>
      </c>
      <c r="L1626" s="2"/>
      <c r="M1626" s="4">
        <v>0</v>
      </c>
      <c r="N1626" s="2"/>
      <c r="O1626" s="4">
        <v>0</v>
      </c>
      <c r="P1626" s="2"/>
      <c r="Q1626" s="4">
        <f t="shared" si="57"/>
        <v>0</v>
      </c>
      <c r="T1626" s="36"/>
    </row>
    <row r="1627" spans="1:20" ht="11.85" customHeight="1" x14ac:dyDescent="0.2">
      <c r="A1627" s="3" t="s">
        <v>834</v>
      </c>
      <c r="C1627" s="12">
        <v>0</v>
      </c>
      <c r="D1627" s="2"/>
      <c r="E1627" s="12">
        <v>0</v>
      </c>
      <c r="F1627" s="2"/>
      <c r="G1627" s="12">
        <v>53000</v>
      </c>
      <c r="H1627" s="2"/>
      <c r="I1627" s="12">
        <v>0</v>
      </c>
      <c r="J1627" s="2"/>
      <c r="K1627" s="13">
        <v>0</v>
      </c>
      <c r="L1627" s="2"/>
      <c r="M1627" s="13">
        <v>0</v>
      </c>
      <c r="N1627" s="2"/>
      <c r="O1627" s="13">
        <v>0</v>
      </c>
      <c r="P1627" s="2"/>
      <c r="Q1627" s="13">
        <f t="shared" si="57"/>
        <v>0</v>
      </c>
      <c r="T1627" s="36"/>
    </row>
    <row r="1628" spans="1:20" ht="11.85" customHeight="1" x14ac:dyDescent="0.2">
      <c r="A1628" s="3" t="s">
        <v>297</v>
      </c>
      <c r="C1628" s="2">
        <f>SUM(C1622:C1627)</f>
        <v>15435.66</v>
      </c>
      <c r="D1628" s="2"/>
      <c r="E1628" s="2">
        <f>SUM(E1622:E1627)</f>
        <v>1401.13</v>
      </c>
      <c r="F1628" s="2"/>
      <c r="G1628" s="2">
        <f>SUM(G1622:G1627)</f>
        <v>54894.7</v>
      </c>
      <c r="H1628" s="2"/>
      <c r="I1628" s="2">
        <f>SUM(I1622:I1627)</f>
        <v>1600</v>
      </c>
      <c r="J1628" s="2"/>
      <c r="K1628" s="4">
        <f>SUM(K1622:K1627)</f>
        <v>1600</v>
      </c>
      <c r="L1628" s="2"/>
      <c r="M1628" s="4">
        <f>SUM(M1622:M1627)</f>
        <v>2000</v>
      </c>
      <c r="N1628" s="2"/>
      <c r="O1628" s="4">
        <f>SUM(O1622:O1627)</f>
        <v>0</v>
      </c>
      <c r="P1628" s="2"/>
      <c r="Q1628" s="4">
        <f>SUM(Q1622:Q1627)</f>
        <v>2000</v>
      </c>
    </row>
    <row r="1629" spans="1:20" ht="11.85" customHeight="1" x14ac:dyDescent="0.2">
      <c r="D1629" s="2"/>
      <c r="F1629" s="2"/>
      <c r="H1629" s="2"/>
      <c r="J1629" s="2"/>
      <c r="L1629" s="2"/>
      <c r="N1629" s="2"/>
      <c r="P1629" s="2"/>
    </row>
    <row r="1630" spans="1:20" ht="11.85" customHeight="1" x14ac:dyDescent="0.2">
      <c r="A1630" s="3" t="s">
        <v>835</v>
      </c>
      <c r="C1630" s="2">
        <f>C1628</f>
        <v>15435.66</v>
      </c>
      <c r="D1630" s="2"/>
      <c r="E1630" s="2">
        <f>E1628</f>
        <v>1401.13</v>
      </c>
      <c r="F1630" s="2"/>
      <c r="G1630" s="2">
        <f>G1628</f>
        <v>54894.7</v>
      </c>
      <c r="H1630" s="2"/>
      <c r="I1630" s="2">
        <f>I1628</f>
        <v>1600</v>
      </c>
      <c r="J1630" s="2"/>
      <c r="K1630" s="4">
        <f>K1628</f>
        <v>1600</v>
      </c>
      <c r="L1630" s="2"/>
      <c r="M1630" s="4">
        <f>M1628</f>
        <v>2000</v>
      </c>
      <c r="N1630" s="2"/>
      <c r="O1630" s="4">
        <f>O1628</f>
        <v>0</v>
      </c>
      <c r="P1630" s="2"/>
      <c r="Q1630" s="4">
        <f>Q1628</f>
        <v>2000</v>
      </c>
      <c r="T1630" s="36"/>
    </row>
    <row r="1631" spans="1:20" ht="11.85" customHeight="1" x14ac:dyDescent="0.2"/>
    <row r="1632" spans="1:20" ht="11.85" customHeight="1" x14ac:dyDescent="0.2"/>
    <row r="1633" ht="11.85" customHeight="1" x14ac:dyDescent="0.2"/>
    <row r="1634" ht="11.85" customHeight="1" x14ac:dyDescent="0.2"/>
    <row r="1635" ht="11.85" customHeight="1" x14ac:dyDescent="0.2"/>
    <row r="1636" ht="11.85" customHeight="1" x14ac:dyDescent="0.2"/>
    <row r="1637" ht="11.85" customHeight="1" x14ac:dyDescent="0.2"/>
    <row r="1638" ht="11.85" customHeight="1" x14ac:dyDescent="0.2"/>
    <row r="1639" ht="11.85" customHeight="1" x14ac:dyDescent="0.2"/>
    <row r="1640" ht="11.85" customHeight="1" x14ac:dyDescent="0.2"/>
    <row r="1641" ht="11.85" customHeight="1" x14ac:dyDescent="0.2"/>
    <row r="1642" ht="11.85" customHeight="1" x14ac:dyDescent="0.2"/>
    <row r="1643" ht="11.85" customHeight="1" x14ac:dyDescent="0.2"/>
    <row r="1644" ht="11.85" customHeight="1" x14ac:dyDescent="0.2"/>
    <row r="1645" ht="11.85" customHeight="1" x14ac:dyDescent="0.2"/>
    <row r="1646" ht="11.85" customHeight="1" x14ac:dyDescent="0.2"/>
    <row r="1647" ht="11.85" customHeight="1" x14ac:dyDescent="0.2"/>
    <row r="1648" ht="11.85" customHeight="1" x14ac:dyDescent="0.2"/>
    <row r="1649" ht="11.85" customHeight="1" x14ac:dyDescent="0.2"/>
    <row r="1650" ht="11.85" customHeight="1" x14ac:dyDescent="0.2"/>
    <row r="1651" ht="11.85" customHeight="1" x14ac:dyDescent="0.2"/>
    <row r="1652" ht="11.85" customHeight="1" x14ac:dyDescent="0.2"/>
    <row r="1653" ht="11.85" customHeight="1" x14ac:dyDescent="0.2"/>
    <row r="1654" ht="11.85" customHeight="1" x14ac:dyDescent="0.2"/>
    <row r="1655" ht="11.85" customHeight="1" x14ac:dyDescent="0.2"/>
    <row r="1656" ht="11.85" customHeight="1" x14ac:dyDescent="0.2"/>
    <row r="1657" ht="11.85" customHeight="1" x14ac:dyDescent="0.2"/>
    <row r="1658" ht="11.85" customHeight="1" x14ac:dyDescent="0.2"/>
    <row r="1659" ht="11.85" customHeight="1" x14ac:dyDescent="0.2"/>
    <row r="1660" ht="11.85" customHeight="1" x14ac:dyDescent="0.2"/>
    <row r="1661" ht="11.85" customHeight="1" x14ac:dyDescent="0.2"/>
    <row r="1662" ht="11.85" customHeight="1" x14ac:dyDescent="0.2"/>
    <row r="1663" ht="11.85" customHeight="1" x14ac:dyDescent="0.2"/>
    <row r="1664" ht="11.85" customHeight="1" x14ac:dyDescent="0.2"/>
    <row r="1665" spans="1:5" ht="11.85" customHeight="1" x14ac:dyDescent="0.2"/>
    <row r="1666" spans="1:5" ht="11.85" customHeight="1" x14ac:dyDescent="0.2"/>
    <row r="1667" spans="1:5" ht="11.85" customHeight="1" x14ac:dyDescent="0.2"/>
    <row r="1668" spans="1:5" ht="11.85" customHeight="1" x14ac:dyDescent="0.2"/>
    <row r="1669" spans="1:5" ht="11.85" customHeight="1" x14ac:dyDescent="0.2"/>
    <row r="1670" spans="1:5" ht="11.85" customHeight="1" x14ac:dyDescent="0.2"/>
    <row r="1671" spans="1:5" ht="11.85" customHeight="1" x14ac:dyDescent="0.2"/>
    <row r="1672" spans="1:5" ht="11.85" customHeight="1" x14ac:dyDescent="0.2"/>
    <row r="1673" spans="1:5" ht="11.85" customHeight="1" x14ac:dyDescent="0.2"/>
    <row r="1674" spans="1:5" ht="11.85" customHeight="1" x14ac:dyDescent="0.2"/>
    <row r="1675" spans="1:5" ht="11.85" customHeight="1" x14ac:dyDescent="0.2"/>
    <row r="1676" spans="1:5" ht="11.85" customHeight="1" x14ac:dyDescent="0.2">
      <c r="A1676" s="1"/>
      <c r="B1676" s="1"/>
      <c r="E1676" s="2" t="str">
        <f>$E$24</f>
        <v>CITY OF BRADY</v>
      </c>
    </row>
    <row r="1677" spans="1:5" ht="11.85" customHeight="1" x14ac:dyDescent="0.2">
      <c r="E1677" s="2" t="str">
        <f>$E$25</f>
        <v>BUDGET REPORT</v>
      </c>
    </row>
    <row r="1678" spans="1:5" ht="11.85" customHeight="1" x14ac:dyDescent="0.2">
      <c r="E1678" s="2" t="str">
        <f>$E$26</f>
        <v>FISCAL YEAR 2021 - 2022</v>
      </c>
    </row>
    <row r="1679" spans="1:5" ht="11.85" customHeight="1" x14ac:dyDescent="0.2">
      <c r="A1679" s="3" t="s">
        <v>3</v>
      </c>
    </row>
    <row r="1680" spans="1:5" ht="11.85" customHeight="1" x14ac:dyDescent="0.2">
      <c r="A1680" s="3" t="s">
        <v>836</v>
      </c>
    </row>
    <row r="1681" spans="1:21" ht="11.85" customHeight="1" x14ac:dyDescent="0.2">
      <c r="I1681" s="61" t="str">
        <f>$I$29</f>
        <v>(----- 2020-2021 ------)</v>
      </c>
      <c r="J1681" s="61"/>
      <c r="K1681" s="61"/>
      <c r="L1681" s="5"/>
      <c r="M1681" s="61" t="str">
        <f>$M$29</f>
        <v>2021-2022</v>
      </c>
      <c r="N1681" s="61"/>
      <c r="O1681" s="61"/>
      <c r="P1681" s="61"/>
      <c r="Q1681" s="61"/>
    </row>
    <row r="1682" spans="1:21" ht="11.85" customHeight="1" x14ac:dyDescent="0.2">
      <c r="C1682" s="6" t="str">
        <f>$C$30</f>
        <v>2017-2018</v>
      </c>
      <c r="D1682" s="5"/>
      <c r="E1682" s="6" t="str">
        <f>$E$30</f>
        <v>2018-2019</v>
      </c>
      <c r="F1682" s="5"/>
      <c r="G1682" s="6" t="str">
        <f>$G$30</f>
        <v>2019-2020</v>
      </c>
      <c r="H1682" s="5"/>
      <c r="I1682" s="6" t="s">
        <v>9</v>
      </c>
      <c r="J1682" s="5"/>
      <c r="K1682" s="7" t="str">
        <f>+$K$30</f>
        <v>PROJECTED</v>
      </c>
      <c r="L1682" s="5"/>
      <c r="M1682" s="7" t="str">
        <f>$M$30</f>
        <v>2021-2022</v>
      </c>
      <c r="N1682" s="5"/>
      <c r="O1682" s="7" t="str">
        <f>$O$30</f>
        <v>2021-2022</v>
      </c>
      <c r="P1682" s="5"/>
      <c r="Q1682" s="7" t="str">
        <f>$Q$30</f>
        <v xml:space="preserve">APPROVED </v>
      </c>
    </row>
    <row r="1683" spans="1:21" ht="11.85" customHeight="1" x14ac:dyDescent="0.2">
      <c r="A1683" s="8" t="s">
        <v>266</v>
      </c>
      <c r="C1683" s="9" t="s">
        <v>12</v>
      </c>
      <c r="D1683" s="5"/>
      <c r="E1683" s="9" t="s">
        <v>12</v>
      </c>
      <c r="F1683" s="5"/>
      <c r="G1683" s="9" t="s">
        <v>12</v>
      </c>
      <c r="H1683" s="5"/>
      <c r="I1683" s="9" t="s">
        <v>13</v>
      </c>
      <c r="J1683" s="5"/>
      <c r="K1683" s="10" t="s">
        <v>13</v>
      </c>
      <c r="L1683" s="5"/>
      <c r="M1683" s="10" t="str">
        <f>$M$31</f>
        <v>BASE</v>
      </c>
      <c r="N1683" s="5"/>
      <c r="O1683" s="10" t="str">
        <f>$O$31</f>
        <v>SUPPLEMENTAL</v>
      </c>
      <c r="P1683" s="5"/>
      <c r="Q1683" s="10" t="str">
        <f>$Q$31</f>
        <v>BUDGET</v>
      </c>
    </row>
    <row r="1684" spans="1:21" ht="11.85" customHeight="1" x14ac:dyDescent="0.2"/>
    <row r="1685" spans="1:21" ht="11.85" customHeight="1" x14ac:dyDescent="0.2">
      <c r="A1685" s="11" t="s">
        <v>267</v>
      </c>
    </row>
    <row r="1686" spans="1:21" ht="11.85" customHeight="1" x14ac:dyDescent="0.2">
      <c r="A1686" s="3" t="s">
        <v>837</v>
      </c>
      <c r="C1686" s="2">
        <v>37044.81</v>
      </c>
      <c r="D1686" s="2"/>
      <c r="E1686" s="2">
        <v>39338.44</v>
      </c>
      <c r="F1686" s="2"/>
      <c r="G1686" s="2">
        <v>40476.800000000003</v>
      </c>
      <c r="H1686" s="2"/>
      <c r="I1686" s="2">
        <v>41412</v>
      </c>
      <c r="J1686" s="2"/>
      <c r="K1686" s="4">
        <v>41412</v>
      </c>
      <c r="L1686" s="2"/>
      <c r="M1686" s="4">
        <v>42655</v>
      </c>
      <c r="N1686" s="2"/>
      <c r="O1686" s="4">
        <v>0</v>
      </c>
      <c r="P1686" s="2"/>
      <c r="Q1686" s="4">
        <f t="shared" ref="Q1686:Q1692" si="58">M1686+O1686</f>
        <v>42655</v>
      </c>
      <c r="T1686" s="36"/>
    </row>
    <row r="1687" spans="1:21" ht="11.85" customHeight="1" x14ac:dyDescent="0.2">
      <c r="A1687" s="3" t="s">
        <v>838</v>
      </c>
      <c r="C1687" s="2">
        <v>160.29</v>
      </c>
      <c r="D1687" s="2"/>
      <c r="E1687" s="2">
        <v>297.52</v>
      </c>
      <c r="F1687" s="2"/>
      <c r="G1687" s="2">
        <v>102.17</v>
      </c>
      <c r="H1687" s="2"/>
      <c r="I1687" s="2">
        <v>300</v>
      </c>
      <c r="J1687" s="2"/>
      <c r="K1687" s="4">
        <v>300</v>
      </c>
      <c r="L1687" s="2"/>
      <c r="M1687" s="4">
        <v>300</v>
      </c>
      <c r="N1687" s="2"/>
      <c r="O1687" s="4">
        <v>0</v>
      </c>
      <c r="P1687" s="2"/>
      <c r="Q1687" s="4">
        <f t="shared" si="58"/>
        <v>300</v>
      </c>
      <c r="T1687" s="36"/>
    </row>
    <row r="1688" spans="1:21" ht="11.85" customHeight="1" x14ac:dyDescent="0.2">
      <c r="A1688" s="3" t="s">
        <v>839</v>
      </c>
      <c r="C1688" s="2">
        <v>11434.08</v>
      </c>
      <c r="D1688" s="2"/>
      <c r="E1688" s="2">
        <v>10771.44</v>
      </c>
      <c r="F1688" s="2"/>
      <c r="G1688" s="2">
        <v>11494.39</v>
      </c>
      <c r="H1688" s="2"/>
      <c r="I1688" s="2">
        <v>12960</v>
      </c>
      <c r="J1688" s="2"/>
      <c r="K1688" s="4">
        <v>12960</v>
      </c>
      <c r="L1688" s="2"/>
      <c r="M1688" s="4">
        <v>11832</v>
      </c>
      <c r="N1688" s="2"/>
      <c r="O1688" s="4">
        <v>0</v>
      </c>
      <c r="P1688" s="2"/>
      <c r="Q1688" s="4">
        <f t="shared" si="58"/>
        <v>11832</v>
      </c>
      <c r="T1688" s="36"/>
    </row>
    <row r="1689" spans="1:21" ht="11.85" customHeight="1" x14ac:dyDescent="0.2">
      <c r="A1689" s="3" t="s">
        <v>840</v>
      </c>
      <c r="C1689" s="2">
        <v>4048.29</v>
      </c>
      <c r="D1689" s="2"/>
      <c r="E1689" s="2">
        <v>4220.76</v>
      </c>
      <c r="F1689" s="2"/>
      <c r="G1689" s="2">
        <v>4180.62</v>
      </c>
      <c r="H1689" s="2"/>
      <c r="I1689" s="2">
        <v>4149</v>
      </c>
      <c r="J1689" s="2"/>
      <c r="K1689" s="4">
        <v>4149</v>
      </c>
      <c r="L1689" s="2"/>
      <c r="M1689" s="4">
        <v>4133</v>
      </c>
      <c r="N1689" s="2"/>
      <c r="O1689" s="4">
        <v>0</v>
      </c>
      <c r="P1689" s="2"/>
      <c r="Q1689" s="4">
        <f t="shared" si="58"/>
        <v>4133</v>
      </c>
      <c r="T1689" s="36"/>
    </row>
    <row r="1690" spans="1:21" ht="11.85" customHeight="1" x14ac:dyDescent="0.2">
      <c r="A1690" s="3" t="s">
        <v>841</v>
      </c>
      <c r="C1690" s="2">
        <v>1312.21</v>
      </c>
      <c r="D1690" s="2"/>
      <c r="E1690" s="2">
        <v>1447.55</v>
      </c>
      <c r="F1690" s="2"/>
      <c r="G1690" s="2">
        <v>1699.21</v>
      </c>
      <c r="H1690" s="2"/>
      <c r="I1690" s="2">
        <v>1635</v>
      </c>
      <c r="J1690" s="2"/>
      <c r="K1690" s="4">
        <v>1635</v>
      </c>
      <c r="L1690" s="2"/>
      <c r="M1690" s="4">
        <v>1915</v>
      </c>
      <c r="N1690" s="2"/>
      <c r="O1690" s="4">
        <v>0</v>
      </c>
      <c r="P1690" s="2"/>
      <c r="Q1690" s="4">
        <f t="shared" si="58"/>
        <v>1915</v>
      </c>
      <c r="T1690" s="36"/>
    </row>
    <row r="1691" spans="1:21" ht="11.85" customHeight="1" x14ac:dyDescent="0.2">
      <c r="A1691" s="3" t="s">
        <v>842</v>
      </c>
      <c r="C1691" s="2">
        <v>162</v>
      </c>
      <c r="D1691" s="2"/>
      <c r="E1691" s="2">
        <v>9</v>
      </c>
      <c r="F1691" s="2"/>
      <c r="G1691" s="2">
        <v>144</v>
      </c>
      <c r="H1691" s="2"/>
      <c r="I1691" s="2">
        <v>180</v>
      </c>
      <c r="J1691" s="2"/>
      <c r="K1691" s="4">
        <v>180</v>
      </c>
      <c r="L1691" s="2"/>
      <c r="M1691" s="4">
        <v>144</v>
      </c>
      <c r="N1691" s="2"/>
      <c r="O1691" s="4">
        <v>0</v>
      </c>
      <c r="P1691" s="2"/>
      <c r="Q1691" s="4">
        <f t="shared" si="58"/>
        <v>144</v>
      </c>
      <c r="T1691" s="36"/>
    </row>
    <row r="1692" spans="1:21" ht="11.85" customHeight="1" x14ac:dyDescent="0.2">
      <c r="A1692" s="3" t="s">
        <v>843</v>
      </c>
      <c r="C1692" s="12">
        <v>2849.38</v>
      </c>
      <c r="D1692" s="2"/>
      <c r="E1692" s="12">
        <v>3054.93</v>
      </c>
      <c r="F1692" s="2"/>
      <c r="G1692" s="12">
        <v>3136.77</v>
      </c>
      <c r="H1692" s="2"/>
      <c r="I1692" s="12">
        <v>3254</v>
      </c>
      <c r="J1692" s="2"/>
      <c r="K1692" s="13">
        <v>3254</v>
      </c>
      <c r="L1692" s="2"/>
      <c r="M1692" s="13">
        <v>3351</v>
      </c>
      <c r="N1692" s="2"/>
      <c r="O1692" s="13">
        <v>0</v>
      </c>
      <c r="P1692" s="2"/>
      <c r="Q1692" s="13">
        <f t="shared" si="58"/>
        <v>3351</v>
      </c>
      <c r="T1692" s="36"/>
    </row>
    <row r="1693" spans="1:21" ht="11.85" customHeight="1" x14ac:dyDescent="0.2">
      <c r="A1693" s="3" t="s">
        <v>278</v>
      </c>
      <c r="C1693" s="2">
        <f>SUM(C1686:C1692)</f>
        <v>57011.06</v>
      </c>
      <c r="D1693" s="2"/>
      <c r="E1693" s="2">
        <f>SUM(E1686:E1692)</f>
        <v>59139.640000000007</v>
      </c>
      <c r="F1693" s="2"/>
      <c r="G1693" s="2">
        <f>SUM(G1686:G1692)</f>
        <v>61233.96</v>
      </c>
      <c r="H1693" s="2"/>
      <c r="I1693" s="2">
        <f>SUM(I1686:I1692)</f>
        <v>63890</v>
      </c>
      <c r="J1693" s="2"/>
      <c r="K1693" s="4">
        <f>SUM(K1686:K1692)</f>
        <v>63890</v>
      </c>
      <c r="L1693" s="2"/>
      <c r="M1693" s="4">
        <f>SUM(M1686:M1692)</f>
        <v>64330</v>
      </c>
      <c r="N1693" s="2"/>
      <c r="O1693" s="4">
        <f>SUM(O1686:O1692)</f>
        <v>0</v>
      </c>
      <c r="P1693" s="2"/>
      <c r="Q1693" s="4">
        <f>SUM(Q1686:Q1692)</f>
        <v>64330</v>
      </c>
      <c r="R1693" s="39"/>
      <c r="T1693" s="38"/>
      <c r="U1693" s="39"/>
    </row>
    <row r="1694" spans="1:21" ht="11.85" customHeight="1" x14ac:dyDescent="0.2">
      <c r="D1694" s="2"/>
      <c r="F1694" s="2"/>
      <c r="H1694" s="2"/>
      <c r="J1694" s="2"/>
      <c r="L1694" s="2"/>
      <c r="N1694" s="2"/>
      <c r="P1694" s="2"/>
    </row>
    <row r="1695" spans="1:21" ht="11.85" customHeight="1" x14ac:dyDescent="0.2">
      <c r="A1695" s="11" t="s">
        <v>279</v>
      </c>
      <c r="D1695" s="2"/>
      <c r="F1695" s="2"/>
      <c r="H1695" s="2"/>
      <c r="J1695" s="2"/>
      <c r="L1695" s="2"/>
      <c r="N1695" s="2"/>
      <c r="P1695" s="2"/>
    </row>
    <row r="1696" spans="1:21" ht="11.85" customHeight="1" x14ac:dyDescent="0.2">
      <c r="A1696" s="3" t="s">
        <v>844</v>
      </c>
      <c r="C1696" s="2">
        <v>0</v>
      </c>
      <c r="D1696" s="2"/>
      <c r="E1696" s="2">
        <v>0</v>
      </c>
      <c r="F1696" s="2"/>
      <c r="G1696" s="2">
        <v>0</v>
      </c>
      <c r="H1696" s="2"/>
      <c r="I1696" s="2">
        <v>0</v>
      </c>
      <c r="J1696" s="2"/>
      <c r="K1696" s="4">
        <v>0</v>
      </c>
      <c r="L1696" s="2"/>
      <c r="M1696" s="4">
        <v>0</v>
      </c>
      <c r="N1696" s="2"/>
      <c r="O1696" s="4">
        <v>0</v>
      </c>
      <c r="P1696" s="2"/>
      <c r="Q1696" s="4">
        <f t="shared" ref="Q1696:Q1701" si="59">M1696+O1696</f>
        <v>0</v>
      </c>
      <c r="T1696" s="36"/>
    </row>
    <row r="1697" spans="1:20" ht="11.85" customHeight="1" x14ac:dyDescent="0.2">
      <c r="A1697" s="3" t="s">
        <v>845</v>
      </c>
      <c r="C1697" s="2">
        <v>0</v>
      </c>
      <c r="D1697" s="2"/>
      <c r="E1697" s="2">
        <v>0</v>
      </c>
      <c r="F1697" s="2"/>
      <c r="G1697" s="2">
        <v>0</v>
      </c>
      <c r="H1697" s="2"/>
      <c r="I1697" s="2">
        <v>0</v>
      </c>
      <c r="J1697" s="2"/>
      <c r="K1697" s="4">
        <v>0</v>
      </c>
      <c r="L1697" s="2"/>
      <c r="M1697" s="4">
        <v>0</v>
      </c>
      <c r="N1697" s="2"/>
      <c r="O1697" s="4">
        <v>0</v>
      </c>
      <c r="P1697" s="2"/>
      <c r="Q1697" s="4">
        <f t="shared" si="59"/>
        <v>0</v>
      </c>
      <c r="T1697" s="36"/>
    </row>
    <row r="1698" spans="1:20" ht="11.85" customHeight="1" x14ac:dyDescent="0.2">
      <c r="A1698" s="3" t="s">
        <v>846</v>
      </c>
      <c r="C1698" s="2">
        <v>0</v>
      </c>
      <c r="D1698" s="2"/>
      <c r="E1698" s="2">
        <v>0</v>
      </c>
      <c r="F1698" s="2"/>
      <c r="G1698" s="2">
        <v>0</v>
      </c>
      <c r="H1698" s="2"/>
      <c r="I1698" s="2">
        <v>0</v>
      </c>
      <c r="J1698" s="2"/>
      <c r="K1698" s="4">
        <v>0</v>
      </c>
      <c r="L1698" s="2"/>
      <c r="M1698" s="4">
        <v>0</v>
      </c>
      <c r="N1698" s="2"/>
      <c r="O1698" s="4">
        <v>0</v>
      </c>
      <c r="P1698" s="2"/>
      <c r="Q1698" s="4">
        <f t="shared" si="59"/>
        <v>0</v>
      </c>
      <c r="T1698" s="36"/>
    </row>
    <row r="1699" spans="1:20" ht="11.85" customHeight="1" x14ac:dyDescent="0.2">
      <c r="A1699" s="3" t="s">
        <v>847</v>
      </c>
      <c r="C1699" s="2">
        <v>0</v>
      </c>
      <c r="D1699" s="2"/>
      <c r="E1699" s="2">
        <v>0</v>
      </c>
      <c r="F1699" s="2"/>
      <c r="G1699" s="2">
        <v>0</v>
      </c>
      <c r="H1699" s="2"/>
      <c r="I1699" s="2">
        <v>0</v>
      </c>
      <c r="J1699" s="2"/>
      <c r="K1699" s="4">
        <v>0</v>
      </c>
      <c r="L1699" s="2"/>
      <c r="M1699" s="4">
        <v>0</v>
      </c>
      <c r="N1699" s="2"/>
      <c r="O1699" s="4">
        <v>0</v>
      </c>
      <c r="P1699" s="2"/>
      <c r="Q1699" s="4">
        <f t="shared" si="59"/>
        <v>0</v>
      </c>
      <c r="T1699" s="36"/>
    </row>
    <row r="1700" spans="1:20" ht="11.85" customHeight="1" x14ac:dyDescent="0.2">
      <c r="A1700" s="3" t="s">
        <v>848</v>
      </c>
      <c r="C1700" s="2">
        <v>0</v>
      </c>
      <c r="D1700" s="2"/>
      <c r="E1700" s="2">
        <v>0</v>
      </c>
      <c r="F1700" s="2"/>
      <c r="G1700" s="2">
        <v>0</v>
      </c>
      <c r="H1700" s="2"/>
      <c r="I1700" s="2">
        <v>0</v>
      </c>
      <c r="J1700" s="2"/>
      <c r="K1700" s="4">
        <v>250</v>
      </c>
      <c r="L1700" s="2"/>
      <c r="M1700" s="4">
        <v>250</v>
      </c>
      <c r="N1700" s="2"/>
      <c r="O1700" s="4">
        <v>0</v>
      </c>
      <c r="P1700" s="2"/>
      <c r="Q1700" s="4">
        <f t="shared" si="59"/>
        <v>250</v>
      </c>
      <c r="T1700" s="36"/>
    </row>
    <row r="1701" spans="1:20" ht="11.85" customHeight="1" x14ac:dyDescent="0.2">
      <c r="A1701" s="3" t="s">
        <v>849</v>
      </c>
      <c r="C1701" s="12">
        <v>162.5</v>
      </c>
      <c r="D1701" s="2"/>
      <c r="E1701" s="12">
        <v>0</v>
      </c>
      <c r="F1701" s="2"/>
      <c r="G1701" s="12">
        <v>1048.29</v>
      </c>
      <c r="H1701" s="2"/>
      <c r="I1701" s="12">
        <v>0</v>
      </c>
      <c r="J1701" s="2"/>
      <c r="K1701" s="13">
        <v>0</v>
      </c>
      <c r="L1701" s="2"/>
      <c r="M1701" s="13">
        <v>0</v>
      </c>
      <c r="N1701" s="2"/>
      <c r="O1701" s="13">
        <v>0</v>
      </c>
      <c r="P1701" s="2"/>
      <c r="Q1701" s="13">
        <f t="shared" si="59"/>
        <v>0</v>
      </c>
      <c r="T1701" s="36"/>
    </row>
    <row r="1702" spans="1:20" ht="11.85" customHeight="1" x14ac:dyDescent="0.2">
      <c r="A1702" s="3" t="s">
        <v>297</v>
      </c>
      <c r="C1702" s="2">
        <f>SUM(C1696:C1701)</f>
        <v>162.5</v>
      </c>
      <c r="D1702" s="2"/>
      <c r="E1702" s="2">
        <f>SUM(E1696:E1701)</f>
        <v>0</v>
      </c>
      <c r="F1702" s="2"/>
      <c r="G1702" s="2">
        <f>SUM(G1696:G1701)</f>
        <v>1048.29</v>
      </c>
      <c r="H1702" s="2"/>
      <c r="I1702" s="2">
        <f>SUM(I1696:I1701)</f>
        <v>0</v>
      </c>
      <c r="J1702" s="2"/>
      <c r="K1702" s="4">
        <f>SUM(K1696:K1701)</f>
        <v>250</v>
      </c>
      <c r="L1702" s="2"/>
      <c r="M1702" s="4">
        <f>SUM(M1696:M1701)</f>
        <v>250</v>
      </c>
      <c r="N1702" s="2"/>
      <c r="O1702" s="4">
        <f>SUM(O1696:O1701)</f>
        <v>0</v>
      </c>
      <c r="P1702" s="2"/>
      <c r="Q1702" s="4">
        <f>SUM(Q1696:Q1701)</f>
        <v>250</v>
      </c>
    </row>
    <row r="1703" spans="1:20" ht="11.85" customHeight="1" x14ac:dyDescent="0.2">
      <c r="D1703" s="2"/>
      <c r="F1703" s="2"/>
      <c r="H1703" s="2"/>
      <c r="J1703" s="2"/>
      <c r="L1703" s="2"/>
      <c r="N1703" s="2"/>
      <c r="P1703" s="2"/>
    </row>
    <row r="1704" spans="1:20" ht="11.85" customHeight="1" x14ac:dyDescent="0.2">
      <c r="A1704" s="11" t="s">
        <v>298</v>
      </c>
      <c r="D1704" s="2"/>
      <c r="F1704" s="2"/>
      <c r="H1704" s="2"/>
      <c r="J1704" s="2"/>
      <c r="L1704" s="2"/>
      <c r="N1704" s="2"/>
      <c r="P1704" s="2"/>
    </row>
    <row r="1705" spans="1:20" ht="11.85" customHeight="1" x14ac:dyDescent="0.2">
      <c r="A1705" s="3" t="s">
        <v>850</v>
      </c>
      <c r="C1705" s="2">
        <v>0</v>
      </c>
      <c r="D1705" s="2"/>
      <c r="E1705" s="2">
        <v>10.220000000000001</v>
      </c>
      <c r="F1705" s="2"/>
      <c r="G1705" s="2">
        <v>0</v>
      </c>
      <c r="H1705" s="2"/>
      <c r="I1705" s="2">
        <v>100</v>
      </c>
      <c r="J1705" s="2"/>
      <c r="K1705" s="4">
        <v>100</v>
      </c>
      <c r="L1705" s="2"/>
      <c r="M1705" s="4">
        <v>100</v>
      </c>
      <c r="N1705" s="2"/>
      <c r="O1705" s="4">
        <v>0</v>
      </c>
      <c r="P1705" s="2"/>
      <c r="Q1705" s="4">
        <f t="shared" ref="Q1705:Q1718" si="60">M1705+O1705</f>
        <v>100</v>
      </c>
      <c r="T1705" s="36"/>
    </row>
    <row r="1706" spans="1:20" ht="11.85" customHeight="1" x14ac:dyDescent="0.2">
      <c r="A1706" s="3" t="s">
        <v>851</v>
      </c>
      <c r="C1706" s="2">
        <v>300.37</v>
      </c>
      <c r="D1706" s="2"/>
      <c r="E1706" s="2">
        <v>299.14</v>
      </c>
      <c r="F1706" s="2"/>
      <c r="G1706" s="2">
        <v>287.82</v>
      </c>
      <c r="H1706" s="2"/>
      <c r="I1706" s="2">
        <v>400</v>
      </c>
      <c r="J1706" s="2"/>
      <c r="K1706" s="4">
        <v>400</v>
      </c>
      <c r="L1706" s="2"/>
      <c r="M1706" s="4">
        <v>400</v>
      </c>
      <c r="N1706" s="2"/>
      <c r="O1706" s="4">
        <v>0</v>
      </c>
      <c r="P1706" s="2"/>
      <c r="Q1706" s="4">
        <f t="shared" si="60"/>
        <v>400</v>
      </c>
      <c r="T1706" s="36"/>
    </row>
    <row r="1707" spans="1:20" ht="11.85" customHeight="1" x14ac:dyDescent="0.2">
      <c r="A1707" s="3" t="s">
        <v>852</v>
      </c>
      <c r="C1707" s="2">
        <v>752.07</v>
      </c>
      <c r="D1707" s="2"/>
      <c r="E1707" s="2">
        <v>770.89</v>
      </c>
      <c r="F1707" s="2"/>
      <c r="G1707" s="2">
        <v>481.91</v>
      </c>
      <c r="H1707" s="2"/>
      <c r="I1707" s="2">
        <v>1200</v>
      </c>
      <c r="J1707" s="2"/>
      <c r="K1707" s="4">
        <v>950</v>
      </c>
      <c r="L1707" s="2"/>
      <c r="M1707" s="4">
        <v>1200</v>
      </c>
      <c r="N1707" s="2"/>
      <c r="O1707" s="4">
        <v>0</v>
      </c>
      <c r="P1707" s="2"/>
      <c r="Q1707" s="4">
        <f t="shared" si="60"/>
        <v>1200</v>
      </c>
      <c r="T1707" s="36"/>
    </row>
    <row r="1708" spans="1:20" ht="11.85" customHeight="1" x14ac:dyDescent="0.2">
      <c r="A1708" s="3" t="s">
        <v>853</v>
      </c>
      <c r="C1708" s="2">
        <v>710.43</v>
      </c>
      <c r="D1708" s="2"/>
      <c r="E1708" s="2">
        <v>684.32</v>
      </c>
      <c r="F1708" s="2"/>
      <c r="G1708" s="2">
        <v>577.92999999999995</v>
      </c>
      <c r="H1708" s="2"/>
      <c r="I1708" s="2">
        <v>1000</v>
      </c>
      <c r="J1708" s="2"/>
      <c r="K1708" s="4">
        <v>1000</v>
      </c>
      <c r="L1708" s="2"/>
      <c r="M1708" s="4">
        <v>1000</v>
      </c>
      <c r="N1708" s="2"/>
      <c r="O1708" s="4">
        <v>0</v>
      </c>
      <c r="P1708" s="2"/>
      <c r="Q1708" s="4">
        <f t="shared" si="60"/>
        <v>1000</v>
      </c>
      <c r="T1708" s="36"/>
    </row>
    <row r="1709" spans="1:20" ht="11.85" customHeight="1" x14ac:dyDescent="0.2">
      <c r="A1709" s="3" t="s">
        <v>854</v>
      </c>
      <c r="C1709" s="2">
        <v>338.24</v>
      </c>
      <c r="D1709" s="2"/>
      <c r="E1709" s="2">
        <v>282.35000000000002</v>
      </c>
      <c r="F1709" s="2"/>
      <c r="G1709" s="2">
        <v>155.84</v>
      </c>
      <c r="H1709" s="2"/>
      <c r="I1709" s="2">
        <v>500</v>
      </c>
      <c r="J1709" s="2"/>
      <c r="K1709" s="4">
        <v>500</v>
      </c>
      <c r="L1709" s="2"/>
      <c r="M1709" s="4">
        <v>500</v>
      </c>
      <c r="N1709" s="2"/>
      <c r="O1709" s="4">
        <v>0</v>
      </c>
      <c r="P1709" s="2"/>
      <c r="Q1709" s="4">
        <f t="shared" si="60"/>
        <v>500</v>
      </c>
      <c r="T1709" s="36"/>
    </row>
    <row r="1710" spans="1:20" ht="11.85" customHeight="1" x14ac:dyDescent="0.2">
      <c r="A1710" s="3" t="s">
        <v>855</v>
      </c>
      <c r="C1710" s="2">
        <v>0</v>
      </c>
      <c r="D1710" s="2"/>
      <c r="E1710" s="2">
        <v>28.77</v>
      </c>
      <c r="F1710" s="2"/>
      <c r="G1710" s="2">
        <v>194.99</v>
      </c>
      <c r="H1710" s="2"/>
      <c r="I1710" s="2">
        <v>300</v>
      </c>
      <c r="J1710" s="2"/>
      <c r="K1710" s="4">
        <v>300</v>
      </c>
      <c r="L1710" s="2"/>
      <c r="M1710" s="4">
        <v>300</v>
      </c>
      <c r="N1710" s="2"/>
      <c r="O1710" s="4">
        <v>0</v>
      </c>
      <c r="P1710" s="2"/>
      <c r="Q1710" s="4">
        <f t="shared" si="60"/>
        <v>300</v>
      </c>
      <c r="T1710" s="36"/>
    </row>
    <row r="1711" spans="1:20" ht="11.85" customHeight="1" x14ac:dyDescent="0.2">
      <c r="A1711" s="3" t="s">
        <v>856</v>
      </c>
      <c r="C1711" s="2">
        <v>902.36</v>
      </c>
      <c r="D1711" s="2"/>
      <c r="E1711" s="2">
        <v>1377.4</v>
      </c>
      <c r="F1711" s="2"/>
      <c r="G1711" s="2">
        <v>1070.94</v>
      </c>
      <c r="H1711" s="2"/>
      <c r="I1711" s="2">
        <v>4000</v>
      </c>
      <c r="J1711" s="2"/>
      <c r="K1711" s="4">
        <v>3400</v>
      </c>
      <c r="L1711" s="2"/>
      <c r="M1711" s="4">
        <v>4600</v>
      </c>
      <c r="N1711" s="2"/>
      <c r="O1711" s="4">
        <v>0</v>
      </c>
      <c r="P1711" s="2"/>
      <c r="Q1711" s="4">
        <f t="shared" si="60"/>
        <v>4600</v>
      </c>
      <c r="T1711" s="36"/>
    </row>
    <row r="1712" spans="1:20" ht="11.85" customHeight="1" x14ac:dyDescent="0.2">
      <c r="A1712" s="3" t="s">
        <v>857</v>
      </c>
      <c r="C1712" s="2">
        <v>20.440000000000001</v>
      </c>
      <c r="D1712" s="2"/>
      <c r="E1712" s="2">
        <v>194.47</v>
      </c>
      <c r="F1712" s="2"/>
      <c r="G1712" s="2">
        <v>73.25</v>
      </c>
      <c r="H1712" s="2"/>
      <c r="I1712" s="2">
        <v>300</v>
      </c>
      <c r="J1712" s="2"/>
      <c r="K1712" s="4">
        <v>300</v>
      </c>
      <c r="L1712" s="2"/>
      <c r="M1712" s="4">
        <v>300</v>
      </c>
      <c r="N1712" s="2"/>
      <c r="O1712" s="4">
        <v>0</v>
      </c>
      <c r="P1712" s="2"/>
      <c r="Q1712" s="4">
        <f t="shared" si="60"/>
        <v>300</v>
      </c>
      <c r="T1712" s="36"/>
    </row>
    <row r="1713" spans="1:20" ht="11.85" customHeight="1" x14ac:dyDescent="0.2">
      <c r="A1713" s="3" t="s">
        <v>858</v>
      </c>
      <c r="C1713" s="2">
        <v>300</v>
      </c>
      <c r="D1713" s="2"/>
      <c r="E1713" s="2">
        <v>300</v>
      </c>
      <c r="F1713" s="2"/>
      <c r="G1713" s="2">
        <v>425</v>
      </c>
      <c r="H1713" s="2"/>
      <c r="I1713" s="2">
        <v>400</v>
      </c>
      <c r="J1713" s="2"/>
      <c r="K1713" s="4">
        <v>400</v>
      </c>
      <c r="L1713" s="2"/>
      <c r="M1713" s="4">
        <v>400</v>
      </c>
      <c r="N1713" s="2"/>
      <c r="O1713" s="4">
        <v>0</v>
      </c>
      <c r="P1713" s="2"/>
      <c r="Q1713" s="4">
        <f t="shared" si="60"/>
        <v>400</v>
      </c>
      <c r="T1713" s="36"/>
    </row>
    <row r="1714" spans="1:20" ht="11.85" customHeight="1" x14ac:dyDescent="0.2">
      <c r="A1714" s="3" t="s">
        <v>859</v>
      </c>
      <c r="C1714" s="2">
        <v>154.9</v>
      </c>
      <c r="D1714" s="2"/>
      <c r="E1714" s="2">
        <v>78.89</v>
      </c>
      <c r="F1714" s="2"/>
      <c r="G1714" s="2">
        <v>60.07</v>
      </c>
      <c r="H1714" s="2"/>
      <c r="I1714" s="2">
        <v>60</v>
      </c>
      <c r="J1714" s="2"/>
      <c r="K1714" s="4">
        <v>60</v>
      </c>
      <c r="L1714" s="2"/>
      <c r="M1714" s="4">
        <v>60</v>
      </c>
      <c r="N1714" s="2"/>
      <c r="O1714" s="4">
        <v>0</v>
      </c>
      <c r="P1714" s="2"/>
      <c r="Q1714" s="4">
        <f t="shared" si="60"/>
        <v>60</v>
      </c>
      <c r="T1714" s="36"/>
    </row>
    <row r="1715" spans="1:20" ht="11.85" hidden="1" customHeight="1" x14ac:dyDescent="0.2">
      <c r="A1715" s="3" t="s">
        <v>860</v>
      </c>
      <c r="C1715" s="2">
        <v>0</v>
      </c>
      <c r="D1715" s="2"/>
      <c r="E1715" s="2">
        <v>0</v>
      </c>
      <c r="F1715" s="2"/>
      <c r="G1715" s="2">
        <v>0</v>
      </c>
      <c r="H1715" s="2"/>
      <c r="I1715" s="2">
        <v>0</v>
      </c>
      <c r="J1715" s="2"/>
      <c r="K1715" s="4">
        <v>0</v>
      </c>
      <c r="L1715" s="2"/>
      <c r="M1715" s="4">
        <v>0</v>
      </c>
      <c r="N1715" s="2"/>
      <c r="O1715" s="4">
        <v>0</v>
      </c>
      <c r="P1715" s="2"/>
      <c r="Q1715" s="4">
        <f t="shared" si="60"/>
        <v>0</v>
      </c>
      <c r="T1715" s="36"/>
    </row>
    <row r="1716" spans="1:20" ht="11.85" customHeight="1" x14ac:dyDescent="0.2">
      <c r="A1716" s="3" t="s">
        <v>861</v>
      </c>
      <c r="C1716" s="2">
        <v>19.16</v>
      </c>
      <c r="D1716" s="2"/>
      <c r="E1716" s="2">
        <v>183.72</v>
      </c>
      <c r="F1716" s="2"/>
      <c r="G1716" s="2">
        <v>111.15</v>
      </c>
      <c r="H1716" s="2"/>
      <c r="I1716" s="2">
        <v>300</v>
      </c>
      <c r="J1716" s="2"/>
      <c r="K1716" s="4">
        <v>300</v>
      </c>
      <c r="L1716" s="2"/>
      <c r="M1716" s="4">
        <v>300</v>
      </c>
      <c r="N1716" s="2"/>
      <c r="O1716" s="4">
        <v>0</v>
      </c>
      <c r="P1716" s="2"/>
      <c r="Q1716" s="4">
        <f t="shared" si="60"/>
        <v>300</v>
      </c>
      <c r="T1716" s="36"/>
    </row>
    <row r="1717" spans="1:20" ht="11.85" customHeight="1" x14ac:dyDescent="0.2">
      <c r="A1717" s="3" t="s">
        <v>862</v>
      </c>
      <c r="C1717" s="12">
        <v>1177.1099999999999</v>
      </c>
      <c r="D1717" s="2"/>
      <c r="E1717" s="12">
        <v>1575.76</v>
      </c>
      <c r="F1717" s="2"/>
      <c r="G1717" s="12">
        <v>1574.4</v>
      </c>
      <c r="H1717" s="2"/>
      <c r="I1717" s="12">
        <v>1400</v>
      </c>
      <c r="J1717" s="2"/>
      <c r="K1717" s="13">
        <v>2000</v>
      </c>
      <c r="L1717" s="2"/>
      <c r="M1717" s="13">
        <v>1400</v>
      </c>
      <c r="N1717" s="2"/>
      <c r="O1717" s="13">
        <v>0</v>
      </c>
      <c r="P1717" s="2"/>
      <c r="Q1717" s="13">
        <f t="shared" si="60"/>
        <v>1400</v>
      </c>
      <c r="T1717" s="36"/>
    </row>
    <row r="1718" spans="1:20" ht="11.85" hidden="1" customHeight="1" x14ac:dyDescent="0.2">
      <c r="A1718" s="3" t="s">
        <v>863</v>
      </c>
      <c r="C1718" s="12">
        <v>0</v>
      </c>
      <c r="D1718" s="2"/>
      <c r="E1718" s="12">
        <v>0</v>
      </c>
      <c r="F1718" s="2"/>
      <c r="G1718" s="12">
        <v>0</v>
      </c>
      <c r="H1718" s="2"/>
      <c r="I1718" s="12">
        <v>0</v>
      </c>
      <c r="J1718" s="2"/>
      <c r="K1718" s="13">
        <v>0</v>
      </c>
      <c r="L1718" s="2"/>
      <c r="M1718" s="13">
        <v>0</v>
      </c>
      <c r="N1718" s="2"/>
      <c r="O1718" s="13">
        <v>0</v>
      </c>
      <c r="P1718" s="2"/>
      <c r="Q1718" s="13">
        <f t="shared" si="60"/>
        <v>0</v>
      </c>
      <c r="T1718" s="36"/>
    </row>
    <row r="1719" spans="1:20" ht="11.85" customHeight="1" x14ac:dyDescent="0.2">
      <c r="A1719" s="3" t="s">
        <v>320</v>
      </c>
      <c r="C1719" s="2">
        <f>SUM(C1705:C1718)</f>
        <v>4675.08</v>
      </c>
      <c r="D1719" s="2"/>
      <c r="E1719" s="2">
        <f>SUM(E1705:E1718)</f>
        <v>5785.93</v>
      </c>
      <c r="F1719" s="2"/>
      <c r="G1719" s="2">
        <f>SUM(G1705:G1718)</f>
        <v>5013.3</v>
      </c>
      <c r="H1719" s="2"/>
      <c r="I1719" s="2">
        <f>SUM(I1705:I1718)</f>
        <v>9960</v>
      </c>
      <c r="J1719" s="2"/>
      <c r="K1719" s="4">
        <f>SUM(K1705:K1718)</f>
        <v>9710</v>
      </c>
      <c r="L1719" s="2"/>
      <c r="M1719" s="4">
        <f>SUM(M1705:M1718)</f>
        <v>10560</v>
      </c>
      <c r="N1719" s="2"/>
      <c r="O1719" s="4">
        <f>SUM(O1705:O1718)</f>
        <v>0</v>
      </c>
      <c r="P1719" s="2"/>
      <c r="Q1719" s="4">
        <f>SUM(Q1705:Q1718)</f>
        <v>10560</v>
      </c>
      <c r="R1719" s="39"/>
      <c r="T1719" s="38"/>
    </row>
    <row r="1720" spans="1:20" ht="11.85" customHeight="1" x14ac:dyDescent="0.2">
      <c r="D1720" s="2"/>
      <c r="F1720" s="2"/>
      <c r="H1720" s="2"/>
      <c r="J1720" s="2"/>
      <c r="L1720" s="2"/>
      <c r="N1720" s="2"/>
      <c r="P1720" s="2"/>
    </row>
    <row r="1721" spans="1:20" ht="11.85" customHeight="1" x14ac:dyDescent="0.2">
      <c r="A1721" s="3" t="s">
        <v>864</v>
      </c>
      <c r="C1721" s="2">
        <v>0</v>
      </c>
      <c r="D1721" s="2"/>
      <c r="E1721" s="2">
        <v>0</v>
      </c>
      <c r="F1721" s="2"/>
      <c r="G1721" s="2">
        <v>0</v>
      </c>
      <c r="H1721" s="2"/>
      <c r="I1721" s="2">
        <v>0</v>
      </c>
      <c r="J1721" s="2"/>
      <c r="K1721" s="4">
        <v>0</v>
      </c>
      <c r="L1721" s="2"/>
      <c r="M1721" s="4">
        <v>0</v>
      </c>
      <c r="N1721" s="2"/>
      <c r="O1721" s="4">
        <v>0</v>
      </c>
      <c r="P1721" s="2"/>
      <c r="Q1721" s="4">
        <f>M1721+O1721</f>
        <v>0</v>
      </c>
      <c r="T1721" s="36"/>
    </row>
    <row r="1722" spans="1:20" ht="11.85" customHeight="1" x14ac:dyDescent="0.2">
      <c r="A1722" s="3" t="s">
        <v>865</v>
      </c>
      <c r="C1722" s="12">
        <v>0</v>
      </c>
      <c r="D1722" s="2"/>
      <c r="E1722" s="12">
        <v>0</v>
      </c>
      <c r="F1722" s="2"/>
      <c r="G1722" s="12">
        <v>0</v>
      </c>
      <c r="H1722" s="2"/>
      <c r="I1722" s="12">
        <v>0</v>
      </c>
      <c r="J1722" s="2"/>
      <c r="K1722" s="13">
        <v>0</v>
      </c>
      <c r="L1722" s="2"/>
      <c r="M1722" s="13">
        <v>0</v>
      </c>
      <c r="N1722" s="2"/>
      <c r="O1722" s="13">
        <v>0</v>
      </c>
      <c r="P1722" s="2"/>
      <c r="Q1722" s="13">
        <f>M1722+O1722</f>
        <v>0</v>
      </c>
      <c r="T1722" s="36"/>
    </row>
    <row r="1723" spans="1:20" ht="11.85" customHeight="1" x14ac:dyDescent="0.2">
      <c r="A1723" s="3" t="s">
        <v>323</v>
      </c>
      <c r="C1723" s="2">
        <f>SUM(C1721:C1722)</f>
        <v>0</v>
      </c>
      <c r="D1723" s="2"/>
      <c r="E1723" s="2">
        <f>SUM(E1721:E1722)</f>
        <v>0</v>
      </c>
      <c r="F1723" s="2"/>
      <c r="G1723" s="2">
        <f>SUM(G1721:G1722)</f>
        <v>0</v>
      </c>
      <c r="H1723" s="2"/>
      <c r="I1723" s="2">
        <f>SUM(I1721:I1722)</f>
        <v>0</v>
      </c>
      <c r="J1723" s="2"/>
      <c r="K1723" s="4">
        <f>SUM(K1721:K1722)</f>
        <v>0</v>
      </c>
      <c r="L1723" s="2"/>
      <c r="M1723" s="4">
        <f>SUM(M1721:M1722)</f>
        <v>0</v>
      </c>
      <c r="N1723" s="2"/>
      <c r="O1723" s="4">
        <f>SUM(O1721:O1722)</f>
        <v>0</v>
      </c>
      <c r="P1723" s="2"/>
      <c r="Q1723" s="4">
        <f>SUM(Q1721:Q1722)</f>
        <v>0</v>
      </c>
    </row>
    <row r="1724" spans="1:20" ht="11.85" customHeight="1" x14ac:dyDescent="0.2">
      <c r="D1724" s="2"/>
      <c r="F1724" s="2"/>
      <c r="H1724" s="2"/>
      <c r="J1724" s="2"/>
      <c r="L1724" s="2"/>
      <c r="N1724" s="2"/>
      <c r="P1724" s="2"/>
    </row>
    <row r="1725" spans="1:20" ht="11.85" customHeight="1" x14ac:dyDescent="0.2">
      <c r="A1725" s="3" t="s">
        <v>866</v>
      </c>
      <c r="C1725" s="2">
        <f>C1693+C1702+C1719+C1723</f>
        <v>61848.639999999999</v>
      </c>
      <c r="D1725" s="2"/>
      <c r="E1725" s="2">
        <f>E1693+E1702+E1719+E1723</f>
        <v>64925.570000000007</v>
      </c>
      <c r="F1725" s="2"/>
      <c r="G1725" s="2">
        <f>G1693+G1702+G1719+G1723</f>
        <v>67295.55</v>
      </c>
      <c r="H1725" s="2"/>
      <c r="I1725" s="2">
        <f>I1693+I1702+I1719+I1723</f>
        <v>73850</v>
      </c>
      <c r="J1725" s="2"/>
      <c r="K1725" s="4">
        <f>K1693+K1702+K1719+K1723</f>
        <v>73850</v>
      </c>
      <c r="L1725" s="2"/>
      <c r="M1725" s="4">
        <f>M1693+M1702+M1719+M1723</f>
        <v>75140</v>
      </c>
      <c r="N1725" s="2"/>
      <c r="O1725" s="4">
        <f>O1693+O1702+O1719+O1723</f>
        <v>0</v>
      </c>
      <c r="P1725" s="2"/>
      <c r="Q1725" s="4">
        <f>Q1693+Q1702+Q1719+Q1723</f>
        <v>75140</v>
      </c>
      <c r="T1725" s="36"/>
    </row>
    <row r="1726" spans="1:20" ht="11.85" customHeight="1" x14ac:dyDescent="0.2">
      <c r="D1726" s="2"/>
      <c r="F1726" s="2"/>
      <c r="H1726" s="2"/>
      <c r="J1726" s="2"/>
      <c r="L1726" s="2"/>
      <c r="N1726" s="2"/>
      <c r="P1726" s="2"/>
    </row>
    <row r="1727" spans="1:20" ht="11.85" customHeight="1" x14ac:dyDescent="0.2">
      <c r="D1727" s="2"/>
      <c r="F1727" s="2"/>
      <c r="H1727" s="2"/>
      <c r="J1727" s="2"/>
      <c r="L1727" s="2"/>
      <c r="N1727" s="2"/>
      <c r="P1727" s="2"/>
    </row>
    <row r="1728" spans="1:20" ht="11.85" customHeight="1" x14ac:dyDescent="0.2">
      <c r="D1728" s="2"/>
      <c r="F1728" s="2"/>
      <c r="H1728" s="2"/>
      <c r="J1728" s="2"/>
      <c r="L1728" s="2"/>
      <c r="N1728" s="2"/>
      <c r="P1728" s="2"/>
    </row>
    <row r="1729" spans="1:16" ht="11.85" customHeight="1" x14ac:dyDescent="0.2">
      <c r="D1729" s="2"/>
      <c r="F1729" s="2"/>
      <c r="H1729" s="2"/>
      <c r="J1729" s="2"/>
      <c r="L1729" s="2"/>
      <c r="N1729" s="2"/>
      <c r="P1729" s="2"/>
    </row>
    <row r="1730" spans="1:16" ht="11.85" customHeight="1" x14ac:dyDescent="0.2">
      <c r="D1730" s="2"/>
      <c r="F1730" s="2"/>
      <c r="H1730" s="2"/>
      <c r="J1730" s="2"/>
      <c r="L1730" s="2"/>
      <c r="N1730" s="2"/>
      <c r="P1730" s="2"/>
    </row>
    <row r="1731" spans="1:16" ht="11.85" customHeight="1" x14ac:dyDescent="0.2">
      <c r="D1731" s="2"/>
      <c r="F1731" s="2"/>
      <c r="H1731" s="2"/>
      <c r="J1731" s="2"/>
      <c r="L1731" s="2"/>
      <c r="N1731" s="2"/>
      <c r="P1731" s="2"/>
    </row>
    <row r="1732" spans="1:16" ht="11.85" customHeight="1" x14ac:dyDescent="0.2">
      <c r="D1732" s="2"/>
      <c r="F1732" s="2"/>
      <c r="H1732" s="2"/>
      <c r="J1732" s="2"/>
      <c r="L1732" s="2"/>
      <c r="N1732" s="2"/>
      <c r="P1732" s="2"/>
    </row>
    <row r="1733" spans="1:16" ht="11.85" customHeight="1" x14ac:dyDescent="0.2">
      <c r="D1733" s="2"/>
      <c r="F1733" s="2"/>
      <c r="H1733" s="2"/>
      <c r="J1733" s="2"/>
      <c r="L1733" s="2"/>
      <c r="N1733" s="2"/>
      <c r="P1733" s="2"/>
    </row>
    <row r="1734" spans="1:16" ht="11.85" customHeight="1" x14ac:dyDescent="0.2">
      <c r="D1734" s="2"/>
      <c r="F1734" s="2"/>
      <c r="H1734" s="2"/>
      <c r="J1734" s="2"/>
      <c r="L1734" s="2"/>
      <c r="N1734" s="2"/>
      <c r="P1734" s="2"/>
    </row>
    <row r="1735" spans="1:16" ht="11.85" customHeight="1" x14ac:dyDescent="0.2">
      <c r="D1735" s="2"/>
      <c r="F1735" s="2"/>
      <c r="H1735" s="2"/>
      <c r="J1735" s="2"/>
      <c r="L1735" s="2"/>
      <c r="N1735" s="2"/>
      <c r="P1735" s="2"/>
    </row>
    <row r="1736" spans="1:16" ht="11.85" customHeight="1" x14ac:dyDescent="0.2">
      <c r="D1736" s="2"/>
      <c r="F1736" s="2"/>
      <c r="H1736" s="2"/>
      <c r="J1736" s="2"/>
      <c r="L1736" s="2"/>
      <c r="N1736" s="2"/>
      <c r="P1736" s="2"/>
    </row>
    <row r="1737" spans="1:16" ht="11.85" customHeight="1" x14ac:dyDescent="0.2">
      <c r="D1737" s="2"/>
      <c r="F1737" s="2"/>
      <c r="H1737" s="2"/>
      <c r="J1737" s="2"/>
      <c r="L1737" s="2"/>
      <c r="N1737" s="2"/>
      <c r="P1737" s="2"/>
    </row>
    <row r="1738" spans="1:16" ht="11.85" customHeight="1" x14ac:dyDescent="0.2">
      <c r="D1738" s="2"/>
      <c r="F1738" s="2"/>
      <c r="H1738" s="2"/>
      <c r="J1738" s="2"/>
      <c r="L1738" s="2"/>
      <c r="N1738" s="2"/>
      <c r="P1738" s="2"/>
    </row>
    <row r="1739" spans="1:16" ht="11.85" customHeight="1" x14ac:dyDescent="0.2">
      <c r="D1739" s="2"/>
      <c r="F1739" s="2"/>
      <c r="H1739" s="2"/>
      <c r="J1739" s="2"/>
      <c r="L1739" s="2"/>
      <c r="N1739" s="2"/>
      <c r="P1739" s="2"/>
    </row>
    <row r="1740" spans="1:16" ht="11.85" customHeight="1" x14ac:dyDescent="0.2">
      <c r="A1740" s="1"/>
      <c r="B1740" s="1"/>
      <c r="E1740" s="2" t="str">
        <f>$E$24</f>
        <v>CITY OF BRADY</v>
      </c>
    </row>
    <row r="1741" spans="1:16" ht="11.85" customHeight="1" x14ac:dyDescent="0.2">
      <c r="E1741" s="2" t="str">
        <f>$E$25</f>
        <v>BUDGET REPORT</v>
      </c>
    </row>
    <row r="1742" spans="1:16" ht="11.85" customHeight="1" x14ac:dyDescent="0.2">
      <c r="E1742" s="2" t="str">
        <f>$E$26</f>
        <v>FISCAL YEAR 2021 - 2022</v>
      </c>
    </row>
    <row r="1743" spans="1:16" ht="11.85" customHeight="1" x14ac:dyDescent="0.2">
      <c r="A1743" s="3" t="s">
        <v>3</v>
      </c>
    </row>
    <row r="1744" spans="1:16" ht="11.85" customHeight="1" x14ac:dyDescent="0.2">
      <c r="A1744" s="3" t="s">
        <v>867</v>
      </c>
    </row>
    <row r="1745" spans="1:21" ht="11.85" customHeight="1" x14ac:dyDescent="0.2">
      <c r="I1745" s="61" t="str">
        <f>$I$29</f>
        <v>(----- 2020-2021 ------)</v>
      </c>
      <c r="J1745" s="61"/>
      <c r="K1745" s="61"/>
      <c r="L1745" s="5"/>
      <c r="M1745" s="61" t="str">
        <f>$M$29</f>
        <v>2021-2022</v>
      </c>
      <c r="N1745" s="61"/>
      <c r="O1745" s="61"/>
      <c r="P1745" s="61"/>
      <c r="Q1745" s="61"/>
    </row>
    <row r="1746" spans="1:21" ht="11.85" customHeight="1" x14ac:dyDescent="0.2">
      <c r="C1746" s="6" t="str">
        <f>$C$30</f>
        <v>2017-2018</v>
      </c>
      <c r="D1746" s="5"/>
      <c r="E1746" s="6" t="str">
        <f>$E$30</f>
        <v>2018-2019</v>
      </c>
      <c r="F1746" s="5"/>
      <c r="G1746" s="6" t="str">
        <f>$G$30</f>
        <v>2019-2020</v>
      </c>
      <c r="H1746" s="5"/>
      <c r="I1746" s="6" t="s">
        <v>9</v>
      </c>
      <c r="J1746" s="5"/>
      <c r="K1746" s="7" t="str">
        <f>+$K$30</f>
        <v>PROJECTED</v>
      </c>
      <c r="L1746" s="5"/>
      <c r="M1746" s="7" t="str">
        <f>$M$30</f>
        <v>2021-2022</v>
      </c>
      <c r="N1746" s="5"/>
      <c r="O1746" s="7" t="str">
        <f>$O$30</f>
        <v>2021-2022</v>
      </c>
      <c r="P1746" s="5"/>
      <c r="Q1746" s="7" t="str">
        <f>$Q$30</f>
        <v xml:space="preserve">APPROVED </v>
      </c>
    </row>
    <row r="1747" spans="1:21" ht="11.85" customHeight="1" x14ac:dyDescent="0.2">
      <c r="A1747" s="8" t="s">
        <v>266</v>
      </c>
      <c r="C1747" s="9" t="s">
        <v>12</v>
      </c>
      <c r="D1747" s="5"/>
      <c r="E1747" s="9" t="s">
        <v>12</v>
      </c>
      <c r="F1747" s="5"/>
      <c r="G1747" s="9" t="s">
        <v>12</v>
      </c>
      <c r="H1747" s="5"/>
      <c r="I1747" s="9" t="s">
        <v>13</v>
      </c>
      <c r="J1747" s="5"/>
      <c r="K1747" s="10" t="s">
        <v>13</v>
      </c>
      <c r="L1747" s="5"/>
      <c r="M1747" s="10" t="str">
        <f>$M$31</f>
        <v>BASE</v>
      </c>
      <c r="N1747" s="5"/>
      <c r="O1747" s="10" t="str">
        <f>$O$31</f>
        <v>SUPPLEMENTAL</v>
      </c>
      <c r="P1747" s="5"/>
      <c r="Q1747" s="10" t="str">
        <f>$Q$31</f>
        <v>BUDGET</v>
      </c>
    </row>
    <row r="1748" spans="1:21" ht="11.85" customHeight="1" x14ac:dyDescent="0.2"/>
    <row r="1749" spans="1:21" ht="11.85" customHeight="1" x14ac:dyDescent="0.2">
      <c r="A1749" s="11" t="s">
        <v>267</v>
      </c>
    </row>
    <row r="1750" spans="1:21" ht="11.85" customHeight="1" x14ac:dyDescent="0.2">
      <c r="A1750" s="3" t="s">
        <v>868</v>
      </c>
      <c r="C1750" s="2">
        <v>30950.3</v>
      </c>
      <c r="D1750" s="2"/>
      <c r="E1750" s="2">
        <v>48201.67</v>
      </c>
      <c r="F1750" s="2"/>
      <c r="G1750" s="2">
        <v>54805.48</v>
      </c>
      <c r="H1750" s="2"/>
      <c r="I1750" s="2">
        <v>56109</v>
      </c>
      <c r="J1750" s="2"/>
      <c r="K1750" s="4">
        <v>56109</v>
      </c>
      <c r="L1750" s="2"/>
      <c r="M1750" s="4">
        <v>57781</v>
      </c>
      <c r="N1750" s="2"/>
      <c r="O1750" s="4">
        <v>0</v>
      </c>
      <c r="P1750" s="2"/>
      <c r="Q1750" s="4">
        <f t="shared" ref="Q1750:Q1758" si="61">M1750+O1750</f>
        <v>57781</v>
      </c>
      <c r="T1750" s="36"/>
    </row>
    <row r="1751" spans="1:21" ht="11.85" customHeight="1" x14ac:dyDescent="0.2">
      <c r="A1751" s="3" t="s">
        <v>869</v>
      </c>
      <c r="C1751" s="2">
        <v>1842.2</v>
      </c>
      <c r="D1751" s="2"/>
      <c r="E1751" s="2">
        <v>3131.23</v>
      </c>
      <c r="F1751" s="2"/>
      <c r="G1751" s="2">
        <v>2087.5</v>
      </c>
      <c r="H1751" s="2"/>
      <c r="I1751" s="2">
        <v>2500</v>
      </c>
      <c r="J1751" s="2"/>
      <c r="K1751" s="4">
        <v>2500</v>
      </c>
      <c r="L1751" s="2"/>
      <c r="M1751" s="4">
        <v>2500</v>
      </c>
      <c r="N1751" s="2"/>
      <c r="O1751" s="4">
        <v>0</v>
      </c>
      <c r="P1751" s="2"/>
      <c r="Q1751" s="4">
        <f t="shared" si="61"/>
        <v>2500</v>
      </c>
      <c r="T1751" s="36"/>
    </row>
    <row r="1752" spans="1:21" ht="11.85" customHeight="1" x14ac:dyDescent="0.2">
      <c r="A1752" s="3" t="s">
        <v>870</v>
      </c>
      <c r="C1752" s="2">
        <v>0</v>
      </c>
      <c r="D1752" s="2"/>
      <c r="E1752" s="2">
        <v>0</v>
      </c>
      <c r="F1752" s="2"/>
      <c r="G1752" s="2">
        <v>0</v>
      </c>
      <c r="H1752" s="2"/>
      <c r="I1752" s="2">
        <v>0</v>
      </c>
      <c r="J1752" s="2"/>
      <c r="K1752" s="4">
        <v>0</v>
      </c>
      <c r="L1752" s="2"/>
      <c r="M1752" s="4">
        <v>0</v>
      </c>
      <c r="N1752" s="2"/>
      <c r="O1752" s="4">
        <v>0</v>
      </c>
      <c r="P1752" s="2"/>
      <c r="Q1752" s="4">
        <f t="shared" si="61"/>
        <v>0</v>
      </c>
      <c r="T1752" s="36"/>
    </row>
    <row r="1753" spans="1:21" ht="11.85" customHeight="1" x14ac:dyDescent="0.2">
      <c r="A1753" s="3" t="s">
        <v>871</v>
      </c>
      <c r="C1753" s="2">
        <v>0</v>
      </c>
      <c r="D1753" s="2"/>
      <c r="E1753" s="2">
        <v>0</v>
      </c>
      <c r="F1753" s="2"/>
      <c r="G1753" s="2">
        <v>3490</v>
      </c>
      <c r="H1753" s="2"/>
      <c r="I1753" s="2">
        <v>3640</v>
      </c>
      <c r="J1753" s="2"/>
      <c r="K1753" s="4">
        <v>3640</v>
      </c>
      <c r="L1753" s="2"/>
      <c r="M1753" s="4">
        <v>3640</v>
      </c>
      <c r="N1753" s="2"/>
      <c r="O1753" s="4">
        <v>0</v>
      </c>
      <c r="P1753" s="2"/>
      <c r="Q1753" s="4">
        <f t="shared" si="61"/>
        <v>3640</v>
      </c>
      <c r="T1753" s="36"/>
    </row>
    <row r="1754" spans="1:21" ht="11.85" customHeight="1" x14ac:dyDescent="0.2">
      <c r="A1754" s="3" t="s">
        <v>872</v>
      </c>
      <c r="C1754" s="2">
        <v>11434.08</v>
      </c>
      <c r="D1754" s="2"/>
      <c r="E1754" s="2">
        <v>18747.740000000002</v>
      </c>
      <c r="F1754" s="2"/>
      <c r="G1754" s="2">
        <v>22988.78</v>
      </c>
      <c r="H1754" s="2"/>
      <c r="I1754" s="2">
        <v>25920</v>
      </c>
      <c r="J1754" s="2"/>
      <c r="K1754" s="4">
        <v>25920</v>
      </c>
      <c r="L1754" s="2"/>
      <c r="M1754" s="4">
        <v>23664</v>
      </c>
      <c r="N1754" s="2"/>
      <c r="O1754" s="4">
        <v>0</v>
      </c>
      <c r="P1754" s="2"/>
      <c r="Q1754" s="4">
        <f t="shared" si="61"/>
        <v>23664</v>
      </c>
      <c r="T1754" s="36"/>
    </row>
    <row r="1755" spans="1:21" ht="11.85" customHeight="1" x14ac:dyDescent="0.2">
      <c r="A1755" s="3" t="s">
        <v>873</v>
      </c>
      <c r="C1755" s="2">
        <v>3120.89</v>
      </c>
      <c r="D1755" s="2"/>
      <c r="E1755" s="2">
        <v>5416.86</v>
      </c>
      <c r="F1755" s="2"/>
      <c r="G1755" s="2">
        <v>6154.32</v>
      </c>
      <c r="H1755" s="2"/>
      <c r="I1755" s="2">
        <v>5830</v>
      </c>
      <c r="J1755" s="2"/>
      <c r="K1755" s="4">
        <v>5830</v>
      </c>
      <c r="L1755" s="2"/>
      <c r="M1755" s="4">
        <v>5801</v>
      </c>
      <c r="N1755" s="2"/>
      <c r="O1755" s="4">
        <v>0</v>
      </c>
      <c r="P1755" s="2"/>
      <c r="Q1755" s="4">
        <f t="shared" si="61"/>
        <v>5801</v>
      </c>
      <c r="T1755" s="36"/>
    </row>
    <row r="1756" spans="1:21" ht="11.85" customHeight="1" x14ac:dyDescent="0.2">
      <c r="A1756" s="3" t="s">
        <v>874</v>
      </c>
      <c r="C1756" s="2">
        <v>769.38</v>
      </c>
      <c r="D1756" s="2"/>
      <c r="E1756" s="2">
        <v>1128.42</v>
      </c>
      <c r="F1756" s="2"/>
      <c r="G1756" s="2">
        <v>1327.73</v>
      </c>
      <c r="H1756" s="2"/>
      <c r="I1756" s="2">
        <v>1000</v>
      </c>
      <c r="J1756" s="2"/>
      <c r="K1756" s="4">
        <v>1000</v>
      </c>
      <c r="L1756" s="2"/>
      <c r="M1756" s="4">
        <v>2188</v>
      </c>
      <c r="N1756" s="2"/>
      <c r="O1756" s="4">
        <v>0</v>
      </c>
      <c r="P1756" s="2"/>
      <c r="Q1756" s="4">
        <f t="shared" si="61"/>
        <v>2188</v>
      </c>
      <c r="T1756" s="36"/>
    </row>
    <row r="1757" spans="1:21" ht="11.85" customHeight="1" x14ac:dyDescent="0.2">
      <c r="A1757" s="3" t="s">
        <v>875</v>
      </c>
      <c r="C1757" s="2">
        <v>217.02</v>
      </c>
      <c r="D1757" s="2"/>
      <c r="E1757" s="2">
        <v>81.96</v>
      </c>
      <c r="F1757" s="2"/>
      <c r="G1757" s="2">
        <v>288</v>
      </c>
      <c r="H1757" s="2"/>
      <c r="I1757" s="2">
        <v>360</v>
      </c>
      <c r="J1757" s="2"/>
      <c r="K1757" s="4">
        <v>360</v>
      </c>
      <c r="L1757" s="2"/>
      <c r="M1757" s="4">
        <v>288</v>
      </c>
      <c r="N1757" s="2"/>
      <c r="O1757" s="4">
        <v>0</v>
      </c>
      <c r="P1757" s="2"/>
      <c r="Q1757" s="4">
        <f t="shared" si="61"/>
        <v>288</v>
      </c>
      <c r="T1757" s="36"/>
    </row>
    <row r="1758" spans="1:21" ht="11.85" customHeight="1" x14ac:dyDescent="0.2">
      <c r="A1758" s="3" t="s">
        <v>876</v>
      </c>
      <c r="C1758" s="12">
        <v>2508.66</v>
      </c>
      <c r="D1758" s="2"/>
      <c r="E1758" s="12">
        <v>3925.41</v>
      </c>
      <c r="F1758" s="2"/>
      <c r="G1758" s="12">
        <v>4619.26</v>
      </c>
      <c r="H1758" s="2"/>
      <c r="I1758" s="12">
        <v>4572</v>
      </c>
      <c r="J1758" s="2"/>
      <c r="K1758" s="13">
        <v>4572</v>
      </c>
      <c r="L1758" s="2"/>
      <c r="M1758" s="13">
        <v>4702</v>
      </c>
      <c r="N1758" s="2"/>
      <c r="O1758" s="13">
        <v>0</v>
      </c>
      <c r="P1758" s="2"/>
      <c r="Q1758" s="13">
        <f t="shared" si="61"/>
        <v>4702</v>
      </c>
      <c r="T1758" s="36"/>
    </row>
    <row r="1759" spans="1:21" ht="11.85" customHeight="1" x14ac:dyDescent="0.2">
      <c r="A1759" s="3" t="s">
        <v>278</v>
      </c>
      <c r="C1759" s="2">
        <f>SUM(C1750:C1758)</f>
        <v>50842.53</v>
      </c>
      <c r="D1759" s="2"/>
      <c r="E1759" s="2">
        <f>SUM(E1750:E1758)</f>
        <v>80633.290000000008</v>
      </c>
      <c r="F1759" s="2"/>
      <c r="G1759" s="2">
        <f>SUM(G1750:G1758)</f>
        <v>95761.07</v>
      </c>
      <c r="H1759" s="2"/>
      <c r="I1759" s="2">
        <f>SUM(I1750:I1758)</f>
        <v>99931</v>
      </c>
      <c r="J1759" s="2"/>
      <c r="K1759" s="4">
        <f>SUM(K1750:K1758)</f>
        <v>99931</v>
      </c>
      <c r="L1759" s="2"/>
      <c r="M1759" s="4">
        <f>SUM(M1750:M1758)</f>
        <v>100564</v>
      </c>
      <c r="N1759" s="2"/>
      <c r="O1759" s="4">
        <f>SUM(O1750:O1758)</f>
        <v>0</v>
      </c>
      <c r="P1759" s="2"/>
      <c r="Q1759" s="4">
        <f>SUM(Q1750:Q1758)</f>
        <v>100564</v>
      </c>
      <c r="R1759" s="34"/>
      <c r="T1759" s="38"/>
      <c r="U1759" s="39"/>
    </row>
    <row r="1760" spans="1:21" ht="11.85" customHeight="1" x14ac:dyDescent="0.2">
      <c r="D1760" s="2"/>
      <c r="F1760" s="2"/>
      <c r="H1760" s="2"/>
      <c r="J1760" s="2"/>
      <c r="L1760" s="2"/>
      <c r="N1760" s="2"/>
      <c r="P1760" s="2"/>
    </row>
    <row r="1761" spans="1:20" ht="11.85" customHeight="1" x14ac:dyDescent="0.2">
      <c r="A1761" s="11" t="s">
        <v>279</v>
      </c>
      <c r="D1761" s="2"/>
      <c r="F1761" s="2"/>
      <c r="H1761" s="2"/>
      <c r="J1761" s="2"/>
      <c r="L1761" s="2"/>
      <c r="N1761" s="2"/>
      <c r="P1761" s="2"/>
    </row>
    <row r="1762" spans="1:20" ht="11.85" customHeight="1" x14ac:dyDescent="0.2">
      <c r="A1762" s="3" t="s">
        <v>877</v>
      </c>
      <c r="C1762" s="2">
        <v>0</v>
      </c>
      <c r="D1762" s="2"/>
      <c r="E1762" s="2">
        <v>0</v>
      </c>
      <c r="F1762" s="2"/>
      <c r="G1762" s="2">
        <v>0</v>
      </c>
      <c r="H1762" s="2"/>
      <c r="I1762" s="2">
        <v>0</v>
      </c>
      <c r="J1762" s="2"/>
      <c r="K1762" s="4">
        <v>0</v>
      </c>
      <c r="L1762" s="2"/>
      <c r="M1762" s="4">
        <v>0</v>
      </c>
      <c r="N1762" s="2"/>
      <c r="O1762" s="4">
        <v>0</v>
      </c>
      <c r="P1762" s="2"/>
      <c r="Q1762" s="4">
        <f t="shared" ref="Q1762:Q1773" si="62">M1762+O1762</f>
        <v>0</v>
      </c>
      <c r="T1762" s="36"/>
    </row>
    <row r="1763" spans="1:20" ht="11.85" customHeight="1" x14ac:dyDescent="0.2">
      <c r="A1763" s="3" t="s">
        <v>878</v>
      </c>
      <c r="C1763" s="2">
        <v>6700.98</v>
      </c>
      <c r="D1763" s="2"/>
      <c r="E1763" s="2">
        <v>4894.92</v>
      </c>
      <c r="F1763" s="2"/>
      <c r="G1763" s="2">
        <v>6561.56</v>
      </c>
      <c r="H1763" s="2"/>
      <c r="I1763" s="2">
        <v>6000</v>
      </c>
      <c r="J1763" s="2"/>
      <c r="K1763" s="4">
        <v>6000</v>
      </c>
      <c r="L1763" s="2"/>
      <c r="M1763" s="4">
        <v>6000</v>
      </c>
      <c r="N1763" s="2"/>
      <c r="O1763" s="4">
        <v>0</v>
      </c>
      <c r="P1763" s="2"/>
      <c r="Q1763" s="4">
        <f t="shared" si="62"/>
        <v>6000</v>
      </c>
      <c r="T1763" s="36"/>
    </row>
    <row r="1764" spans="1:20" ht="11.85" customHeight="1" x14ac:dyDescent="0.2">
      <c r="A1764" s="3" t="s">
        <v>879</v>
      </c>
      <c r="C1764" s="2">
        <v>0</v>
      </c>
      <c r="D1764" s="2"/>
      <c r="E1764" s="2">
        <v>0</v>
      </c>
      <c r="F1764" s="2"/>
      <c r="G1764" s="2">
        <v>0</v>
      </c>
      <c r="H1764" s="2"/>
      <c r="I1764" s="2">
        <v>0</v>
      </c>
      <c r="J1764" s="2"/>
      <c r="K1764" s="4">
        <v>0</v>
      </c>
      <c r="L1764" s="2"/>
      <c r="M1764" s="4">
        <v>0</v>
      </c>
      <c r="N1764" s="2"/>
      <c r="O1764" s="4">
        <v>0</v>
      </c>
      <c r="P1764" s="2"/>
      <c r="Q1764" s="4">
        <f t="shared" si="62"/>
        <v>0</v>
      </c>
      <c r="T1764" s="36"/>
    </row>
    <row r="1765" spans="1:20" ht="11.85" customHeight="1" x14ac:dyDescent="0.2">
      <c r="A1765" s="3" t="s">
        <v>880</v>
      </c>
      <c r="C1765" s="2">
        <v>0</v>
      </c>
      <c r="D1765" s="2"/>
      <c r="E1765" s="2">
        <v>0</v>
      </c>
      <c r="F1765" s="2"/>
      <c r="G1765" s="2">
        <v>0</v>
      </c>
      <c r="H1765" s="2"/>
      <c r="I1765" s="2">
        <v>0</v>
      </c>
      <c r="J1765" s="2"/>
      <c r="K1765" s="4">
        <v>0</v>
      </c>
      <c r="L1765" s="2"/>
      <c r="M1765" s="4">
        <v>0</v>
      </c>
      <c r="N1765" s="2"/>
      <c r="O1765" s="4">
        <v>0</v>
      </c>
      <c r="P1765" s="2"/>
      <c r="Q1765" s="4">
        <f t="shared" si="62"/>
        <v>0</v>
      </c>
      <c r="T1765" s="36"/>
    </row>
    <row r="1766" spans="1:20" ht="11.85" hidden="1" customHeight="1" x14ac:dyDescent="0.2">
      <c r="A1766" s="3" t="s">
        <v>881</v>
      </c>
      <c r="C1766" s="2">
        <v>0</v>
      </c>
      <c r="D1766" s="2"/>
      <c r="E1766" s="2">
        <v>0</v>
      </c>
      <c r="F1766" s="2"/>
      <c r="G1766" s="2">
        <v>0</v>
      </c>
      <c r="H1766" s="2"/>
      <c r="I1766" s="2">
        <v>0</v>
      </c>
      <c r="J1766" s="2"/>
      <c r="K1766" s="4">
        <v>0</v>
      </c>
      <c r="L1766" s="2"/>
      <c r="M1766" s="4">
        <v>0</v>
      </c>
      <c r="N1766" s="2"/>
      <c r="O1766" s="4">
        <v>0</v>
      </c>
      <c r="P1766" s="2"/>
      <c r="Q1766" s="4">
        <f t="shared" si="62"/>
        <v>0</v>
      </c>
      <c r="T1766" s="36"/>
    </row>
    <row r="1767" spans="1:20" ht="11.85" customHeight="1" x14ac:dyDescent="0.2">
      <c r="A1767" s="3" t="s">
        <v>882</v>
      </c>
      <c r="C1767" s="2">
        <v>0</v>
      </c>
      <c r="D1767" s="2"/>
      <c r="E1767" s="2">
        <v>0</v>
      </c>
      <c r="F1767" s="2"/>
      <c r="G1767" s="2">
        <v>0</v>
      </c>
      <c r="H1767" s="2"/>
      <c r="I1767" s="2">
        <v>0</v>
      </c>
      <c r="J1767" s="2"/>
      <c r="K1767" s="4">
        <v>0</v>
      </c>
      <c r="L1767" s="2"/>
      <c r="M1767" s="4">
        <v>0</v>
      </c>
      <c r="N1767" s="2"/>
      <c r="O1767" s="4">
        <v>0</v>
      </c>
      <c r="P1767" s="2"/>
      <c r="Q1767" s="4">
        <f t="shared" si="62"/>
        <v>0</v>
      </c>
      <c r="T1767" s="36"/>
    </row>
    <row r="1768" spans="1:20" ht="11.85" customHeight="1" x14ac:dyDescent="0.2">
      <c r="A1768" s="3" t="s">
        <v>883</v>
      </c>
      <c r="C1768" s="2">
        <v>0</v>
      </c>
      <c r="D1768" s="2"/>
      <c r="E1768" s="2">
        <v>0</v>
      </c>
      <c r="F1768" s="2"/>
      <c r="G1768" s="2">
        <v>0</v>
      </c>
      <c r="H1768" s="2"/>
      <c r="I1768" s="2">
        <v>0</v>
      </c>
      <c r="J1768" s="2"/>
      <c r="K1768" s="4">
        <v>0</v>
      </c>
      <c r="L1768" s="2"/>
      <c r="M1768" s="4">
        <v>0</v>
      </c>
      <c r="N1768" s="2"/>
      <c r="O1768" s="4">
        <v>0</v>
      </c>
      <c r="P1768" s="2"/>
      <c r="Q1768" s="4">
        <f t="shared" si="62"/>
        <v>0</v>
      </c>
      <c r="T1768" s="36"/>
    </row>
    <row r="1769" spans="1:20" ht="11.85" customHeight="1" x14ac:dyDescent="0.2">
      <c r="A1769" s="3" t="s">
        <v>884</v>
      </c>
      <c r="C1769" s="2">
        <v>10000</v>
      </c>
      <c r="D1769" s="2"/>
      <c r="E1769" s="2">
        <v>12000</v>
      </c>
      <c r="F1769" s="2"/>
      <c r="G1769" s="2">
        <v>13000</v>
      </c>
      <c r="H1769" s="2"/>
      <c r="I1769" s="2">
        <v>12000</v>
      </c>
      <c r="J1769" s="2"/>
      <c r="K1769" s="4">
        <v>12000</v>
      </c>
      <c r="L1769" s="2"/>
      <c r="M1769" s="4">
        <v>0</v>
      </c>
      <c r="N1769" s="2"/>
      <c r="O1769" s="4">
        <v>0</v>
      </c>
      <c r="P1769" s="2"/>
      <c r="Q1769" s="4">
        <f t="shared" si="62"/>
        <v>0</v>
      </c>
      <c r="T1769" s="36"/>
    </row>
    <row r="1770" spans="1:20" ht="11.85" customHeight="1" x14ac:dyDescent="0.2">
      <c r="A1770" s="3" t="s">
        <v>885</v>
      </c>
      <c r="C1770" s="2">
        <v>0</v>
      </c>
      <c r="D1770" s="2"/>
      <c r="E1770" s="2">
        <v>0</v>
      </c>
      <c r="F1770" s="2"/>
      <c r="G1770" s="2">
        <v>0</v>
      </c>
      <c r="H1770" s="2"/>
      <c r="I1770" s="2">
        <v>0</v>
      </c>
      <c r="J1770" s="2"/>
      <c r="K1770" s="4">
        <v>0</v>
      </c>
      <c r="L1770" s="2"/>
      <c r="M1770" s="4">
        <v>0</v>
      </c>
      <c r="N1770" s="2"/>
      <c r="O1770" s="4">
        <v>0</v>
      </c>
      <c r="P1770" s="2"/>
      <c r="Q1770" s="4">
        <f t="shared" si="62"/>
        <v>0</v>
      </c>
      <c r="T1770" s="36"/>
    </row>
    <row r="1771" spans="1:20" ht="11.85" customHeight="1" x14ac:dyDescent="0.2">
      <c r="A1771" s="3" t="s">
        <v>886</v>
      </c>
      <c r="C1771" s="2">
        <v>520.94000000000005</v>
      </c>
      <c r="D1771" s="2"/>
      <c r="E1771" s="2">
        <v>600</v>
      </c>
      <c r="F1771" s="2"/>
      <c r="G1771" s="2">
        <v>1021.5</v>
      </c>
      <c r="H1771" s="2"/>
      <c r="I1771" s="2">
        <v>1000</v>
      </c>
      <c r="J1771" s="2"/>
      <c r="K1771" s="4">
        <v>1000</v>
      </c>
      <c r="L1771" s="2"/>
      <c r="M1771" s="4">
        <v>1000</v>
      </c>
      <c r="N1771" s="2"/>
      <c r="O1771" s="4">
        <v>0</v>
      </c>
      <c r="P1771" s="2"/>
      <c r="Q1771" s="4">
        <f t="shared" si="62"/>
        <v>1000</v>
      </c>
      <c r="T1771" s="36"/>
    </row>
    <row r="1772" spans="1:20" ht="11.85" customHeight="1" x14ac:dyDescent="0.2">
      <c r="A1772" s="3" t="s">
        <v>887</v>
      </c>
      <c r="C1772" s="2">
        <v>0</v>
      </c>
      <c r="D1772" s="2"/>
      <c r="E1772" s="2">
        <v>0</v>
      </c>
      <c r="F1772" s="2"/>
      <c r="G1772" s="2">
        <v>0</v>
      </c>
      <c r="H1772" s="2"/>
      <c r="I1772" s="2">
        <v>0</v>
      </c>
      <c r="J1772" s="2"/>
      <c r="K1772" s="4">
        <v>0</v>
      </c>
      <c r="L1772" s="2"/>
      <c r="M1772" s="4">
        <v>0</v>
      </c>
      <c r="N1772" s="2"/>
      <c r="O1772" s="4">
        <v>0</v>
      </c>
      <c r="P1772" s="2"/>
      <c r="Q1772" s="4">
        <f t="shared" si="62"/>
        <v>0</v>
      </c>
      <c r="T1772" s="36"/>
    </row>
    <row r="1773" spans="1:20" ht="11.85" customHeight="1" x14ac:dyDescent="0.2">
      <c r="A1773" s="3" t="s">
        <v>888</v>
      </c>
      <c r="C1773" s="12">
        <v>0</v>
      </c>
      <c r="D1773" s="2"/>
      <c r="E1773" s="12">
        <v>0</v>
      </c>
      <c r="F1773" s="2"/>
      <c r="G1773" s="12">
        <v>0</v>
      </c>
      <c r="H1773" s="2"/>
      <c r="I1773" s="12">
        <v>0</v>
      </c>
      <c r="J1773" s="2"/>
      <c r="K1773" s="13">
        <v>0</v>
      </c>
      <c r="L1773" s="2"/>
      <c r="M1773" s="13">
        <v>0</v>
      </c>
      <c r="N1773" s="2"/>
      <c r="O1773" s="13">
        <v>0</v>
      </c>
      <c r="P1773" s="2"/>
      <c r="Q1773" s="13">
        <f t="shared" si="62"/>
        <v>0</v>
      </c>
      <c r="T1773" s="36"/>
    </row>
    <row r="1774" spans="1:20" ht="11.85" customHeight="1" x14ac:dyDescent="0.2">
      <c r="A1774" s="3" t="s">
        <v>297</v>
      </c>
      <c r="C1774" s="2">
        <f>SUM(C1762:C1773)</f>
        <v>17221.919999999998</v>
      </c>
      <c r="D1774" s="2"/>
      <c r="E1774" s="2">
        <f>SUM(E1762:E1773)</f>
        <v>17494.919999999998</v>
      </c>
      <c r="F1774" s="2"/>
      <c r="G1774" s="2">
        <f>SUM(G1762:G1773)</f>
        <v>20583.060000000001</v>
      </c>
      <c r="H1774" s="2"/>
      <c r="I1774" s="2">
        <f>SUM(I1762:I1773)</f>
        <v>19000</v>
      </c>
      <c r="J1774" s="2"/>
      <c r="K1774" s="4">
        <f>SUM(K1762:K1773)</f>
        <v>19000</v>
      </c>
      <c r="L1774" s="2"/>
      <c r="M1774" s="4">
        <f>SUM(M1762:M1773)</f>
        <v>7000</v>
      </c>
      <c r="N1774" s="2"/>
      <c r="O1774" s="4">
        <f>SUM(O1762:O1773)</f>
        <v>0</v>
      </c>
      <c r="P1774" s="2"/>
      <c r="Q1774" s="4">
        <f>SUM(Q1762:Q1773)</f>
        <v>7000</v>
      </c>
      <c r="T1774" s="38"/>
    </row>
    <row r="1775" spans="1:20" ht="11.85" customHeight="1" x14ac:dyDescent="0.2">
      <c r="D1775" s="2"/>
      <c r="F1775" s="2"/>
      <c r="H1775" s="2"/>
      <c r="J1775" s="2"/>
      <c r="L1775" s="2"/>
      <c r="N1775" s="2"/>
      <c r="P1775" s="2"/>
    </row>
    <row r="1776" spans="1:20" ht="11.85" customHeight="1" x14ac:dyDescent="0.2">
      <c r="A1776" s="11" t="s">
        <v>298</v>
      </c>
      <c r="D1776" s="2"/>
      <c r="F1776" s="2"/>
      <c r="H1776" s="2"/>
      <c r="J1776" s="2"/>
      <c r="L1776" s="2"/>
      <c r="N1776" s="2"/>
      <c r="P1776" s="2"/>
    </row>
    <row r="1777" spans="1:20" ht="11.85" customHeight="1" x14ac:dyDescent="0.2">
      <c r="A1777" s="3" t="s">
        <v>889</v>
      </c>
      <c r="C1777" s="2">
        <v>160.72</v>
      </c>
      <c r="D1777" s="2"/>
      <c r="E1777" s="2">
        <v>60.25</v>
      </c>
      <c r="F1777" s="2"/>
      <c r="G1777" s="2">
        <v>0</v>
      </c>
      <c r="H1777" s="2"/>
      <c r="I1777" s="2">
        <v>200</v>
      </c>
      <c r="J1777" s="2"/>
      <c r="K1777" s="4">
        <v>200</v>
      </c>
      <c r="L1777" s="2"/>
      <c r="M1777" s="4">
        <v>200</v>
      </c>
      <c r="N1777" s="2"/>
      <c r="O1777" s="4">
        <v>0</v>
      </c>
      <c r="P1777" s="2"/>
      <c r="Q1777" s="4">
        <f t="shared" ref="Q1777:Q1791" si="63">M1777+O1777</f>
        <v>200</v>
      </c>
      <c r="T1777" s="36"/>
    </row>
    <row r="1778" spans="1:20" ht="11.85" customHeight="1" x14ac:dyDescent="0.2">
      <c r="A1778" s="3" t="s">
        <v>890</v>
      </c>
      <c r="C1778" s="2">
        <v>295.57</v>
      </c>
      <c r="D1778" s="2"/>
      <c r="E1778" s="2">
        <v>1000.26</v>
      </c>
      <c r="F1778" s="2"/>
      <c r="G1778" s="2">
        <v>150</v>
      </c>
      <c r="H1778" s="2"/>
      <c r="I1778" s="2">
        <v>2000</v>
      </c>
      <c r="J1778" s="2"/>
      <c r="K1778" s="4">
        <f>2000-1900</f>
        <v>100</v>
      </c>
      <c r="L1778" s="2"/>
      <c r="M1778" s="4">
        <v>2000</v>
      </c>
      <c r="N1778" s="2"/>
      <c r="O1778" s="4">
        <v>0</v>
      </c>
      <c r="P1778" s="2"/>
      <c r="Q1778" s="4">
        <f t="shared" si="63"/>
        <v>2000</v>
      </c>
      <c r="T1778" s="36"/>
    </row>
    <row r="1779" spans="1:20" ht="11.85" customHeight="1" x14ac:dyDescent="0.2">
      <c r="A1779" s="3" t="s">
        <v>891</v>
      </c>
      <c r="C1779" s="2">
        <v>1084.55</v>
      </c>
      <c r="D1779" s="2"/>
      <c r="E1779" s="2">
        <v>1968.9</v>
      </c>
      <c r="F1779" s="2"/>
      <c r="G1779" s="2">
        <v>2536.1</v>
      </c>
      <c r="H1779" s="2"/>
      <c r="I1779" s="2">
        <v>1500</v>
      </c>
      <c r="J1779" s="2"/>
      <c r="K1779" s="4">
        <v>1500</v>
      </c>
      <c r="L1779" s="2"/>
      <c r="M1779" s="4">
        <v>1500</v>
      </c>
      <c r="N1779" s="2"/>
      <c r="O1779" s="4">
        <v>0</v>
      </c>
      <c r="P1779" s="2"/>
      <c r="Q1779" s="4">
        <f t="shared" si="63"/>
        <v>1500</v>
      </c>
      <c r="T1779" s="36"/>
    </row>
    <row r="1780" spans="1:20" ht="11.85" customHeight="1" x14ac:dyDescent="0.2">
      <c r="A1780" s="3" t="s">
        <v>892</v>
      </c>
      <c r="C1780" s="2">
        <v>2178.5700000000002</v>
      </c>
      <c r="D1780" s="2"/>
      <c r="E1780" s="2">
        <v>2645.8</v>
      </c>
      <c r="F1780" s="2"/>
      <c r="G1780" s="2">
        <v>3213.71</v>
      </c>
      <c r="H1780" s="2"/>
      <c r="I1780" s="2">
        <v>3000</v>
      </c>
      <c r="J1780" s="2"/>
      <c r="K1780" s="4">
        <v>3000</v>
      </c>
      <c r="L1780" s="2"/>
      <c r="M1780" s="4">
        <v>3000</v>
      </c>
      <c r="N1780" s="2"/>
      <c r="O1780" s="4">
        <v>0</v>
      </c>
      <c r="P1780" s="2"/>
      <c r="Q1780" s="4">
        <f t="shared" si="63"/>
        <v>3000</v>
      </c>
      <c r="T1780" s="36"/>
    </row>
    <row r="1781" spans="1:20" ht="11.85" customHeight="1" x14ac:dyDescent="0.2">
      <c r="A1781" s="3" t="s">
        <v>893</v>
      </c>
      <c r="C1781" s="2">
        <v>160</v>
      </c>
      <c r="D1781" s="2"/>
      <c r="E1781" s="2">
        <v>219.93</v>
      </c>
      <c r="F1781" s="2"/>
      <c r="G1781" s="2">
        <v>1461.62</v>
      </c>
      <c r="H1781" s="2"/>
      <c r="I1781" s="2">
        <v>1000</v>
      </c>
      <c r="J1781" s="2"/>
      <c r="K1781" s="4">
        <f>1000+1900</f>
        <v>2900</v>
      </c>
      <c r="L1781" s="2"/>
      <c r="M1781" s="4">
        <v>1000</v>
      </c>
      <c r="N1781" s="2"/>
      <c r="O1781" s="4">
        <v>0</v>
      </c>
      <c r="P1781" s="2"/>
      <c r="Q1781" s="4">
        <f t="shared" si="63"/>
        <v>1000</v>
      </c>
      <c r="T1781" s="36"/>
    </row>
    <row r="1782" spans="1:20" ht="11.85" customHeight="1" x14ac:dyDescent="0.2">
      <c r="A1782" s="3" t="s">
        <v>894</v>
      </c>
      <c r="C1782" s="2">
        <v>0</v>
      </c>
      <c r="D1782" s="2"/>
      <c r="E1782" s="2">
        <v>0</v>
      </c>
      <c r="F1782" s="2"/>
      <c r="G1782" s="2">
        <v>0</v>
      </c>
      <c r="H1782" s="2"/>
      <c r="I1782" s="2">
        <v>200</v>
      </c>
      <c r="J1782" s="2"/>
      <c r="K1782" s="4">
        <v>200</v>
      </c>
      <c r="L1782" s="2"/>
      <c r="M1782" s="4">
        <v>200</v>
      </c>
      <c r="N1782" s="2"/>
      <c r="O1782" s="4">
        <v>0</v>
      </c>
      <c r="P1782" s="2"/>
      <c r="Q1782" s="4">
        <f t="shared" si="63"/>
        <v>200</v>
      </c>
      <c r="T1782" s="36"/>
    </row>
    <row r="1783" spans="1:20" ht="11.85" customHeight="1" x14ac:dyDescent="0.2">
      <c r="A1783" s="3" t="s">
        <v>895</v>
      </c>
      <c r="C1783" s="2">
        <v>0</v>
      </c>
      <c r="D1783" s="2"/>
      <c r="E1783" s="2">
        <v>378.79</v>
      </c>
      <c r="F1783" s="2"/>
      <c r="G1783" s="2">
        <v>0</v>
      </c>
      <c r="H1783" s="2"/>
      <c r="I1783" s="2">
        <v>0</v>
      </c>
      <c r="J1783" s="2"/>
      <c r="K1783" s="4">
        <v>419</v>
      </c>
      <c r="L1783" s="2"/>
      <c r="M1783" s="4">
        <v>0</v>
      </c>
      <c r="N1783" s="2"/>
      <c r="O1783" s="4">
        <v>0</v>
      </c>
      <c r="P1783" s="2"/>
      <c r="Q1783" s="4">
        <f t="shared" si="63"/>
        <v>0</v>
      </c>
      <c r="T1783" s="36"/>
    </row>
    <row r="1784" spans="1:20" ht="11.85" customHeight="1" x14ac:dyDescent="0.2">
      <c r="A1784" s="3" t="s">
        <v>896</v>
      </c>
      <c r="C1784" s="2">
        <v>319.39</v>
      </c>
      <c r="D1784" s="2"/>
      <c r="E1784" s="2">
        <v>0</v>
      </c>
      <c r="F1784" s="2"/>
      <c r="G1784" s="2">
        <v>336.02</v>
      </c>
      <c r="H1784" s="2"/>
      <c r="I1784" s="2">
        <v>1000</v>
      </c>
      <c r="J1784" s="2"/>
      <c r="K1784" s="4">
        <v>581</v>
      </c>
      <c r="L1784" s="2"/>
      <c r="M1784" s="4">
        <v>1000</v>
      </c>
      <c r="N1784" s="2"/>
      <c r="O1784" s="4">
        <v>0</v>
      </c>
      <c r="P1784" s="2"/>
      <c r="Q1784" s="4">
        <f t="shared" si="63"/>
        <v>1000</v>
      </c>
      <c r="T1784" s="36"/>
    </row>
    <row r="1785" spans="1:20" ht="11.85" customHeight="1" x14ac:dyDescent="0.2">
      <c r="A1785" s="3" t="s">
        <v>897</v>
      </c>
      <c r="C1785" s="2">
        <v>0</v>
      </c>
      <c r="D1785" s="2"/>
      <c r="E1785" s="2">
        <v>0</v>
      </c>
      <c r="F1785" s="2"/>
      <c r="G1785" s="2">
        <v>0</v>
      </c>
      <c r="H1785" s="2"/>
      <c r="I1785" s="2">
        <v>0</v>
      </c>
      <c r="J1785" s="2"/>
      <c r="K1785" s="4">
        <v>0</v>
      </c>
      <c r="L1785" s="2"/>
      <c r="M1785" s="4">
        <v>0</v>
      </c>
      <c r="N1785" s="2"/>
      <c r="O1785" s="4">
        <v>0</v>
      </c>
      <c r="P1785" s="2"/>
      <c r="Q1785" s="4">
        <f t="shared" si="63"/>
        <v>0</v>
      </c>
      <c r="T1785" s="36"/>
    </row>
    <row r="1786" spans="1:20" ht="11.85" customHeight="1" x14ac:dyDescent="0.2">
      <c r="A1786" s="3" t="s">
        <v>898</v>
      </c>
      <c r="C1786" s="2">
        <v>1035.8599999999999</v>
      </c>
      <c r="D1786" s="2"/>
      <c r="E1786" s="2">
        <v>916.6</v>
      </c>
      <c r="F1786" s="2"/>
      <c r="G1786" s="2">
        <v>1557.3</v>
      </c>
      <c r="H1786" s="2"/>
      <c r="I1786" s="2">
        <v>2000</v>
      </c>
      <c r="J1786" s="2"/>
      <c r="K1786" s="4">
        <v>2000</v>
      </c>
      <c r="L1786" s="2"/>
      <c r="M1786" s="4">
        <v>2000</v>
      </c>
      <c r="N1786" s="2"/>
      <c r="O1786" s="4">
        <v>0</v>
      </c>
      <c r="P1786" s="2"/>
      <c r="Q1786" s="4">
        <f t="shared" si="63"/>
        <v>2000</v>
      </c>
      <c r="T1786" s="36"/>
    </row>
    <row r="1787" spans="1:20" ht="11.85" customHeight="1" x14ac:dyDescent="0.2">
      <c r="A1787" s="3" t="s">
        <v>899</v>
      </c>
      <c r="C1787" s="2">
        <v>154.9</v>
      </c>
      <c r="D1787" s="2"/>
      <c r="E1787" s="2">
        <v>346.96</v>
      </c>
      <c r="F1787" s="2"/>
      <c r="G1787" s="2">
        <v>0</v>
      </c>
      <c r="H1787" s="2"/>
      <c r="I1787" s="2">
        <v>200</v>
      </c>
      <c r="J1787" s="2"/>
      <c r="K1787" s="4">
        <v>200</v>
      </c>
      <c r="L1787" s="2"/>
      <c r="M1787" s="4">
        <v>200</v>
      </c>
      <c r="N1787" s="2"/>
      <c r="O1787" s="4">
        <v>0</v>
      </c>
      <c r="P1787" s="2"/>
      <c r="Q1787" s="4">
        <f t="shared" si="63"/>
        <v>200</v>
      </c>
      <c r="T1787" s="36"/>
    </row>
    <row r="1788" spans="1:20" ht="11.85" customHeight="1" x14ac:dyDescent="0.2">
      <c r="A1788" s="3" t="s">
        <v>900</v>
      </c>
      <c r="C1788" s="2">
        <v>0</v>
      </c>
      <c r="D1788" s="2"/>
      <c r="E1788" s="2">
        <v>0</v>
      </c>
      <c r="F1788" s="2"/>
      <c r="G1788" s="2">
        <v>0</v>
      </c>
      <c r="H1788" s="2"/>
      <c r="I1788" s="2">
        <v>0</v>
      </c>
      <c r="J1788" s="2"/>
      <c r="K1788" s="4">
        <v>0</v>
      </c>
      <c r="L1788" s="2"/>
      <c r="M1788" s="4">
        <v>0</v>
      </c>
      <c r="N1788" s="2"/>
      <c r="O1788" s="4">
        <v>0</v>
      </c>
      <c r="P1788" s="2"/>
      <c r="Q1788" s="4">
        <f t="shared" si="63"/>
        <v>0</v>
      </c>
      <c r="T1788" s="36"/>
    </row>
    <row r="1789" spans="1:20" ht="11.85" customHeight="1" x14ac:dyDescent="0.2">
      <c r="A1789" s="3" t="s">
        <v>901</v>
      </c>
      <c r="C1789" s="2">
        <v>0</v>
      </c>
      <c r="D1789" s="2"/>
      <c r="E1789" s="2">
        <v>0</v>
      </c>
      <c r="F1789" s="2"/>
      <c r="G1789" s="2">
        <v>0</v>
      </c>
      <c r="H1789" s="2"/>
      <c r="I1789" s="2">
        <v>0</v>
      </c>
      <c r="J1789" s="2"/>
      <c r="K1789" s="4">
        <v>0</v>
      </c>
      <c r="L1789" s="2"/>
      <c r="M1789" s="4">
        <v>0</v>
      </c>
      <c r="N1789" s="2"/>
      <c r="O1789" s="4">
        <v>0</v>
      </c>
      <c r="P1789" s="2"/>
      <c r="Q1789" s="4">
        <f t="shared" si="63"/>
        <v>0</v>
      </c>
      <c r="T1789" s="36"/>
    </row>
    <row r="1790" spans="1:20" ht="11.85" customHeight="1" x14ac:dyDescent="0.2">
      <c r="A1790" s="3" t="s">
        <v>902</v>
      </c>
      <c r="C1790" s="2">
        <v>264.87</v>
      </c>
      <c r="D1790" s="2"/>
      <c r="E1790" s="2">
        <v>363.88</v>
      </c>
      <c r="F1790" s="2"/>
      <c r="G1790" s="2">
        <v>350.76</v>
      </c>
      <c r="H1790" s="2"/>
      <c r="I1790" s="2">
        <v>500</v>
      </c>
      <c r="J1790" s="2"/>
      <c r="K1790" s="4">
        <v>500</v>
      </c>
      <c r="L1790" s="2"/>
      <c r="M1790" s="4">
        <v>500</v>
      </c>
      <c r="N1790" s="2"/>
      <c r="O1790" s="4">
        <v>0</v>
      </c>
      <c r="P1790" s="2"/>
      <c r="Q1790" s="4">
        <f>M1790+O1790</f>
        <v>500</v>
      </c>
      <c r="T1790" s="36"/>
    </row>
    <row r="1791" spans="1:20" ht="11.85" customHeight="1" x14ac:dyDescent="0.2">
      <c r="A1791" s="3" t="s">
        <v>903</v>
      </c>
      <c r="C1791" s="12">
        <v>0</v>
      </c>
      <c r="D1791" s="2"/>
      <c r="E1791" s="12">
        <v>0</v>
      </c>
      <c r="F1791" s="2"/>
      <c r="G1791" s="12">
        <v>55</v>
      </c>
      <c r="H1791" s="2"/>
      <c r="I1791" s="12">
        <v>0</v>
      </c>
      <c r="J1791" s="2"/>
      <c r="K1791" s="13">
        <v>0</v>
      </c>
      <c r="L1791" s="2"/>
      <c r="M1791" s="13">
        <v>0</v>
      </c>
      <c r="N1791" s="2"/>
      <c r="O1791" s="13">
        <v>0</v>
      </c>
      <c r="P1791" s="2"/>
      <c r="Q1791" s="13">
        <f t="shared" si="63"/>
        <v>0</v>
      </c>
      <c r="T1791" s="36"/>
    </row>
    <row r="1792" spans="1:20" ht="11.85" customHeight="1" x14ac:dyDescent="0.2">
      <c r="A1792" s="3" t="s">
        <v>320</v>
      </c>
      <c r="C1792" s="2">
        <f>SUM(C1777:C1791)</f>
        <v>5654.4299999999994</v>
      </c>
      <c r="D1792" s="2"/>
      <c r="E1792" s="2">
        <f>SUM(E1777:E1791)</f>
        <v>7901.3700000000008</v>
      </c>
      <c r="F1792" s="2"/>
      <c r="G1792" s="2">
        <f>SUM(G1777:G1791)</f>
        <v>9660.5099999999984</v>
      </c>
      <c r="H1792" s="2"/>
      <c r="I1792" s="2">
        <f>SUM(I1777:I1791)</f>
        <v>11600</v>
      </c>
      <c r="J1792" s="2"/>
      <c r="K1792" s="4">
        <f>SUM(K1777:K1791)</f>
        <v>11600</v>
      </c>
      <c r="L1792" s="2"/>
      <c r="M1792" s="4">
        <f>SUM(M1777:M1791)</f>
        <v>11600</v>
      </c>
      <c r="N1792" s="2"/>
      <c r="O1792" s="4">
        <f>SUM(O1777:O1791)</f>
        <v>0</v>
      </c>
      <c r="P1792" s="2"/>
      <c r="Q1792" s="4">
        <f>SUM(Q1777:Q1791)</f>
        <v>11600</v>
      </c>
      <c r="R1792" s="39"/>
      <c r="T1792" s="38"/>
    </row>
    <row r="1793" spans="1:20" ht="11.85" customHeight="1" x14ac:dyDescent="0.2"/>
    <row r="1794" spans="1:20" ht="11.85" customHeight="1" x14ac:dyDescent="0.2">
      <c r="A1794" s="3" t="s">
        <v>904</v>
      </c>
      <c r="C1794" s="2">
        <v>1800</v>
      </c>
      <c r="D1794" s="2"/>
      <c r="E1794" s="2">
        <v>0</v>
      </c>
      <c r="F1794" s="2"/>
      <c r="G1794" s="2">
        <v>0</v>
      </c>
      <c r="H1794" s="2"/>
      <c r="I1794" s="2">
        <v>0</v>
      </c>
      <c r="J1794" s="2"/>
      <c r="K1794" s="4">
        <v>45000</v>
      </c>
      <c r="L1794" s="2"/>
      <c r="M1794" s="4">
        <v>0</v>
      </c>
      <c r="N1794" s="2"/>
      <c r="O1794" s="4">
        <v>0</v>
      </c>
      <c r="P1794" s="2"/>
      <c r="Q1794" s="4">
        <f>M1794+O1794</f>
        <v>0</v>
      </c>
      <c r="T1794" s="36"/>
    </row>
    <row r="1795" spans="1:20" ht="11.85" customHeight="1" x14ac:dyDescent="0.2">
      <c r="A1795" s="3" t="s">
        <v>905</v>
      </c>
      <c r="C1795" s="12">
        <v>5055.18</v>
      </c>
      <c r="D1795" s="2"/>
      <c r="E1795" s="12">
        <v>0</v>
      </c>
      <c r="F1795" s="2"/>
      <c r="G1795" s="12">
        <v>0</v>
      </c>
      <c r="H1795" s="2"/>
      <c r="I1795" s="12">
        <v>0</v>
      </c>
      <c r="J1795" s="2"/>
      <c r="K1795" s="13">
        <v>0</v>
      </c>
      <c r="L1795" s="2"/>
      <c r="M1795" s="13">
        <v>0</v>
      </c>
      <c r="N1795" s="2"/>
      <c r="O1795" s="13">
        <v>0</v>
      </c>
      <c r="P1795" s="2"/>
      <c r="Q1795" s="13">
        <v>0</v>
      </c>
      <c r="T1795" s="36"/>
    </row>
    <row r="1796" spans="1:20" ht="11.85" customHeight="1" x14ac:dyDescent="0.2">
      <c r="A1796" s="3" t="s">
        <v>323</v>
      </c>
      <c r="C1796" s="2">
        <f>SUM(C1794:C1795)</f>
        <v>6855.18</v>
      </c>
      <c r="D1796" s="2"/>
      <c r="E1796" s="2">
        <f>SUM(E1794:E1795)</f>
        <v>0</v>
      </c>
      <c r="F1796" s="2"/>
      <c r="G1796" s="2">
        <f>SUM(G1794:G1795)</f>
        <v>0</v>
      </c>
      <c r="H1796" s="2"/>
      <c r="I1796" s="2">
        <f>SUM(I1794)</f>
        <v>0</v>
      </c>
      <c r="J1796" s="2"/>
      <c r="K1796" s="4">
        <f>SUM(K1794:K1795)</f>
        <v>45000</v>
      </c>
      <c r="L1796" s="2"/>
      <c r="M1796" s="4">
        <f>SUM(M1794:M1795)</f>
        <v>0</v>
      </c>
      <c r="N1796" s="2"/>
      <c r="O1796" s="4">
        <f>SUM(O1794:O1795)</f>
        <v>0</v>
      </c>
      <c r="P1796" s="2"/>
      <c r="Q1796" s="4">
        <f>SUM(Q1794:Q1795)</f>
        <v>0</v>
      </c>
    </row>
    <row r="1797" spans="1:20" ht="11.85" customHeight="1" x14ac:dyDescent="0.2">
      <c r="D1797" s="2"/>
      <c r="F1797" s="2"/>
      <c r="H1797" s="2"/>
      <c r="J1797" s="2"/>
      <c r="L1797" s="2"/>
      <c r="N1797" s="2"/>
      <c r="P1797" s="2"/>
    </row>
    <row r="1798" spans="1:20" ht="11.85" customHeight="1" x14ac:dyDescent="0.2">
      <c r="A1798" s="3" t="s">
        <v>906</v>
      </c>
      <c r="C1798" s="2">
        <f>C1759+C1774+C1792+C1796</f>
        <v>80574.06</v>
      </c>
      <c r="D1798" s="2"/>
      <c r="E1798" s="2">
        <f>E1759+E1774+E1792+E1796</f>
        <v>106029.58</v>
      </c>
      <c r="F1798" s="2"/>
      <c r="G1798" s="2">
        <f>G1759+G1774+G1792+G1796</f>
        <v>126004.64</v>
      </c>
      <c r="H1798" s="2"/>
      <c r="I1798" s="2">
        <f>I1759+I1774+I1792+I1796</f>
        <v>130531</v>
      </c>
      <c r="J1798" s="2"/>
      <c r="K1798" s="4">
        <f>K1759+K1774+K1792+K1796</f>
        <v>175531</v>
      </c>
      <c r="L1798" s="2"/>
      <c r="M1798" s="4">
        <f>M1759+M1774+M1792+M1796</f>
        <v>119164</v>
      </c>
      <c r="N1798" s="2"/>
      <c r="O1798" s="4">
        <f>O1759+O1774+O1792+O1796</f>
        <v>0</v>
      </c>
      <c r="P1798" s="2"/>
      <c r="Q1798" s="4">
        <f>Q1759+Q1774+Q1792+Q1796</f>
        <v>119164</v>
      </c>
      <c r="R1798" s="39"/>
      <c r="T1798" s="36"/>
    </row>
    <row r="1799" spans="1:20" ht="11.85" customHeight="1" x14ac:dyDescent="0.2">
      <c r="D1799" s="2"/>
      <c r="F1799" s="2"/>
      <c r="H1799" s="2"/>
      <c r="J1799" s="2"/>
      <c r="L1799" s="2"/>
      <c r="N1799" s="2"/>
      <c r="P1799" s="2"/>
    </row>
    <row r="1800" spans="1:20" ht="11.85" customHeight="1" x14ac:dyDescent="0.2">
      <c r="D1800" s="2"/>
      <c r="F1800" s="2"/>
      <c r="H1800" s="2"/>
      <c r="J1800" s="2"/>
      <c r="L1800" s="2"/>
      <c r="N1800" s="2"/>
      <c r="P1800" s="2"/>
    </row>
    <row r="1801" spans="1:20" ht="11.85" customHeight="1" x14ac:dyDescent="0.2">
      <c r="D1801" s="2"/>
      <c r="F1801" s="2"/>
      <c r="H1801" s="2"/>
      <c r="J1801" s="2"/>
      <c r="L1801" s="2"/>
      <c r="N1801" s="2"/>
      <c r="P1801" s="2"/>
    </row>
    <row r="1802" spans="1:20" ht="11.85" customHeight="1" x14ac:dyDescent="0.2">
      <c r="D1802" s="2"/>
      <c r="F1802" s="2"/>
      <c r="H1802" s="2"/>
      <c r="J1802" s="2"/>
      <c r="L1802" s="2"/>
      <c r="N1802" s="2"/>
      <c r="P1802" s="2"/>
    </row>
    <row r="1803" spans="1:20" ht="11.85" customHeight="1" x14ac:dyDescent="0.2">
      <c r="D1803" s="2"/>
      <c r="F1803" s="2"/>
      <c r="H1803" s="2"/>
      <c r="J1803" s="2"/>
      <c r="L1803" s="2"/>
      <c r="N1803" s="2"/>
      <c r="P1803" s="2"/>
    </row>
    <row r="1804" spans="1:20" ht="11.85" customHeight="1" x14ac:dyDescent="0.2">
      <c r="D1804" s="2"/>
      <c r="F1804" s="2"/>
      <c r="H1804" s="2"/>
      <c r="J1804" s="2"/>
      <c r="L1804" s="2"/>
      <c r="N1804" s="2"/>
      <c r="P1804" s="2"/>
    </row>
    <row r="1805" spans="1:20" ht="11.85" customHeight="1" x14ac:dyDescent="0.2">
      <c r="D1805" s="2"/>
      <c r="F1805" s="2"/>
      <c r="H1805" s="2"/>
      <c r="J1805" s="2"/>
      <c r="L1805" s="2"/>
      <c r="N1805" s="2"/>
      <c r="P1805" s="2"/>
    </row>
    <row r="1806" spans="1:20" ht="11.85" customHeight="1" x14ac:dyDescent="0.2">
      <c r="D1806" s="2"/>
      <c r="F1806" s="2"/>
      <c r="H1806" s="2"/>
      <c r="J1806" s="2"/>
      <c r="L1806" s="2"/>
      <c r="N1806" s="2"/>
      <c r="P1806" s="2"/>
    </row>
    <row r="1807" spans="1:20" ht="11.85" customHeight="1" x14ac:dyDescent="0.2">
      <c r="A1807" s="1"/>
      <c r="B1807" s="1"/>
      <c r="E1807" s="2" t="str">
        <f>$E$24</f>
        <v>CITY OF BRADY</v>
      </c>
    </row>
    <row r="1808" spans="1:20" ht="11.85" customHeight="1" x14ac:dyDescent="0.2">
      <c r="E1808" s="2" t="str">
        <f>$E$25</f>
        <v>BUDGET REPORT</v>
      </c>
    </row>
    <row r="1809" spans="1:20" ht="11.85" customHeight="1" x14ac:dyDescent="0.2">
      <c r="E1809" s="2" t="str">
        <f>$E$26</f>
        <v>FISCAL YEAR 2021 - 2022</v>
      </c>
    </row>
    <row r="1810" spans="1:20" ht="11.85" customHeight="1" x14ac:dyDescent="0.2">
      <c r="A1810" s="3" t="s">
        <v>3</v>
      </c>
    </row>
    <row r="1811" spans="1:20" ht="11.85" customHeight="1" x14ac:dyDescent="0.2">
      <c r="A1811" s="3" t="s">
        <v>907</v>
      </c>
    </row>
    <row r="1812" spans="1:20" ht="11.85" customHeight="1" x14ac:dyDescent="0.2">
      <c r="I1812" s="61" t="str">
        <f>$I$29</f>
        <v>(----- 2020-2021 ------)</v>
      </c>
      <c r="J1812" s="61"/>
      <c r="K1812" s="61"/>
      <c r="L1812" s="5"/>
      <c r="M1812" s="61" t="str">
        <f>$M$29</f>
        <v>2021-2022</v>
      </c>
      <c r="N1812" s="61"/>
      <c r="O1812" s="61"/>
      <c r="P1812" s="61"/>
      <c r="Q1812" s="61"/>
    </row>
    <row r="1813" spans="1:20" ht="11.85" customHeight="1" x14ac:dyDescent="0.2">
      <c r="C1813" s="6" t="str">
        <f>$C$30</f>
        <v>2017-2018</v>
      </c>
      <c r="D1813" s="5"/>
      <c r="E1813" s="6" t="str">
        <f>$E$30</f>
        <v>2018-2019</v>
      </c>
      <c r="F1813" s="5"/>
      <c r="G1813" s="6" t="str">
        <f>$G$30</f>
        <v>2019-2020</v>
      </c>
      <c r="H1813" s="5"/>
      <c r="I1813" s="6" t="s">
        <v>9</v>
      </c>
      <c r="J1813" s="5"/>
      <c r="K1813" s="7" t="str">
        <f>+$K$30</f>
        <v>PROJECTED</v>
      </c>
      <c r="L1813" s="5"/>
      <c r="M1813" s="7" t="str">
        <f>$M$30</f>
        <v>2021-2022</v>
      </c>
      <c r="N1813" s="5"/>
      <c r="O1813" s="7" t="str">
        <f>$O$30</f>
        <v>2021-2022</v>
      </c>
      <c r="P1813" s="5"/>
      <c r="Q1813" s="7" t="str">
        <f>$Q$30</f>
        <v xml:space="preserve">APPROVED </v>
      </c>
    </row>
    <row r="1814" spans="1:20" ht="11.85" customHeight="1" x14ac:dyDescent="0.2">
      <c r="A1814" s="8" t="s">
        <v>266</v>
      </c>
      <c r="C1814" s="9" t="s">
        <v>12</v>
      </c>
      <c r="D1814" s="5"/>
      <c r="E1814" s="9" t="s">
        <v>12</v>
      </c>
      <c r="F1814" s="5"/>
      <c r="G1814" s="9" t="s">
        <v>12</v>
      </c>
      <c r="H1814" s="5"/>
      <c r="I1814" s="9" t="s">
        <v>13</v>
      </c>
      <c r="J1814" s="5"/>
      <c r="K1814" s="10" t="s">
        <v>13</v>
      </c>
      <c r="L1814" s="5"/>
      <c r="M1814" s="10" t="str">
        <f>$M$31</f>
        <v>BASE</v>
      </c>
      <c r="N1814" s="5"/>
      <c r="O1814" s="10" t="str">
        <f>$O$31</f>
        <v>SUPPLEMENTAL</v>
      </c>
      <c r="P1814" s="5"/>
      <c r="Q1814" s="10" t="str">
        <f>$Q$31</f>
        <v>BUDGET</v>
      </c>
    </row>
    <row r="1815" spans="1:20" ht="11.85" customHeight="1" x14ac:dyDescent="0.2"/>
    <row r="1816" spans="1:20" ht="11.85" customHeight="1" x14ac:dyDescent="0.2">
      <c r="A1816" s="11" t="s">
        <v>267</v>
      </c>
    </row>
    <row r="1817" spans="1:20" ht="11.85" customHeight="1" x14ac:dyDescent="0.2">
      <c r="A1817" s="3" t="s">
        <v>908</v>
      </c>
      <c r="C1817" s="2">
        <v>708696.38</v>
      </c>
      <c r="D1817" s="2"/>
      <c r="E1817" s="2">
        <v>795166.21</v>
      </c>
      <c r="F1817" s="2"/>
      <c r="G1817" s="2">
        <v>883700.19</v>
      </c>
      <c r="H1817" s="2"/>
      <c r="I1817" s="2">
        <v>969291</v>
      </c>
      <c r="J1817" s="2"/>
      <c r="K1817" s="4">
        <v>948291</v>
      </c>
      <c r="L1817" s="2"/>
      <c r="M1817" s="4">
        <v>954254</v>
      </c>
      <c r="N1817" s="2"/>
      <c r="O1817" s="4">
        <v>0</v>
      </c>
      <c r="P1817" s="2"/>
      <c r="Q1817" s="4">
        <f t="shared" ref="Q1817:Q1826" si="64">M1817+O1817</f>
        <v>954254</v>
      </c>
      <c r="T1817" s="36"/>
    </row>
    <row r="1818" spans="1:20" ht="11.85" customHeight="1" x14ac:dyDescent="0.2">
      <c r="A1818" s="3" t="s">
        <v>909</v>
      </c>
      <c r="C1818" s="2">
        <v>64401.79</v>
      </c>
      <c r="D1818" s="2"/>
      <c r="E1818" s="2">
        <v>96915.96</v>
      </c>
      <c r="F1818" s="2"/>
      <c r="G1818" s="2">
        <v>64280.82</v>
      </c>
      <c r="H1818" s="2"/>
      <c r="I1818" s="2">
        <v>72000</v>
      </c>
      <c r="J1818" s="2"/>
      <c r="K1818" s="4">
        <v>93000</v>
      </c>
      <c r="L1818" s="2"/>
      <c r="M1818" s="4">
        <v>72000</v>
      </c>
      <c r="N1818" s="2"/>
      <c r="O1818" s="4">
        <v>0</v>
      </c>
      <c r="P1818" s="2"/>
      <c r="Q1818" s="4">
        <f t="shared" si="64"/>
        <v>72000</v>
      </c>
      <c r="T1818" s="36"/>
    </row>
    <row r="1819" spans="1:20" ht="11.85" customHeight="1" x14ac:dyDescent="0.2">
      <c r="A1819" s="3" t="s">
        <v>910</v>
      </c>
      <c r="C1819" s="2">
        <v>19775</v>
      </c>
      <c r="D1819" s="2"/>
      <c r="E1819" s="2">
        <v>21925</v>
      </c>
      <c r="F1819" s="2"/>
      <c r="G1819" s="2">
        <v>21000</v>
      </c>
      <c r="H1819" s="2"/>
      <c r="I1819" s="2">
        <v>22200</v>
      </c>
      <c r="J1819" s="2"/>
      <c r="K1819" s="4">
        <v>22200</v>
      </c>
      <c r="L1819" s="2"/>
      <c r="M1819" s="4">
        <v>22200</v>
      </c>
      <c r="N1819" s="2"/>
      <c r="O1819" s="4">
        <v>0</v>
      </c>
      <c r="P1819" s="2"/>
      <c r="Q1819" s="4">
        <f t="shared" si="64"/>
        <v>22200</v>
      </c>
      <c r="T1819" s="36"/>
    </row>
    <row r="1820" spans="1:20" ht="11.85" customHeight="1" x14ac:dyDescent="0.2">
      <c r="A1820" s="3" t="s">
        <v>911</v>
      </c>
      <c r="C1820" s="2">
        <v>0</v>
      </c>
      <c r="D1820" s="2"/>
      <c r="E1820" s="2">
        <v>0</v>
      </c>
      <c r="F1820" s="2"/>
      <c r="G1820" s="2">
        <v>0</v>
      </c>
      <c r="H1820" s="2"/>
      <c r="I1820" s="2">
        <v>0</v>
      </c>
      <c r="J1820" s="2"/>
      <c r="K1820" s="4">
        <v>0</v>
      </c>
      <c r="L1820" s="2"/>
      <c r="M1820" s="4">
        <v>0</v>
      </c>
      <c r="N1820" s="2"/>
      <c r="O1820" s="4">
        <v>0</v>
      </c>
      <c r="P1820" s="2"/>
      <c r="Q1820" s="4">
        <f t="shared" si="64"/>
        <v>0</v>
      </c>
      <c r="T1820" s="36"/>
    </row>
    <row r="1821" spans="1:20" ht="11.85" hidden="1" customHeight="1" x14ac:dyDescent="0.2">
      <c r="A1821" s="3" t="s">
        <v>912</v>
      </c>
      <c r="C1821" s="2">
        <v>0</v>
      </c>
      <c r="D1821" s="2"/>
      <c r="E1821" s="2">
        <v>0</v>
      </c>
      <c r="F1821" s="2"/>
      <c r="G1821" s="2">
        <v>0</v>
      </c>
      <c r="H1821" s="2"/>
      <c r="I1821" s="2">
        <v>0</v>
      </c>
      <c r="J1821" s="2"/>
      <c r="K1821" s="4">
        <v>0</v>
      </c>
      <c r="L1821" s="2"/>
      <c r="M1821" s="4">
        <v>0</v>
      </c>
      <c r="N1821" s="2"/>
      <c r="O1821" s="4">
        <v>0</v>
      </c>
      <c r="P1821" s="2"/>
      <c r="Q1821" s="4">
        <f t="shared" si="64"/>
        <v>0</v>
      </c>
      <c r="T1821" s="36"/>
    </row>
    <row r="1822" spans="1:20" ht="11.85" customHeight="1" x14ac:dyDescent="0.2">
      <c r="A1822" s="3" t="s">
        <v>913</v>
      </c>
      <c r="C1822" s="2">
        <v>170556.79999999999</v>
      </c>
      <c r="D1822" s="2"/>
      <c r="E1822" s="2">
        <v>156302.26</v>
      </c>
      <c r="F1822" s="2"/>
      <c r="G1822" s="2">
        <v>170414.31</v>
      </c>
      <c r="H1822" s="2"/>
      <c r="I1822" s="2">
        <v>194400</v>
      </c>
      <c r="J1822" s="2"/>
      <c r="K1822" s="4">
        <v>194400</v>
      </c>
      <c r="L1822" s="2"/>
      <c r="M1822" s="4">
        <v>177480</v>
      </c>
      <c r="N1822" s="2"/>
      <c r="O1822" s="4">
        <v>0</v>
      </c>
      <c r="P1822" s="2"/>
      <c r="Q1822" s="4">
        <f t="shared" si="64"/>
        <v>177480</v>
      </c>
      <c r="T1822" s="36"/>
    </row>
    <row r="1823" spans="1:20" ht="11.85" customHeight="1" x14ac:dyDescent="0.2">
      <c r="A1823" s="3" t="s">
        <v>914</v>
      </c>
      <c r="C1823" s="2">
        <v>85062.16</v>
      </c>
      <c r="D1823" s="2"/>
      <c r="E1823" s="2">
        <v>94536.01</v>
      </c>
      <c r="F1823" s="2"/>
      <c r="G1823" s="2">
        <v>98045.71</v>
      </c>
      <c r="H1823" s="2"/>
      <c r="I1823" s="2">
        <v>99511</v>
      </c>
      <c r="J1823" s="2"/>
      <c r="K1823" s="4">
        <v>99511</v>
      </c>
      <c r="L1823" s="2"/>
      <c r="M1823" s="4">
        <v>94798</v>
      </c>
      <c r="N1823" s="2"/>
      <c r="O1823" s="4">
        <v>0</v>
      </c>
      <c r="P1823" s="2"/>
      <c r="Q1823" s="4">
        <f t="shared" si="64"/>
        <v>94798</v>
      </c>
      <c r="T1823" s="36"/>
    </row>
    <row r="1824" spans="1:20" ht="11.85" customHeight="1" x14ac:dyDescent="0.2">
      <c r="A1824" s="3" t="s">
        <v>915</v>
      </c>
      <c r="C1824" s="2">
        <v>27246.23</v>
      </c>
      <c r="D1824" s="2"/>
      <c r="E1824" s="2">
        <v>21260.07</v>
      </c>
      <c r="F1824" s="2"/>
      <c r="G1824" s="2">
        <v>19509.900000000001</v>
      </c>
      <c r="H1824" s="2"/>
      <c r="I1824" s="2">
        <v>19347</v>
      </c>
      <c r="J1824" s="2"/>
      <c r="K1824" s="4">
        <v>19347</v>
      </c>
      <c r="L1824" s="2"/>
      <c r="M1824" s="4">
        <v>24290</v>
      </c>
      <c r="N1824" s="2"/>
      <c r="O1824" s="4">
        <v>0</v>
      </c>
      <c r="P1824" s="2"/>
      <c r="Q1824" s="4">
        <f t="shared" si="64"/>
        <v>24290</v>
      </c>
      <c r="T1824" s="36"/>
    </row>
    <row r="1825" spans="1:21" ht="11.85" customHeight="1" x14ac:dyDescent="0.2">
      <c r="A1825" s="3" t="s">
        <v>916</v>
      </c>
      <c r="C1825" s="2">
        <v>2827.57</v>
      </c>
      <c r="D1825" s="2"/>
      <c r="E1825" s="2">
        <v>290.93</v>
      </c>
      <c r="F1825" s="2"/>
      <c r="G1825" s="2">
        <v>2582.21</v>
      </c>
      <c r="H1825" s="2"/>
      <c r="I1825" s="2">
        <v>3780</v>
      </c>
      <c r="J1825" s="2"/>
      <c r="K1825" s="4">
        <v>3780</v>
      </c>
      <c r="L1825" s="2"/>
      <c r="M1825" s="4">
        <v>3024</v>
      </c>
      <c r="N1825" s="2"/>
      <c r="O1825" s="4">
        <v>0</v>
      </c>
      <c r="P1825" s="2"/>
      <c r="Q1825" s="4">
        <f t="shared" si="64"/>
        <v>3024</v>
      </c>
      <c r="T1825" s="36"/>
    </row>
    <row r="1826" spans="1:21" ht="11.85" customHeight="1" x14ac:dyDescent="0.2">
      <c r="A1826" s="3" t="s">
        <v>917</v>
      </c>
      <c r="C1826" s="12">
        <v>60552.46</v>
      </c>
      <c r="D1826" s="2"/>
      <c r="E1826" s="12">
        <v>69241.789999999994</v>
      </c>
      <c r="F1826" s="2"/>
      <c r="G1826" s="12">
        <v>72325.570000000007</v>
      </c>
      <c r="H1826" s="2"/>
      <c r="I1826" s="12">
        <v>81221</v>
      </c>
      <c r="J1826" s="2"/>
      <c r="K1826" s="13">
        <v>81221</v>
      </c>
      <c r="L1826" s="2"/>
      <c r="M1826" s="13">
        <v>80048</v>
      </c>
      <c r="N1826" s="2"/>
      <c r="O1826" s="13">
        <v>0</v>
      </c>
      <c r="P1826" s="2"/>
      <c r="Q1826" s="13">
        <f t="shared" si="64"/>
        <v>80048</v>
      </c>
      <c r="T1826" s="36"/>
    </row>
    <row r="1827" spans="1:21" ht="11.85" customHeight="1" x14ac:dyDescent="0.2">
      <c r="A1827" s="3" t="s">
        <v>278</v>
      </c>
      <c r="C1827" s="2">
        <f>SUM(C1817:C1826)</f>
        <v>1139118.3900000001</v>
      </c>
      <c r="D1827" s="2"/>
      <c r="E1827" s="2">
        <f>SUM(E1817:E1826)</f>
        <v>1255638.23</v>
      </c>
      <c r="F1827" s="2"/>
      <c r="G1827" s="2">
        <f>SUM(G1817:G1826)</f>
        <v>1331858.7099999997</v>
      </c>
      <c r="H1827" s="2"/>
      <c r="I1827" s="2">
        <f>SUM(I1817:I1826)</f>
        <v>1461750</v>
      </c>
      <c r="J1827" s="2"/>
      <c r="K1827" s="4">
        <f>SUM(K1817:K1826)</f>
        <v>1461750</v>
      </c>
      <c r="L1827" s="2"/>
      <c r="M1827" s="4">
        <f>SUM(M1817:M1826)</f>
        <v>1428094</v>
      </c>
      <c r="N1827" s="2"/>
      <c r="O1827" s="4">
        <f>SUM(O1817:O1826)</f>
        <v>0</v>
      </c>
      <c r="P1827" s="2"/>
      <c r="Q1827" s="4">
        <f>SUM(Q1817:Q1826)</f>
        <v>1428094</v>
      </c>
      <c r="R1827" s="39"/>
      <c r="U1827" s="39"/>
    </row>
    <row r="1828" spans="1:21" ht="11.85" customHeight="1" x14ac:dyDescent="0.2">
      <c r="D1828" s="2"/>
      <c r="F1828" s="2"/>
      <c r="H1828" s="2"/>
      <c r="J1828" s="2"/>
      <c r="L1828" s="2"/>
      <c r="N1828" s="2"/>
      <c r="P1828" s="2"/>
    </row>
    <row r="1829" spans="1:21" ht="11.85" customHeight="1" x14ac:dyDescent="0.2">
      <c r="A1829" s="11" t="s">
        <v>279</v>
      </c>
      <c r="D1829" s="2"/>
      <c r="F1829" s="2"/>
      <c r="H1829" s="2"/>
      <c r="J1829" s="2"/>
      <c r="L1829" s="2"/>
      <c r="N1829" s="2"/>
      <c r="P1829" s="2"/>
    </row>
    <row r="1830" spans="1:21" ht="11.85" customHeight="1" x14ac:dyDescent="0.2">
      <c r="A1830" s="3" t="s">
        <v>918</v>
      </c>
      <c r="C1830" s="2">
        <v>250</v>
      </c>
      <c r="D1830" s="2"/>
      <c r="E1830" s="2">
        <v>0</v>
      </c>
      <c r="F1830" s="2"/>
      <c r="G1830" s="2">
        <v>0</v>
      </c>
      <c r="H1830" s="2"/>
      <c r="I1830" s="2">
        <v>500</v>
      </c>
      <c r="J1830" s="2"/>
      <c r="K1830" s="4">
        <v>500</v>
      </c>
      <c r="L1830" s="2"/>
      <c r="M1830" s="4">
        <v>500</v>
      </c>
      <c r="N1830" s="2"/>
      <c r="O1830" s="4">
        <v>0</v>
      </c>
      <c r="P1830" s="2"/>
      <c r="Q1830" s="4">
        <f t="shared" ref="Q1830:Q1842" si="65">M1830+O1830</f>
        <v>500</v>
      </c>
      <c r="T1830" s="36"/>
    </row>
    <row r="1831" spans="1:21" ht="11.85" customHeight="1" x14ac:dyDescent="0.2">
      <c r="A1831" s="3" t="s">
        <v>919</v>
      </c>
      <c r="C1831" s="2">
        <v>9547.93</v>
      </c>
      <c r="D1831" s="2"/>
      <c r="E1831" s="2">
        <v>9491.7099999999991</v>
      </c>
      <c r="F1831" s="2"/>
      <c r="G1831" s="2">
        <v>11045.61</v>
      </c>
      <c r="H1831" s="2"/>
      <c r="I1831" s="2">
        <v>10000</v>
      </c>
      <c r="J1831" s="2"/>
      <c r="K1831" s="4">
        <v>10000</v>
      </c>
      <c r="L1831" s="2"/>
      <c r="M1831" s="4">
        <v>10000</v>
      </c>
      <c r="N1831" s="2"/>
      <c r="O1831" s="4">
        <v>0</v>
      </c>
      <c r="P1831" s="2"/>
      <c r="Q1831" s="4">
        <f t="shared" si="65"/>
        <v>10000</v>
      </c>
      <c r="T1831" s="36"/>
    </row>
    <row r="1832" spans="1:21" ht="11.85" customHeight="1" x14ac:dyDescent="0.2">
      <c r="A1832" s="3" t="s">
        <v>920</v>
      </c>
      <c r="C1832" s="2">
        <v>12531.75</v>
      </c>
      <c r="D1832" s="2"/>
      <c r="E1832" s="2">
        <v>12000</v>
      </c>
      <c r="F1832" s="2"/>
      <c r="G1832" s="2">
        <v>12000</v>
      </c>
      <c r="H1832" s="2"/>
      <c r="I1832" s="2">
        <v>13000</v>
      </c>
      <c r="J1832" s="2"/>
      <c r="K1832" s="4">
        <v>13000</v>
      </c>
      <c r="L1832" s="2"/>
      <c r="M1832" s="4">
        <v>13000</v>
      </c>
      <c r="N1832" s="2"/>
      <c r="O1832" s="4">
        <v>0</v>
      </c>
      <c r="P1832" s="2"/>
      <c r="Q1832" s="4">
        <f t="shared" si="65"/>
        <v>13000</v>
      </c>
      <c r="T1832" s="36"/>
    </row>
    <row r="1833" spans="1:21" ht="11.85" customHeight="1" x14ac:dyDescent="0.2">
      <c r="A1833" s="3" t="s">
        <v>921</v>
      </c>
      <c r="C1833" s="2">
        <v>1718.13</v>
      </c>
      <c r="D1833" s="2"/>
      <c r="E1833" s="2">
        <v>1395.28</v>
      </c>
      <c r="F1833" s="2"/>
      <c r="G1833" s="2">
        <v>1555</v>
      </c>
      <c r="H1833" s="2"/>
      <c r="I1833" s="2">
        <v>2500</v>
      </c>
      <c r="J1833" s="2"/>
      <c r="K1833" s="4">
        <v>2500</v>
      </c>
      <c r="L1833" s="2"/>
      <c r="M1833" s="4">
        <v>2500</v>
      </c>
      <c r="N1833" s="2"/>
      <c r="O1833" s="4">
        <v>0</v>
      </c>
      <c r="P1833" s="2"/>
      <c r="Q1833" s="4">
        <f t="shared" si="65"/>
        <v>2500</v>
      </c>
      <c r="T1833" s="36"/>
    </row>
    <row r="1834" spans="1:21" ht="11.85" customHeight="1" x14ac:dyDescent="0.2">
      <c r="A1834" s="3" t="s">
        <v>922</v>
      </c>
      <c r="C1834" s="2">
        <v>18157.63</v>
      </c>
      <c r="D1834" s="2"/>
      <c r="E1834" s="2">
        <v>19577.14</v>
      </c>
      <c r="F1834" s="2"/>
      <c r="G1834" s="2">
        <v>20899.84</v>
      </c>
      <c r="H1834" s="2"/>
      <c r="I1834" s="2">
        <v>22860</v>
      </c>
      <c r="J1834" s="2"/>
      <c r="K1834" s="4">
        <v>22860</v>
      </c>
      <c r="L1834" s="2"/>
      <c r="M1834" s="4">
        <v>25000</v>
      </c>
      <c r="N1834" s="2"/>
      <c r="O1834" s="4">
        <v>0</v>
      </c>
      <c r="P1834" s="2"/>
      <c r="Q1834" s="4">
        <f t="shared" si="65"/>
        <v>25000</v>
      </c>
      <c r="R1834" s="47"/>
      <c r="T1834" s="36"/>
    </row>
    <row r="1835" spans="1:21" ht="11.85" customHeight="1" x14ac:dyDescent="0.2">
      <c r="A1835" s="3" t="s">
        <v>923</v>
      </c>
      <c r="C1835" s="2">
        <v>64657.16</v>
      </c>
      <c r="D1835" s="2"/>
      <c r="E1835" s="2">
        <v>22267.27</v>
      </c>
      <c r="F1835" s="2"/>
      <c r="G1835" s="2">
        <v>21742.85</v>
      </c>
      <c r="H1835" s="2"/>
      <c r="I1835" s="2">
        <v>23000</v>
      </c>
      <c r="J1835" s="2"/>
      <c r="K1835" s="4">
        <v>23000</v>
      </c>
      <c r="L1835" s="2"/>
      <c r="M1835" s="4">
        <v>23000</v>
      </c>
      <c r="N1835" s="2"/>
      <c r="O1835" s="4">
        <v>0</v>
      </c>
      <c r="P1835" s="2"/>
      <c r="Q1835" s="4">
        <f t="shared" si="65"/>
        <v>23000</v>
      </c>
      <c r="T1835" s="36"/>
    </row>
    <row r="1836" spans="1:21" ht="11.85" hidden="1" customHeight="1" x14ac:dyDescent="0.2">
      <c r="A1836" s="3" t="s">
        <v>924</v>
      </c>
      <c r="C1836" s="2">
        <v>0</v>
      </c>
      <c r="D1836" s="2"/>
      <c r="E1836" s="2">
        <v>0</v>
      </c>
      <c r="F1836" s="2"/>
      <c r="G1836" s="2">
        <v>0</v>
      </c>
      <c r="H1836" s="2"/>
      <c r="I1836" s="2">
        <v>0</v>
      </c>
      <c r="J1836" s="2"/>
      <c r="K1836" s="4">
        <v>0</v>
      </c>
      <c r="L1836" s="2"/>
      <c r="M1836" s="4">
        <v>0</v>
      </c>
      <c r="N1836" s="2"/>
      <c r="O1836" s="4">
        <v>0</v>
      </c>
      <c r="P1836" s="2"/>
      <c r="Q1836" s="4">
        <f t="shared" si="65"/>
        <v>0</v>
      </c>
      <c r="T1836" s="36"/>
    </row>
    <row r="1837" spans="1:21" ht="11.85" hidden="1" customHeight="1" x14ac:dyDescent="0.2">
      <c r="A1837" s="3" t="s">
        <v>925</v>
      </c>
      <c r="C1837" s="2">
        <v>0</v>
      </c>
      <c r="D1837" s="2"/>
      <c r="E1837" s="2">
        <v>0</v>
      </c>
      <c r="F1837" s="2"/>
      <c r="G1837" s="2">
        <v>0</v>
      </c>
      <c r="H1837" s="2"/>
      <c r="I1837" s="2">
        <v>0</v>
      </c>
      <c r="J1837" s="2"/>
      <c r="K1837" s="4">
        <v>0</v>
      </c>
      <c r="L1837" s="2"/>
      <c r="M1837" s="4">
        <v>0</v>
      </c>
      <c r="N1837" s="2"/>
      <c r="O1837" s="4">
        <v>0</v>
      </c>
      <c r="P1837" s="2"/>
      <c r="Q1837" s="4">
        <f t="shared" si="65"/>
        <v>0</v>
      </c>
      <c r="T1837" s="36"/>
    </row>
    <row r="1838" spans="1:21" ht="11.85" customHeight="1" x14ac:dyDescent="0.2">
      <c r="A1838" s="3" t="s">
        <v>926</v>
      </c>
      <c r="C1838" s="2">
        <v>2311.36</v>
      </c>
      <c r="D1838" s="2"/>
      <c r="E1838" s="2">
        <v>1973.35</v>
      </c>
      <c r="F1838" s="2"/>
      <c r="G1838" s="2">
        <v>1758.87</v>
      </c>
      <c r="H1838" s="2"/>
      <c r="I1838" s="2">
        <v>3000</v>
      </c>
      <c r="J1838" s="2"/>
      <c r="K1838" s="4">
        <v>3000</v>
      </c>
      <c r="L1838" s="2"/>
      <c r="M1838" s="4">
        <v>3000</v>
      </c>
      <c r="N1838" s="2"/>
      <c r="O1838" s="4">
        <v>0</v>
      </c>
      <c r="P1838" s="2"/>
      <c r="Q1838" s="4">
        <f t="shared" si="65"/>
        <v>3000</v>
      </c>
      <c r="T1838" s="36"/>
    </row>
    <row r="1839" spans="1:21" ht="11.85" customHeight="1" x14ac:dyDescent="0.2">
      <c r="A1839" s="3" t="s">
        <v>927</v>
      </c>
      <c r="C1839" s="2">
        <v>0</v>
      </c>
      <c r="D1839" s="2"/>
      <c r="E1839" s="2">
        <v>0</v>
      </c>
      <c r="F1839" s="2"/>
      <c r="G1839" s="2">
        <v>2040</v>
      </c>
      <c r="H1839" s="2"/>
      <c r="I1839" s="2">
        <v>0</v>
      </c>
      <c r="J1839" s="2"/>
      <c r="K1839" s="4">
        <v>0</v>
      </c>
      <c r="L1839" s="2"/>
      <c r="M1839" s="4">
        <v>0</v>
      </c>
      <c r="N1839" s="2"/>
      <c r="O1839" s="4">
        <v>0</v>
      </c>
      <c r="P1839" s="2"/>
      <c r="Q1839" s="4">
        <f t="shared" si="65"/>
        <v>0</v>
      </c>
      <c r="T1839" s="36"/>
    </row>
    <row r="1840" spans="1:21" ht="11.85" customHeight="1" x14ac:dyDescent="0.2">
      <c r="A1840" s="3" t="s">
        <v>928</v>
      </c>
      <c r="C1840" s="2">
        <v>980.16</v>
      </c>
      <c r="D1840" s="2"/>
      <c r="E1840" s="2">
        <v>429.67</v>
      </c>
      <c r="F1840" s="2"/>
      <c r="G1840" s="2">
        <v>0</v>
      </c>
      <c r="H1840" s="2"/>
      <c r="I1840" s="2">
        <v>1000</v>
      </c>
      <c r="J1840" s="2"/>
      <c r="K1840" s="4">
        <v>1000</v>
      </c>
      <c r="L1840" s="2"/>
      <c r="M1840" s="4">
        <v>1000</v>
      </c>
      <c r="N1840" s="2"/>
      <c r="O1840" s="4">
        <v>0</v>
      </c>
      <c r="P1840" s="2"/>
      <c r="Q1840" s="4">
        <f t="shared" si="65"/>
        <v>1000</v>
      </c>
      <c r="T1840" s="36"/>
    </row>
    <row r="1841" spans="1:20" ht="11.85" customHeight="1" x14ac:dyDescent="0.2">
      <c r="A1841" s="3" t="s">
        <v>929</v>
      </c>
      <c r="C1841" s="2">
        <v>5058.26</v>
      </c>
      <c r="D1841" s="2"/>
      <c r="E1841" s="2">
        <v>126</v>
      </c>
      <c r="F1841" s="2"/>
      <c r="G1841" s="2">
        <v>525</v>
      </c>
      <c r="H1841" s="2"/>
      <c r="I1841" s="2">
        <v>7000</v>
      </c>
      <c r="J1841" s="2"/>
      <c r="K1841" s="4">
        <v>7000</v>
      </c>
      <c r="L1841" s="2"/>
      <c r="M1841" s="4">
        <v>4000</v>
      </c>
      <c r="N1841" s="2"/>
      <c r="O1841" s="4">
        <v>0</v>
      </c>
      <c r="P1841" s="2"/>
      <c r="Q1841" s="4">
        <f t="shared" si="65"/>
        <v>4000</v>
      </c>
      <c r="T1841" s="36"/>
    </row>
    <row r="1842" spans="1:20" ht="11.85" customHeight="1" x14ac:dyDescent="0.2">
      <c r="A1842" s="3" t="s">
        <v>930</v>
      </c>
      <c r="C1842" s="12">
        <v>1152.3</v>
      </c>
      <c r="D1842" s="2"/>
      <c r="E1842" s="12">
        <v>1270.08</v>
      </c>
      <c r="F1842" s="2"/>
      <c r="G1842" s="12">
        <v>36</v>
      </c>
      <c r="H1842" s="2"/>
      <c r="I1842" s="12">
        <v>300</v>
      </c>
      <c r="J1842" s="2"/>
      <c r="K1842" s="13">
        <v>300</v>
      </c>
      <c r="L1842" s="2"/>
      <c r="M1842" s="13">
        <v>300</v>
      </c>
      <c r="N1842" s="2"/>
      <c r="O1842" s="13">
        <v>0</v>
      </c>
      <c r="P1842" s="2"/>
      <c r="Q1842" s="13">
        <f t="shared" si="65"/>
        <v>300</v>
      </c>
      <c r="T1842" s="36"/>
    </row>
    <row r="1843" spans="1:20" ht="11.85" customHeight="1" x14ac:dyDescent="0.2">
      <c r="A1843" s="3" t="s">
        <v>297</v>
      </c>
      <c r="C1843" s="2">
        <f>SUM(C1830:C1842)</f>
        <v>116364.68000000001</v>
      </c>
      <c r="D1843" s="2"/>
      <c r="E1843" s="2">
        <f>SUM(E1830:E1842)</f>
        <v>68530.5</v>
      </c>
      <c r="F1843" s="2"/>
      <c r="G1843" s="2">
        <f>SUM(G1830:G1842)</f>
        <v>71603.169999999984</v>
      </c>
      <c r="H1843" s="2"/>
      <c r="I1843" s="2">
        <f>SUM(I1830:I1842)</f>
        <v>83160</v>
      </c>
      <c r="J1843" s="2"/>
      <c r="K1843" s="4">
        <f>SUM(K1830:K1842)</f>
        <v>83160</v>
      </c>
      <c r="L1843" s="2"/>
      <c r="M1843" s="4">
        <f>SUM(M1830:M1842)</f>
        <v>82300</v>
      </c>
      <c r="N1843" s="2"/>
      <c r="O1843" s="4">
        <f>SUM(O1830:O1842)</f>
        <v>0</v>
      </c>
      <c r="P1843" s="2"/>
      <c r="Q1843" s="4">
        <f>SUM(Q1830:Q1842)</f>
        <v>82300</v>
      </c>
      <c r="R1843" s="34"/>
    </row>
    <row r="1844" spans="1:20" ht="11.85" customHeight="1" x14ac:dyDescent="0.2">
      <c r="D1844" s="2"/>
      <c r="F1844" s="2"/>
      <c r="H1844" s="2"/>
      <c r="J1844" s="2"/>
      <c r="L1844" s="2"/>
      <c r="N1844" s="2"/>
      <c r="P1844" s="2"/>
    </row>
    <row r="1845" spans="1:20" ht="11.85" customHeight="1" x14ac:dyDescent="0.2">
      <c r="A1845" s="11" t="s">
        <v>298</v>
      </c>
      <c r="D1845" s="2"/>
      <c r="F1845" s="2"/>
      <c r="H1845" s="2"/>
      <c r="J1845" s="2"/>
      <c r="L1845" s="2"/>
      <c r="N1845" s="2"/>
      <c r="P1845" s="2"/>
    </row>
    <row r="1846" spans="1:20" ht="11.85" customHeight="1" x14ac:dyDescent="0.2">
      <c r="A1846" s="3" t="s">
        <v>931</v>
      </c>
      <c r="C1846" s="2">
        <v>851.87</v>
      </c>
      <c r="D1846" s="2"/>
      <c r="E1846" s="2">
        <v>64.3</v>
      </c>
      <c r="F1846" s="2"/>
      <c r="G1846" s="2">
        <v>752.8</v>
      </c>
      <c r="H1846" s="2"/>
      <c r="I1846" s="2">
        <v>2500</v>
      </c>
      <c r="J1846" s="2"/>
      <c r="K1846" s="4">
        <v>2500</v>
      </c>
      <c r="L1846" s="2"/>
      <c r="M1846" s="4">
        <v>2500</v>
      </c>
      <c r="N1846" s="2"/>
      <c r="O1846" s="4">
        <v>0</v>
      </c>
      <c r="P1846" s="2"/>
      <c r="Q1846" s="4">
        <f t="shared" ref="Q1846:Q1864" si="66">M1846+O1846</f>
        <v>2500</v>
      </c>
      <c r="R1846" s="37"/>
      <c r="T1846" s="36"/>
    </row>
    <row r="1847" spans="1:20" ht="11.85" customHeight="1" x14ac:dyDescent="0.2">
      <c r="A1847" s="3" t="s">
        <v>932</v>
      </c>
      <c r="C1847" s="2">
        <v>8502.09</v>
      </c>
      <c r="D1847" s="2"/>
      <c r="E1847" s="2">
        <v>4650.8599999999997</v>
      </c>
      <c r="F1847" s="2"/>
      <c r="G1847" s="2">
        <v>5308.5</v>
      </c>
      <c r="H1847" s="2"/>
      <c r="I1847" s="2">
        <v>5900</v>
      </c>
      <c r="J1847" s="2"/>
      <c r="K1847" s="4">
        <v>5900</v>
      </c>
      <c r="L1847" s="2"/>
      <c r="M1847" s="4">
        <v>5900</v>
      </c>
      <c r="N1847" s="2"/>
      <c r="O1847" s="4">
        <v>0</v>
      </c>
      <c r="P1847" s="2"/>
      <c r="Q1847" s="4">
        <f t="shared" si="66"/>
        <v>5900</v>
      </c>
      <c r="R1847" s="37"/>
      <c r="T1847" s="36"/>
    </row>
    <row r="1848" spans="1:20" ht="11.85" customHeight="1" x14ac:dyDescent="0.2">
      <c r="A1848" s="3" t="s">
        <v>933</v>
      </c>
      <c r="C1848" s="2">
        <v>3415</v>
      </c>
      <c r="D1848" s="2"/>
      <c r="E1848" s="2">
        <v>1186.57</v>
      </c>
      <c r="F1848" s="2"/>
      <c r="G1848" s="2">
        <v>1133.06</v>
      </c>
      <c r="H1848" s="2"/>
      <c r="I1848" s="2">
        <v>6000</v>
      </c>
      <c r="J1848" s="2"/>
      <c r="K1848" s="4">
        <v>6000</v>
      </c>
      <c r="L1848" s="2"/>
      <c r="M1848" s="4">
        <v>6000</v>
      </c>
      <c r="N1848" s="2"/>
      <c r="O1848" s="4">
        <v>0</v>
      </c>
      <c r="P1848" s="2"/>
      <c r="Q1848" s="4">
        <f t="shared" si="66"/>
        <v>6000</v>
      </c>
      <c r="R1848" s="37"/>
      <c r="T1848" s="36"/>
    </row>
    <row r="1849" spans="1:20" ht="11.85" customHeight="1" x14ac:dyDescent="0.2">
      <c r="A1849" s="3" t="s">
        <v>934</v>
      </c>
      <c r="C1849" s="2">
        <v>7121.57</v>
      </c>
      <c r="D1849" s="2"/>
      <c r="E1849" s="2">
        <v>9533.4500000000007</v>
      </c>
      <c r="F1849" s="2"/>
      <c r="G1849" s="2">
        <v>6191</v>
      </c>
      <c r="H1849" s="2"/>
      <c r="I1849" s="2">
        <v>9000</v>
      </c>
      <c r="J1849" s="2"/>
      <c r="K1849" s="4">
        <v>9000</v>
      </c>
      <c r="L1849" s="2"/>
      <c r="M1849" s="4">
        <v>9000</v>
      </c>
      <c r="N1849" s="2"/>
      <c r="O1849" s="4">
        <v>0</v>
      </c>
      <c r="P1849" s="2"/>
      <c r="Q1849" s="4">
        <f t="shared" si="66"/>
        <v>9000</v>
      </c>
      <c r="R1849" s="37"/>
      <c r="T1849" s="36"/>
    </row>
    <row r="1850" spans="1:20" ht="11.85" customHeight="1" x14ac:dyDescent="0.2">
      <c r="A1850" s="3" t="s">
        <v>935</v>
      </c>
      <c r="C1850" s="2">
        <v>6935.27</v>
      </c>
      <c r="D1850" s="2"/>
      <c r="E1850" s="2">
        <v>23112.67</v>
      </c>
      <c r="F1850" s="2"/>
      <c r="G1850" s="2">
        <v>17157.560000000001</v>
      </c>
      <c r="H1850" s="2"/>
      <c r="I1850" s="2">
        <v>11000</v>
      </c>
      <c r="J1850" s="2"/>
      <c r="K1850" s="4">
        <v>11000</v>
      </c>
      <c r="L1850" s="2"/>
      <c r="M1850" s="4">
        <v>11000</v>
      </c>
      <c r="N1850" s="2"/>
      <c r="O1850" s="4">
        <v>0</v>
      </c>
      <c r="P1850" s="2"/>
      <c r="Q1850" s="4">
        <f t="shared" si="66"/>
        <v>11000</v>
      </c>
      <c r="R1850" s="37"/>
      <c r="T1850" s="36"/>
    </row>
    <row r="1851" spans="1:20" ht="11.85" customHeight="1" x14ac:dyDescent="0.2">
      <c r="A1851" s="3" t="s">
        <v>936</v>
      </c>
      <c r="C1851" s="2">
        <v>111.02</v>
      </c>
      <c r="D1851" s="2"/>
      <c r="E1851" s="2">
        <v>0</v>
      </c>
      <c r="F1851" s="2"/>
      <c r="G1851" s="2">
        <v>0</v>
      </c>
      <c r="H1851" s="2"/>
      <c r="I1851" s="2">
        <v>2500</v>
      </c>
      <c r="J1851" s="2"/>
      <c r="K1851" s="4">
        <v>2500</v>
      </c>
      <c r="L1851" s="2"/>
      <c r="M1851" s="4">
        <v>2500</v>
      </c>
      <c r="N1851" s="2"/>
      <c r="O1851" s="4">
        <v>0</v>
      </c>
      <c r="P1851" s="2"/>
      <c r="Q1851" s="4">
        <f t="shared" si="66"/>
        <v>2500</v>
      </c>
      <c r="R1851" s="37"/>
      <c r="T1851" s="36"/>
    </row>
    <row r="1852" spans="1:20" ht="11.85" customHeight="1" x14ac:dyDescent="0.2">
      <c r="A1852" s="3" t="s">
        <v>937</v>
      </c>
      <c r="C1852" s="2">
        <v>2471.83</v>
      </c>
      <c r="D1852" s="2"/>
      <c r="E1852" s="2">
        <v>0</v>
      </c>
      <c r="F1852" s="2"/>
      <c r="G1852" s="2">
        <v>163.31</v>
      </c>
      <c r="H1852" s="2"/>
      <c r="I1852" s="2">
        <v>4000</v>
      </c>
      <c r="J1852" s="2"/>
      <c r="K1852" s="4">
        <v>4000</v>
      </c>
      <c r="L1852" s="2"/>
      <c r="M1852" s="4">
        <v>4000</v>
      </c>
      <c r="N1852" s="2"/>
      <c r="O1852" s="4">
        <v>0</v>
      </c>
      <c r="P1852" s="2"/>
      <c r="Q1852" s="4">
        <f t="shared" si="66"/>
        <v>4000</v>
      </c>
      <c r="R1852" s="37"/>
      <c r="T1852" s="36"/>
    </row>
    <row r="1853" spans="1:20" ht="11.85" customHeight="1" x14ac:dyDescent="0.2">
      <c r="A1853" s="3" t="s">
        <v>938</v>
      </c>
      <c r="C1853" s="2">
        <v>0</v>
      </c>
      <c r="D1853" s="2"/>
      <c r="E1853" s="2">
        <v>625.95000000000005</v>
      </c>
      <c r="F1853" s="2"/>
      <c r="G1853" s="2">
        <v>28.29</v>
      </c>
      <c r="H1853" s="2"/>
      <c r="I1853" s="2">
        <v>1000</v>
      </c>
      <c r="J1853" s="2"/>
      <c r="K1853" s="4">
        <v>1000</v>
      </c>
      <c r="L1853" s="2"/>
      <c r="M1853" s="4">
        <v>1000</v>
      </c>
      <c r="N1853" s="2"/>
      <c r="O1853" s="4">
        <v>0</v>
      </c>
      <c r="P1853" s="2"/>
      <c r="Q1853" s="4">
        <f t="shared" si="66"/>
        <v>1000</v>
      </c>
      <c r="R1853" s="37"/>
      <c r="T1853" s="36"/>
    </row>
    <row r="1854" spans="1:20" ht="11.85" customHeight="1" x14ac:dyDescent="0.2">
      <c r="A1854" s="3" t="s">
        <v>939</v>
      </c>
      <c r="C1854" s="2">
        <v>1142.47</v>
      </c>
      <c r="D1854" s="2"/>
      <c r="E1854" s="2">
        <v>0</v>
      </c>
      <c r="F1854" s="2"/>
      <c r="G1854" s="2">
        <v>1242.29</v>
      </c>
      <c r="H1854" s="2"/>
      <c r="I1854" s="2">
        <v>3500</v>
      </c>
      <c r="J1854" s="2"/>
      <c r="K1854" s="4">
        <v>3500</v>
      </c>
      <c r="L1854" s="2"/>
      <c r="M1854" s="4">
        <v>3500</v>
      </c>
      <c r="N1854" s="2"/>
      <c r="O1854" s="4">
        <v>0</v>
      </c>
      <c r="P1854" s="2"/>
      <c r="Q1854" s="4">
        <f t="shared" si="66"/>
        <v>3500</v>
      </c>
      <c r="R1854" s="37"/>
      <c r="T1854" s="36"/>
    </row>
    <row r="1855" spans="1:20" ht="11.85" customHeight="1" x14ac:dyDescent="0.2">
      <c r="A1855" s="3" t="s">
        <v>940</v>
      </c>
      <c r="C1855" s="2">
        <v>0</v>
      </c>
      <c r="D1855" s="2"/>
      <c r="E1855" s="2">
        <v>0</v>
      </c>
      <c r="F1855" s="2"/>
      <c r="G1855" s="2">
        <v>0</v>
      </c>
      <c r="H1855" s="2"/>
      <c r="I1855" s="2">
        <v>0</v>
      </c>
      <c r="J1855" s="2"/>
      <c r="K1855" s="4">
        <v>0</v>
      </c>
      <c r="L1855" s="2"/>
      <c r="M1855" s="4">
        <v>0</v>
      </c>
      <c r="N1855" s="2"/>
      <c r="O1855" s="4">
        <v>0</v>
      </c>
      <c r="P1855" s="2"/>
      <c r="Q1855" s="4">
        <f t="shared" si="66"/>
        <v>0</v>
      </c>
      <c r="R1855" s="37"/>
      <c r="T1855" s="36"/>
    </row>
    <row r="1856" spans="1:20" ht="11.85" customHeight="1" x14ac:dyDescent="0.2">
      <c r="A1856" s="3" t="s">
        <v>941</v>
      </c>
      <c r="C1856" s="2">
        <v>2904.6</v>
      </c>
      <c r="D1856" s="2"/>
      <c r="E1856" s="2">
        <v>2429.59</v>
      </c>
      <c r="F1856" s="2"/>
      <c r="G1856" s="2">
        <v>1743.03</v>
      </c>
      <c r="H1856" s="2"/>
      <c r="I1856" s="2">
        <v>3000</v>
      </c>
      <c r="J1856" s="2"/>
      <c r="K1856" s="4">
        <v>3000</v>
      </c>
      <c r="L1856" s="2"/>
      <c r="M1856" s="4">
        <v>3000</v>
      </c>
      <c r="N1856" s="2"/>
      <c r="O1856" s="4">
        <v>0</v>
      </c>
      <c r="P1856" s="2"/>
      <c r="Q1856" s="4">
        <f t="shared" si="66"/>
        <v>3000</v>
      </c>
      <c r="R1856" s="37"/>
      <c r="T1856" s="36"/>
    </row>
    <row r="1857" spans="1:21" ht="11.85" customHeight="1" x14ac:dyDescent="0.2">
      <c r="A1857" s="3" t="s">
        <v>942</v>
      </c>
      <c r="C1857" s="2">
        <v>2449.98</v>
      </c>
      <c r="D1857" s="2"/>
      <c r="E1857" s="2">
        <v>2949.41</v>
      </c>
      <c r="F1857" s="2"/>
      <c r="G1857" s="2">
        <v>1597.99</v>
      </c>
      <c r="H1857" s="2"/>
      <c r="I1857" s="2">
        <v>2500</v>
      </c>
      <c r="J1857" s="2"/>
      <c r="K1857" s="4">
        <v>2500</v>
      </c>
      <c r="L1857" s="2"/>
      <c r="M1857" s="4">
        <v>2500</v>
      </c>
      <c r="N1857" s="2"/>
      <c r="O1857" s="4">
        <v>0</v>
      </c>
      <c r="P1857" s="2"/>
      <c r="Q1857" s="4">
        <f t="shared" si="66"/>
        <v>2500</v>
      </c>
      <c r="R1857" s="37"/>
      <c r="T1857" s="36"/>
    </row>
    <row r="1858" spans="1:21" ht="11.85" customHeight="1" x14ac:dyDescent="0.2">
      <c r="A1858" s="3" t="s">
        <v>943</v>
      </c>
      <c r="C1858" s="2">
        <v>0</v>
      </c>
      <c r="D1858" s="2"/>
      <c r="E1858" s="2">
        <v>0</v>
      </c>
      <c r="F1858" s="2"/>
      <c r="G1858" s="2">
        <v>0</v>
      </c>
      <c r="H1858" s="2"/>
      <c r="I1858" s="2">
        <v>0</v>
      </c>
      <c r="J1858" s="2"/>
      <c r="K1858" s="4">
        <v>0</v>
      </c>
      <c r="L1858" s="2"/>
      <c r="M1858" s="4">
        <v>0</v>
      </c>
      <c r="N1858" s="2"/>
      <c r="O1858" s="4">
        <v>0</v>
      </c>
      <c r="P1858" s="2"/>
      <c r="Q1858" s="4">
        <f t="shared" si="66"/>
        <v>0</v>
      </c>
      <c r="R1858" s="37"/>
      <c r="T1858" s="36"/>
    </row>
    <row r="1859" spans="1:21" ht="11.85" customHeight="1" x14ac:dyDescent="0.2">
      <c r="A1859" s="3" t="s">
        <v>944</v>
      </c>
      <c r="C1859" s="2">
        <v>4742.57</v>
      </c>
      <c r="D1859" s="2"/>
      <c r="E1859" s="2">
        <v>5309.8</v>
      </c>
      <c r="F1859" s="2"/>
      <c r="G1859" s="2">
        <v>5071.51</v>
      </c>
      <c r="H1859" s="2"/>
      <c r="I1859" s="2">
        <v>5500</v>
      </c>
      <c r="J1859" s="2"/>
      <c r="K1859" s="4">
        <v>5500</v>
      </c>
      <c r="L1859" s="2"/>
      <c r="M1859" s="4">
        <v>5500</v>
      </c>
      <c r="N1859" s="2"/>
      <c r="O1859" s="4">
        <v>0</v>
      </c>
      <c r="P1859" s="2"/>
      <c r="Q1859" s="4">
        <f t="shared" si="66"/>
        <v>5500</v>
      </c>
      <c r="R1859" s="37"/>
      <c r="T1859" s="36"/>
    </row>
    <row r="1860" spans="1:21" ht="11.85" customHeight="1" x14ac:dyDescent="0.2">
      <c r="A1860" s="3" t="s">
        <v>945</v>
      </c>
      <c r="C1860" s="2">
        <v>34091.32</v>
      </c>
      <c r="D1860" s="2"/>
      <c r="E1860" s="2">
        <v>33304.379999999997</v>
      </c>
      <c r="F1860" s="2"/>
      <c r="G1860" s="2">
        <v>34929.72</v>
      </c>
      <c r="H1860" s="2"/>
      <c r="I1860" s="2">
        <v>38000</v>
      </c>
      <c r="J1860" s="2"/>
      <c r="K1860" s="4">
        <v>38000</v>
      </c>
      <c r="L1860" s="2"/>
      <c r="M1860" s="4">
        <v>40000</v>
      </c>
      <c r="N1860" s="2"/>
      <c r="O1860" s="4">
        <v>0</v>
      </c>
      <c r="P1860" s="2"/>
      <c r="Q1860" s="4">
        <f t="shared" si="66"/>
        <v>40000</v>
      </c>
      <c r="R1860" s="37"/>
      <c r="T1860" s="36"/>
    </row>
    <row r="1861" spans="1:21" ht="11.85" hidden="1" customHeight="1" x14ac:dyDescent="0.2">
      <c r="A1861" s="3" t="s">
        <v>946</v>
      </c>
      <c r="C1861" s="2">
        <v>0</v>
      </c>
      <c r="D1861" s="2"/>
      <c r="E1861" s="2">
        <v>0</v>
      </c>
      <c r="F1861" s="2"/>
      <c r="G1861" s="2">
        <v>0</v>
      </c>
      <c r="H1861" s="2"/>
      <c r="I1861" s="2">
        <v>0</v>
      </c>
      <c r="J1861" s="2"/>
      <c r="K1861" s="4">
        <v>0</v>
      </c>
      <c r="L1861" s="2"/>
      <c r="M1861" s="4">
        <v>0</v>
      </c>
      <c r="N1861" s="2"/>
      <c r="O1861" s="4">
        <v>0</v>
      </c>
      <c r="P1861" s="2"/>
      <c r="Q1861" s="4">
        <f t="shared" si="66"/>
        <v>0</v>
      </c>
      <c r="R1861" s="37"/>
      <c r="T1861" s="36"/>
    </row>
    <row r="1862" spans="1:21" ht="11.85" customHeight="1" x14ac:dyDescent="0.2">
      <c r="A1862" s="3" t="s">
        <v>947</v>
      </c>
      <c r="C1862" s="2">
        <v>0</v>
      </c>
      <c r="D1862" s="2"/>
      <c r="E1862" s="2">
        <v>0</v>
      </c>
      <c r="F1862" s="2"/>
      <c r="G1862" s="2">
        <v>39896.699999999997</v>
      </c>
      <c r="H1862" s="2"/>
      <c r="I1862" s="2">
        <v>0</v>
      </c>
      <c r="J1862" s="2"/>
      <c r="K1862" s="4">
        <v>0</v>
      </c>
      <c r="L1862" s="2"/>
      <c r="M1862" s="4">
        <v>0</v>
      </c>
      <c r="N1862" s="2"/>
      <c r="O1862" s="4">
        <v>0</v>
      </c>
      <c r="P1862" s="2"/>
      <c r="Q1862" s="4">
        <f t="shared" si="66"/>
        <v>0</v>
      </c>
      <c r="R1862" s="37"/>
      <c r="T1862" s="36"/>
    </row>
    <row r="1863" spans="1:21" ht="11.85" customHeight="1" x14ac:dyDescent="0.2">
      <c r="A1863" s="3" t="s">
        <v>948</v>
      </c>
      <c r="C1863" s="2">
        <v>4486.2</v>
      </c>
      <c r="D1863" s="2"/>
      <c r="E1863" s="2">
        <v>6135.93</v>
      </c>
      <c r="F1863" s="2"/>
      <c r="G1863" s="2">
        <v>9512.76</v>
      </c>
      <c r="H1863" s="2"/>
      <c r="I1863" s="2">
        <v>6620</v>
      </c>
      <c r="J1863" s="2"/>
      <c r="K1863" s="4">
        <v>6620</v>
      </c>
      <c r="L1863" s="2"/>
      <c r="M1863" s="4">
        <v>8400</v>
      </c>
      <c r="N1863" s="2"/>
      <c r="O1863" s="4">
        <v>0</v>
      </c>
      <c r="P1863" s="2"/>
      <c r="Q1863" s="4">
        <f t="shared" si="66"/>
        <v>8400</v>
      </c>
      <c r="R1863" s="37"/>
      <c r="T1863" s="36"/>
    </row>
    <row r="1864" spans="1:21" ht="11.85" customHeight="1" x14ac:dyDescent="0.2">
      <c r="A1864" s="3" t="s">
        <v>949</v>
      </c>
      <c r="C1864" s="12">
        <v>47138.76</v>
      </c>
      <c r="D1864" s="2"/>
      <c r="E1864" s="12">
        <v>54317.760000000002</v>
      </c>
      <c r="F1864" s="2"/>
      <c r="G1864" s="12">
        <v>106334.22</v>
      </c>
      <c r="H1864" s="2"/>
      <c r="I1864" s="12">
        <v>80980</v>
      </c>
      <c r="J1864" s="2"/>
      <c r="K1864" s="13">
        <v>80980</v>
      </c>
      <c r="L1864" s="2"/>
      <c r="M1864" s="13">
        <v>96000</v>
      </c>
      <c r="N1864" s="2"/>
      <c r="O1864" s="13">
        <v>0</v>
      </c>
      <c r="P1864" s="2"/>
      <c r="Q1864" s="13">
        <f t="shared" si="66"/>
        <v>96000</v>
      </c>
      <c r="R1864" s="37"/>
      <c r="T1864" s="36"/>
    </row>
    <row r="1865" spans="1:21" ht="11.85" customHeight="1" x14ac:dyDescent="0.2">
      <c r="A1865" s="3" t="s">
        <v>320</v>
      </c>
      <c r="C1865" s="2">
        <f>SUM(C1846:C1850)+SUM(C1851:C1864)</f>
        <v>126364.55</v>
      </c>
      <c r="D1865" s="2"/>
      <c r="E1865" s="2">
        <f>SUM(E1846:E1850)+SUM(E1851:E1864)</f>
        <v>143620.67000000001</v>
      </c>
      <c r="F1865" s="2"/>
      <c r="G1865" s="2">
        <f>SUM(G1846:G1850)+SUM(G1851:G1864)</f>
        <v>231062.74000000002</v>
      </c>
      <c r="H1865" s="2"/>
      <c r="I1865" s="2">
        <f>SUM(I1846:I1850)+SUM(I1851:I1864)</f>
        <v>182000</v>
      </c>
      <c r="J1865" s="2"/>
      <c r="K1865" s="4">
        <f>SUM(K1846:K1850)+SUM(K1851:K1864)</f>
        <v>182000</v>
      </c>
      <c r="L1865" s="2"/>
      <c r="M1865" s="4">
        <f>SUM(M1846:M1850)+SUM(M1851:M1864)</f>
        <v>200800</v>
      </c>
      <c r="N1865" s="2"/>
      <c r="O1865" s="4">
        <f>SUM(O1846:O1850)+SUM(O1851:O1864)</f>
        <v>0</v>
      </c>
      <c r="P1865" s="2"/>
      <c r="Q1865" s="4">
        <f>SUM(Q1846:Q1850)+SUM(Q1851:Q1864)</f>
        <v>200800</v>
      </c>
      <c r="R1865" s="37"/>
      <c r="U1865" s="39"/>
    </row>
    <row r="1866" spans="1:21" ht="11.85" customHeight="1" x14ac:dyDescent="0.2">
      <c r="D1866" s="2"/>
      <c r="F1866" s="2"/>
      <c r="H1866" s="2"/>
      <c r="J1866" s="2"/>
      <c r="L1866" s="2"/>
      <c r="N1866" s="2"/>
      <c r="P1866" s="2"/>
      <c r="R1866" s="37"/>
    </row>
    <row r="1867" spans="1:21" ht="11.85" customHeight="1" x14ac:dyDescent="0.2">
      <c r="D1867" s="2"/>
      <c r="F1867" s="2"/>
      <c r="H1867" s="2"/>
      <c r="J1867" s="2"/>
      <c r="L1867" s="2"/>
      <c r="N1867" s="2"/>
      <c r="P1867" s="2"/>
    </row>
    <row r="1868" spans="1:21" ht="11.85" customHeight="1" x14ac:dyDescent="0.2">
      <c r="D1868" s="2"/>
      <c r="F1868" s="2"/>
      <c r="H1868" s="2"/>
      <c r="J1868" s="2"/>
      <c r="L1868" s="2"/>
      <c r="N1868" s="2"/>
      <c r="P1868" s="2"/>
    </row>
    <row r="1869" spans="1:21" ht="11.85" customHeight="1" x14ac:dyDescent="0.2">
      <c r="D1869" s="2"/>
      <c r="F1869" s="2"/>
      <c r="H1869" s="2"/>
      <c r="J1869" s="2"/>
      <c r="L1869" s="2"/>
      <c r="N1869" s="2"/>
      <c r="P1869" s="2"/>
    </row>
    <row r="1870" spans="1:21" ht="11.85" customHeight="1" x14ac:dyDescent="0.2">
      <c r="A1870" s="1"/>
      <c r="B1870" s="1"/>
      <c r="E1870" s="2" t="str">
        <f>$E$24</f>
        <v>CITY OF BRADY</v>
      </c>
    </row>
    <row r="1871" spans="1:21" ht="11.85" customHeight="1" x14ac:dyDescent="0.2">
      <c r="E1871" s="2" t="str">
        <f>$E$25</f>
        <v>BUDGET REPORT</v>
      </c>
    </row>
    <row r="1872" spans="1:21" ht="11.85" customHeight="1" x14ac:dyDescent="0.2">
      <c r="E1872" s="2" t="str">
        <f>$E$26</f>
        <v>FISCAL YEAR 2021 - 2022</v>
      </c>
    </row>
    <row r="1873" spans="1:21" ht="11.85" customHeight="1" x14ac:dyDescent="0.2">
      <c r="A1873" s="3" t="s">
        <v>3</v>
      </c>
    </row>
    <row r="1874" spans="1:21" ht="11.85" customHeight="1" x14ac:dyDescent="0.2">
      <c r="A1874" s="3" t="s">
        <v>907</v>
      </c>
    </row>
    <row r="1875" spans="1:21" ht="11.85" customHeight="1" x14ac:dyDescent="0.2">
      <c r="I1875" s="61" t="str">
        <f>$I$29</f>
        <v>(----- 2020-2021 ------)</v>
      </c>
      <c r="J1875" s="61"/>
      <c r="K1875" s="61"/>
      <c r="L1875" s="5"/>
      <c r="M1875" s="61" t="str">
        <f>$M$29</f>
        <v>2021-2022</v>
      </c>
      <c r="N1875" s="61"/>
      <c r="O1875" s="61"/>
      <c r="P1875" s="61"/>
      <c r="Q1875" s="61"/>
    </row>
    <row r="1876" spans="1:21" ht="11.85" customHeight="1" x14ac:dyDescent="0.2">
      <c r="C1876" s="6" t="str">
        <f>$C$30</f>
        <v>2017-2018</v>
      </c>
      <c r="D1876" s="5"/>
      <c r="E1876" s="6" t="str">
        <f>$E$30</f>
        <v>2018-2019</v>
      </c>
      <c r="F1876" s="5"/>
      <c r="G1876" s="6" t="str">
        <f>$G$30</f>
        <v>2019-2020</v>
      </c>
      <c r="H1876" s="5"/>
      <c r="I1876" s="6" t="s">
        <v>9</v>
      </c>
      <c r="J1876" s="5"/>
      <c r="K1876" s="7" t="str">
        <f>+$K$30</f>
        <v>PROJECTED</v>
      </c>
      <c r="L1876" s="5"/>
      <c r="M1876" s="7" t="str">
        <f>$M$30</f>
        <v>2021-2022</v>
      </c>
      <c r="N1876" s="5"/>
      <c r="O1876" s="7" t="str">
        <f>$O$30</f>
        <v>2021-2022</v>
      </c>
      <c r="P1876" s="5"/>
      <c r="Q1876" s="7" t="str">
        <f>$Q$30</f>
        <v xml:space="preserve">APPROVED </v>
      </c>
    </row>
    <row r="1877" spans="1:21" ht="11.85" customHeight="1" x14ac:dyDescent="0.2">
      <c r="A1877" s="8" t="s">
        <v>266</v>
      </c>
      <c r="C1877" s="9" t="s">
        <v>12</v>
      </c>
      <c r="D1877" s="5"/>
      <c r="E1877" s="9" t="s">
        <v>12</v>
      </c>
      <c r="F1877" s="5"/>
      <c r="G1877" s="9" t="s">
        <v>12</v>
      </c>
      <c r="H1877" s="5"/>
      <c r="I1877" s="9" t="s">
        <v>13</v>
      </c>
      <c r="J1877" s="5"/>
      <c r="K1877" s="10" t="s">
        <v>13</v>
      </c>
      <c r="L1877" s="5"/>
      <c r="M1877" s="10" t="str">
        <f>$M$31</f>
        <v>BASE</v>
      </c>
      <c r="N1877" s="5"/>
      <c r="O1877" s="10" t="str">
        <f>$O$31</f>
        <v>SUPPLEMENTAL</v>
      </c>
      <c r="P1877" s="5"/>
      <c r="Q1877" s="10" t="str">
        <f>$Q$31</f>
        <v>BUDGET</v>
      </c>
    </row>
    <row r="1878" spans="1:21" ht="11.85" customHeight="1" x14ac:dyDescent="0.2">
      <c r="D1878" s="2"/>
      <c r="F1878" s="2"/>
      <c r="H1878" s="2"/>
      <c r="J1878" s="2"/>
      <c r="L1878" s="2"/>
      <c r="N1878" s="2"/>
      <c r="P1878" s="2"/>
    </row>
    <row r="1879" spans="1:21" ht="11.85" customHeight="1" x14ac:dyDescent="0.2">
      <c r="A1879" s="3" t="s">
        <v>950</v>
      </c>
      <c r="C1879" s="2">
        <v>0</v>
      </c>
      <c r="D1879" s="2"/>
      <c r="E1879" s="2">
        <v>0</v>
      </c>
      <c r="F1879" s="2"/>
      <c r="G1879" s="2">
        <v>0</v>
      </c>
      <c r="H1879" s="2"/>
      <c r="I1879" s="2">
        <v>0</v>
      </c>
      <c r="J1879" s="2"/>
      <c r="K1879" s="4">
        <v>0</v>
      </c>
      <c r="L1879" s="2"/>
      <c r="M1879" s="4">
        <v>0</v>
      </c>
      <c r="N1879" s="2"/>
      <c r="O1879" s="4">
        <v>0</v>
      </c>
      <c r="P1879" s="2"/>
      <c r="Q1879" s="4">
        <f>M1879+O1879</f>
        <v>0</v>
      </c>
      <c r="T1879" s="36"/>
    </row>
    <row r="1880" spans="1:21" ht="11.85" customHeight="1" x14ac:dyDescent="0.2">
      <c r="A1880" s="3" t="s">
        <v>951</v>
      </c>
      <c r="C1880" s="12">
        <v>16021.61</v>
      </c>
      <c r="D1880" s="2"/>
      <c r="E1880" s="12">
        <v>0</v>
      </c>
      <c r="F1880" s="2"/>
      <c r="G1880" s="12">
        <v>355108.84</v>
      </c>
      <c r="H1880" s="2"/>
      <c r="I1880" s="12">
        <v>0</v>
      </c>
      <c r="J1880" s="2"/>
      <c r="K1880" s="13">
        <v>0</v>
      </c>
      <c r="L1880" s="2"/>
      <c r="M1880" s="13">
        <v>261000</v>
      </c>
      <c r="N1880" s="2"/>
      <c r="O1880" s="13">
        <v>0</v>
      </c>
      <c r="P1880" s="2"/>
      <c r="Q1880" s="13">
        <f>M1880+O1880</f>
        <v>261000</v>
      </c>
      <c r="T1880" s="36"/>
    </row>
    <row r="1881" spans="1:21" ht="11.85" customHeight="1" x14ac:dyDescent="0.2">
      <c r="A1881" s="3" t="s">
        <v>323</v>
      </c>
      <c r="C1881" s="2">
        <f>SUM(C1879:C1880)</f>
        <v>16021.61</v>
      </c>
      <c r="D1881" s="2"/>
      <c r="E1881" s="2">
        <f>SUM(E1879:E1880)</f>
        <v>0</v>
      </c>
      <c r="F1881" s="2"/>
      <c r="G1881" s="2">
        <f>SUM(G1879:G1880)</f>
        <v>355108.84</v>
      </c>
      <c r="H1881" s="2"/>
      <c r="I1881" s="2">
        <f>SUM(I1879:I1880)</f>
        <v>0</v>
      </c>
      <c r="J1881" s="2"/>
      <c r="K1881" s="4">
        <f>SUM(K1879:K1880)</f>
        <v>0</v>
      </c>
      <c r="L1881" s="2"/>
      <c r="M1881" s="4">
        <f>SUM(M1879:M1880)</f>
        <v>261000</v>
      </c>
      <c r="N1881" s="2"/>
      <c r="O1881" s="4">
        <f>SUM(O1879:O1880)</f>
        <v>0</v>
      </c>
      <c r="P1881" s="2"/>
      <c r="Q1881" s="4">
        <f>SUM(Q1879:Q1880)</f>
        <v>261000</v>
      </c>
    </row>
    <row r="1882" spans="1:21" ht="11.85" customHeight="1" x14ac:dyDescent="0.2">
      <c r="D1882" s="2"/>
      <c r="F1882" s="2"/>
      <c r="H1882" s="2"/>
      <c r="J1882" s="2"/>
      <c r="L1882" s="2"/>
      <c r="N1882" s="2"/>
      <c r="P1882" s="2"/>
    </row>
    <row r="1883" spans="1:21" ht="11.85" customHeight="1" x14ac:dyDescent="0.2">
      <c r="A1883" s="3" t="s">
        <v>952</v>
      </c>
      <c r="C1883" s="2">
        <f>C1827+C1843+C1865+C1881</f>
        <v>1397869.2300000002</v>
      </c>
      <c r="D1883" s="2"/>
      <c r="E1883" s="2">
        <f>E1827+E1843+E1865+E1881</f>
        <v>1467789.4</v>
      </c>
      <c r="F1883" s="2"/>
      <c r="G1883" s="2">
        <f>G1827+G1843+G1865+G1881</f>
        <v>1989633.4599999997</v>
      </c>
      <c r="H1883" s="2"/>
      <c r="I1883" s="2">
        <f>I1827+I1843+I1865+I1881</f>
        <v>1726910</v>
      </c>
      <c r="J1883" s="2"/>
      <c r="K1883" s="4">
        <f>K1827+K1843+K1865+K1881</f>
        <v>1726910</v>
      </c>
      <c r="L1883" s="2"/>
      <c r="M1883" s="4">
        <f>M1827+M1843+M1865+M1881</f>
        <v>1972194</v>
      </c>
      <c r="N1883" s="2"/>
      <c r="O1883" s="4">
        <f>O1827+O1843+O1865+O1881</f>
        <v>0</v>
      </c>
      <c r="P1883" s="2"/>
      <c r="Q1883" s="4">
        <f>Q1827+Q1843+Q1865+Q1881</f>
        <v>1972194</v>
      </c>
      <c r="R1883" s="39"/>
      <c r="T1883" s="36"/>
      <c r="U1883" s="39"/>
    </row>
    <row r="1884" spans="1:21" ht="11.85" customHeight="1" x14ac:dyDescent="0.2"/>
    <row r="1885" spans="1:21" ht="11.85" customHeight="1" x14ac:dyDescent="0.2"/>
    <row r="1886" spans="1:21" ht="11.85" customHeight="1" x14ac:dyDescent="0.2"/>
    <row r="1887" spans="1:21" ht="11.85" customHeight="1" x14ac:dyDescent="0.2"/>
    <row r="1888" spans="1:21" ht="11.85" customHeight="1" x14ac:dyDescent="0.2"/>
    <row r="1889" ht="11.85" customHeight="1" x14ac:dyDescent="0.2"/>
    <row r="1890" ht="11.85" customHeight="1" x14ac:dyDescent="0.2"/>
    <row r="1891" ht="11.85" customHeight="1" x14ac:dyDescent="0.2"/>
    <row r="1892" ht="11.85" customHeight="1" x14ac:dyDescent="0.2"/>
    <row r="1893" ht="11.85" customHeight="1" x14ac:dyDescent="0.2"/>
    <row r="1894" ht="11.85" customHeight="1" x14ac:dyDescent="0.2"/>
    <row r="1895" ht="11.85" customHeight="1" x14ac:dyDescent="0.2"/>
    <row r="1896" ht="11.85" customHeight="1" x14ac:dyDescent="0.2"/>
    <row r="1897" ht="11.85" customHeight="1" x14ac:dyDescent="0.2"/>
    <row r="1898" ht="11.85" customHeight="1" x14ac:dyDescent="0.2"/>
    <row r="1899" ht="11.85" customHeight="1" x14ac:dyDescent="0.2"/>
    <row r="1900" ht="11.85" customHeight="1" x14ac:dyDescent="0.2"/>
    <row r="1901" ht="11.85" customHeight="1" x14ac:dyDescent="0.2"/>
    <row r="1902" ht="11.85" customHeight="1" x14ac:dyDescent="0.2"/>
    <row r="1903" ht="11.85" customHeight="1" x14ac:dyDescent="0.2"/>
    <row r="1904" ht="11.85" customHeight="1" x14ac:dyDescent="0.2"/>
    <row r="1905" ht="11.85" customHeight="1" x14ac:dyDescent="0.2"/>
    <row r="1906" ht="11.85" customHeight="1" x14ac:dyDescent="0.2"/>
    <row r="1907" ht="11.85" customHeight="1" x14ac:dyDescent="0.2"/>
    <row r="1908" ht="11.85" customHeight="1" x14ac:dyDescent="0.2"/>
    <row r="1909" ht="11.85" customHeight="1" x14ac:dyDescent="0.2"/>
    <row r="1910" ht="11.85" customHeight="1" x14ac:dyDescent="0.2"/>
    <row r="1911" ht="11.85" customHeight="1" x14ac:dyDescent="0.2"/>
    <row r="1912" ht="11.85" customHeight="1" x14ac:dyDescent="0.2"/>
    <row r="1913" ht="11.85" customHeight="1" x14ac:dyDescent="0.2"/>
    <row r="1914" ht="11.85" customHeight="1" x14ac:dyDescent="0.2"/>
    <row r="1915" ht="11.85" customHeight="1" x14ac:dyDescent="0.2"/>
    <row r="1916" ht="11.85" customHeight="1" x14ac:dyDescent="0.2"/>
    <row r="1917" ht="11.85" customHeight="1" x14ac:dyDescent="0.2"/>
    <row r="1918" ht="11.85" customHeight="1" x14ac:dyDescent="0.2"/>
    <row r="1919" ht="11.85" customHeight="1" x14ac:dyDescent="0.2"/>
    <row r="1920" ht="11.85" customHeight="1" x14ac:dyDescent="0.2"/>
    <row r="1921" spans="1:5" ht="11.85" customHeight="1" x14ac:dyDescent="0.2"/>
    <row r="1922" spans="1:5" ht="11.85" customHeight="1" x14ac:dyDescent="0.2"/>
    <row r="1923" spans="1:5" ht="11.85" customHeight="1" x14ac:dyDescent="0.2"/>
    <row r="1924" spans="1:5" ht="11.85" customHeight="1" x14ac:dyDescent="0.2"/>
    <row r="1925" spans="1:5" ht="11.85" customHeight="1" x14ac:dyDescent="0.2"/>
    <row r="1926" spans="1:5" ht="11.85" customHeight="1" x14ac:dyDescent="0.2"/>
    <row r="1927" spans="1:5" ht="11.85" customHeight="1" x14ac:dyDescent="0.2"/>
    <row r="1928" spans="1:5" ht="11.85" customHeight="1" x14ac:dyDescent="0.2"/>
    <row r="1929" spans="1:5" ht="11.85" customHeight="1" x14ac:dyDescent="0.2"/>
    <row r="1930" spans="1:5" ht="11.85" customHeight="1" x14ac:dyDescent="0.2"/>
    <row r="1931" spans="1:5" ht="11.85" customHeight="1" x14ac:dyDescent="0.2"/>
    <row r="1932" spans="1:5" ht="11.85" customHeight="1" x14ac:dyDescent="0.2"/>
    <row r="1933" spans="1:5" ht="11.85" customHeight="1" x14ac:dyDescent="0.2">
      <c r="A1933" s="1"/>
      <c r="B1933" s="1"/>
      <c r="E1933" s="2" t="str">
        <f>$E$24</f>
        <v>CITY OF BRADY</v>
      </c>
    </row>
    <row r="1934" spans="1:5" ht="11.85" customHeight="1" x14ac:dyDescent="0.2">
      <c r="E1934" s="2" t="str">
        <f>$E$25</f>
        <v>BUDGET REPORT</v>
      </c>
    </row>
    <row r="1935" spans="1:5" ht="11.85" customHeight="1" x14ac:dyDescent="0.2">
      <c r="E1935" s="2" t="str">
        <f>$E$26</f>
        <v>FISCAL YEAR 2021 - 2022</v>
      </c>
    </row>
    <row r="1936" spans="1:5" ht="11.85" customHeight="1" x14ac:dyDescent="0.2">
      <c r="A1936" s="3" t="s">
        <v>3</v>
      </c>
    </row>
    <row r="1937" spans="1:21" ht="11.85" customHeight="1" x14ac:dyDescent="0.2">
      <c r="A1937" s="3" t="s">
        <v>953</v>
      </c>
    </row>
    <row r="1938" spans="1:21" ht="11.85" customHeight="1" x14ac:dyDescent="0.2">
      <c r="I1938" s="61" t="str">
        <f>$I$29</f>
        <v>(----- 2020-2021 ------)</v>
      </c>
      <c r="J1938" s="61"/>
      <c r="K1938" s="61"/>
      <c r="L1938" s="5"/>
      <c r="M1938" s="61" t="str">
        <f>$M$29</f>
        <v>2021-2022</v>
      </c>
      <c r="N1938" s="61"/>
      <c r="O1938" s="61"/>
      <c r="P1938" s="61"/>
      <c r="Q1938" s="61"/>
    </row>
    <row r="1939" spans="1:21" ht="11.85" customHeight="1" x14ac:dyDescent="0.2">
      <c r="C1939" s="6" t="str">
        <f>$C$30</f>
        <v>2017-2018</v>
      </c>
      <c r="D1939" s="5"/>
      <c r="E1939" s="6" t="str">
        <f>$E$30</f>
        <v>2018-2019</v>
      </c>
      <c r="F1939" s="5"/>
      <c r="G1939" s="6" t="str">
        <f>$G$30</f>
        <v>2019-2020</v>
      </c>
      <c r="H1939" s="5"/>
      <c r="I1939" s="6" t="s">
        <v>9</v>
      </c>
      <c r="J1939" s="5"/>
      <c r="K1939" s="7" t="str">
        <f>+$K$30</f>
        <v>PROJECTED</v>
      </c>
      <c r="L1939" s="5"/>
      <c r="M1939" s="7" t="str">
        <f>$M$30</f>
        <v>2021-2022</v>
      </c>
      <c r="N1939" s="5"/>
      <c r="O1939" s="7" t="str">
        <f>$O$30</f>
        <v>2021-2022</v>
      </c>
      <c r="P1939" s="5"/>
      <c r="Q1939" s="7" t="str">
        <f>$Q$30</f>
        <v xml:space="preserve">APPROVED </v>
      </c>
    </row>
    <row r="1940" spans="1:21" ht="11.85" customHeight="1" x14ac:dyDescent="0.2">
      <c r="A1940" s="8" t="s">
        <v>266</v>
      </c>
      <c r="C1940" s="9" t="s">
        <v>12</v>
      </c>
      <c r="D1940" s="5"/>
      <c r="E1940" s="9" t="s">
        <v>12</v>
      </c>
      <c r="F1940" s="5"/>
      <c r="G1940" s="9" t="s">
        <v>12</v>
      </c>
      <c r="H1940" s="5"/>
      <c r="I1940" s="9" t="s">
        <v>13</v>
      </c>
      <c r="J1940" s="5"/>
      <c r="K1940" s="10" t="s">
        <v>13</v>
      </c>
      <c r="L1940" s="5"/>
      <c r="M1940" s="10" t="str">
        <f>$M$31</f>
        <v>BASE</v>
      </c>
      <c r="N1940" s="5"/>
      <c r="O1940" s="10" t="str">
        <f>$O$31</f>
        <v>SUPPLEMENTAL</v>
      </c>
      <c r="P1940" s="5"/>
      <c r="Q1940" s="10" t="str">
        <f>$Q$31</f>
        <v>BUDGET</v>
      </c>
    </row>
    <row r="1941" spans="1:21" ht="11.85" customHeight="1" x14ac:dyDescent="0.2"/>
    <row r="1942" spans="1:21" ht="11.85" customHeight="1" x14ac:dyDescent="0.2">
      <c r="A1942" s="11" t="s">
        <v>267</v>
      </c>
    </row>
    <row r="1943" spans="1:21" ht="11.85" customHeight="1" x14ac:dyDescent="0.2">
      <c r="A1943" s="3" t="s">
        <v>954</v>
      </c>
      <c r="C1943" s="2">
        <v>57941.32</v>
      </c>
      <c r="D1943" s="2"/>
      <c r="E1943" s="2">
        <v>58327.32</v>
      </c>
      <c r="F1943" s="2"/>
      <c r="G1943" s="2">
        <v>62889.84</v>
      </c>
      <c r="H1943" s="2"/>
      <c r="I1943" s="2">
        <v>69385</v>
      </c>
      <c r="J1943" s="2"/>
      <c r="K1943" s="4">
        <v>69385</v>
      </c>
      <c r="L1943" s="2"/>
      <c r="M1943" s="4">
        <v>71268</v>
      </c>
      <c r="N1943" s="2"/>
      <c r="O1943" s="4">
        <v>0</v>
      </c>
      <c r="P1943" s="2"/>
      <c r="Q1943" s="4">
        <f t="shared" ref="Q1943:Q1951" si="67">M1943+O1943</f>
        <v>71268</v>
      </c>
      <c r="T1943" s="36"/>
    </row>
    <row r="1944" spans="1:21" ht="11.85" customHeight="1" x14ac:dyDescent="0.2">
      <c r="A1944" s="3" t="s">
        <v>955</v>
      </c>
      <c r="C1944" s="2">
        <v>1188.99</v>
      </c>
      <c r="D1944" s="2"/>
      <c r="E1944" s="2">
        <v>1890.6</v>
      </c>
      <c r="F1944" s="2"/>
      <c r="G1944" s="2">
        <v>1765.24</v>
      </c>
      <c r="H1944" s="2"/>
      <c r="I1944" s="2">
        <v>2000</v>
      </c>
      <c r="J1944" s="2"/>
      <c r="K1944" s="4">
        <v>2000</v>
      </c>
      <c r="L1944" s="2"/>
      <c r="M1944" s="4">
        <v>2000</v>
      </c>
      <c r="N1944" s="2"/>
      <c r="O1944" s="4">
        <v>0</v>
      </c>
      <c r="P1944" s="2"/>
      <c r="Q1944" s="4">
        <f t="shared" si="67"/>
        <v>2000</v>
      </c>
      <c r="T1944" s="36"/>
    </row>
    <row r="1945" spans="1:21" ht="11.85" customHeight="1" x14ac:dyDescent="0.2">
      <c r="A1945" s="3" t="s">
        <v>956</v>
      </c>
      <c r="C1945" s="2">
        <v>0</v>
      </c>
      <c r="D1945" s="2"/>
      <c r="E1945" s="2">
        <v>0</v>
      </c>
      <c r="F1945" s="2"/>
      <c r="G1945" s="2">
        <v>0</v>
      </c>
      <c r="H1945" s="2"/>
      <c r="I1945" s="2">
        <v>0</v>
      </c>
      <c r="J1945" s="2"/>
      <c r="K1945" s="4">
        <v>0</v>
      </c>
      <c r="L1945" s="2"/>
      <c r="M1945" s="4">
        <v>0</v>
      </c>
      <c r="N1945" s="2"/>
      <c r="O1945" s="4">
        <v>0</v>
      </c>
      <c r="P1945" s="2"/>
      <c r="Q1945" s="4">
        <f>M1945+O1945</f>
        <v>0</v>
      </c>
      <c r="T1945" s="36"/>
    </row>
    <row r="1946" spans="1:21" ht="11.85" customHeight="1" x14ac:dyDescent="0.2">
      <c r="A1946" s="3" t="s">
        <v>957</v>
      </c>
      <c r="C1946" s="2">
        <v>0</v>
      </c>
      <c r="D1946" s="2"/>
      <c r="E1946" s="2">
        <v>0</v>
      </c>
      <c r="F1946" s="2"/>
      <c r="G1946" s="2">
        <v>0</v>
      </c>
      <c r="H1946" s="2"/>
      <c r="I1946" s="2">
        <v>0</v>
      </c>
      <c r="J1946" s="2"/>
      <c r="K1946" s="4">
        <v>0</v>
      </c>
      <c r="L1946" s="2"/>
      <c r="M1946" s="4">
        <v>0</v>
      </c>
      <c r="N1946" s="2"/>
      <c r="O1946" s="4">
        <v>0</v>
      </c>
      <c r="P1946" s="2"/>
      <c r="Q1946" s="4">
        <f t="shared" si="67"/>
        <v>0</v>
      </c>
      <c r="T1946" s="36"/>
    </row>
    <row r="1947" spans="1:21" ht="11.85" customHeight="1" x14ac:dyDescent="0.2">
      <c r="A1947" s="3" t="s">
        <v>958</v>
      </c>
      <c r="C1947" s="2">
        <v>20962.48</v>
      </c>
      <c r="D1947" s="2"/>
      <c r="E1947" s="2">
        <v>21542.880000000001</v>
      </c>
      <c r="F1947" s="2"/>
      <c r="G1947" s="2">
        <v>22117.75</v>
      </c>
      <c r="H1947" s="2"/>
      <c r="I1947" s="2">
        <v>25920</v>
      </c>
      <c r="J1947" s="2"/>
      <c r="K1947" s="4">
        <v>25920</v>
      </c>
      <c r="L1947" s="2"/>
      <c r="M1947" s="4">
        <v>23664</v>
      </c>
      <c r="N1947" s="2"/>
      <c r="O1947" s="4">
        <v>0</v>
      </c>
      <c r="P1947" s="2"/>
      <c r="Q1947" s="4">
        <f t="shared" si="67"/>
        <v>23664</v>
      </c>
      <c r="T1947" s="36"/>
    </row>
    <row r="1948" spans="1:21" ht="11.85" customHeight="1" x14ac:dyDescent="0.2">
      <c r="A1948" s="3" t="s">
        <v>959</v>
      </c>
      <c r="C1948" s="2">
        <v>4531.6000000000004</v>
      </c>
      <c r="D1948" s="2"/>
      <c r="E1948" s="2">
        <v>4767.6000000000004</v>
      </c>
      <c r="F1948" s="2"/>
      <c r="G1948" s="2">
        <v>4824.51</v>
      </c>
      <c r="H1948" s="2"/>
      <c r="I1948" s="2">
        <v>5111</v>
      </c>
      <c r="J1948" s="2"/>
      <c r="K1948" s="4">
        <v>5111</v>
      </c>
      <c r="L1948" s="2"/>
      <c r="M1948" s="4">
        <v>5126</v>
      </c>
      <c r="N1948" s="2"/>
      <c r="O1948" s="4">
        <v>0</v>
      </c>
      <c r="P1948" s="2"/>
      <c r="Q1948" s="4">
        <f t="shared" si="67"/>
        <v>5126</v>
      </c>
      <c r="T1948" s="36"/>
    </row>
    <row r="1949" spans="1:21" ht="11.85" customHeight="1" x14ac:dyDescent="0.2">
      <c r="A1949" s="3" t="s">
        <v>960</v>
      </c>
      <c r="C1949" s="2">
        <v>3549.43</v>
      </c>
      <c r="D1949" s="2"/>
      <c r="E1949" s="2">
        <v>2912.2</v>
      </c>
      <c r="F1949" s="2"/>
      <c r="G1949" s="2">
        <v>2685.76</v>
      </c>
      <c r="H1949" s="2"/>
      <c r="I1949" s="2">
        <v>2560</v>
      </c>
      <c r="J1949" s="2"/>
      <c r="K1949" s="4">
        <v>2560</v>
      </c>
      <c r="L1949" s="2"/>
      <c r="M1949" s="4">
        <v>3126</v>
      </c>
      <c r="N1949" s="2"/>
      <c r="O1949" s="4">
        <v>0</v>
      </c>
      <c r="P1949" s="2"/>
      <c r="Q1949" s="4">
        <f t="shared" si="67"/>
        <v>3126</v>
      </c>
      <c r="T1949" s="36"/>
    </row>
    <row r="1950" spans="1:21" ht="11.85" customHeight="1" x14ac:dyDescent="0.2">
      <c r="A1950" s="3" t="s">
        <v>961</v>
      </c>
      <c r="C1950" s="2">
        <v>525.28</v>
      </c>
      <c r="D1950" s="2"/>
      <c r="E1950" s="2">
        <v>82.85</v>
      </c>
      <c r="F1950" s="2"/>
      <c r="G1950" s="2">
        <v>482.13</v>
      </c>
      <c r="H1950" s="2"/>
      <c r="I1950" s="2">
        <v>720</v>
      </c>
      <c r="J1950" s="2"/>
      <c r="K1950" s="4">
        <v>720</v>
      </c>
      <c r="L1950" s="2"/>
      <c r="M1950" s="4">
        <v>576</v>
      </c>
      <c r="N1950" s="2"/>
      <c r="O1950" s="4">
        <v>0</v>
      </c>
      <c r="P1950" s="2"/>
      <c r="Q1950" s="4">
        <f t="shared" si="67"/>
        <v>576</v>
      </c>
      <c r="T1950" s="36"/>
    </row>
    <row r="1951" spans="1:21" ht="11.85" customHeight="1" x14ac:dyDescent="0.2">
      <c r="A1951" s="3" t="s">
        <v>962</v>
      </c>
      <c r="C1951" s="12">
        <v>3943.8</v>
      </c>
      <c r="D1951" s="2"/>
      <c r="E1951" s="12">
        <v>4302.0600000000004</v>
      </c>
      <c r="F1951" s="2"/>
      <c r="G1951" s="12">
        <v>4480.6899999999996</v>
      </c>
      <c r="H1951" s="2"/>
      <c r="I1951" s="12">
        <v>5570</v>
      </c>
      <c r="J1951" s="2"/>
      <c r="K1951" s="13">
        <v>5570</v>
      </c>
      <c r="L1951" s="2"/>
      <c r="M1951" s="13">
        <v>5715</v>
      </c>
      <c r="N1951" s="2"/>
      <c r="O1951" s="13">
        <v>0</v>
      </c>
      <c r="P1951" s="2"/>
      <c r="Q1951" s="13">
        <f t="shared" si="67"/>
        <v>5715</v>
      </c>
      <c r="T1951" s="36"/>
    </row>
    <row r="1952" spans="1:21" ht="11.85" customHeight="1" x14ac:dyDescent="0.2">
      <c r="A1952" s="3" t="s">
        <v>278</v>
      </c>
      <c r="C1952" s="2">
        <f>SUM(C1943:C1951)</f>
        <v>92642.9</v>
      </c>
      <c r="D1952" s="2"/>
      <c r="E1952" s="2">
        <f>SUM(E1943:E1951)</f>
        <v>93825.510000000009</v>
      </c>
      <c r="F1952" s="2"/>
      <c r="G1952" s="2">
        <f>SUM(G1943:G1951)</f>
        <v>99245.919999999984</v>
      </c>
      <c r="H1952" s="2"/>
      <c r="I1952" s="2">
        <f>SUM(I1943:I1951)</f>
        <v>111266</v>
      </c>
      <c r="J1952" s="2"/>
      <c r="K1952" s="4">
        <f>SUM(K1943:K1951)</f>
        <v>111266</v>
      </c>
      <c r="L1952" s="2"/>
      <c r="M1952" s="4">
        <f>SUM(M1943:M1951)</f>
        <v>111475</v>
      </c>
      <c r="N1952" s="2"/>
      <c r="O1952" s="4">
        <f>SUM(O1943:O1951)</f>
        <v>0</v>
      </c>
      <c r="P1952" s="2"/>
      <c r="Q1952" s="4">
        <f>SUM(Q1943:Q1951)</f>
        <v>111475</v>
      </c>
      <c r="R1952" s="39"/>
      <c r="T1952" s="38"/>
      <c r="U1952" s="39"/>
    </row>
    <row r="1953" spans="1:20" ht="11.85" customHeight="1" x14ac:dyDescent="0.2">
      <c r="D1953" s="2"/>
      <c r="F1953" s="2"/>
      <c r="H1953" s="2"/>
      <c r="J1953" s="2"/>
      <c r="L1953" s="2"/>
      <c r="N1953" s="2"/>
      <c r="P1953" s="2"/>
    </row>
    <row r="1954" spans="1:20" ht="11.85" customHeight="1" x14ac:dyDescent="0.2">
      <c r="A1954" s="11" t="s">
        <v>279</v>
      </c>
      <c r="D1954" s="2"/>
      <c r="F1954" s="2"/>
      <c r="H1954" s="2"/>
      <c r="J1954" s="2"/>
      <c r="L1954" s="2"/>
      <c r="N1954" s="2"/>
      <c r="P1954" s="2"/>
    </row>
    <row r="1955" spans="1:20" ht="11.85" customHeight="1" x14ac:dyDescent="0.2">
      <c r="A1955" s="3" t="s">
        <v>963</v>
      </c>
      <c r="C1955" s="2">
        <v>0</v>
      </c>
      <c r="D1955" s="2"/>
      <c r="E1955" s="2">
        <v>0</v>
      </c>
      <c r="F1955" s="2"/>
      <c r="G1955" s="2">
        <v>0</v>
      </c>
      <c r="H1955" s="2"/>
      <c r="I1955" s="2">
        <v>0</v>
      </c>
      <c r="J1955" s="2"/>
      <c r="K1955" s="4">
        <v>0</v>
      </c>
      <c r="L1955" s="2"/>
      <c r="M1955" s="4">
        <v>0</v>
      </c>
      <c r="N1955" s="2"/>
      <c r="O1955" s="4">
        <v>0</v>
      </c>
      <c r="P1955" s="2"/>
      <c r="Q1955" s="4">
        <f t="shared" ref="Q1955:Q1969" si="68">M1955+O1955</f>
        <v>0</v>
      </c>
      <c r="T1955" s="36"/>
    </row>
    <row r="1956" spans="1:20" ht="11.85" customHeight="1" x14ac:dyDescent="0.2">
      <c r="A1956" s="3" t="s">
        <v>964</v>
      </c>
      <c r="C1956" s="2">
        <v>37571.11</v>
      </c>
      <c r="D1956" s="2"/>
      <c r="E1956" s="2">
        <v>34682.74</v>
      </c>
      <c r="F1956" s="2"/>
      <c r="G1956" s="2">
        <v>48456.87</v>
      </c>
      <c r="H1956" s="2"/>
      <c r="I1956" s="2">
        <v>37000</v>
      </c>
      <c r="J1956" s="2"/>
      <c r="K1956" s="4">
        <v>37000</v>
      </c>
      <c r="L1956" s="2"/>
      <c r="M1956" s="4">
        <v>45000</v>
      </c>
      <c r="N1956" s="2"/>
      <c r="O1956" s="4">
        <v>0</v>
      </c>
      <c r="P1956" s="2"/>
      <c r="Q1956" s="4">
        <f t="shared" si="68"/>
        <v>45000</v>
      </c>
      <c r="T1956" s="36"/>
    </row>
    <row r="1957" spans="1:20" ht="11.85" customHeight="1" x14ac:dyDescent="0.2">
      <c r="A1957" s="3" t="s">
        <v>965</v>
      </c>
      <c r="C1957" s="2">
        <v>57.78</v>
      </c>
      <c r="D1957" s="2"/>
      <c r="E1957" s="2">
        <v>0</v>
      </c>
      <c r="F1957" s="2"/>
      <c r="G1957" s="2">
        <v>0</v>
      </c>
      <c r="H1957" s="2"/>
      <c r="I1957" s="2">
        <v>0</v>
      </c>
      <c r="J1957" s="2"/>
      <c r="K1957" s="4">
        <v>0</v>
      </c>
      <c r="L1957" s="2"/>
      <c r="M1957" s="4">
        <v>0</v>
      </c>
      <c r="N1957" s="2"/>
      <c r="O1957" s="4">
        <v>0</v>
      </c>
      <c r="P1957" s="2"/>
      <c r="Q1957" s="4">
        <f t="shared" si="68"/>
        <v>0</v>
      </c>
      <c r="T1957" s="36"/>
    </row>
    <row r="1958" spans="1:20" ht="11.85" hidden="1" customHeight="1" x14ac:dyDescent="0.2">
      <c r="A1958" s="3" t="s">
        <v>966</v>
      </c>
      <c r="C1958" s="2">
        <v>0</v>
      </c>
      <c r="D1958" s="2"/>
      <c r="E1958" s="2">
        <v>0</v>
      </c>
      <c r="F1958" s="2"/>
      <c r="G1958" s="2">
        <v>0</v>
      </c>
      <c r="H1958" s="2"/>
      <c r="I1958" s="2">
        <v>0</v>
      </c>
      <c r="J1958" s="2"/>
      <c r="K1958" s="4">
        <v>0</v>
      </c>
      <c r="L1958" s="2"/>
      <c r="M1958" s="4">
        <v>0</v>
      </c>
      <c r="N1958" s="2"/>
      <c r="O1958" s="4">
        <v>0</v>
      </c>
      <c r="P1958" s="2"/>
      <c r="Q1958" s="4">
        <f t="shared" si="68"/>
        <v>0</v>
      </c>
      <c r="T1958" s="36"/>
    </row>
    <row r="1959" spans="1:20" ht="11.85" customHeight="1" x14ac:dyDescent="0.2">
      <c r="A1959" s="3" t="s">
        <v>967</v>
      </c>
      <c r="C1959" s="2">
        <v>0</v>
      </c>
      <c r="D1959" s="2"/>
      <c r="E1959" s="2">
        <v>0</v>
      </c>
      <c r="F1959" s="2"/>
      <c r="G1959" s="2">
        <v>0</v>
      </c>
      <c r="H1959" s="2"/>
      <c r="I1959" s="2">
        <v>0</v>
      </c>
      <c r="J1959" s="2"/>
      <c r="K1959" s="4">
        <v>0</v>
      </c>
      <c r="L1959" s="2"/>
      <c r="M1959" s="4">
        <v>0</v>
      </c>
      <c r="N1959" s="2"/>
      <c r="O1959" s="4">
        <v>0</v>
      </c>
      <c r="P1959" s="2"/>
      <c r="Q1959" s="4">
        <f t="shared" si="68"/>
        <v>0</v>
      </c>
      <c r="T1959" s="36"/>
    </row>
    <row r="1960" spans="1:20" ht="11.85" customHeight="1" x14ac:dyDescent="0.2">
      <c r="A1960" s="3" t="s">
        <v>968</v>
      </c>
      <c r="C1960" s="2">
        <v>564.04999999999995</v>
      </c>
      <c r="D1960" s="2"/>
      <c r="E1960" s="2">
        <v>631.76</v>
      </c>
      <c r="F1960" s="2"/>
      <c r="G1960" s="2">
        <v>505.82</v>
      </c>
      <c r="H1960" s="2"/>
      <c r="I1960" s="2">
        <v>660</v>
      </c>
      <c r="J1960" s="2"/>
      <c r="K1960" s="4">
        <v>660</v>
      </c>
      <c r="L1960" s="2"/>
      <c r="M1960" s="4">
        <v>660</v>
      </c>
      <c r="N1960" s="2"/>
      <c r="O1960" s="4">
        <v>0</v>
      </c>
      <c r="P1960" s="2"/>
      <c r="Q1960" s="4">
        <f t="shared" si="68"/>
        <v>660</v>
      </c>
      <c r="T1960" s="36"/>
    </row>
    <row r="1961" spans="1:20" ht="11.85" customHeight="1" x14ac:dyDescent="0.2">
      <c r="A1961" s="3" t="s">
        <v>969</v>
      </c>
      <c r="C1961" s="2">
        <v>0</v>
      </c>
      <c r="D1961" s="2"/>
      <c r="E1961" s="2">
        <v>0</v>
      </c>
      <c r="F1961" s="2"/>
      <c r="G1961" s="2">
        <v>0</v>
      </c>
      <c r="H1961" s="2"/>
      <c r="I1961" s="2">
        <v>0</v>
      </c>
      <c r="J1961" s="2"/>
      <c r="K1961" s="4">
        <v>0</v>
      </c>
      <c r="L1961" s="2"/>
      <c r="M1961" s="4">
        <v>0</v>
      </c>
      <c r="N1961" s="2"/>
      <c r="O1961" s="4">
        <v>0</v>
      </c>
      <c r="P1961" s="2"/>
      <c r="Q1961" s="4">
        <f t="shared" si="68"/>
        <v>0</v>
      </c>
      <c r="T1961" s="36"/>
    </row>
    <row r="1962" spans="1:20" ht="11.85" customHeight="1" x14ac:dyDescent="0.2">
      <c r="A1962" s="3" t="s">
        <v>970</v>
      </c>
      <c r="C1962" s="2">
        <v>0</v>
      </c>
      <c r="D1962" s="2"/>
      <c r="E1962" s="2">
        <v>0</v>
      </c>
      <c r="F1962" s="2"/>
      <c r="G1962" s="2">
        <v>0</v>
      </c>
      <c r="H1962" s="2"/>
      <c r="I1962" s="2">
        <v>0</v>
      </c>
      <c r="J1962" s="2"/>
      <c r="K1962" s="4">
        <v>0</v>
      </c>
      <c r="L1962" s="2"/>
      <c r="M1962" s="4">
        <v>0</v>
      </c>
      <c r="N1962" s="2"/>
      <c r="O1962" s="4">
        <v>0</v>
      </c>
      <c r="P1962" s="2"/>
      <c r="Q1962" s="4">
        <f t="shared" si="68"/>
        <v>0</v>
      </c>
      <c r="T1962" s="36"/>
    </row>
    <row r="1963" spans="1:20" ht="11.85" customHeight="1" x14ac:dyDescent="0.2">
      <c r="A1963" s="3" t="s">
        <v>971</v>
      </c>
      <c r="C1963" s="2">
        <v>0</v>
      </c>
      <c r="D1963" s="2"/>
      <c r="E1963" s="2">
        <v>0</v>
      </c>
      <c r="F1963" s="2"/>
      <c r="G1963" s="2">
        <v>0</v>
      </c>
      <c r="H1963" s="2"/>
      <c r="I1963" s="2">
        <v>0</v>
      </c>
      <c r="J1963" s="2"/>
      <c r="K1963" s="4">
        <v>0</v>
      </c>
      <c r="L1963" s="2"/>
      <c r="M1963" s="4">
        <v>0</v>
      </c>
      <c r="N1963" s="2"/>
      <c r="O1963" s="4">
        <v>0</v>
      </c>
      <c r="P1963" s="2"/>
      <c r="Q1963" s="4">
        <f t="shared" si="68"/>
        <v>0</v>
      </c>
      <c r="T1963" s="36"/>
    </row>
    <row r="1964" spans="1:20" ht="11.85" customHeight="1" x14ac:dyDescent="0.2">
      <c r="A1964" s="3" t="s">
        <v>972</v>
      </c>
      <c r="C1964" s="2">
        <v>0</v>
      </c>
      <c r="D1964" s="2"/>
      <c r="E1964" s="2">
        <v>0</v>
      </c>
      <c r="F1964" s="2"/>
      <c r="G1964" s="2">
        <v>0</v>
      </c>
      <c r="H1964" s="2"/>
      <c r="I1964" s="2">
        <v>0</v>
      </c>
      <c r="J1964" s="2"/>
      <c r="K1964" s="4">
        <v>0</v>
      </c>
      <c r="L1964" s="2"/>
      <c r="M1964" s="4">
        <v>0</v>
      </c>
      <c r="N1964" s="2"/>
      <c r="O1964" s="4">
        <v>0</v>
      </c>
      <c r="P1964" s="2"/>
      <c r="Q1964" s="4">
        <f t="shared" si="68"/>
        <v>0</v>
      </c>
      <c r="T1964" s="36"/>
    </row>
    <row r="1965" spans="1:20" ht="11.85" customHeight="1" x14ac:dyDescent="0.2">
      <c r="A1965" s="3" t="s">
        <v>973</v>
      </c>
      <c r="C1965" s="2">
        <v>1500</v>
      </c>
      <c r="D1965" s="2"/>
      <c r="E1965" s="2">
        <v>1597.84</v>
      </c>
      <c r="F1965" s="2"/>
      <c r="G1965" s="2">
        <v>3435</v>
      </c>
      <c r="H1965" s="2"/>
      <c r="I1965" s="2">
        <v>800</v>
      </c>
      <c r="J1965" s="2"/>
      <c r="K1965" s="4">
        <v>800</v>
      </c>
      <c r="L1965" s="2"/>
      <c r="M1965" s="4">
        <v>800</v>
      </c>
      <c r="N1965" s="2"/>
      <c r="O1965" s="4">
        <v>0</v>
      </c>
      <c r="P1965" s="2"/>
      <c r="Q1965" s="4">
        <f t="shared" si="68"/>
        <v>800</v>
      </c>
      <c r="T1965" s="36"/>
    </row>
    <row r="1966" spans="1:20" ht="11.85" customHeight="1" x14ac:dyDescent="0.2">
      <c r="A1966" s="3" t="s">
        <v>974</v>
      </c>
      <c r="C1966" s="2">
        <v>0</v>
      </c>
      <c r="D1966" s="2"/>
      <c r="E1966" s="2">
        <v>240</v>
      </c>
      <c r="F1966" s="2"/>
      <c r="G1966" s="2">
        <v>400</v>
      </c>
      <c r="H1966" s="2"/>
      <c r="I1966" s="2">
        <v>360</v>
      </c>
      <c r="J1966" s="2"/>
      <c r="K1966" s="4">
        <v>360</v>
      </c>
      <c r="L1966" s="2"/>
      <c r="M1966" s="4">
        <v>360</v>
      </c>
      <c r="N1966" s="2"/>
      <c r="O1966" s="4">
        <v>0</v>
      </c>
      <c r="P1966" s="2"/>
      <c r="Q1966" s="4">
        <f t="shared" si="68"/>
        <v>360</v>
      </c>
      <c r="T1966" s="36"/>
    </row>
    <row r="1967" spans="1:20" ht="11.85" customHeight="1" x14ac:dyDescent="0.2">
      <c r="A1967" s="3" t="s">
        <v>975</v>
      </c>
      <c r="C1967" s="2">
        <v>0</v>
      </c>
      <c r="D1967" s="2"/>
      <c r="E1967" s="2">
        <v>1396</v>
      </c>
      <c r="F1967" s="2"/>
      <c r="G1967" s="2">
        <v>40</v>
      </c>
      <c r="H1967" s="2"/>
      <c r="I1967" s="2">
        <v>500</v>
      </c>
      <c r="J1967" s="2"/>
      <c r="K1967" s="4">
        <v>500</v>
      </c>
      <c r="L1967" s="2"/>
      <c r="M1967" s="4">
        <v>2100</v>
      </c>
      <c r="N1967" s="2"/>
      <c r="O1967" s="4">
        <v>0</v>
      </c>
      <c r="P1967" s="2"/>
      <c r="Q1967" s="4">
        <f t="shared" si="68"/>
        <v>2100</v>
      </c>
      <c r="T1967" s="36"/>
    </row>
    <row r="1968" spans="1:20" ht="11.85" customHeight="1" x14ac:dyDescent="0.2">
      <c r="A1968" s="3" t="s">
        <v>976</v>
      </c>
      <c r="C1968" s="12">
        <v>0</v>
      </c>
      <c r="D1968" s="2"/>
      <c r="E1968" s="12">
        <v>0</v>
      </c>
      <c r="F1968" s="2"/>
      <c r="G1968" s="12">
        <v>1570</v>
      </c>
      <c r="H1968" s="2"/>
      <c r="I1968" s="12">
        <v>3000</v>
      </c>
      <c r="J1968" s="2"/>
      <c r="K1968" s="13">
        <v>1500</v>
      </c>
      <c r="L1968" s="2"/>
      <c r="M1968" s="13">
        <v>3000</v>
      </c>
      <c r="N1968" s="2"/>
      <c r="O1968" s="13">
        <v>0</v>
      </c>
      <c r="P1968" s="2"/>
      <c r="Q1968" s="13">
        <f t="shared" si="68"/>
        <v>3000</v>
      </c>
      <c r="T1968" s="36"/>
    </row>
    <row r="1969" spans="1:20" ht="11.85" hidden="1" customHeight="1" x14ac:dyDescent="0.2">
      <c r="A1969" s="3" t="s">
        <v>977</v>
      </c>
      <c r="C1969" s="12">
        <v>0</v>
      </c>
      <c r="D1969" s="2"/>
      <c r="E1969" s="12">
        <v>0</v>
      </c>
      <c r="F1969" s="2"/>
      <c r="G1969" s="12">
        <v>0</v>
      </c>
      <c r="H1969" s="2"/>
      <c r="I1969" s="12">
        <v>0</v>
      </c>
      <c r="J1969" s="2"/>
      <c r="K1969" s="13">
        <v>0</v>
      </c>
      <c r="L1969" s="2"/>
      <c r="M1969" s="13">
        <v>0</v>
      </c>
      <c r="N1969" s="2"/>
      <c r="O1969" s="13">
        <v>0</v>
      </c>
      <c r="P1969" s="2"/>
      <c r="Q1969" s="13">
        <f t="shared" si="68"/>
        <v>0</v>
      </c>
      <c r="T1969" s="36"/>
    </row>
    <row r="1970" spans="1:20" ht="11.85" customHeight="1" x14ac:dyDescent="0.2">
      <c r="A1970" s="3" t="s">
        <v>297</v>
      </c>
      <c r="C1970" s="2">
        <f>SUM(C1955:C1969)</f>
        <v>39692.94</v>
      </c>
      <c r="D1970" s="2"/>
      <c r="E1970" s="2">
        <f>SUM(E1955:E1969)</f>
        <v>38548.339999999997</v>
      </c>
      <c r="F1970" s="2"/>
      <c r="G1970" s="2">
        <f>SUM(G1955:G1969)</f>
        <v>54407.69</v>
      </c>
      <c r="H1970" s="2"/>
      <c r="I1970" s="2">
        <f>SUM(I1955:I1969)</f>
        <v>42320</v>
      </c>
      <c r="J1970" s="2"/>
      <c r="K1970" s="4">
        <f>SUM(K1955:K1969)</f>
        <v>40820</v>
      </c>
      <c r="L1970" s="2"/>
      <c r="M1970" s="4">
        <f>SUM(M1955:M1969)</f>
        <v>51920</v>
      </c>
      <c r="N1970" s="2"/>
      <c r="O1970" s="4">
        <f>SUM(O1955:O1969)</f>
        <v>0</v>
      </c>
      <c r="P1970" s="2"/>
      <c r="Q1970" s="4">
        <f>SUM(Q1955:Q1969)</f>
        <v>51920</v>
      </c>
      <c r="T1970" s="38"/>
    </row>
    <row r="1971" spans="1:20" ht="11.85" customHeight="1" x14ac:dyDescent="0.2">
      <c r="D1971" s="2"/>
      <c r="F1971" s="2"/>
      <c r="H1971" s="2"/>
      <c r="J1971" s="2"/>
      <c r="L1971" s="2"/>
      <c r="N1971" s="2"/>
      <c r="P1971" s="2"/>
    </row>
    <row r="1972" spans="1:20" ht="11.85" customHeight="1" x14ac:dyDescent="0.2">
      <c r="A1972" s="11" t="s">
        <v>298</v>
      </c>
      <c r="D1972" s="2"/>
      <c r="F1972" s="2"/>
      <c r="H1972" s="2"/>
      <c r="J1972" s="2"/>
      <c r="L1972" s="2"/>
      <c r="N1972" s="2"/>
      <c r="P1972" s="2"/>
    </row>
    <row r="1973" spans="1:20" ht="11.85" customHeight="1" x14ac:dyDescent="0.2">
      <c r="A1973" s="3" t="s">
        <v>978</v>
      </c>
      <c r="C1973" s="2">
        <v>0</v>
      </c>
      <c r="D1973" s="2"/>
      <c r="E1973" s="2">
        <v>80.08</v>
      </c>
      <c r="F1973" s="2"/>
      <c r="G1973" s="2">
        <v>481.5</v>
      </c>
      <c r="H1973" s="2"/>
      <c r="I1973" s="2">
        <v>350</v>
      </c>
      <c r="J1973" s="2"/>
      <c r="K1973" s="4">
        <v>350</v>
      </c>
      <c r="L1973" s="2"/>
      <c r="M1973" s="4">
        <v>350</v>
      </c>
      <c r="N1973" s="2"/>
      <c r="O1973" s="4">
        <v>0</v>
      </c>
      <c r="P1973" s="2"/>
      <c r="Q1973" s="4">
        <f t="shared" ref="Q1973:Q1996" si="69">M1973+O1973</f>
        <v>350</v>
      </c>
      <c r="T1973" s="36"/>
    </row>
    <row r="1974" spans="1:20" ht="11.85" customHeight="1" x14ac:dyDescent="0.2">
      <c r="A1974" s="3" t="s">
        <v>979</v>
      </c>
      <c r="C1974" s="2">
        <v>0</v>
      </c>
      <c r="D1974" s="2"/>
      <c r="E1974" s="2">
        <v>0</v>
      </c>
      <c r="F1974" s="2"/>
      <c r="G1974" s="2">
        <v>0</v>
      </c>
      <c r="H1974" s="2"/>
      <c r="I1974" s="2">
        <v>0</v>
      </c>
      <c r="J1974" s="2"/>
      <c r="K1974" s="4">
        <v>0</v>
      </c>
      <c r="L1974" s="2"/>
      <c r="M1974" s="4">
        <v>0</v>
      </c>
      <c r="N1974" s="2"/>
      <c r="O1974" s="4">
        <v>0</v>
      </c>
      <c r="P1974" s="2"/>
      <c r="Q1974" s="4">
        <f t="shared" si="69"/>
        <v>0</v>
      </c>
      <c r="T1974" s="36"/>
    </row>
    <row r="1975" spans="1:20" ht="11.85" customHeight="1" x14ac:dyDescent="0.2">
      <c r="A1975" s="3" t="s">
        <v>980</v>
      </c>
      <c r="C1975" s="2">
        <v>3766.72</v>
      </c>
      <c r="D1975" s="2"/>
      <c r="E1975" s="2">
        <v>6355.45</v>
      </c>
      <c r="F1975" s="2"/>
      <c r="G1975" s="2">
        <v>4357.43</v>
      </c>
      <c r="H1975" s="2"/>
      <c r="I1975" s="2">
        <v>4000</v>
      </c>
      <c r="J1975" s="2"/>
      <c r="K1975" s="4">
        <v>4500</v>
      </c>
      <c r="L1975" s="2"/>
      <c r="M1975" s="4">
        <v>4500</v>
      </c>
      <c r="N1975" s="2"/>
      <c r="O1975" s="4">
        <v>0</v>
      </c>
      <c r="P1975" s="2"/>
      <c r="Q1975" s="4">
        <f t="shared" si="69"/>
        <v>4500</v>
      </c>
      <c r="T1975" s="36"/>
    </row>
    <row r="1976" spans="1:20" ht="11.85" customHeight="1" x14ac:dyDescent="0.2">
      <c r="A1976" s="3" t="s">
        <v>981</v>
      </c>
      <c r="C1976" s="2">
        <v>3103.05</v>
      </c>
      <c r="D1976" s="2"/>
      <c r="E1976" s="2">
        <v>2397.6799999999998</v>
      </c>
      <c r="F1976" s="2"/>
      <c r="G1976" s="2">
        <v>978.45</v>
      </c>
      <c r="H1976" s="2"/>
      <c r="I1976" s="2">
        <v>4000</v>
      </c>
      <c r="J1976" s="2"/>
      <c r="K1976" s="4">
        <v>4000</v>
      </c>
      <c r="L1976" s="2"/>
      <c r="M1976" s="4">
        <v>2000</v>
      </c>
      <c r="N1976" s="2"/>
      <c r="O1976" s="4">
        <v>0</v>
      </c>
      <c r="P1976" s="2"/>
      <c r="Q1976" s="4">
        <f t="shared" si="69"/>
        <v>2000</v>
      </c>
      <c r="T1976" s="36"/>
    </row>
    <row r="1977" spans="1:20" ht="11.85" customHeight="1" x14ac:dyDescent="0.2">
      <c r="A1977" s="3" t="s">
        <v>982</v>
      </c>
      <c r="C1977" s="2">
        <v>757.68</v>
      </c>
      <c r="D1977" s="2"/>
      <c r="E1977" s="2">
        <v>176.53</v>
      </c>
      <c r="F1977" s="2"/>
      <c r="G1977" s="2">
        <v>926.6</v>
      </c>
      <c r="H1977" s="2"/>
      <c r="I1977" s="2">
        <v>1000</v>
      </c>
      <c r="J1977" s="2"/>
      <c r="K1977" s="4">
        <v>1000</v>
      </c>
      <c r="L1977" s="2"/>
      <c r="M1977" s="4">
        <v>1000</v>
      </c>
      <c r="N1977" s="2"/>
      <c r="O1977" s="4">
        <v>0</v>
      </c>
      <c r="P1977" s="2"/>
      <c r="Q1977" s="4">
        <f t="shared" si="69"/>
        <v>1000</v>
      </c>
      <c r="T1977" s="36"/>
    </row>
    <row r="1978" spans="1:20" ht="11.85" hidden="1" customHeight="1" x14ac:dyDescent="0.2">
      <c r="A1978" s="3" t="s">
        <v>983</v>
      </c>
      <c r="C1978" s="2">
        <v>0</v>
      </c>
      <c r="D1978" s="2"/>
      <c r="E1978" s="2">
        <v>0</v>
      </c>
      <c r="F1978" s="2"/>
      <c r="G1978" s="2">
        <v>0</v>
      </c>
      <c r="H1978" s="2"/>
      <c r="I1978" s="2">
        <v>0</v>
      </c>
      <c r="J1978" s="2"/>
      <c r="K1978" s="4">
        <v>0</v>
      </c>
      <c r="L1978" s="2"/>
      <c r="M1978" s="4">
        <v>0</v>
      </c>
      <c r="N1978" s="2"/>
      <c r="O1978" s="4">
        <v>0</v>
      </c>
      <c r="P1978" s="2"/>
      <c r="Q1978" s="4">
        <f t="shared" si="69"/>
        <v>0</v>
      </c>
      <c r="T1978" s="36"/>
    </row>
    <row r="1979" spans="1:20" ht="11.85" customHeight="1" x14ac:dyDescent="0.2">
      <c r="A1979" s="3" t="s">
        <v>984</v>
      </c>
      <c r="C1979" s="2">
        <v>6293.21</v>
      </c>
      <c r="D1979" s="2"/>
      <c r="E1979" s="2">
        <v>5980.86</v>
      </c>
      <c r="F1979" s="2"/>
      <c r="G1979" s="2">
        <v>5135.29</v>
      </c>
      <c r="H1979" s="2"/>
      <c r="I1979" s="2">
        <v>6000</v>
      </c>
      <c r="J1979" s="2"/>
      <c r="K1979" s="4">
        <v>7000</v>
      </c>
      <c r="L1979" s="2"/>
      <c r="M1979" s="4">
        <v>7000</v>
      </c>
      <c r="N1979" s="2"/>
      <c r="O1979" s="4">
        <v>0</v>
      </c>
      <c r="P1979" s="2"/>
      <c r="Q1979" s="4">
        <f t="shared" si="69"/>
        <v>7000</v>
      </c>
      <c r="T1979" s="36"/>
    </row>
    <row r="1980" spans="1:20" ht="11.85" hidden="1" customHeight="1" x14ac:dyDescent="0.2">
      <c r="A1980" s="3" t="s">
        <v>985</v>
      </c>
      <c r="C1980" s="2">
        <v>0</v>
      </c>
      <c r="D1980" s="2"/>
      <c r="E1980" s="2">
        <v>0</v>
      </c>
      <c r="F1980" s="2"/>
      <c r="G1980" s="2">
        <v>0</v>
      </c>
      <c r="H1980" s="2"/>
      <c r="I1980" s="2">
        <v>0</v>
      </c>
      <c r="J1980" s="2"/>
      <c r="K1980" s="4">
        <v>0</v>
      </c>
      <c r="L1980" s="2"/>
      <c r="M1980" s="4">
        <v>0</v>
      </c>
      <c r="N1980" s="2"/>
      <c r="O1980" s="4">
        <v>0</v>
      </c>
      <c r="P1980" s="2"/>
      <c r="Q1980" s="4">
        <f t="shared" si="69"/>
        <v>0</v>
      </c>
      <c r="T1980" s="36"/>
    </row>
    <row r="1981" spans="1:20" ht="11.85" customHeight="1" x14ac:dyDescent="0.2">
      <c r="A1981" s="3" t="s">
        <v>986</v>
      </c>
      <c r="C1981" s="2">
        <v>740.69</v>
      </c>
      <c r="D1981" s="2"/>
      <c r="E1981" s="2">
        <v>1831.77</v>
      </c>
      <c r="F1981" s="2"/>
      <c r="G1981" s="2">
        <v>817.54</v>
      </c>
      <c r="H1981" s="2"/>
      <c r="I1981" s="2">
        <v>2000</v>
      </c>
      <c r="J1981" s="2"/>
      <c r="K1981" s="4">
        <v>3000</v>
      </c>
      <c r="L1981" s="2"/>
      <c r="M1981" s="4">
        <v>2000</v>
      </c>
      <c r="N1981" s="2"/>
      <c r="O1981" s="4">
        <v>0</v>
      </c>
      <c r="P1981" s="2"/>
      <c r="Q1981" s="4">
        <f t="shared" si="69"/>
        <v>2000</v>
      </c>
      <c r="T1981" s="36"/>
    </row>
    <row r="1982" spans="1:20" ht="11.85" customHeight="1" x14ac:dyDescent="0.2">
      <c r="A1982" s="3" t="s">
        <v>987</v>
      </c>
      <c r="C1982" s="2">
        <v>5040.8500000000004</v>
      </c>
      <c r="D1982" s="2"/>
      <c r="E1982" s="2">
        <v>4637.8500000000004</v>
      </c>
      <c r="F1982" s="2"/>
      <c r="G1982" s="2">
        <v>5570.1</v>
      </c>
      <c r="H1982" s="2"/>
      <c r="I1982" s="2">
        <v>26600</v>
      </c>
      <c r="J1982" s="2"/>
      <c r="K1982" s="4">
        <v>25600</v>
      </c>
      <c r="L1982" s="2"/>
      <c r="M1982" s="4">
        <v>6000</v>
      </c>
      <c r="N1982" s="2"/>
      <c r="O1982" s="4">
        <v>20000</v>
      </c>
      <c r="P1982" s="2"/>
      <c r="Q1982" s="4">
        <f t="shared" si="69"/>
        <v>26000</v>
      </c>
      <c r="T1982" s="36"/>
    </row>
    <row r="1983" spans="1:20" ht="11.85" customHeight="1" x14ac:dyDescent="0.2">
      <c r="A1983" s="3" t="s">
        <v>988</v>
      </c>
      <c r="C1983" s="2">
        <v>717.63</v>
      </c>
      <c r="D1983" s="2"/>
      <c r="E1983" s="2">
        <v>761.09</v>
      </c>
      <c r="F1983" s="2"/>
      <c r="G1983" s="2">
        <v>797.86</v>
      </c>
      <c r="H1983" s="2"/>
      <c r="I1983" s="2">
        <v>800</v>
      </c>
      <c r="J1983" s="2"/>
      <c r="K1983" s="4">
        <v>800</v>
      </c>
      <c r="L1983" s="2"/>
      <c r="M1983" s="4">
        <v>800</v>
      </c>
      <c r="N1983" s="2"/>
      <c r="O1983" s="4">
        <v>0</v>
      </c>
      <c r="P1983" s="2"/>
      <c r="Q1983" s="4">
        <f t="shared" si="69"/>
        <v>800</v>
      </c>
      <c r="T1983" s="36"/>
    </row>
    <row r="1984" spans="1:20" ht="11.85" customHeight="1" x14ac:dyDescent="0.2">
      <c r="A1984" s="3" t="s">
        <v>989</v>
      </c>
      <c r="C1984" s="2">
        <v>433.91</v>
      </c>
      <c r="D1984" s="2"/>
      <c r="E1984" s="2">
        <v>40</v>
      </c>
      <c r="F1984" s="2"/>
      <c r="G1984" s="2">
        <v>80.069999999999993</v>
      </c>
      <c r="H1984" s="2"/>
      <c r="I1984" s="2">
        <v>500</v>
      </c>
      <c r="J1984" s="2"/>
      <c r="K1984" s="4">
        <v>500</v>
      </c>
      <c r="L1984" s="2"/>
      <c r="M1984" s="4">
        <v>200</v>
      </c>
      <c r="N1984" s="2"/>
      <c r="O1984" s="4">
        <v>0</v>
      </c>
      <c r="P1984" s="2"/>
      <c r="Q1984" s="4">
        <f t="shared" si="69"/>
        <v>200</v>
      </c>
      <c r="T1984" s="36"/>
    </row>
    <row r="1985" spans="1:21" ht="11.85" hidden="1" customHeight="1" x14ac:dyDescent="0.2">
      <c r="A1985" s="3" t="s">
        <v>990</v>
      </c>
      <c r="C1985" s="2">
        <v>0</v>
      </c>
      <c r="D1985" s="2"/>
      <c r="E1985" s="2">
        <v>0</v>
      </c>
      <c r="F1985" s="2"/>
      <c r="G1985" s="2">
        <v>0</v>
      </c>
      <c r="H1985" s="2"/>
      <c r="I1985" s="2">
        <v>0</v>
      </c>
      <c r="J1985" s="2"/>
      <c r="K1985" s="4">
        <v>0</v>
      </c>
      <c r="L1985" s="2"/>
      <c r="M1985" s="4">
        <v>0</v>
      </c>
      <c r="N1985" s="2"/>
      <c r="O1985" s="4">
        <v>0</v>
      </c>
      <c r="P1985" s="2"/>
      <c r="Q1985" s="4">
        <f t="shared" si="69"/>
        <v>0</v>
      </c>
      <c r="T1985" s="36"/>
    </row>
    <row r="1986" spans="1:21" ht="11.85" customHeight="1" x14ac:dyDescent="0.2">
      <c r="A1986" s="3" t="s">
        <v>991</v>
      </c>
      <c r="C1986" s="2">
        <v>0</v>
      </c>
      <c r="D1986" s="2"/>
      <c r="E1986" s="2">
        <v>0</v>
      </c>
      <c r="F1986" s="2"/>
      <c r="G1986" s="2">
        <v>0</v>
      </c>
      <c r="H1986" s="2"/>
      <c r="I1986" s="2">
        <v>200</v>
      </c>
      <c r="J1986" s="2"/>
      <c r="K1986" s="4">
        <v>200</v>
      </c>
      <c r="L1986" s="2"/>
      <c r="M1986" s="4">
        <v>200</v>
      </c>
      <c r="N1986" s="2"/>
      <c r="O1986" s="4">
        <v>0</v>
      </c>
      <c r="P1986" s="2"/>
      <c r="Q1986" s="4">
        <f t="shared" si="69"/>
        <v>200</v>
      </c>
      <c r="T1986" s="36"/>
    </row>
    <row r="1987" spans="1:21" ht="11.85" customHeight="1" x14ac:dyDescent="0.2">
      <c r="A1987" s="3" t="s">
        <v>992</v>
      </c>
      <c r="C1987" s="2">
        <v>300</v>
      </c>
      <c r="D1987" s="2"/>
      <c r="E1987" s="2">
        <v>0</v>
      </c>
      <c r="F1987" s="2"/>
      <c r="G1987" s="2">
        <v>0</v>
      </c>
      <c r="H1987" s="2"/>
      <c r="I1987" s="2">
        <v>400</v>
      </c>
      <c r="J1987" s="2"/>
      <c r="K1987" s="4">
        <v>400</v>
      </c>
      <c r="L1987" s="2"/>
      <c r="M1987" s="4">
        <v>400</v>
      </c>
      <c r="N1987" s="2"/>
      <c r="O1987" s="4">
        <v>0</v>
      </c>
      <c r="P1987" s="2"/>
      <c r="Q1987" s="4">
        <f t="shared" si="69"/>
        <v>400</v>
      </c>
      <c r="T1987" s="36"/>
    </row>
    <row r="1988" spans="1:21" ht="11.85" hidden="1" customHeight="1" x14ac:dyDescent="0.2">
      <c r="A1988" s="3" t="s">
        <v>993</v>
      </c>
      <c r="C1988" s="2">
        <v>0</v>
      </c>
      <c r="D1988" s="2"/>
      <c r="E1988" s="2">
        <v>0</v>
      </c>
      <c r="F1988" s="2"/>
      <c r="G1988" s="2">
        <v>0</v>
      </c>
      <c r="H1988" s="2"/>
      <c r="I1988" s="2">
        <v>0</v>
      </c>
      <c r="J1988" s="2"/>
      <c r="K1988" s="4">
        <v>0</v>
      </c>
      <c r="L1988" s="2"/>
      <c r="M1988" s="4">
        <v>0</v>
      </c>
      <c r="N1988" s="2"/>
      <c r="O1988" s="4">
        <v>0</v>
      </c>
      <c r="P1988" s="2"/>
      <c r="Q1988" s="4">
        <f t="shared" si="69"/>
        <v>0</v>
      </c>
      <c r="T1988" s="36"/>
    </row>
    <row r="1989" spans="1:21" ht="11.85" customHeight="1" x14ac:dyDescent="0.2">
      <c r="A1989" s="3" t="s">
        <v>994</v>
      </c>
      <c r="C1989" s="2">
        <v>3469.75</v>
      </c>
      <c r="D1989" s="2"/>
      <c r="E1989" s="2">
        <v>3162.83</v>
      </c>
      <c r="F1989" s="2"/>
      <c r="G1989" s="2">
        <v>6006.6</v>
      </c>
      <c r="H1989" s="2"/>
      <c r="I1989" s="2">
        <v>2200</v>
      </c>
      <c r="J1989" s="2"/>
      <c r="K1989" s="4">
        <v>5000</v>
      </c>
      <c r="L1989" s="2"/>
      <c r="M1989" s="4">
        <v>6000</v>
      </c>
      <c r="N1989" s="2"/>
      <c r="O1989" s="4">
        <v>0</v>
      </c>
      <c r="P1989" s="2"/>
      <c r="Q1989" s="4">
        <f t="shared" si="69"/>
        <v>6000</v>
      </c>
      <c r="T1989" s="36"/>
    </row>
    <row r="1990" spans="1:21" ht="11.85" customHeight="1" x14ac:dyDescent="0.2">
      <c r="A1990" s="3" t="s">
        <v>995</v>
      </c>
      <c r="C1990" s="2">
        <v>18999.150000000001</v>
      </c>
      <c r="D1990" s="2"/>
      <c r="E1990" s="2">
        <v>11945.99</v>
      </c>
      <c r="F1990" s="2"/>
      <c r="G1990" s="2">
        <v>22067.360000000001</v>
      </c>
      <c r="H1990" s="2"/>
      <c r="I1990" s="2">
        <v>12000</v>
      </c>
      <c r="J1990" s="2"/>
      <c r="K1990" s="4">
        <v>23000</v>
      </c>
      <c r="L1990" s="2"/>
      <c r="M1990" s="4">
        <v>25000</v>
      </c>
      <c r="N1990" s="2"/>
      <c r="O1990" s="4">
        <v>0</v>
      </c>
      <c r="P1990" s="2"/>
      <c r="Q1990" s="4">
        <f t="shared" si="69"/>
        <v>25000</v>
      </c>
      <c r="T1990" s="36"/>
    </row>
    <row r="1991" spans="1:21" ht="11.85" customHeight="1" x14ac:dyDescent="0.2">
      <c r="A1991" s="3" t="s">
        <v>996</v>
      </c>
      <c r="C1991" s="2">
        <v>0</v>
      </c>
      <c r="D1991" s="2"/>
      <c r="E1991" s="2">
        <v>9199.0400000000009</v>
      </c>
      <c r="F1991" s="2"/>
      <c r="G1991" s="2">
        <v>7487.69</v>
      </c>
      <c r="H1991" s="2"/>
      <c r="I1991" s="2">
        <v>9000</v>
      </c>
      <c r="J1991" s="2"/>
      <c r="K1991" s="4">
        <v>9000</v>
      </c>
      <c r="L1991" s="2"/>
      <c r="M1991" s="4">
        <v>11000</v>
      </c>
      <c r="N1991" s="2"/>
      <c r="O1991" s="4">
        <v>0</v>
      </c>
      <c r="P1991" s="2"/>
      <c r="Q1991" s="4">
        <f t="shared" si="69"/>
        <v>11000</v>
      </c>
      <c r="T1991" s="36"/>
    </row>
    <row r="1992" spans="1:21" ht="11.85" customHeight="1" x14ac:dyDescent="0.2">
      <c r="A1992" s="3" t="s">
        <v>997</v>
      </c>
      <c r="C1992" s="2">
        <v>0</v>
      </c>
      <c r="D1992" s="2"/>
      <c r="E1992" s="2">
        <v>0</v>
      </c>
      <c r="F1992" s="2"/>
      <c r="G1992" s="2">
        <v>0</v>
      </c>
      <c r="H1992" s="2"/>
      <c r="I1992" s="2">
        <v>0</v>
      </c>
      <c r="J1992" s="2"/>
      <c r="K1992" s="4">
        <v>0</v>
      </c>
      <c r="L1992" s="2"/>
      <c r="M1992" s="4">
        <v>0</v>
      </c>
      <c r="N1992" s="2"/>
      <c r="O1992" s="4">
        <v>0</v>
      </c>
      <c r="P1992" s="2"/>
      <c r="Q1992" s="4">
        <f t="shared" si="69"/>
        <v>0</v>
      </c>
      <c r="T1992" s="36"/>
    </row>
    <row r="1993" spans="1:21" ht="11.85" hidden="1" customHeight="1" x14ac:dyDescent="0.2">
      <c r="A1993" s="3" t="s">
        <v>998</v>
      </c>
      <c r="C1993" s="2">
        <v>0</v>
      </c>
      <c r="D1993" s="2"/>
      <c r="E1993" s="2">
        <v>0</v>
      </c>
      <c r="F1993" s="2"/>
      <c r="G1993" s="2">
        <v>0</v>
      </c>
      <c r="H1993" s="2"/>
      <c r="I1993" s="2">
        <v>0</v>
      </c>
      <c r="J1993" s="2"/>
      <c r="K1993" s="4">
        <v>0</v>
      </c>
      <c r="L1993" s="2"/>
      <c r="M1993" s="4">
        <v>0</v>
      </c>
      <c r="N1993" s="2"/>
      <c r="O1993" s="4">
        <v>0</v>
      </c>
      <c r="P1993" s="2"/>
      <c r="Q1993" s="4">
        <f t="shared" si="69"/>
        <v>0</v>
      </c>
      <c r="T1993" s="36"/>
    </row>
    <row r="1994" spans="1:21" ht="11.85" customHeight="1" x14ac:dyDescent="0.2">
      <c r="A1994" s="3" t="s">
        <v>999</v>
      </c>
      <c r="C1994" s="2">
        <v>0</v>
      </c>
      <c r="D1994" s="2"/>
      <c r="E1994" s="2">
        <v>40</v>
      </c>
      <c r="F1994" s="2"/>
      <c r="G1994" s="2">
        <v>200</v>
      </c>
      <c r="H1994" s="2"/>
      <c r="I1994" s="2">
        <v>400</v>
      </c>
      <c r="J1994" s="2"/>
      <c r="K1994" s="4">
        <v>400</v>
      </c>
      <c r="L1994" s="2"/>
      <c r="M1994" s="4">
        <v>400</v>
      </c>
      <c r="N1994" s="2"/>
      <c r="O1994" s="4">
        <v>0</v>
      </c>
      <c r="P1994" s="2"/>
      <c r="Q1994" s="4">
        <f t="shared" si="69"/>
        <v>400</v>
      </c>
      <c r="T1994" s="36"/>
    </row>
    <row r="1995" spans="1:21" ht="11.85" customHeight="1" x14ac:dyDescent="0.2">
      <c r="A1995" s="3" t="s">
        <v>1000</v>
      </c>
      <c r="C1995" s="2">
        <v>0</v>
      </c>
      <c r="D1995" s="2"/>
      <c r="E1995" s="2">
        <v>0</v>
      </c>
      <c r="F1995" s="2"/>
      <c r="G1995" s="2">
        <v>0</v>
      </c>
      <c r="H1995" s="2"/>
      <c r="I1995" s="2">
        <v>0</v>
      </c>
      <c r="J1995" s="2"/>
      <c r="K1995" s="4">
        <v>0</v>
      </c>
      <c r="L1995" s="2"/>
      <c r="M1995" s="4">
        <v>0</v>
      </c>
      <c r="N1995" s="2"/>
      <c r="O1995" s="4">
        <v>0</v>
      </c>
      <c r="P1995" s="2"/>
      <c r="Q1995" s="4">
        <f t="shared" si="69"/>
        <v>0</v>
      </c>
      <c r="T1995" s="36"/>
    </row>
    <row r="1996" spans="1:21" ht="11.85" customHeight="1" x14ac:dyDescent="0.2">
      <c r="A1996" s="3" t="s">
        <v>1001</v>
      </c>
      <c r="C1996" s="12">
        <v>0</v>
      </c>
      <c r="D1996" s="2"/>
      <c r="E1996" s="12">
        <v>0</v>
      </c>
      <c r="F1996" s="2"/>
      <c r="G1996" s="12">
        <v>0</v>
      </c>
      <c r="H1996" s="2"/>
      <c r="I1996" s="12">
        <v>0</v>
      </c>
      <c r="J1996" s="2"/>
      <c r="K1996" s="13">
        <v>0</v>
      </c>
      <c r="L1996" s="2"/>
      <c r="M1996" s="13">
        <v>0</v>
      </c>
      <c r="N1996" s="2"/>
      <c r="O1996" s="13">
        <v>0</v>
      </c>
      <c r="P1996" s="2"/>
      <c r="Q1996" s="13">
        <f t="shared" si="69"/>
        <v>0</v>
      </c>
      <c r="T1996" s="36"/>
    </row>
    <row r="1997" spans="1:21" ht="11.85" customHeight="1" x14ac:dyDescent="0.2">
      <c r="A1997" s="3" t="s">
        <v>320</v>
      </c>
      <c r="C1997" s="2">
        <f>SUM(C1973:C1979)+SUM(C1980:C1996)</f>
        <v>43622.64</v>
      </c>
      <c r="D1997" s="2"/>
      <c r="E1997" s="2">
        <f>SUM(E1973:E1979)+SUM(E1980:E1996)</f>
        <v>46609.17</v>
      </c>
      <c r="F1997" s="2"/>
      <c r="G1997" s="2">
        <f>SUM(G1973:G1979)+SUM(G1980:G1996)</f>
        <v>54906.490000000005</v>
      </c>
      <c r="H1997" s="2"/>
      <c r="I1997" s="2">
        <f>SUM(I1973:I1979)+SUM(I1980:I1996)</f>
        <v>69450</v>
      </c>
      <c r="J1997" s="2"/>
      <c r="K1997" s="4">
        <f>SUM(K1973:K1979)+SUM(K1980:K1996)</f>
        <v>84750</v>
      </c>
      <c r="L1997" s="2"/>
      <c r="M1997" s="4">
        <f>SUM(M1973:M1979)+SUM(M1980:M1996)</f>
        <v>66850</v>
      </c>
      <c r="N1997" s="2"/>
      <c r="O1997" s="4">
        <f>SUM(O1973:O1979)+SUM(O1980:O1996)</f>
        <v>20000</v>
      </c>
      <c r="P1997" s="2"/>
      <c r="Q1997" s="4">
        <f>SUM(Q1973:Q1979)+SUM(Q1980:Q1996)</f>
        <v>86850</v>
      </c>
      <c r="T1997" s="38"/>
      <c r="U1997" s="39"/>
    </row>
    <row r="1998" spans="1:21" ht="11.85" customHeight="1" x14ac:dyDescent="0.2">
      <c r="A1998" s="1"/>
      <c r="B1998" s="1"/>
      <c r="E1998" s="2" t="str">
        <f>$E$24</f>
        <v>CITY OF BRADY</v>
      </c>
    </row>
    <row r="1999" spans="1:21" ht="11.85" customHeight="1" x14ac:dyDescent="0.2">
      <c r="E1999" s="2" t="str">
        <f>$E$25</f>
        <v>BUDGET REPORT</v>
      </c>
    </row>
    <row r="2000" spans="1:21" ht="11.85" customHeight="1" x14ac:dyDescent="0.2">
      <c r="E2000" s="2" t="str">
        <f>$E$26</f>
        <v>FISCAL YEAR 2021 - 2022</v>
      </c>
    </row>
    <row r="2001" spans="1:17" ht="11.85" customHeight="1" x14ac:dyDescent="0.2">
      <c r="A2001" s="3" t="s">
        <v>3</v>
      </c>
    </row>
    <row r="2002" spans="1:17" ht="11.85" customHeight="1" x14ac:dyDescent="0.2">
      <c r="A2002" s="3" t="s">
        <v>953</v>
      </c>
    </row>
    <row r="2003" spans="1:17" ht="11.85" customHeight="1" x14ac:dyDescent="0.2">
      <c r="I2003" s="61" t="str">
        <f>$I$29</f>
        <v>(----- 2020-2021 ------)</v>
      </c>
      <c r="J2003" s="61"/>
      <c r="K2003" s="61"/>
      <c r="L2003" s="5"/>
      <c r="M2003" s="61" t="str">
        <f>$M$29</f>
        <v>2021-2022</v>
      </c>
      <c r="N2003" s="61"/>
      <c r="O2003" s="61"/>
      <c r="P2003" s="61"/>
      <c r="Q2003" s="61"/>
    </row>
    <row r="2004" spans="1:17" ht="11.85" customHeight="1" x14ac:dyDescent="0.2">
      <c r="C2004" s="6" t="str">
        <f>$C$30</f>
        <v>2017-2018</v>
      </c>
      <c r="D2004" s="5"/>
      <c r="E2004" s="6" t="str">
        <f>$E$30</f>
        <v>2018-2019</v>
      </c>
      <c r="F2004" s="5"/>
      <c r="G2004" s="6" t="str">
        <f>$G$30</f>
        <v>2019-2020</v>
      </c>
      <c r="H2004" s="5"/>
      <c r="I2004" s="6" t="s">
        <v>9</v>
      </c>
      <c r="J2004" s="5"/>
      <c r="K2004" s="7" t="str">
        <f>+$K$30</f>
        <v>PROJECTED</v>
      </c>
      <c r="L2004" s="5"/>
      <c r="M2004" s="7" t="str">
        <f>$M$30</f>
        <v>2021-2022</v>
      </c>
      <c r="N2004" s="5"/>
      <c r="O2004" s="7" t="str">
        <f>$O$30</f>
        <v>2021-2022</v>
      </c>
      <c r="P2004" s="5"/>
      <c r="Q2004" s="7" t="str">
        <f>$Q$30</f>
        <v xml:space="preserve">APPROVED </v>
      </c>
    </row>
    <row r="2005" spans="1:17" ht="11.85" customHeight="1" x14ac:dyDescent="0.2">
      <c r="A2005" s="8" t="s">
        <v>266</v>
      </c>
      <c r="C2005" s="9" t="s">
        <v>12</v>
      </c>
      <c r="D2005" s="5"/>
      <c r="E2005" s="9" t="s">
        <v>12</v>
      </c>
      <c r="F2005" s="5"/>
      <c r="G2005" s="9" t="s">
        <v>12</v>
      </c>
      <c r="H2005" s="5"/>
      <c r="I2005" s="9" t="s">
        <v>13</v>
      </c>
      <c r="J2005" s="5"/>
      <c r="K2005" s="10" t="s">
        <v>13</v>
      </c>
      <c r="L2005" s="5"/>
      <c r="M2005" s="10" t="str">
        <f>$M$31</f>
        <v>BASE</v>
      </c>
      <c r="N2005" s="5"/>
      <c r="O2005" s="10" t="str">
        <f>$O$31</f>
        <v>SUPPLEMENTAL</v>
      </c>
      <c r="P2005" s="5"/>
      <c r="Q2005" s="10" t="str">
        <f>$Q$31</f>
        <v>BUDGET</v>
      </c>
    </row>
    <row r="2006" spans="1:17" ht="11.85" customHeight="1" x14ac:dyDescent="0.2">
      <c r="D2006" s="2"/>
      <c r="F2006" s="2"/>
      <c r="H2006" s="2"/>
      <c r="J2006" s="2"/>
      <c r="L2006" s="2"/>
      <c r="N2006" s="2"/>
      <c r="P2006" s="2"/>
    </row>
    <row r="2007" spans="1:17" ht="11.85" customHeight="1" x14ac:dyDescent="0.2">
      <c r="A2007" s="3" t="s">
        <v>1002</v>
      </c>
      <c r="C2007" s="2">
        <v>80078.17</v>
      </c>
      <c r="D2007" s="2"/>
      <c r="E2007" s="2">
        <v>40336.69</v>
      </c>
      <c r="F2007" s="2"/>
      <c r="G2007" s="2">
        <v>0</v>
      </c>
      <c r="H2007" s="2"/>
      <c r="I2007" s="2">
        <v>0</v>
      </c>
      <c r="J2007" s="2"/>
      <c r="K2007" s="4">
        <v>0</v>
      </c>
      <c r="L2007" s="2"/>
      <c r="M2007" s="4">
        <v>0</v>
      </c>
      <c r="N2007" s="2"/>
      <c r="O2007" s="4">
        <v>0</v>
      </c>
      <c r="P2007" s="2"/>
      <c r="Q2007" s="4">
        <f>M2007+O2007</f>
        <v>0</v>
      </c>
    </row>
    <row r="2008" spans="1:17" ht="11.85" customHeight="1" x14ac:dyDescent="0.2">
      <c r="A2008" s="3" t="s">
        <v>1003</v>
      </c>
      <c r="C2008" s="12">
        <v>0</v>
      </c>
      <c r="D2008" s="2"/>
      <c r="E2008" s="12">
        <v>0</v>
      </c>
      <c r="F2008" s="2"/>
      <c r="G2008" s="12">
        <v>0</v>
      </c>
      <c r="H2008" s="2"/>
      <c r="I2008" s="12">
        <v>0</v>
      </c>
      <c r="J2008" s="2"/>
      <c r="K2008" s="13">
        <v>0</v>
      </c>
      <c r="L2008" s="2"/>
      <c r="M2008" s="13">
        <v>0</v>
      </c>
      <c r="N2008" s="2"/>
      <c r="O2008" s="13">
        <v>0</v>
      </c>
      <c r="P2008" s="2"/>
      <c r="Q2008" s="13">
        <f>M2008+O2008</f>
        <v>0</v>
      </c>
    </row>
    <row r="2009" spans="1:17" ht="11.85" customHeight="1" x14ac:dyDescent="0.2">
      <c r="A2009" s="3" t="s">
        <v>323</v>
      </c>
      <c r="C2009" s="2">
        <f>SUM(C2007:C2008)</f>
        <v>80078.17</v>
      </c>
      <c r="D2009" s="2"/>
      <c r="E2009" s="2">
        <f>SUM(E2007:E2008)</f>
        <v>40336.69</v>
      </c>
      <c r="F2009" s="2"/>
      <c r="G2009" s="2">
        <f>SUM(G2007:G2008)</f>
        <v>0</v>
      </c>
      <c r="H2009" s="2"/>
      <c r="I2009" s="2">
        <f>SUM(I2007:I2008)</f>
        <v>0</v>
      </c>
      <c r="J2009" s="2"/>
      <c r="K2009" s="4">
        <f>SUM(K2007:K2008)</f>
        <v>0</v>
      </c>
      <c r="L2009" s="2"/>
      <c r="M2009" s="4">
        <f>SUM(M2007:M2008)</f>
        <v>0</v>
      </c>
      <c r="N2009" s="2"/>
      <c r="O2009" s="4">
        <f>SUM(O2007:O2008)</f>
        <v>0</v>
      </c>
      <c r="P2009" s="2"/>
      <c r="Q2009" s="4">
        <f>SUM(Q2007:Q2008)</f>
        <v>0</v>
      </c>
    </row>
    <row r="2010" spans="1:17" ht="11.85" customHeight="1" x14ac:dyDescent="0.2">
      <c r="D2010" s="2"/>
      <c r="F2010" s="2"/>
      <c r="H2010" s="2"/>
      <c r="J2010" s="2"/>
      <c r="L2010" s="2"/>
      <c r="N2010" s="2"/>
      <c r="P2010" s="2"/>
    </row>
    <row r="2011" spans="1:17" ht="11.85" hidden="1" customHeight="1" x14ac:dyDescent="0.2">
      <c r="A2011" s="11" t="s">
        <v>1004</v>
      </c>
      <c r="D2011" s="2"/>
      <c r="F2011" s="2"/>
      <c r="H2011" s="2"/>
      <c r="J2011" s="2"/>
      <c r="L2011" s="2"/>
      <c r="N2011" s="2"/>
      <c r="P2011" s="2"/>
    </row>
    <row r="2012" spans="1:17" ht="11.85" hidden="1" customHeight="1" x14ac:dyDescent="0.2">
      <c r="A2012" s="3" t="s">
        <v>1005</v>
      </c>
      <c r="C2012" s="12">
        <v>0</v>
      </c>
      <c r="D2012" s="2"/>
      <c r="E2012" s="12">
        <v>0</v>
      </c>
      <c r="F2012" s="2"/>
      <c r="G2012" s="12">
        <v>0</v>
      </c>
      <c r="H2012" s="2"/>
      <c r="I2012" s="12">
        <v>0</v>
      </c>
      <c r="J2012" s="2"/>
      <c r="K2012" s="13">
        <v>0</v>
      </c>
      <c r="L2012" s="2"/>
      <c r="M2012" s="13">
        <v>0</v>
      </c>
      <c r="N2012" s="2"/>
      <c r="O2012" s="13">
        <v>0</v>
      </c>
      <c r="P2012" s="2"/>
      <c r="Q2012" s="13">
        <f>M2012+O2012</f>
        <v>0</v>
      </c>
    </row>
    <row r="2013" spans="1:17" ht="11.85" hidden="1" customHeight="1" x14ac:dyDescent="0.2">
      <c r="A2013" s="3" t="s">
        <v>1006</v>
      </c>
      <c r="C2013" s="2">
        <f>SUM(C2012)</f>
        <v>0</v>
      </c>
      <c r="D2013" s="2"/>
      <c r="E2013" s="2">
        <f>SUM(E2012)</f>
        <v>0</v>
      </c>
      <c r="F2013" s="2"/>
      <c r="G2013" s="2">
        <f>SUM(G2012)</f>
        <v>0</v>
      </c>
      <c r="H2013" s="2"/>
      <c r="I2013" s="2">
        <f>SUM(I2012)</f>
        <v>0</v>
      </c>
      <c r="J2013" s="2"/>
      <c r="K2013" s="4">
        <f>SUM(K2012)</f>
        <v>0</v>
      </c>
      <c r="L2013" s="2"/>
      <c r="M2013" s="4">
        <f>SUM(M2012)</f>
        <v>0</v>
      </c>
      <c r="N2013" s="2"/>
      <c r="O2013" s="4">
        <f>SUM(O2012)</f>
        <v>0</v>
      </c>
      <c r="P2013" s="2"/>
      <c r="Q2013" s="4">
        <f>SUM(Q2012)</f>
        <v>0</v>
      </c>
    </row>
    <row r="2014" spans="1:17" ht="11.85" hidden="1" customHeight="1" x14ac:dyDescent="0.2">
      <c r="D2014" s="2"/>
      <c r="F2014" s="2"/>
      <c r="H2014" s="2"/>
      <c r="J2014" s="2"/>
      <c r="L2014" s="2"/>
      <c r="N2014" s="2"/>
      <c r="P2014" s="2"/>
    </row>
    <row r="2015" spans="1:17" ht="11.85" hidden="1" customHeight="1" x14ac:dyDescent="0.2">
      <c r="A2015" s="11" t="s">
        <v>324</v>
      </c>
      <c r="D2015" s="2"/>
      <c r="F2015" s="2"/>
      <c r="H2015" s="2"/>
      <c r="J2015" s="2"/>
      <c r="L2015" s="2"/>
      <c r="N2015" s="2"/>
      <c r="P2015" s="2"/>
    </row>
    <row r="2016" spans="1:17" ht="11.85" hidden="1" customHeight="1" x14ac:dyDescent="0.2">
      <c r="A2016" s="3" t="s">
        <v>1007</v>
      </c>
      <c r="C2016" s="12">
        <v>0</v>
      </c>
      <c r="D2016" s="2"/>
      <c r="E2016" s="12">
        <v>0</v>
      </c>
      <c r="F2016" s="2"/>
      <c r="G2016" s="12">
        <v>0</v>
      </c>
      <c r="H2016" s="2"/>
      <c r="I2016" s="12">
        <v>0</v>
      </c>
      <c r="J2016" s="2"/>
      <c r="K2016" s="13">
        <v>0</v>
      </c>
      <c r="L2016" s="2"/>
      <c r="M2016" s="13">
        <v>0</v>
      </c>
      <c r="N2016" s="2"/>
      <c r="O2016" s="13">
        <v>0</v>
      </c>
      <c r="P2016" s="2"/>
      <c r="Q2016" s="13">
        <f>M2016+O2016</f>
        <v>0</v>
      </c>
    </row>
    <row r="2017" spans="1:21" ht="11.85" hidden="1" customHeight="1" x14ac:dyDescent="0.2">
      <c r="A2017" s="3" t="s">
        <v>328</v>
      </c>
      <c r="C2017" s="2">
        <f>SUM(C2016)</f>
        <v>0</v>
      </c>
      <c r="D2017" s="2"/>
      <c r="E2017" s="2">
        <f>SUM(E2016)</f>
        <v>0</v>
      </c>
      <c r="F2017" s="2"/>
      <c r="G2017" s="2">
        <f>SUM(G2016)</f>
        <v>0</v>
      </c>
      <c r="H2017" s="2"/>
      <c r="I2017" s="2">
        <f>SUM(I2016)</f>
        <v>0</v>
      </c>
      <c r="J2017" s="2"/>
      <c r="K2017" s="4">
        <f>SUM(K2016)</f>
        <v>0</v>
      </c>
      <c r="L2017" s="2"/>
      <c r="M2017" s="4">
        <f>SUM(M2016)</f>
        <v>0</v>
      </c>
      <c r="N2017" s="2"/>
      <c r="O2017" s="4">
        <f>SUM(O2016)</f>
        <v>0</v>
      </c>
      <c r="P2017" s="2"/>
      <c r="Q2017" s="4">
        <f>SUM(Q2016)</f>
        <v>0</v>
      </c>
    </row>
    <row r="2018" spans="1:21" ht="11.85" hidden="1" customHeight="1" x14ac:dyDescent="0.2">
      <c r="D2018" s="2"/>
      <c r="F2018" s="2"/>
      <c r="H2018" s="2"/>
      <c r="J2018" s="2"/>
      <c r="L2018" s="2"/>
      <c r="N2018" s="2"/>
      <c r="P2018" s="2"/>
    </row>
    <row r="2019" spans="1:21" ht="11.85" hidden="1" customHeight="1" x14ac:dyDescent="0.2">
      <c r="D2019" s="2"/>
      <c r="F2019" s="2"/>
      <c r="H2019" s="2"/>
      <c r="J2019" s="2"/>
      <c r="L2019" s="2"/>
      <c r="N2019" s="2"/>
      <c r="P2019" s="2"/>
    </row>
    <row r="2020" spans="1:21" ht="11.85" customHeight="1" x14ac:dyDescent="0.2">
      <c r="A2020" s="3" t="s">
        <v>1008</v>
      </c>
      <c r="C2020" s="2">
        <f>C1952+C1970+C1997+C2009+C2013+C2017</f>
        <v>256036.64999999997</v>
      </c>
      <c r="D2020" s="2"/>
      <c r="E2020" s="2">
        <f>E1952+E1970+E1997+E2009+E2013+E2017</f>
        <v>219319.71000000002</v>
      </c>
      <c r="F2020" s="2"/>
      <c r="G2020" s="2">
        <f>G1952+G1970+G1997+G2009+G2013+G2017</f>
        <v>208560.09999999998</v>
      </c>
      <c r="H2020" s="2"/>
      <c r="I2020" s="2">
        <f>I1952+I1970+I1997+I2009+I2013+I2017</f>
        <v>223036</v>
      </c>
      <c r="J2020" s="2"/>
      <c r="K2020" s="4">
        <f>K1952+K1970+K1997+K2009+K2013+K2017</f>
        <v>236836</v>
      </c>
      <c r="L2020" s="2"/>
      <c r="M2020" s="4">
        <f>M1952+M1970+M1997+M2009+M2013+M2017</f>
        <v>230245</v>
      </c>
      <c r="N2020" s="2"/>
      <c r="O2020" s="4">
        <f>O1952+O1970+O1997+O2009+O2013+O2017</f>
        <v>20000</v>
      </c>
      <c r="P2020" s="2"/>
      <c r="Q2020" s="4">
        <f>Q1952+Q1970+Q1997+Q2009+Q2013+Q2017</f>
        <v>250245</v>
      </c>
      <c r="T2020" s="36"/>
      <c r="U2020" s="39"/>
    </row>
    <row r="2021" spans="1:21" ht="11.85" customHeight="1" x14ac:dyDescent="0.2"/>
    <row r="2022" spans="1:21" ht="11.85" customHeight="1" x14ac:dyDescent="0.2"/>
    <row r="2023" spans="1:21" ht="11.85" customHeight="1" x14ac:dyDescent="0.2"/>
    <row r="2024" spans="1:21" ht="11.85" customHeight="1" x14ac:dyDescent="0.2"/>
    <row r="2025" spans="1:21" ht="11.85" customHeight="1" x14ac:dyDescent="0.2"/>
    <row r="2026" spans="1:21" ht="11.85" customHeight="1" x14ac:dyDescent="0.2"/>
    <row r="2027" spans="1:21" ht="11.85" customHeight="1" x14ac:dyDescent="0.2"/>
    <row r="2028" spans="1:21" ht="11.85" customHeight="1" x14ac:dyDescent="0.2"/>
    <row r="2029" spans="1:21" ht="11.85" customHeight="1" x14ac:dyDescent="0.2"/>
    <row r="2030" spans="1:21" ht="11.85" customHeight="1" x14ac:dyDescent="0.2"/>
    <row r="2031" spans="1:21" ht="11.85" customHeight="1" x14ac:dyDescent="0.2"/>
    <row r="2032" spans="1:21" ht="11.85" customHeight="1" x14ac:dyDescent="0.2"/>
    <row r="2033" ht="11.85" customHeight="1" x14ac:dyDescent="0.2"/>
    <row r="2034" ht="11.85" customHeight="1" x14ac:dyDescent="0.2"/>
    <row r="2035" ht="11.85" customHeight="1" x14ac:dyDescent="0.2"/>
    <row r="2036" ht="11.85" customHeight="1" x14ac:dyDescent="0.2"/>
    <row r="2037" ht="11.85" customHeight="1" x14ac:dyDescent="0.2"/>
    <row r="2038" ht="11.85" customHeight="1" x14ac:dyDescent="0.2"/>
    <row r="2039" ht="11.85" customHeight="1" x14ac:dyDescent="0.2"/>
    <row r="2040" ht="11.85" customHeight="1" x14ac:dyDescent="0.2"/>
    <row r="2041" ht="11.85" customHeight="1" x14ac:dyDescent="0.2"/>
    <row r="2042" ht="11.85" customHeight="1" x14ac:dyDescent="0.2"/>
    <row r="2043" ht="11.85" customHeight="1" x14ac:dyDescent="0.2"/>
    <row r="2044" ht="11.85" customHeight="1" x14ac:dyDescent="0.2"/>
    <row r="2045" ht="11.85" customHeight="1" x14ac:dyDescent="0.2"/>
    <row r="2046" ht="11.85" customHeight="1" x14ac:dyDescent="0.2"/>
    <row r="2047" ht="11.85" customHeight="1" x14ac:dyDescent="0.2"/>
    <row r="2048" ht="11.85" customHeight="1" x14ac:dyDescent="0.2"/>
    <row r="2049" spans="1:5" ht="11.85" customHeight="1" x14ac:dyDescent="0.2"/>
    <row r="2050" spans="1:5" ht="11.85" customHeight="1" x14ac:dyDescent="0.2"/>
    <row r="2051" spans="1:5" ht="11.85" customHeight="1" x14ac:dyDescent="0.2"/>
    <row r="2052" spans="1:5" ht="11.85" customHeight="1" x14ac:dyDescent="0.2"/>
    <row r="2053" spans="1:5" ht="11.85" customHeight="1" x14ac:dyDescent="0.2"/>
    <row r="2054" spans="1:5" ht="11.85" customHeight="1" x14ac:dyDescent="0.2"/>
    <row r="2055" spans="1:5" ht="11.85" customHeight="1" x14ac:dyDescent="0.2"/>
    <row r="2056" spans="1:5" ht="11.85" customHeight="1" x14ac:dyDescent="0.2"/>
    <row r="2057" spans="1:5" ht="11.85" customHeight="1" x14ac:dyDescent="0.2"/>
    <row r="2058" spans="1:5" ht="11.85" customHeight="1" x14ac:dyDescent="0.2"/>
    <row r="2059" spans="1:5" ht="11.85" customHeight="1" x14ac:dyDescent="0.2"/>
    <row r="2060" spans="1:5" ht="11.85" customHeight="1" x14ac:dyDescent="0.2"/>
    <row r="2061" spans="1:5" ht="11.85" customHeight="1" x14ac:dyDescent="0.2">
      <c r="A2061" s="1"/>
      <c r="B2061" s="1"/>
      <c r="E2061" s="2" t="str">
        <f>$E$24</f>
        <v>CITY OF BRADY</v>
      </c>
    </row>
    <row r="2062" spans="1:5" ht="11.85" customHeight="1" x14ac:dyDescent="0.2">
      <c r="E2062" s="2" t="str">
        <f>$E$25</f>
        <v>BUDGET REPORT</v>
      </c>
    </row>
    <row r="2063" spans="1:5" ht="11.85" customHeight="1" x14ac:dyDescent="0.2">
      <c r="E2063" s="2" t="str">
        <f>$E$26</f>
        <v>FISCAL YEAR 2021 - 2022</v>
      </c>
    </row>
    <row r="2064" spans="1:5" ht="11.85" customHeight="1" x14ac:dyDescent="0.2">
      <c r="A2064" s="3" t="s">
        <v>3</v>
      </c>
    </row>
    <row r="2065" spans="1:20" ht="11.85" customHeight="1" x14ac:dyDescent="0.2">
      <c r="A2065" s="3" t="s">
        <v>1009</v>
      </c>
    </row>
    <row r="2066" spans="1:20" ht="11.85" customHeight="1" x14ac:dyDescent="0.2">
      <c r="I2066" s="61" t="str">
        <f>$I$29</f>
        <v>(----- 2020-2021 ------)</v>
      </c>
      <c r="J2066" s="61"/>
      <c r="K2066" s="61"/>
      <c r="L2066" s="5"/>
      <c r="M2066" s="61" t="str">
        <f>$M$29</f>
        <v>2021-2022</v>
      </c>
      <c r="N2066" s="61"/>
      <c r="O2066" s="61"/>
      <c r="P2066" s="61"/>
      <c r="Q2066" s="61"/>
    </row>
    <row r="2067" spans="1:20" ht="11.85" customHeight="1" x14ac:dyDescent="0.2">
      <c r="C2067" s="6" t="str">
        <f>$C$30</f>
        <v>2017-2018</v>
      </c>
      <c r="D2067" s="5"/>
      <c r="E2067" s="6" t="str">
        <f>$E$30</f>
        <v>2018-2019</v>
      </c>
      <c r="F2067" s="5"/>
      <c r="G2067" s="6" t="str">
        <f>$G$30</f>
        <v>2019-2020</v>
      </c>
      <c r="H2067" s="5"/>
      <c r="I2067" s="6" t="s">
        <v>9</v>
      </c>
      <c r="J2067" s="5"/>
      <c r="K2067" s="7" t="str">
        <f>+$K$30</f>
        <v>PROJECTED</v>
      </c>
      <c r="L2067" s="5"/>
      <c r="M2067" s="7" t="str">
        <f>$M$30</f>
        <v>2021-2022</v>
      </c>
      <c r="N2067" s="5"/>
      <c r="O2067" s="7" t="str">
        <f>$O$30</f>
        <v>2021-2022</v>
      </c>
      <c r="P2067" s="5"/>
      <c r="Q2067" s="7" t="str">
        <f>$Q$30</f>
        <v xml:space="preserve">APPROVED </v>
      </c>
    </row>
    <row r="2068" spans="1:20" ht="11.85" customHeight="1" x14ac:dyDescent="0.2">
      <c r="A2068" s="8" t="s">
        <v>266</v>
      </c>
      <c r="C2068" s="9" t="s">
        <v>12</v>
      </c>
      <c r="D2068" s="5"/>
      <c r="E2068" s="9" t="s">
        <v>12</v>
      </c>
      <c r="F2068" s="5"/>
      <c r="G2068" s="9" t="s">
        <v>12</v>
      </c>
      <c r="H2068" s="5"/>
      <c r="I2068" s="9" t="s">
        <v>13</v>
      </c>
      <c r="J2068" s="5"/>
      <c r="K2068" s="10" t="s">
        <v>13</v>
      </c>
      <c r="L2068" s="5"/>
      <c r="M2068" s="10" t="str">
        <f>$M$31</f>
        <v>BASE</v>
      </c>
      <c r="N2068" s="5"/>
      <c r="O2068" s="10" t="str">
        <f>$O$31</f>
        <v>SUPPLEMENTAL</v>
      </c>
      <c r="P2068" s="5"/>
      <c r="Q2068" s="10" t="str">
        <f>$Q$31</f>
        <v>BUDGET</v>
      </c>
    </row>
    <row r="2069" spans="1:20" ht="11.85" customHeight="1" x14ac:dyDescent="0.2"/>
    <row r="2070" spans="1:20" ht="11.85" customHeight="1" x14ac:dyDescent="0.2">
      <c r="A2070" s="11" t="s">
        <v>279</v>
      </c>
      <c r="D2070" s="2"/>
      <c r="F2070" s="2"/>
      <c r="H2070" s="2"/>
      <c r="J2070" s="2"/>
      <c r="L2070" s="2"/>
      <c r="N2070" s="2"/>
      <c r="P2070" s="2"/>
    </row>
    <row r="2071" spans="1:20" ht="11.85" customHeight="1" x14ac:dyDescent="0.2">
      <c r="A2071" s="3" t="s">
        <v>1010</v>
      </c>
      <c r="C2071" s="2">
        <v>7463.18</v>
      </c>
      <c r="D2071" s="2"/>
      <c r="E2071" s="2">
        <v>4431.1099999999997</v>
      </c>
      <c r="F2071" s="2"/>
      <c r="G2071" s="2">
        <v>4453.2299999999996</v>
      </c>
      <c r="H2071" s="2"/>
      <c r="I2071" s="2">
        <v>7500</v>
      </c>
      <c r="J2071" s="2"/>
      <c r="K2071" s="4">
        <v>7500</v>
      </c>
      <c r="L2071" s="2"/>
      <c r="M2071" s="4">
        <v>7500</v>
      </c>
      <c r="N2071" s="2"/>
      <c r="O2071" s="4">
        <v>0</v>
      </c>
      <c r="P2071" s="2"/>
      <c r="Q2071" s="4">
        <f t="shared" ref="Q2071:Q2077" si="70">M2071+O2071</f>
        <v>7500</v>
      </c>
      <c r="T2071" s="36"/>
    </row>
    <row r="2072" spans="1:20" ht="11.85" customHeight="1" x14ac:dyDescent="0.2">
      <c r="A2072" s="3" t="s">
        <v>1011</v>
      </c>
      <c r="C2072" s="2">
        <v>0</v>
      </c>
      <c r="D2072" s="2"/>
      <c r="E2072" s="2">
        <v>0</v>
      </c>
      <c r="F2072" s="2"/>
      <c r="G2072" s="2">
        <v>0</v>
      </c>
      <c r="H2072" s="2"/>
      <c r="I2072" s="2">
        <v>0</v>
      </c>
      <c r="J2072" s="2"/>
      <c r="K2072" s="4">
        <v>0</v>
      </c>
      <c r="L2072" s="2"/>
      <c r="M2072" s="4">
        <v>0</v>
      </c>
      <c r="N2072" s="2"/>
      <c r="O2072" s="4">
        <v>0</v>
      </c>
      <c r="P2072" s="2"/>
      <c r="Q2072" s="4">
        <f t="shared" si="70"/>
        <v>0</v>
      </c>
      <c r="T2072" s="36"/>
    </row>
    <row r="2073" spans="1:20" ht="11.85" customHeight="1" x14ac:dyDescent="0.2">
      <c r="A2073" s="3" t="s">
        <v>1012</v>
      </c>
      <c r="C2073" s="2">
        <v>0</v>
      </c>
      <c r="D2073" s="2"/>
      <c r="E2073" s="2">
        <v>0</v>
      </c>
      <c r="F2073" s="2"/>
      <c r="G2073" s="2">
        <v>0</v>
      </c>
      <c r="H2073" s="2"/>
      <c r="I2073" s="2">
        <v>0</v>
      </c>
      <c r="J2073" s="2"/>
      <c r="K2073" s="4">
        <v>0</v>
      </c>
      <c r="L2073" s="2"/>
      <c r="M2073" s="4">
        <v>0</v>
      </c>
      <c r="N2073" s="2"/>
      <c r="O2073" s="4">
        <v>0</v>
      </c>
      <c r="P2073" s="2"/>
      <c r="Q2073" s="4">
        <f t="shared" si="70"/>
        <v>0</v>
      </c>
      <c r="T2073" s="36"/>
    </row>
    <row r="2074" spans="1:20" ht="11.85" hidden="1" customHeight="1" x14ac:dyDescent="0.2">
      <c r="A2074" s="3" t="s">
        <v>1013</v>
      </c>
      <c r="C2074" s="2">
        <v>0</v>
      </c>
      <c r="D2074" s="2"/>
      <c r="E2074" s="2">
        <v>0</v>
      </c>
      <c r="F2074" s="2"/>
      <c r="G2074" s="2">
        <v>0</v>
      </c>
      <c r="H2074" s="2"/>
      <c r="I2074" s="2">
        <v>0</v>
      </c>
      <c r="J2074" s="2"/>
      <c r="K2074" s="4">
        <v>0</v>
      </c>
      <c r="L2074" s="2"/>
      <c r="M2074" s="4">
        <v>0</v>
      </c>
      <c r="N2074" s="2"/>
      <c r="O2074" s="4">
        <v>0</v>
      </c>
      <c r="P2074" s="2"/>
      <c r="Q2074" s="4">
        <f t="shared" si="70"/>
        <v>0</v>
      </c>
      <c r="T2074" s="36"/>
    </row>
    <row r="2075" spans="1:20" ht="11.85" customHeight="1" x14ac:dyDescent="0.2">
      <c r="A2075" s="3" t="s">
        <v>1014</v>
      </c>
      <c r="C2075" s="2">
        <v>0</v>
      </c>
      <c r="D2075" s="2"/>
      <c r="E2075" s="2">
        <v>0</v>
      </c>
      <c r="F2075" s="2"/>
      <c r="G2075" s="2">
        <v>0</v>
      </c>
      <c r="H2075" s="2"/>
      <c r="I2075" s="2">
        <v>400</v>
      </c>
      <c r="J2075" s="2"/>
      <c r="K2075" s="4">
        <v>400</v>
      </c>
      <c r="L2075" s="2"/>
      <c r="M2075" s="4">
        <v>400</v>
      </c>
      <c r="N2075" s="2"/>
      <c r="O2075" s="4">
        <v>0</v>
      </c>
      <c r="P2075" s="2"/>
      <c r="Q2075" s="4">
        <f t="shared" si="70"/>
        <v>400</v>
      </c>
      <c r="T2075" s="36"/>
    </row>
    <row r="2076" spans="1:20" ht="11.85" customHeight="1" x14ac:dyDescent="0.2">
      <c r="A2076" s="3" t="s">
        <v>1015</v>
      </c>
      <c r="C2076" s="2">
        <v>0</v>
      </c>
      <c r="D2076" s="2"/>
      <c r="E2076" s="2">
        <v>0</v>
      </c>
      <c r="F2076" s="2"/>
      <c r="G2076" s="2">
        <v>0</v>
      </c>
      <c r="H2076" s="2"/>
      <c r="I2076" s="2">
        <v>0</v>
      </c>
      <c r="J2076" s="2"/>
      <c r="K2076" s="4">
        <v>0</v>
      </c>
      <c r="L2076" s="2"/>
      <c r="M2076" s="4">
        <v>0</v>
      </c>
      <c r="N2076" s="2"/>
      <c r="O2076" s="4">
        <v>0</v>
      </c>
      <c r="P2076" s="2"/>
      <c r="Q2076" s="4">
        <f t="shared" si="70"/>
        <v>0</v>
      </c>
      <c r="T2076" s="36"/>
    </row>
    <row r="2077" spans="1:20" ht="11.85" customHeight="1" x14ac:dyDescent="0.2">
      <c r="A2077" s="3" t="s">
        <v>1016</v>
      </c>
      <c r="C2077" s="12">
        <v>0</v>
      </c>
      <c r="D2077" s="2"/>
      <c r="E2077" s="12">
        <v>0</v>
      </c>
      <c r="F2077" s="2"/>
      <c r="G2077" s="12">
        <v>0</v>
      </c>
      <c r="H2077" s="2"/>
      <c r="I2077" s="12">
        <v>0</v>
      </c>
      <c r="J2077" s="2"/>
      <c r="K2077" s="13">
        <v>0</v>
      </c>
      <c r="L2077" s="2"/>
      <c r="M2077" s="13">
        <v>0</v>
      </c>
      <c r="N2077" s="2"/>
      <c r="O2077" s="13">
        <v>0</v>
      </c>
      <c r="P2077" s="2"/>
      <c r="Q2077" s="13">
        <f t="shared" si="70"/>
        <v>0</v>
      </c>
      <c r="T2077" s="36"/>
    </row>
    <row r="2078" spans="1:20" ht="11.85" customHeight="1" x14ac:dyDescent="0.2">
      <c r="A2078" s="3" t="s">
        <v>297</v>
      </c>
      <c r="C2078" s="2">
        <f>SUM(C2071:C2077)</f>
        <v>7463.18</v>
      </c>
      <c r="D2078" s="2"/>
      <c r="E2078" s="2">
        <f>SUM(E2071:E2077)</f>
        <v>4431.1099999999997</v>
      </c>
      <c r="F2078" s="2"/>
      <c r="G2078" s="2">
        <f>SUM(G2071:G2077)</f>
        <v>4453.2299999999996</v>
      </c>
      <c r="H2078" s="2"/>
      <c r="I2078" s="2">
        <f>SUM(I2071:I2077)</f>
        <v>7900</v>
      </c>
      <c r="J2078" s="2"/>
      <c r="K2078" s="4">
        <f>SUM(K2071:K2077)</f>
        <v>7900</v>
      </c>
      <c r="L2078" s="2"/>
      <c r="M2078" s="4">
        <f>SUM(M2071:M2077)</f>
        <v>7900</v>
      </c>
      <c r="N2078" s="2"/>
      <c r="O2078" s="4">
        <f>SUM(O2071:O2077)</f>
        <v>0</v>
      </c>
      <c r="P2078" s="2"/>
      <c r="Q2078" s="4">
        <f>SUM(Q2071:Q2077)</f>
        <v>7900</v>
      </c>
    </row>
    <row r="2079" spans="1:20" ht="11.85" customHeight="1" x14ac:dyDescent="0.2">
      <c r="D2079" s="2"/>
      <c r="F2079" s="2"/>
      <c r="H2079" s="2"/>
      <c r="J2079" s="2"/>
      <c r="L2079" s="2"/>
      <c r="N2079" s="2"/>
      <c r="P2079" s="2"/>
    </row>
    <row r="2080" spans="1:20" ht="11.85" customHeight="1" x14ac:dyDescent="0.2">
      <c r="A2080" s="11" t="s">
        <v>298</v>
      </c>
      <c r="D2080" s="2"/>
      <c r="F2080" s="2"/>
      <c r="H2080" s="2"/>
      <c r="J2080" s="2"/>
      <c r="L2080" s="2"/>
      <c r="N2080" s="2"/>
      <c r="P2080" s="2"/>
    </row>
    <row r="2081" spans="1:20" ht="11.85" customHeight="1" x14ac:dyDescent="0.2">
      <c r="A2081" s="3" t="s">
        <v>1017</v>
      </c>
      <c r="C2081" s="2">
        <v>46.36</v>
      </c>
      <c r="D2081" s="2"/>
      <c r="E2081" s="2">
        <v>0</v>
      </c>
      <c r="F2081" s="2"/>
      <c r="G2081" s="2">
        <v>0</v>
      </c>
      <c r="H2081" s="2"/>
      <c r="I2081" s="2">
        <v>100</v>
      </c>
      <c r="J2081" s="2"/>
      <c r="K2081" s="4">
        <v>100</v>
      </c>
      <c r="L2081" s="2"/>
      <c r="M2081" s="4">
        <v>100</v>
      </c>
      <c r="N2081" s="2"/>
      <c r="O2081" s="4">
        <v>0</v>
      </c>
      <c r="P2081" s="2"/>
      <c r="Q2081" s="4">
        <f>M2081+O2081</f>
        <v>100</v>
      </c>
      <c r="T2081" s="36"/>
    </row>
    <row r="2082" spans="1:20" ht="11.85" customHeight="1" x14ac:dyDescent="0.2">
      <c r="A2082" s="3" t="s">
        <v>1018</v>
      </c>
      <c r="C2082" s="2">
        <v>0</v>
      </c>
      <c r="D2082" s="2"/>
      <c r="E2082" s="2">
        <v>0</v>
      </c>
      <c r="F2082" s="2"/>
      <c r="G2082" s="2">
        <v>0</v>
      </c>
      <c r="H2082" s="2"/>
      <c r="I2082" s="2">
        <v>0</v>
      </c>
      <c r="J2082" s="2"/>
      <c r="K2082" s="4">
        <v>0</v>
      </c>
      <c r="L2082" s="2"/>
      <c r="M2082" s="4">
        <v>0</v>
      </c>
      <c r="N2082" s="2"/>
      <c r="O2082" s="4">
        <v>0</v>
      </c>
      <c r="P2082" s="2"/>
      <c r="Q2082" s="4">
        <f>M2082+O2082</f>
        <v>0</v>
      </c>
      <c r="T2082" s="36"/>
    </row>
    <row r="2083" spans="1:20" ht="11.85" customHeight="1" x14ac:dyDescent="0.2">
      <c r="A2083" s="3" t="s">
        <v>1019</v>
      </c>
      <c r="C2083" s="2">
        <v>3574.9</v>
      </c>
      <c r="D2083" s="2"/>
      <c r="E2083" s="2">
        <v>178.71</v>
      </c>
      <c r="F2083" s="2"/>
      <c r="G2083" s="2">
        <v>17.579999999999998</v>
      </c>
      <c r="H2083" s="2"/>
      <c r="I2083" s="2">
        <v>3000</v>
      </c>
      <c r="J2083" s="2"/>
      <c r="K2083" s="4">
        <v>3000</v>
      </c>
      <c r="L2083" s="2"/>
      <c r="M2083" s="4">
        <v>3000</v>
      </c>
      <c r="N2083" s="2"/>
      <c r="O2083" s="4">
        <v>0</v>
      </c>
      <c r="P2083" s="2"/>
      <c r="Q2083" s="4">
        <f>M2083+O2083</f>
        <v>3000</v>
      </c>
      <c r="T2083" s="36"/>
    </row>
    <row r="2084" spans="1:20" ht="11.85" customHeight="1" x14ac:dyDescent="0.2">
      <c r="A2084" s="3" t="s">
        <v>1020</v>
      </c>
      <c r="C2084" s="2">
        <v>0</v>
      </c>
      <c r="D2084" s="2"/>
      <c r="E2084" s="2">
        <v>0</v>
      </c>
      <c r="F2084" s="2"/>
      <c r="G2084" s="2">
        <v>0</v>
      </c>
      <c r="H2084" s="2"/>
      <c r="I2084" s="2">
        <v>0</v>
      </c>
      <c r="J2084" s="2"/>
      <c r="K2084" s="4">
        <v>0</v>
      </c>
      <c r="L2084" s="2"/>
      <c r="M2084" s="4">
        <v>0</v>
      </c>
      <c r="N2084" s="2"/>
      <c r="O2084" s="4">
        <v>0</v>
      </c>
      <c r="P2084" s="2"/>
      <c r="Q2084" s="4">
        <f>M2084+O2084</f>
        <v>0</v>
      </c>
      <c r="T2084" s="36"/>
    </row>
    <row r="2085" spans="1:20" ht="11.85" customHeight="1" x14ac:dyDescent="0.2">
      <c r="A2085" s="3" t="s">
        <v>1021</v>
      </c>
      <c r="C2085" s="12">
        <v>0</v>
      </c>
      <c r="D2085" s="2"/>
      <c r="E2085" s="12">
        <v>0</v>
      </c>
      <c r="F2085" s="2"/>
      <c r="G2085" s="12">
        <v>0</v>
      </c>
      <c r="H2085" s="2"/>
      <c r="I2085" s="12">
        <v>0</v>
      </c>
      <c r="J2085" s="2"/>
      <c r="K2085" s="13">
        <v>0</v>
      </c>
      <c r="L2085" s="2"/>
      <c r="M2085" s="13">
        <v>0</v>
      </c>
      <c r="N2085" s="2"/>
      <c r="O2085" s="13">
        <v>0</v>
      </c>
      <c r="P2085" s="2"/>
      <c r="Q2085" s="13">
        <f>M2085+O2085</f>
        <v>0</v>
      </c>
      <c r="T2085" s="36"/>
    </row>
    <row r="2086" spans="1:20" ht="11.85" customHeight="1" x14ac:dyDescent="0.2">
      <c r="A2086" s="3" t="s">
        <v>320</v>
      </c>
      <c r="C2086" s="2">
        <f>SUM(C2081:C2085)</f>
        <v>3621.26</v>
      </c>
      <c r="D2086" s="2"/>
      <c r="E2086" s="2">
        <f>SUM(E2081:E2085)</f>
        <v>178.71</v>
      </c>
      <c r="F2086" s="2"/>
      <c r="G2086" s="2">
        <f>SUM(G2081:G2085)</f>
        <v>17.579999999999998</v>
      </c>
      <c r="H2086" s="2"/>
      <c r="I2086" s="2">
        <f>SUM(I2081:I2085)</f>
        <v>3100</v>
      </c>
      <c r="J2086" s="2"/>
      <c r="K2086" s="4">
        <f>SUM(K2081:K2085)</f>
        <v>3100</v>
      </c>
      <c r="L2086" s="2"/>
      <c r="M2086" s="4">
        <f>SUM(M2081:M2085)</f>
        <v>3100</v>
      </c>
      <c r="N2086" s="2"/>
      <c r="O2086" s="4">
        <f>SUM(O2081:O2085)</f>
        <v>0</v>
      </c>
      <c r="P2086" s="2"/>
      <c r="Q2086" s="4">
        <f>SUM(Q2081:Q2085)</f>
        <v>3100</v>
      </c>
    </row>
    <row r="2087" spans="1:20" ht="11.85" customHeight="1" x14ac:dyDescent="0.2">
      <c r="D2087" s="2"/>
      <c r="F2087" s="2"/>
      <c r="H2087" s="2"/>
      <c r="J2087" s="2"/>
      <c r="L2087" s="2"/>
      <c r="N2087" s="2"/>
      <c r="P2087" s="2"/>
    </row>
    <row r="2088" spans="1:20" ht="11.85" customHeight="1" x14ac:dyDescent="0.2">
      <c r="A2088" s="3" t="s">
        <v>1022</v>
      </c>
      <c r="C2088" s="2">
        <v>0</v>
      </c>
      <c r="D2088" s="2"/>
      <c r="E2088" s="2">
        <v>0</v>
      </c>
      <c r="F2088" s="2"/>
      <c r="G2088" s="2">
        <v>0</v>
      </c>
      <c r="H2088" s="2"/>
      <c r="I2088" s="2">
        <v>0</v>
      </c>
      <c r="J2088" s="2"/>
      <c r="K2088" s="4">
        <v>0</v>
      </c>
      <c r="L2088" s="2"/>
      <c r="M2088" s="4">
        <v>0</v>
      </c>
      <c r="N2088" s="2"/>
      <c r="O2088" s="4">
        <v>0</v>
      </c>
      <c r="P2088" s="2"/>
      <c r="Q2088" s="4">
        <f>M2088+O2088</f>
        <v>0</v>
      </c>
      <c r="T2088" s="36"/>
    </row>
    <row r="2089" spans="1:20" ht="11.85" customHeight="1" x14ac:dyDescent="0.2">
      <c r="A2089" s="3" t="s">
        <v>1023</v>
      </c>
      <c r="C2089" s="12">
        <v>0</v>
      </c>
      <c r="D2089" s="2"/>
      <c r="E2089" s="12">
        <v>0</v>
      </c>
      <c r="F2089" s="2"/>
      <c r="G2089" s="12">
        <v>0</v>
      </c>
      <c r="H2089" s="2"/>
      <c r="I2089" s="12">
        <v>0</v>
      </c>
      <c r="J2089" s="2"/>
      <c r="K2089" s="13">
        <v>0</v>
      </c>
      <c r="L2089" s="2"/>
      <c r="M2089" s="13">
        <v>0</v>
      </c>
      <c r="N2089" s="2"/>
      <c r="O2089" s="13">
        <v>0</v>
      </c>
      <c r="P2089" s="2"/>
      <c r="Q2089" s="13">
        <f>M2089+O2089</f>
        <v>0</v>
      </c>
      <c r="T2089" s="36"/>
    </row>
    <row r="2090" spans="1:20" ht="11.85" customHeight="1" x14ac:dyDescent="0.2">
      <c r="A2090" s="3" t="s">
        <v>323</v>
      </c>
      <c r="C2090" s="2">
        <f>SUM(C2088:C2089)</f>
        <v>0</v>
      </c>
      <c r="D2090" s="2"/>
      <c r="E2090" s="2">
        <f>SUM(E2088:E2089)</f>
        <v>0</v>
      </c>
      <c r="F2090" s="2"/>
      <c r="G2090" s="2">
        <f>SUM(G2088:G2089)</f>
        <v>0</v>
      </c>
      <c r="H2090" s="2"/>
      <c r="I2090" s="2">
        <f>SUM(I2088:I2089)</f>
        <v>0</v>
      </c>
      <c r="J2090" s="2"/>
      <c r="K2090" s="4">
        <f>SUM(K2088:K2089)</f>
        <v>0</v>
      </c>
      <c r="L2090" s="2"/>
      <c r="M2090" s="4">
        <f>SUM(M2088:M2089)</f>
        <v>0</v>
      </c>
      <c r="N2090" s="2"/>
      <c r="O2090" s="4">
        <f>SUM(O2088:O2089)</f>
        <v>0</v>
      </c>
      <c r="P2090" s="2"/>
      <c r="Q2090" s="4">
        <f>SUM(Q2088:Q2089)</f>
        <v>0</v>
      </c>
    </row>
    <row r="2091" spans="1:20" ht="11.85" customHeight="1" x14ac:dyDescent="0.2">
      <c r="D2091" s="2"/>
      <c r="F2091" s="2"/>
      <c r="H2091" s="2"/>
      <c r="J2091" s="2"/>
      <c r="L2091" s="2"/>
      <c r="N2091" s="2"/>
      <c r="P2091" s="2"/>
    </row>
    <row r="2092" spans="1:20" ht="11.85" customHeight="1" x14ac:dyDescent="0.2">
      <c r="A2092" s="3" t="s">
        <v>1024</v>
      </c>
      <c r="C2092" s="2">
        <f>+C2078+C2086+C2090</f>
        <v>11084.44</v>
      </c>
      <c r="D2092" s="2"/>
      <c r="E2092" s="2">
        <f>+E2078+E2086+E2090</f>
        <v>4609.82</v>
      </c>
      <c r="F2092" s="2"/>
      <c r="G2092" s="2">
        <f>+G2078+G2086+G2090</f>
        <v>4470.8099999999995</v>
      </c>
      <c r="H2092" s="2"/>
      <c r="I2092" s="2">
        <f>+I2078+I2086+I2090</f>
        <v>11000</v>
      </c>
      <c r="J2092" s="2"/>
      <c r="K2092" s="4">
        <f>+K2078+K2086+K2090</f>
        <v>11000</v>
      </c>
      <c r="L2092" s="2"/>
      <c r="M2092" s="4">
        <f>+M2078+M2086+M2090</f>
        <v>11000</v>
      </c>
      <c r="N2092" s="2"/>
      <c r="O2092" s="4">
        <f>+O2078+O2086+O2090</f>
        <v>0</v>
      </c>
      <c r="P2092" s="2"/>
      <c r="Q2092" s="4">
        <f>+Q2078+Q2086+Q2090</f>
        <v>11000</v>
      </c>
      <c r="T2092" s="36"/>
    </row>
    <row r="2093" spans="1:20" ht="11.85" customHeight="1" x14ac:dyDescent="0.2">
      <c r="D2093" s="2"/>
      <c r="F2093" s="2"/>
      <c r="H2093" s="2"/>
      <c r="J2093" s="2"/>
      <c r="L2093" s="2"/>
      <c r="N2093" s="2"/>
      <c r="P2093" s="2"/>
    </row>
    <row r="2094" spans="1:20" ht="11.85" customHeight="1" x14ac:dyDescent="0.2">
      <c r="D2094" s="2"/>
      <c r="F2094" s="2"/>
      <c r="H2094" s="2"/>
      <c r="J2094" s="2"/>
      <c r="L2094" s="2"/>
      <c r="N2094" s="2"/>
      <c r="P2094" s="2"/>
    </row>
    <row r="2095" spans="1:20" ht="11.85" customHeight="1" x14ac:dyDescent="0.2">
      <c r="D2095" s="2"/>
      <c r="F2095" s="2"/>
      <c r="H2095" s="2"/>
      <c r="J2095" s="2"/>
      <c r="L2095" s="2"/>
      <c r="N2095" s="2"/>
      <c r="P2095" s="2"/>
    </row>
    <row r="2096" spans="1:20" ht="11.85" customHeight="1" x14ac:dyDescent="0.2">
      <c r="D2096" s="2"/>
      <c r="F2096" s="2"/>
      <c r="H2096" s="2"/>
      <c r="J2096" s="2"/>
      <c r="L2096" s="2"/>
      <c r="N2096" s="2"/>
      <c r="P2096" s="2"/>
    </row>
    <row r="2097" spans="4:16" ht="11.85" customHeight="1" x14ac:dyDescent="0.2">
      <c r="D2097" s="2"/>
      <c r="F2097" s="2"/>
      <c r="H2097" s="2"/>
      <c r="J2097" s="2"/>
      <c r="L2097" s="2"/>
      <c r="N2097" s="2"/>
      <c r="P2097" s="2"/>
    </row>
    <row r="2098" spans="4:16" ht="11.85" customHeight="1" x14ac:dyDescent="0.2">
      <c r="D2098" s="2"/>
      <c r="F2098" s="2"/>
      <c r="H2098" s="2"/>
      <c r="J2098" s="2"/>
      <c r="L2098" s="2"/>
      <c r="N2098" s="2"/>
      <c r="P2098" s="2"/>
    </row>
    <row r="2099" spans="4:16" ht="11.85" customHeight="1" x14ac:dyDescent="0.2">
      <c r="D2099" s="2"/>
      <c r="F2099" s="2"/>
      <c r="H2099" s="2"/>
      <c r="J2099" s="2"/>
      <c r="L2099" s="2"/>
      <c r="N2099" s="2"/>
      <c r="P2099" s="2"/>
    </row>
    <row r="2100" spans="4:16" ht="11.85" customHeight="1" x14ac:dyDescent="0.2">
      <c r="D2100" s="2"/>
      <c r="F2100" s="2"/>
      <c r="H2100" s="2"/>
      <c r="J2100" s="2"/>
      <c r="L2100" s="2"/>
      <c r="N2100" s="2"/>
      <c r="P2100" s="2"/>
    </row>
    <row r="2101" spans="4:16" ht="11.85" customHeight="1" x14ac:dyDescent="0.2">
      <c r="D2101" s="2"/>
      <c r="F2101" s="2"/>
      <c r="H2101" s="2"/>
      <c r="J2101" s="2"/>
      <c r="L2101" s="2"/>
      <c r="N2101" s="2"/>
      <c r="P2101" s="2"/>
    </row>
    <row r="2102" spans="4:16" ht="11.85" customHeight="1" x14ac:dyDescent="0.2">
      <c r="D2102" s="2"/>
      <c r="F2102" s="2"/>
      <c r="H2102" s="2"/>
      <c r="J2102" s="2"/>
      <c r="L2102" s="2"/>
      <c r="N2102" s="2"/>
      <c r="P2102" s="2"/>
    </row>
    <row r="2103" spans="4:16" ht="11.85" customHeight="1" x14ac:dyDescent="0.2">
      <c r="D2103" s="2"/>
      <c r="F2103" s="2"/>
      <c r="H2103" s="2"/>
      <c r="J2103" s="2"/>
      <c r="L2103" s="2"/>
      <c r="N2103" s="2"/>
      <c r="P2103" s="2"/>
    </row>
    <row r="2104" spans="4:16" ht="11.85" customHeight="1" x14ac:dyDescent="0.2">
      <c r="D2104" s="2"/>
      <c r="F2104" s="2"/>
      <c r="H2104" s="2"/>
      <c r="J2104" s="2"/>
      <c r="L2104" s="2"/>
      <c r="N2104" s="2"/>
      <c r="P2104" s="2"/>
    </row>
    <row r="2105" spans="4:16" ht="11.85" customHeight="1" x14ac:dyDescent="0.2">
      <c r="D2105" s="2"/>
      <c r="F2105" s="2"/>
      <c r="H2105" s="2"/>
      <c r="J2105" s="2"/>
      <c r="L2105" s="2"/>
      <c r="N2105" s="2"/>
      <c r="P2105" s="2"/>
    </row>
    <row r="2106" spans="4:16" ht="11.85" customHeight="1" x14ac:dyDescent="0.2">
      <c r="D2106" s="2"/>
      <c r="F2106" s="2"/>
      <c r="H2106" s="2"/>
      <c r="J2106" s="2"/>
      <c r="L2106" s="2"/>
      <c r="N2106" s="2"/>
      <c r="P2106" s="2"/>
    </row>
    <row r="2107" spans="4:16" ht="11.85" customHeight="1" x14ac:dyDescent="0.2">
      <c r="D2107" s="2"/>
      <c r="F2107" s="2"/>
      <c r="H2107" s="2"/>
      <c r="J2107" s="2"/>
      <c r="L2107" s="2"/>
      <c r="N2107" s="2"/>
      <c r="P2107" s="2"/>
    </row>
    <row r="2108" spans="4:16" ht="11.85" customHeight="1" x14ac:dyDescent="0.2"/>
    <row r="2109" spans="4:16" ht="11.85" customHeight="1" x14ac:dyDescent="0.2"/>
    <row r="2110" spans="4:16" ht="11.85" customHeight="1" x14ac:dyDescent="0.2"/>
    <row r="2111" spans="4:16" ht="11.85" customHeight="1" x14ac:dyDescent="0.2"/>
    <row r="2112" spans="4:16" ht="11.85" customHeight="1" x14ac:dyDescent="0.2"/>
    <row r="2113" spans="1:5" ht="11.85" customHeight="1" x14ac:dyDescent="0.2"/>
    <row r="2114" spans="1:5" ht="11.85" customHeight="1" x14ac:dyDescent="0.2"/>
    <row r="2115" spans="1:5" ht="11.85" customHeight="1" x14ac:dyDescent="0.2"/>
    <row r="2116" spans="1:5" ht="11.85" customHeight="1" x14ac:dyDescent="0.2"/>
    <row r="2117" spans="1:5" ht="11.85" customHeight="1" x14ac:dyDescent="0.2"/>
    <row r="2118" spans="1:5" ht="11.85" customHeight="1" x14ac:dyDescent="0.2"/>
    <row r="2119" spans="1:5" ht="11.85" customHeight="1" x14ac:dyDescent="0.2"/>
    <row r="2120" spans="1:5" ht="11.85" customHeight="1" x14ac:dyDescent="0.2"/>
    <row r="2121" spans="1:5" ht="11.85" customHeight="1" x14ac:dyDescent="0.2"/>
    <row r="2122" spans="1:5" ht="11.85" customHeight="1" x14ac:dyDescent="0.2"/>
    <row r="2123" spans="1:5" ht="11.85" customHeight="1" x14ac:dyDescent="0.2"/>
    <row r="2124" spans="1:5" ht="11.85" customHeight="1" x14ac:dyDescent="0.2">
      <c r="A2124" s="1"/>
      <c r="B2124" s="1"/>
      <c r="E2124" s="2" t="str">
        <f>$E$24</f>
        <v>CITY OF BRADY</v>
      </c>
    </row>
    <row r="2125" spans="1:5" ht="11.85" customHeight="1" x14ac:dyDescent="0.2">
      <c r="E2125" s="2" t="str">
        <f>$E$25</f>
        <v>BUDGET REPORT</v>
      </c>
    </row>
    <row r="2126" spans="1:5" ht="11.85" customHeight="1" x14ac:dyDescent="0.2">
      <c r="E2126" s="2" t="str">
        <f>$E$26</f>
        <v>FISCAL YEAR 2021 - 2022</v>
      </c>
    </row>
    <row r="2127" spans="1:5" ht="11.85" customHeight="1" x14ac:dyDescent="0.2">
      <c r="A2127" s="3" t="s">
        <v>3</v>
      </c>
    </row>
    <row r="2128" spans="1:5" ht="11.85" customHeight="1" x14ac:dyDescent="0.2">
      <c r="A2128" s="3" t="s">
        <v>1025</v>
      </c>
    </row>
    <row r="2129" spans="1:21" ht="11.85" customHeight="1" x14ac:dyDescent="0.2">
      <c r="I2129" s="61" t="str">
        <f>$I$29</f>
        <v>(----- 2020-2021 ------)</v>
      </c>
      <c r="J2129" s="61"/>
      <c r="K2129" s="61"/>
      <c r="L2129" s="5"/>
      <c r="M2129" s="61" t="str">
        <f>$M$29</f>
        <v>2021-2022</v>
      </c>
      <c r="N2129" s="61"/>
      <c r="O2129" s="61"/>
      <c r="P2129" s="61"/>
      <c r="Q2129" s="61"/>
    </row>
    <row r="2130" spans="1:21" ht="11.85" customHeight="1" x14ac:dyDescent="0.2">
      <c r="C2130" s="6" t="str">
        <f>$C$30</f>
        <v>2017-2018</v>
      </c>
      <c r="D2130" s="5"/>
      <c r="E2130" s="6" t="str">
        <f>$E$30</f>
        <v>2018-2019</v>
      </c>
      <c r="F2130" s="5"/>
      <c r="G2130" s="6" t="str">
        <f>$G$30</f>
        <v>2019-2020</v>
      </c>
      <c r="H2130" s="5"/>
      <c r="I2130" s="6" t="s">
        <v>9</v>
      </c>
      <c r="J2130" s="5"/>
      <c r="K2130" s="7" t="str">
        <f>+$K$30</f>
        <v>PROJECTED</v>
      </c>
      <c r="L2130" s="5"/>
      <c r="M2130" s="7" t="str">
        <f>$M$30</f>
        <v>2021-2022</v>
      </c>
      <c r="N2130" s="5"/>
      <c r="O2130" s="7" t="str">
        <f>$O$30</f>
        <v>2021-2022</v>
      </c>
      <c r="P2130" s="5"/>
      <c r="Q2130" s="7" t="str">
        <f>$Q$30</f>
        <v xml:space="preserve">APPROVED </v>
      </c>
    </row>
    <row r="2131" spans="1:21" ht="11.85" customHeight="1" x14ac:dyDescent="0.2">
      <c r="A2131" s="8" t="s">
        <v>266</v>
      </c>
      <c r="C2131" s="9" t="s">
        <v>12</v>
      </c>
      <c r="D2131" s="5"/>
      <c r="E2131" s="9" t="s">
        <v>12</v>
      </c>
      <c r="F2131" s="5"/>
      <c r="G2131" s="9" t="s">
        <v>12</v>
      </c>
      <c r="H2131" s="5"/>
      <c r="I2131" s="9" t="s">
        <v>13</v>
      </c>
      <c r="J2131" s="5"/>
      <c r="K2131" s="10" t="s">
        <v>13</v>
      </c>
      <c r="L2131" s="5"/>
      <c r="M2131" s="10" t="str">
        <f>$M$31</f>
        <v>BASE</v>
      </c>
      <c r="N2131" s="5"/>
      <c r="O2131" s="10" t="str">
        <f>$O$31</f>
        <v>SUPPLEMENTAL</v>
      </c>
      <c r="P2131" s="5"/>
      <c r="Q2131" s="10" t="str">
        <f>$Q$31</f>
        <v>BUDGET</v>
      </c>
    </row>
    <row r="2132" spans="1:21" ht="11.85" customHeight="1" x14ac:dyDescent="0.2"/>
    <row r="2133" spans="1:21" ht="11.85" customHeight="1" x14ac:dyDescent="0.2">
      <c r="A2133" s="3" t="s">
        <v>267</v>
      </c>
    </row>
    <row r="2134" spans="1:21" ht="11.85" customHeight="1" x14ac:dyDescent="0.2">
      <c r="A2134" s="3" t="s">
        <v>1026</v>
      </c>
      <c r="C2134" s="2">
        <v>41412.82</v>
      </c>
      <c r="D2134" s="2"/>
      <c r="E2134" s="2">
        <v>42660.81</v>
      </c>
      <c r="F2134" s="2"/>
      <c r="G2134" s="2">
        <v>43950.41</v>
      </c>
      <c r="H2134" s="2"/>
      <c r="I2134" s="2">
        <v>45269</v>
      </c>
      <c r="J2134" s="2"/>
      <c r="K2134" s="4">
        <v>45269</v>
      </c>
      <c r="L2134" s="2"/>
      <c r="M2134" s="4">
        <v>46619</v>
      </c>
      <c r="N2134" s="2"/>
      <c r="O2134" s="4">
        <v>0</v>
      </c>
      <c r="P2134" s="2"/>
      <c r="Q2134" s="4">
        <f t="shared" ref="Q2134:Q2141" si="71">M2134+O2134</f>
        <v>46619</v>
      </c>
      <c r="T2134" s="36"/>
    </row>
    <row r="2135" spans="1:21" ht="11.85" customHeight="1" x14ac:dyDescent="0.2">
      <c r="A2135" s="3" t="s">
        <v>1027</v>
      </c>
      <c r="C2135" s="2">
        <v>0</v>
      </c>
      <c r="D2135" s="2"/>
      <c r="E2135" s="2">
        <v>215.36</v>
      </c>
      <c r="F2135" s="2"/>
      <c r="G2135" s="2">
        <v>0</v>
      </c>
      <c r="H2135" s="2"/>
      <c r="I2135" s="2">
        <v>200</v>
      </c>
      <c r="J2135" s="2"/>
      <c r="K2135" s="4">
        <v>200</v>
      </c>
      <c r="L2135" s="2"/>
      <c r="M2135" s="4">
        <v>200</v>
      </c>
      <c r="N2135" s="2"/>
      <c r="O2135" s="4">
        <v>0</v>
      </c>
      <c r="P2135" s="2"/>
      <c r="Q2135" s="4">
        <f t="shared" si="71"/>
        <v>200</v>
      </c>
      <c r="T2135" s="36"/>
    </row>
    <row r="2136" spans="1:21" ht="11.85" customHeight="1" x14ac:dyDescent="0.2">
      <c r="A2136" s="3" t="s">
        <v>1028</v>
      </c>
      <c r="C2136" s="2">
        <v>240</v>
      </c>
      <c r="D2136" s="2"/>
      <c r="E2136" s="2">
        <v>240</v>
      </c>
      <c r="F2136" s="2"/>
      <c r="G2136" s="2">
        <v>240</v>
      </c>
      <c r="H2136" s="2"/>
      <c r="I2136" s="2">
        <v>240</v>
      </c>
      <c r="J2136" s="2"/>
      <c r="K2136" s="4">
        <v>240</v>
      </c>
      <c r="L2136" s="2"/>
      <c r="M2136" s="4">
        <v>240</v>
      </c>
      <c r="N2136" s="2"/>
      <c r="O2136" s="4">
        <v>0</v>
      </c>
      <c r="P2136" s="2"/>
      <c r="Q2136" s="4">
        <f t="shared" si="71"/>
        <v>240</v>
      </c>
      <c r="T2136" s="36"/>
    </row>
    <row r="2137" spans="1:21" ht="11.85" customHeight="1" x14ac:dyDescent="0.2">
      <c r="A2137" s="3" t="s">
        <v>1029</v>
      </c>
      <c r="C2137" s="2">
        <v>11434.08</v>
      </c>
      <c r="D2137" s="2"/>
      <c r="E2137" s="2">
        <v>10771.44</v>
      </c>
      <c r="F2137" s="2"/>
      <c r="G2137" s="2">
        <v>11494.39</v>
      </c>
      <c r="H2137" s="2"/>
      <c r="I2137" s="2">
        <v>12960</v>
      </c>
      <c r="J2137" s="2"/>
      <c r="K2137" s="4">
        <v>12960</v>
      </c>
      <c r="L2137" s="2"/>
      <c r="M2137" s="4">
        <v>11832</v>
      </c>
      <c r="N2137" s="2"/>
      <c r="O2137" s="4">
        <v>0</v>
      </c>
      <c r="P2137" s="2"/>
      <c r="Q2137" s="4">
        <f t="shared" si="71"/>
        <v>11832</v>
      </c>
      <c r="T2137" s="36"/>
    </row>
    <row r="2138" spans="1:21" ht="11.85" customHeight="1" x14ac:dyDescent="0.2">
      <c r="A2138" s="3" t="s">
        <v>1030</v>
      </c>
      <c r="C2138" s="2">
        <v>4496.07</v>
      </c>
      <c r="D2138" s="2"/>
      <c r="E2138" s="2">
        <v>4556.83</v>
      </c>
      <c r="F2138" s="2"/>
      <c r="G2138" s="2">
        <v>4505.09</v>
      </c>
      <c r="H2138" s="2"/>
      <c r="I2138" s="2">
        <v>4523</v>
      </c>
      <c r="J2138" s="2"/>
      <c r="K2138" s="4">
        <v>4523</v>
      </c>
      <c r="L2138" s="2"/>
      <c r="M2138" s="4">
        <v>4505</v>
      </c>
      <c r="N2138" s="2"/>
      <c r="O2138" s="4">
        <v>0</v>
      </c>
      <c r="P2138" s="2"/>
      <c r="Q2138" s="4">
        <f t="shared" si="71"/>
        <v>4505</v>
      </c>
      <c r="T2138" s="36"/>
    </row>
    <row r="2139" spans="1:21" ht="11.85" customHeight="1" x14ac:dyDescent="0.2">
      <c r="A2139" s="3" t="s">
        <v>1031</v>
      </c>
      <c r="C2139" s="2">
        <v>111.28</v>
      </c>
      <c r="D2139" s="2"/>
      <c r="E2139" s="2">
        <v>102.41</v>
      </c>
      <c r="F2139" s="2"/>
      <c r="G2139" s="2">
        <v>104.32</v>
      </c>
      <c r="H2139" s="2"/>
      <c r="I2139" s="2">
        <v>100</v>
      </c>
      <c r="J2139" s="2"/>
      <c r="K2139" s="4">
        <v>100</v>
      </c>
      <c r="L2139" s="2"/>
      <c r="M2139" s="4">
        <v>118</v>
      </c>
      <c r="N2139" s="2"/>
      <c r="O2139" s="4">
        <v>0</v>
      </c>
      <c r="P2139" s="2"/>
      <c r="Q2139" s="4">
        <f t="shared" si="71"/>
        <v>118</v>
      </c>
      <c r="T2139" s="36"/>
    </row>
    <row r="2140" spans="1:21" ht="11.85" customHeight="1" x14ac:dyDescent="0.2">
      <c r="A2140" s="3" t="s">
        <v>1032</v>
      </c>
      <c r="C2140" s="2">
        <v>162</v>
      </c>
      <c r="D2140" s="2"/>
      <c r="E2140" s="2">
        <v>9</v>
      </c>
      <c r="F2140" s="2"/>
      <c r="G2140" s="2">
        <v>144</v>
      </c>
      <c r="H2140" s="2"/>
      <c r="I2140" s="2">
        <v>180</v>
      </c>
      <c r="J2140" s="2"/>
      <c r="K2140" s="4">
        <v>180</v>
      </c>
      <c r="L2140" s="2"/>
      <c r="M2140" s="4">
        <v>144</v>
      </c>
      <c r="N2140" s="2"/>
      <c r="O2140" s="4">
        <v>0</v>
      </c>
      <c r="P2140" s="2"/>
      <c r="Q2140" s="4">
        <f t="shared" si="71"/>
        <v>144</v>
      </c>
      <c r="T2140" s="36"/>
    </row>
    <row r="2141" spans="1:21" ht="11.85" customHeight="1" x14ac:dyDescent="0.2">
      <c r="A2141" s="3" t="s">
        <v>1033</v>
      </c>
      <c r="C2141" s="12">
        <v>3181.6</v>
      </c>
      <c r="D2141" s="2"/>
      <c r="E2141" s="12">
        <v>3298.35</v>
      </c>
      <c r="F2141" s="2"/>
      <c r="G2141" s="12">
        <v>3380.43</v>
      </c>
      <c r="H2141" s="2"/>
      <c r="I2141" s="12">
        <v>3547</v>
      </c>
      <c r="J2141" s="2"/>
      <c r="K2141" s="13">
        <v>3547</v>
      </c>
      <c r="L2141" s="2"/>
      <c r="M2141" s="13">
        <v>3652</v>
      </c>
      <c r="N2141" s="2"/>
      <c r="O2141" s="13">
        <v>0</v>
      </c>
      <c r="P2141" s="2"/>
      <c r="Q2141" s="13">
        <f t="shared" si="71"/>
        <v>3652</v>
      </c>
      <c r="T2141" s="36"/>
    </row>
    <row r="2142" spans="1:21" ht="11.85" customHeight="1" x14ac:dyDescent="0.2">
      <c r="A2142" s="3" t="s">
        <v>278</v>
      </c>
      <c r="C2142" s="2">
        <f>SUM(C2134:C2141)</f>
        <v>61037.85</v>
      </c>
      <c r="D2142" s="2"/>
      <c r="E2142" s="2">
        <f>SUM(E2134:E2141)</f>
        <v>61854.200000000004</v>
      </c>
      <c r="F2142" s="2"/>
      <c r="G2142" s="2">
        <f>SUM(G2134:G2141)</f>
        <v>63818.64</v>
      </c>
      <c r="H2142" s="2"/>
      <c r="I2142" s="2">
        <f>SUM(I2134:I2141)</f>
        <v>67019</v>
      </c>
      <c r="J2142" s="2"/>
      <c r="K2142" s="4">
        <f>SUM(K2134:K2141)</f>
        <v>67019</v>
      </c>
      <c r="L2142" s="2"/>
      <c r="M2142" s="4">
        <f>SUM(M2134:M2141)</f>
        <v>67310</v>
      </c>
      <c r="N2142" s="2"/>
      <c r="O2142" s="4">
        <f>SUM(O2134:O2141)</f>
        <v>0</v>
      </c>
      <c r="P2142" s="2"/>
      <c r="Q2142" s="4">
        <f>SUM(Q2134:Q2141)</f>
        <v>67310</v>
      </c>
      <c r="R2142" s="39"/>
      <c r="T2142" s="38"/>
      <c r="U2142" s="39"/>
    </row>
    <row r="2143" spans="1:21" ht="11.85" customHeight="1" x14ac:dyDescent="0.2">
      <c r="D2143" s="2"/>
      <c r="F2143" s="2"/>
      <c r="H2143" s="2"/>
      <c r="J2143" s="2"/>
      <c r="L2143" s="2"/>
      <c r="N2143" s="2"/>
      <c r="P2143" s="2"/>
    </row>
    <row r="2144" spans="1:21" ht="11.85" customHeight="1" x14ac:dyDescent="0.2">
      <c r="A2144" s="3" t="s">
        <v>279</v>
      </c>
      <c r="D2144" s="2"/>
      <c r="F2144" s="2"/>
      <c r="H2144" s="2"/>
      <c r="J2144" s="2"/>
      <c r="L2144" s="2"/>
      <c r="N2144" s="2"/>
      <c r="P2144" s="2"/>
    </row>
    <row r="2145" spans="1:34" s="11" customFormat="1" ht="11.85" customHeight="1" x14ac:dyDescent="0.2">
      <c r="A2145" s="3" t="s">
        <v>1034</v>
      </c>
      <c r="C2145" s="2">
        <v>290</v>
      </c>
      <c r="D2145" s="22"/>
      <c r="E2145" s="2">
        <v>290</v>
      </c>
      <c r="F2145" s="22"/>
      <c r="G2145" s="2">
        <v>290</v>
      </c>
      <c r="H2145" s="22"/>
      <c r="I2145" s="2">
        <v>300</v>
      </c>
      <c r="J2145" s="22"/>
      <c r="K2145" s="4">
        <v>300</v>
      </c>
      <c r="L2145" s="22"/>
      <c r="M2145" s="4">
        <v>300</v>
      </c>
      <c r="N2145" s="22"/>
      <c r="O2145" s="4">
        <v>0</v>
      </c>
      <c r="P2145" s="22"/>
      <c r="Q2145" s="4">
        <f>M2145+O2145</f>
        <v>300</v>
      </c>
      <c r="R2145" s="49"/>
      <c r="S2145" s="50"/>
      <c r="T2145" s="36"/>
      <c r="U2145" s="49"/>
      <c r="V2145" s="49"/>
      <c r="W2145" s="49"/>
      <c r="X2145" s="49"/>
      <c r="Y2145" s="49"/>
      <c r="Z2145" s="49"/>
      <c r="AA2145" s="49"/>
      <c r="AB2145" s="49"/>
      <c r="AC2145" s="49"/>
      <c r="AD2145" s="49"/>
      <c r="AE2145" s="49"/>
      <c r="AF2145" s="49"/>
      <c r="AG2145" s="49"/>
      <c r="AH2145" s="49"/>
    </row>
    <row r="2146" spans="1:34" ht="11.85" hidden="1" customHeight="1" x14ac:dyDescent="0.2">
      <c r="A2146" s="3" t="s">
        <v>1035</v>
      </c>
      <c r="C2146" s="2">
        <v>0</v>
      </c>
      <c r="D2146" s="2"/>
      <c r="E2146" s="2">
        <v>0</v>
      </c>
      <c r="F2146" s="2"/>
      <c r="G2146" s="2">
        <v>0</v>
      </c>
      <c r="H2146" s="2"/>
      <c r="I2146" s="2">
        <v>0</v>
      </c>
      <c r="J2146" s="2"/>
      <c r="K2146" s="4">
        <v>0</v>
      </c>
      <c r="L2146" s="2"/>
      <c r="M2146" s="4">
        <v>0</v>
      </c>
      <c r="N2146" s="2"/>
      <c r="O2146" s="4">
        <v>0</v>
      </c>
      <c r="P2146" s="2"/>
      <c r="Q2146" s="4">
        <f>M2146+O2146</f>
        <v>0</v>
      </c>
      <c r="T2146" s="36"/>
    </row>
    <row r="2147" spans="1:34" ht="11.85" customHeight="1" x14ac:dyDescent="0.2">
      <c r="A2147" s="3" t="s">
        <v>1036</v>
      </c>
      <c r="C2147" s="2">
        <v>0</v>
      </c>
      <c r="D2147" s="2"/>
      <c r="E2147" s="2">
        <v>0</v>
      </c>
      <c r="F2147" s="2"/>
      <c r="G2147" s="2">
        <v>285.75</v>
      </c>
      <c r="H2147" s="2"/>
      <c r="I2147" s="2">
        <v>400</v>
      </c>
      <c r="J2147" s="2"/>
      <c r="K2147" s="4">
        <v>400</v>
      </c>
      <c r="L2147" s="2"/>
      <c r="M2147" s="4">
        <v>400</v>
      </c>
      <c r="N2147" s="2"/>
      <c r="O2147" s="4">
        <v>0</v>
      </c>
      <c r="P2147" s="2"/>
      <c r="Q2147" s="4">
        <f>M2147+O2147</f>
        <v>400</v>
      </c>
      <c r="T2147" s="36"/>
    </row>
    <row r="2148" spans="1:34" ht="11.85" customHeight="1" x14ac:dyDescent="0.2">
      <c r="A2148" s="3" t="s">
        <v>1037</v>
      </c>
      <c r="C2148" s="12">
        <v>0</v>
      </c>
      <c r="D2148" s="2"/>
      <c r="E2148" s="12">
        <v>0</v>
      </c>
      <c r="F2148" s="2"/>
      <c r="G2148" s="12">
        <v>0</v>
      </c>
      <c r="H2148" s="2"/>
      <c r="I2148" s="12">
        <v>200</v>
      </c>
      <c r="J2148" s="2"/>
      <c r="K2148" s="13">
        <v>200</v>
      </c>
      <c r="L2148" s="2"/>
      <c r="M2148" s="13">
        <v>1600</v>
      </c>
      <c r="N2148" s="2"/>
      <c r="O2148" s="13">
        <v>0</v>
      </c>
      <c r="P2148" s="2"/>
      <c r="Q2148" s="13">
        <f>M2148+O2148</f>
        <v>1600</v>
      </c>
      <c r="T2148" s="36"/>
    </row>
    <row r="2149" spans="1:34" ht="11.85" customHeight="1" x14ac:dyDescent="0.2">
      <c r="A2149" s="3" t="s">
        <v>297</v>
      </c>
      <c r="C2149" s="2">
        <f>SUM(C2145:C2148)</f>
        <v>290</v>
      </c>
      <c r="D2149" s="2"/>
      <c r="E2149" s="2">
        <f>SUM(E2145:E2148)</f>
        <v>290</v>
      </c>
      <c r="F2149" s="2"/>
      <c r="G2149" s="2">
        <f>SUM(G2145:G2148)</f>
        <v>575.75</v>
      </c>
      <c r="H2149" s="2"/>
      <c r="I2149" s="2">
        <f>SUM(I2145:I2148)</f>
        <v>900</v>
      </c>
      <c r="J2149" s="2"/>
      <c r="K2149" s="4">
        <f>SUM(K2145:K2148)</f>
        <v>900</v>
      </c>
      <c r="L2149" s="2"/>
      <c r="M2149" s="4">
        <f>SUM(M2145:M2148)</f>
        <v>2300</v>
      </c>
      <c r="N2149" s="2"/>
      <c r="O2149" s="4">
        <f>SUM(O2145:O2148)</f>
        <v>0</v>
      </c>
      <c r="P2149" s="2"/>
      <c r="Q2149" s="4">
        <f>SUM(Q2145:Q2148)</f>
        <v>2300</v>
      </c>
      <c r="T2149" s="38"/>
    </row>
    <row r="2150" spans="1:34" ht="11.85" customHeight="1" x14ac:dyDescent="0.2">
      <c r="D2150" s="2"/>
      <c r="F2150" s="2"/>
      <c r="H2150" s="2"/>
      <c r="J2150" s="2"/>
      <c r="L2150" s="2"/>
      <c r="N2150" s="2"/>
      <c r="P2150" s="2"/>
    </row>
    <row r="2151" spans="1:34" ht="11.85" customHeight="1" x14ac:dyDescent="0.2">
      <c r="A2151" s="11" t="s">
        <v>298</v>
      </c>
      <c r="D2151" s="2"/>
      <c r="F2151" s="2"/>
      <c r="H2151" s="2"/>
      <c r="J2151" s="2"/>
      <c r="L2151" s="2"/>
      <c r="N2151" s="2"/>
      <c r="P2151" s="2"/>
    </row>
    <row r="2152" spans="1:34" ht="11.85" hidden="1" customHeight="1" x14ac:dyDescent="0.2">
      <c r="A2152" s="3" t="s">
        <v>1038</v>
      </c>
      <c r="C2152" s="2">
        <v>0</v>
      </c>
      <c r="D2152" s="2"/>
      <c r="E2152" s="2">
        <v>0</v>
      </c>
      <c r="F2152" s="2"/>
      <c r="G2152" s="2">
        <v>0</v>
      </c>
      <c r="H2152" s="2"/>
      <c r="I2152" s="2">
        <v>0</v>
      </c>
      <c r="J2152" s="2"/>
      <c r="K2152" s="4">
        <v>0</v>
      </c>
      <c r="L2152" s="2"/>
      <c r="M2152" s="4">
        <v>0</v>
      </c>
      <c r="N2152" s="2"/>
      <c r="O2152" s="4">
        <v>0</v>
      </c>
      <c r="P2152" s="2"/>
      <c r="Q2152" s="4">
        <f>M2152+O2152</f>
        <v>0</v>
      </c>
      <c r="T2152" s="36"/>
    </row>
    <row r="2153" spans="1:34" ht="11.85" customHeight="1" x14ac:dyDescent="0.2">
      <c r="A2153" s="3" t="s">
        <v>1039</v>
      </c>
      <c r="C2153" s="2">
        <v>297.5</v>
      </c>
      <c r="D2153" s="2"/>
      <c r="E2153" s="2">
        <v>0</v>
      </c>
      <c r="F2153" s="2"/>
      <c r="G2153" s="2">
        <v>0</v>
      </c>
      <c r="H2153" s="2"/>
      <c r="I2153" s="2">
        <v>400</v>
      </c>
      <c r="J2153" s="2"/>
      <c r="K2153" s="4">
        <v>630</v>
      </c>
      <c r="L2153" s="2"/>
      <c r="M2153" s="4">
        <v>400</v>
      </c>
      <c r="N2153" s="2"/>
      <c r="O2153" s="4">
        <v>0</v>
      </c>
      <c r="P2153" s="2"/>
      <c r="Q2153" s="4">
        <f>M2153+O2153</f>
        <v>400</v>
      </c>
      <c r="T2153" s="36"/>
    </row>
    <row r="2154" spans="1:34" ht="11.85" customHeight="1" x14ac:dyDescent="0.2">
      <c r="A2154" s="3" t="s">
        <v>1040</v>
      </c>
      <c r="C2154" s="2">
        <v>581.74</v>
      </c>
      <c r="D2154" s="2"/>
      <c r="E2154" s="2">
        <v>558.11</v>
      </c>
      <c r="F2154" s="2"/>
      <c r="G2154" s="2">
        <v>987.28</v>
      </c>
      <c r="H2154" s="2"/>
      <c r="I2154" s="2">
        <v>1000</v>
      </c>
      <c r="J2154" s="2"/>
      <c r="K2154" s="4">
        <v>1000</v>
      </c>
      <c r="L2154" s="2"/>
      <c r="M2154" s="4">
        <v>1000</v>
      </c>
      <c r="N2154" s="2"/>
      <c r="O2154" s="4">
        <v>0</v>
      </c>
      <c r="P2154" s="2"/>
      <c r="Q2154" s="4">
        <f>M2154+O2154</f>
        <v>1000</v>
      </c>
      <c r="T2154" s="36"/>
    </row>
    <row r="2155" spans="1:34" ht="11.85" customHeight="1" x14ac:dyDescent="0.2">
      <c r="A2155" s="3" t="s">
        <v>1041</v>
      </c>
      <c r="C2155" s="2">
        <v>239.01</v>
      </c>
      <c r="D2155" s="2"/>
      <c r="E2155" s="2">
        <v>421.4</v>
      </c>
      <c r="F2155" s="2"/>
      <c r="G2155" s="2">
        <v>0</v>
      </c>
      <c r="H2155" s="2"/>
      <c r="I2155" s="2">
        <v>500</v>
      </c>
      <c r="J2155" s="2"/>
      <c r="K2155" s="4">
        <v>270</v>
      </c>
      <c r="L2155" s="2"/>
      <c r="M2155" s="4">
        <v>500</v>
      </c>
      <c r="N2155" s="2"/>
      <c r="O2155" s="4">
        <v>0</v>
      </c>
      <c r="P2155" s="2"/>
      <c r="Q2155" s="4">
        <f>M2155+O2155</f>
        <v>500</v>
      </c>
      <c r="T2155" s="36"/>
    </row>
    <row r="2156" spans="1:34" ht="11.85" customHeight="1" x14ac:dyDescent="0.2">
      <c r="A2156" s="3" t="s">
        <v>1042</v>
      </c>
      <c r="C2156" s="12">
        <v>77.45</v>
      </c>
      <c r="D2156" s="2"/>
      <c r="E2156" s="12">
        <v>78.89</v>
      </c>
      <c r="F2156" s="2"/>
      <c r="G2156" s="12">
        <v>80.069999999999993</v>
      </c>
      <c r="H2156" s="2"/>
      <c r="I2156" s="12">
        <v>80</v>
      </c>
      <c r="J2156" s="2"/>
      <c r="K2156" s="13">
        <v>80</v>
      </c>
      <c r="L2156" s="2"/>
      <c r="M2156" s="13">
        <v>80</v>
      </c>
      <c r="N2156" s="2"/>
      <c r="O2156" s="13">
        <v>0</v>
      </c>
      <c r="P2156" s="2"/>
      <c r="Q2156" s="13">
        <f>M2156+O2156</f>
        <v>80</v>
      </c>
      <c r="T2156" s="36"/>
    </row>
    <row r="2157" spans="1:34" ht="11.85" customHeight="1" x14ac:dyDescent="0.2">
      <c r="A2157" s="3" t="s">
        <v>320</v>
      </c>
      <c r="C2157" s="2">
        <f>SUM(C2152:C2156)</f>
        <v>1195.7</v>
      </c>
      <c r="D2157" s="2"/>
      <c r="E2157" s="2">
        <f>SUM(E2152:E2156)</f>
        <v>1058.4000000000001</v>
      </c>
      <c r="F2157" s="2"/>
      <c r="G2157" s="2">
        <f>SUM(G2152:G2156)</f>
        <v>1067.3499999999999</v>
      </c>
      <c r="H2157" s="2"/>
      <c r="I2157" s="2">
        <f>SUM(I2152:I2156)</f>
        <v>1980</v>
      </c>
      <c r="J2157" s="2"/>
      <c r="K2157" s="4">
        <f>SUM(K2152:K2156)</f>
        <v>1980</v>
      </c>
      <c r="L2157" s="2"/>
      <c r="M2157" s="4">
        <f>SUM(M2152:M2156)</f>
        <v>1980</v>
      </c>
      <c r="N2157" s="2"/>
      <c r="O2157" s="4">
        <f>SUM(O2152:O2156)</f>
        <v>0</v>
      </c>
      <c r="P2157" s="2"/>
      <c r="Q2157" s="4">
        <f>SUM(Q2152:Q2156)</f>
        <v>1980</v>
      </c>
      <c r="T2157" s="38"/>
    </row>
    <row r="2158" spans="1:34" ht="11.85" customHeight="1" x14ac:dyDescent="0.2">
      <c r="D2158" s="2"/>
      <c r="F2158" s="2"/>
      <c r="H2158" s="2"/>
      <c r="J2158" s="2"/>
      <c r="L2158" s="2"/>
      <c r="N2158" s="2"/>
      <c r="P2158" s="2"/>
    </row>
    <row r="2159" spans="1:34" ht="11.85" customHeight="1" x14ac:dyDescent="0.2">
      <c r="A2159" s="3" t="s">
        <v>1043</v>
      </c>
      <c r="C2159" s="2">
        <f>C2142+C2149+C2157</f>
        <v>62523.549999999996</v>
      </c>
      <c r="D2159" s="2"/>
      <c r="E2159" s="2">
        <f>E2142+E2149+E2157</f>
        <v>63202.600000000006</v>
      </c>
      <c r="F2159" s="2"/>
      <c r="G2159" s="2">
        <f>G2142+G2149+G2157</f>
        <v>65461.74</v>
      </c>
      <c r="H2159" s="2"/>
      <c r="I2159" s="2">
        <f>I2142+I2149+I2157</f>
        <v>69899</v>
      </c>
      <c r="J2159" s="2"/>
      <c r="K2159" s="4">
        <f>K2142+K2149+K2157</f>
        <v>69899</v>
      </c>
      <c r="L2159" s="2"/>
      <c r="M2159" s="4">
        <f>M2142+M2149+M2157</f>
        <v>71590</v>
      </c>
      <c r="N2159" s="2"/>
      <c r="O2159" s="4">
        <f>O2142+O2149+O2157</f>
        <v>0</v>
      </c>
      <c r="P2159" s="2"/>
      <c r="Q2159" s="4">
        <f>Q2142+Q2149+Q2157</f>
        <v>71590</v>
      </c>
      <c r="R2159" s="39"/>
      <c r="T2159" s="36"/>
    </row>
    <row r="2160" spans="1:34" ht="11.85" customHeight="1" x14ac:dyDescent="0.2"/>
    <row r="2161" ht="11.85" customHeight="1" x14ac:dyDescent="0.2"/>
    <row r="2162" ht="11.85" customHeight="1" x14ac:dyDescent="0.2"/>
    <row r="2163" ht="11.85" customHeight="1" x14ac:dyDescent="0.2"/>
    <row r="2164" ht="11.85" customHeight="1" x14ac:dyDescent="0.2"/>
    <row r="2165" ht="11.85" customHeight="1" x14ac:dyDescent="0.2"/>
    <row r="2166" ht="11.85" customHeight="1" x14ac:dyDescent="0.2"/>
    <row r="2167" ht="11.85" customHeight="1" x14ac:dyDescent="0.2"/>
    <row r="2168" ht="11.85" customHeight="1" x14ac:dyDescent="0.2"/>
    <row r="2169" ht="11.85" customHeight="1" x14ac:dyDescent="0.2"/>
    <row r="2170" ht="11.85" customHeight="1" x14ac:dyDescent="0.2"/>
    <row r="2171" ht="11.85" customHeight="1" x14ac:dyDescent="0.2"/>
    <row r="2172" ht="11.85" customHeight="1" x14ac:dyDescent="0.2"/>
    <row r="2173" ht="11.85" customHeight="1" x14ac:dyDescent="0.2"/>
    <row r="2174" ht="11.85" customHeight="1" x14ac:dyDescent="0.2"/>
    <row r="2175" ht="11.85" customHeight="1" x14ac:dyDescent="0.2"/>
    <row r="2176" ht="11.85" customHeight="1" x14ac:dyDescent="0.2"/>
    <row r="2177" spans="1:17" ht="11.85" customHeight="1" x14ac:dyDescent="0.2"/>
    <row r="2178" spans="1:17" ht="11.85" customHeight="1" x14ac:dyDescent="0.2"/>
    <row r="2179" spans="1:17" ht="11.85" customHeight="1" x14ac:dyDescent="0.2"/>
    <row r="2180" spans="1:17" ht="11.85" customHeight="1" x14ac:dyDescent="0.2"/>
    <row r="2181" spans="1:17" ht="11.85" customHeight="1" x14ac:dyDescent="0.2"/>
    <row r="2182" spans="1:17" ht="11.85" customHeight="1" x14ac:dyDescent="0.2"/>
    <row r="2183" spans="1:17" ht="11.85" customHeight="1" x14ac:dyDescent="0.2"/>
    <row r="2184" spans="1:17" ht="11.85" customHeight="1" x14ac:dyDescent="0.2"/>
    <row r="2185" spans="1:17" ht="11.85" customHeight="1" x14ac:dyDescent="0.2"/>
    <row r="2186" spans="1:17" ht="11.85" customHeight="1" x14ac:dyDescent="0.2"/>
    <row r="2187" spans="1:17" ht="11.85" customHeight="1" x14ac:dyDescent="0.2">
      <c r="A2187" s="1"/>
      <c r="B2187" s="1"/>
      <c r="E2187" s="2" t="str">
        <f>$E$24</f>
        <v>CITY OF BRADY</v>
      </c>
    </row>
    <row r="2188" spans="1:17" ht="11.85" customHeight="1" x14ac:dyDescent="0.2">
      <c r="E2188" s="2" t="str">
        <f>$E$25</f>
        <v>BUDGET REPORT</v>
      </c>
    </row>
    <row r="2189" spans="1:17" ht="11.85" customHeight="1" x14ac:dyDescent="0.2">
      <c r="E2189" s="2" t="str">
        <f>$E$26</f>
        <v>FISCAL YEAR 2021 - 2022</v>
      </c>
    </row>
    <row r="2190" spans="1:17" ht="11.85" customHeight="1" x14ac:dyDescent="0.2">
      <c r="A2190" s="3" t="s">
        <v>3</v>
      </c>
    </row>
    <row r="2191" spans="1:17" ht="11.85" customHeight="1" x14ac:dyDescent="0.2">
      <c r="A2191" s="3" t="s">
        <v>1044</v>
      </c>
    </row>
    <row r="2192" spans="1:17" ht="11.85" customHeight="1" x14ac:dyDescent="0.2">
      <c r="I2192" s="61" t="str">
        <f>$I$29</f>
        <v>(----- 2020-2021 ------)</v>
      </c>
      <c r="J2192" s="61"/>
      <c r="K2192" s="61"/>
      <c r="L2192" s="5"/>
      <c r="M2192" s="61" t="str">
        <f>$M$29</f>
        <v>2021-2022</v>
      </c>
      <c r="N2192" s="61"/>
      <c r="O2192" s="61"/>
      <c r="P2192" s="61"/>
      <c r="Q2192" s="61"/>
    </row>
    <row r="2193" spans="1:21" ht="11.85" customHeight="1" x14ac:dyDescent="0.2">
      <c r="C2193" s="6" t="str">
        <f>$C$30</f>
        <v>2017-2018</v>
      </c>
      <c r="D2193" s="5"/>
      <c r="E2193" s="6" t="str">
        <f>$E$30</f>
        <v>2018-2019</v>
      </c>
      <c r="F2193" s="5"/>
      <c r="G2193" s="6" t="str">
        <f>$G$30</f>
        <v>2019-2020</v>
      </c>
      <c r="H2193" s="5"/>
      <c r="I2193" s="6" t="s">
        <v>9</v>
      </c>
      <c r="J2193" s="5"/>
      <c r="K2193" s="7" t="str">
        <f>+$K$30</f>
        <v>PROJECTED</v>
      </c>
      <c r="L2193" s="5"/>
      <c r="M2193" s="7" t="str">
        <f>$M$30</f>
        <v>2021-2022</v>
      </c>
      <c r="N2193" s="5"/>
      <c r="O2193" s="7" t="str">
        <f>$O$30</f>
        <v>2021-2022</v>
      </c>
      <c r="P2193" s="5"/>
      <c r="Q2193" s="7" t="str">
        <f>$Q$30</f>
        <v xml:space="preserve">APPROVED </v>
      </c>
    </row>
    <row r="2194" spans="1:21" ht="11.85" customHeight="1" x14ac:dyDescent="0.2">
      <c r="A2194" s="8" t="s">
        <v>266</v>
      </c>
      <c r="C2194" s="9" t="s">
        <v>12</v>
      </c>
      <c r="D2194" s="5"/>
      <c r="E2194" s="9" t="s">
        <v>12</v>
      </c>
      <c r="F2194" s="5"/>
      <c r="G2194" s="9" t="s">
        <v>12</v>
      </c>
      <c r="H2194" s="5"/>
      <c r="I2194" s="9" t="s">
        <v>13</v>
      </c>
      <c r="J2194" s="5"/>
      <c r="K2194" s="10" t="s">
        <v>13</v>
      </c>
      <c r="L2194" s="5"/>
      <c r="M2194" s="10" t="str">
        <f>$M$31</f>
        <v>BASE</v>
      </c>
      <c r="N2194" s="5"/>
      <c r="O2194" s="10" t="str">
        <f>$O$31</f>
        <v>SUPPLEMENTAL</v>
      </c>
      <c r="P2194" s="5"/>
      <c r="Q2194" s="10" t="str">
        <f>$Q$31</f>
        <v>BUDGET</v>
      </c>
    </row>
    <row r="2195" spans="1:21" ht="11.85" customHeight="1" x14ac:dyDescent="0.2"/>
    <row r="2196" spans="1:21" ht="11.85" customHeight="1" x14ac:dyDescent="0.2">
      <c r="A2196" s="11" t="s">
        <v>267</v>
      </c>
    </row>
    <row r="2197" spans="1:21" ht="11.85" customHeight="1" x14ac:dyDescent="0.2">
      <c r="A2197" s="3" t="s">
        <v>1045</v>
      </c>
      <c r="C2197" s="2">
        <v>159732.01</v>
      </c>
      <c r="D2197" s="2"/>
      <c r="E2197" s="2">
        <v>155771.10999999999</v>
      </c>
      <c r="F2197" s="2"/>
      <c r="G2197" s="2">
        <v>168857.32</v>
      </c>
      <c r="H2197" s="2"/>
      <c r="I2197" s="2">
        <v>178306</v>
      </c>
      <c r="J2197" s="2"/>
      <c r="K2197" s="4">
        <v>179346</v>
      </c>
      <c r="L2197" s="2"/>
      <c r="M2197" s="4">
        <v>184718</v>
      </c>
      <c r="N2197" s="2"/>
      <c r="O2197" s="4">
        <v>0</v>
      </c>
      <c r="P2197" s="2"/>
      <c r="Q2197" s="4">
        <f t="shared" ref="Q2197:Q2204" si="72">M2197+O2197</f>
        <v>184718</v>
      </c>
      <c r="T2197" s="36"/>
    </row>
    <row r="2198" spans="1:21" ht="11.85" customHeight="1" x14ac:dyDescent="0.2">
      <c r="A2198" s="3" t="s">
        <v>1046</v>
      </c>
      <c r="C2198" s="2">
        <v>190.04</v>
      </c>
      <c r="D2198" s="2"/>
      <c r="E2198" s="2">
        <v>639.03</v>
      </c>
      <c r="F2198" s="2"/>
      <c r="G2198" s="2">
        <v>127.26</v>
      </c>
      <c r="H2198" s="2"/>
      <c r="I2198" s="2">
        <v>400</v>
      </c>
      <c r="J2198" s="2"/>
      <c r="K2198" s="4">
        <v>400</v>
      </c>
      <c r="L2198" s="2"/>
      <c r="M2198" s="4">
        <v>200</v>
      </c>
      <c r="N2198" s="2"/>
      <c r="O2198" s="4">
        <v>0</v>
      </c>
      <c r="P2198" s="2"/>
      <c r="Q2198" s="4">
        <f t="shared" si="72"/>
        <v>200</v>
      </c>
      <c r="T2198" s="36"/>
    </row>
    <row r="2199" spans="1:21" ht="11.85" customHeight="1" x14ac:dyDescent="0.2">
      <c r="A2199" s="3" t="s">
        <v>1047</v>
      </c>
      <c r="C2199" s="2">
        <v>180</v>
      </c>
      <c r="D2199" s="2"/>
      <c r="E2199" s="2">
        <v>180</v>
      </c>
      <c r="F2199" s="2"/>
      <c r="G2199" s="2">
        <v>180</v>
      </c>
      <c r="H2199" s="2"/>
      <c r="I2199" s="2">
        <v>180</v>
      </c>
      <c r="J2199" s="2"/>
      <c r="K2199" s="4">
        <v>180</v>
      </c>
      <c r="L2199" s="2"/>
      <c r="M2199" s="4">
        <v>180</v>
      </c>
      <c r="N2199" s="2"/>
      <c r="O2199" s="4">
        <v>0</v>
      </c>
      <c r="P2199" s="2"/>
      <c r="Q2199" s="4">
        <f t="shared" si="72"/>
        <v>180</v>
      </c>
      <c r="T2199" s="36"/>
    </row>
    <row r="2200" spans="1:21" ht="11.85" customHeight="1" x14ac:dyDescent="0.2">
      <c r="A2200" s="3" t="s">
        <v>1048</v>
      </c>
      <c r="C2200" s="2">
        <v>34302.239999999998</v>
      </c>
      <c r="D2200" s="2"/>
      <c r="E2200" s="2">
        <v>30733.759999999998</v>
      </c>
      <c r="F2200" s="2"/>
      <c r="G2200" s="2">
        <v>34166.71</v>
      </c>
      <c r="H2200" s="2"/>
      <c r="I2200" s="2">
        <v>38880</v>
      </c>
      <c r="J2200" s="2"/>
      <c r="K2200" s="4">
        <v>37630</v>
      </c>
      <c r="L2200" s="2"/>
      <c r="M2200" s="4">
        <v>35496</v>
      </c>
      <c r="N2200" s="2"/>
      <c r="O2200" s="4">
        <v>0</v>
      </c>
      <c r="P2200" s="2"/>
      <c r="Q2200" s="4">
        <f t="shared" si="72"/>
        <v>35496</v>
      </c>
      <c r="T2200" s="36"/>
    </row>
    <row r="2201" spans="1:21" ht="11.85" customHeight="1" x14ac:dyDescent="0.2">
      <c r="A2201" s="3" t="s">
        <v>1049</v>
      </c>
      <c r="C2201" s="2">
        <v>17281.490000000002</v>
      </c>
      <c r="D2201" s="2"/>
      <c r="E2201" s="2">
        <v>16526.12</v>
      </c>
      <c r="F2201" s="2"/>
      <c r="G2201" s="2">
        <v>17245.91</v>
      </c>
      <c r="H2201" s="2"/>
      <c r="I2201" s="2">
        <v>17782</v>
      </c>
      <c r="J2201" s="2"/>
      <c r="K2201" s="4">
        <v>17892</v>
      </c>
      <c r="L2201" s="2"/>
      <c r="M2201" s="4">
        <v>17794</v>
      </c>
      <c r="N2201" s="2"/>
      <c r="O2201" s="4">
        <v>0</v>
      </c>
      <c r="P2201" s="2"/>
      <c r="Q2201" s="4">
        <f>M2201+O2201</f>
        <v>17794</v>
      </c>
      <c r="T2201" s="36"/>
    </row>
    <row r="2202" spans="1:21" ht="11.85" customHeight="1" x14ac:dyDescent="0.2">
      <c r="A2202" s="3" t="s">
        <v>1050</v>
      </c>
      <c r="C2202" s="2">
        <v>428.13</v>
      </c>
      <c r="D2202" s="2"/>
      <c r="E2202" s="2">
        <v>377.44</v>
      </c>
      <c r="F2202" s="2"/>
      <c r="G2202" s="2">
        <v>401.29</v>
      </c>
      <c r="H2202" s="2"/>
      <c r="I2202" s="2">
        <v>400</v>
      </c>
      <c r="J2202" s="2"/>
      <c r="K2202" s="4">
        <v>400</v>
      </c>
      <c r="L2202" s="2"/>
      <c r="M2202" s="4">
        <v>467</v>
      </c>
      <c r="N2202" s="2"/>
      <c r="O2202" s="4">
        <v>0</v>
      </c>
      <c r="P2202" s="2"/>
      <c r="Q2202" s="4">
        <f t="shared" si="72"/>
        <v>467</v>
      </c>
      <c r="T2202" s="36"/>
    </row>
    <row r="2203" spans="1:21" ht="11.85" customHeight="1" x14ac:dyDescent="0.2">
      <c r="A2203" s="3" t="s">
        <v>1051</v>
      </c>
      <c r="C2203" s="2">
        <v>486</v>
      </c>
      <c r="D2203" s="2"/>
      <c r="E2203" s="2">
        <v>30.67</v>
      </c>
      <c r="F2203" s="2"/>
      <c r="G2203" s="2">
        <v>432</v>
      </c>
      <c r="H2203" s="2"/>
      <c r="I2203" s="2">
        <v>540</v>
      </c>
      <c r="J2203" s="2"/>
      <c r="K2203" s="4">
        <v>540</v>
      </c>
      <c r="L2203" s="2"/>
      <c r="M2203" s="4">
        <v>432</v>
      </c>
      <c r="N2203" s="2"/>
      <c r="O2203" s="4">
        <v>0</v>
      </c>
      <c r="P2203" s="2"/>
      <c r="Q2203" s="4">
        <f t="shared" si="72"/>
        <v>432</v>
      </c>
      <c r="T2203" s="36"/>
    </row>
    <row r="2204" spans="1:21" ht="11.85" customHeight="1" x14ac:dyDescent="0.2">
      <c r="A2204" s="3" t="s">
        <v>1052</v>
      </c>
      <c r="C2204" s="12">
        <v>11667.96</v>
      </c>
      <c r="D2204" s="2"/>
      <c r="E2204" s="12">
        <v>11382.9</v>
      </c>
      <c r="F2204" s="2"/>
      <c r="G2204" s="12">
        <v>12360.31</v>
      </c>
      <c r="H2204" s="2"/>
      <c r="I2204" s="12">
        <v>13936</v>
      </c>
      <c r="J2204" s="2"/>
      <c r="K2204" s="13">
        <v>14036</v>
      </c>
      <c r="L2204" s="2"/>
      <c r="M2204" s="13">
        <v>14424</v>
      </c>
      <c r="N2204" s="2"/>
      <c r="O2204" s="13">
        <v>0</v>
      </c>
      <c r="P2204" s="2"/>
      <c r="Q2204" s="13">
        <f t="shared" si="72"/>
        <v>14424</v>
      </c>
      <c r="T2204" s="36"/>
    </row>
    <row r="2205" spans="1:21" ht="11.85" customHeight="1" x14ac:dyDescent="0.2">
      <c r="A2205" s="3" t="s">
        <v>278</v>
      </c>
      <c r="C2205" s="2">
        <f>SUM(C2197:C2204)</f>
        <v>224267.87</v>
      </c>
      <c r="D2205" s="2"/>
      <c r="E2205" s="2">
        <f>SUM(E2197:E2204)</f>
        <v>215641.03</v>
      </c>
      <c r="F2205" s="2"/>
      <c r="G2205" s="2">
        <f>SUM(G2197:G2204)</f>
        <v>233770.80000000002</v>
      </c>
      <c r="H2205" s="2"/>
      <c r="I2205" s="2">
        <f>SUM(I2197:I2204)</f>
        <v>250424</v>
      </c>
      <c r="J2205" s="2"/>
      <c r="K2205" s="4">
        <f>SUM(K2197:K2204)</f>
        <v>250424</v>
      </c>
      <c r="L2205" s="2"/>
      <c r="M2205" s="4">
        <f>SUM(M2197:M2204)</f>
        <v>253711</v>
      </c>
      <c r="N2205" s="2"/>
      <c r="O2205" s="4">
        <f>SUM(O2197:O2204)</f>
        <v>0</v>
      </c>
      <c r="P2205" s="2"/>
      <c r="Q2205" s="4">
        <f>SUM(Q2197:Q2204)</f>
        <v>253711</v>
      </c>
      <c r="R2205" s="39"/>
      <c r="U2205" s="39"/>
    </row>
    <row r="2206" spans="1:21" ht="11.85" customHeight="1" x14ac:dyDescent="0.2">
      <c r="D2206" s="2"/>
      <c r="F2206" s="2"/>
      <c r="H2206" s="2"/>
      <c r="J2206" s="2"/>
      <c r="L2206" s="2"/>
      <c r="N2206" s="2"/>
      <c r="P2206" s="2"/>
    </row>
    <row r="2207" spans="1:21" ht="11.85" customHeight="1" x14ac:dyDescent="0.2">
      <c r="A2207" s="11" t="s">
        <v>279</v>
      </c>
      <c r="D2207" s="2"/>
      <c r="F2207" s="2"/>
      <c r="H2207" s="2"/>
      <c r="J2207" s="2"/>
      <c r="L2207" s="2"/>
      <c r="N2207" s="2"/>
      <c r="P2207" s="2"/>
    </row>
    <row r="2208" spans="1:21" ht="11.85" customHeight="1" x14ac:dyDescent="0.2">
      <c r="A2208" s="3" t="s">
        <v>1053</v>
      </c>
      <c r="C2208" s="2">
        <v>865</v>
      </c>
      <c r="D2208" s="2"/>
      <c r="E2208" s="2">
        <v>470</v>
      </c>
      <c r="F2208" s="2"/>
      <c r="G2208" s="2">
        <v>865</v>
      </c>
      <c r="H2208" s="2"/>
      <c r="I2208" s="2">
        <v>1000</v>
      </c>
      <c r="J2208" s="2"/>
      <c r="K2208" s="4">
        <v>1000</v>
      </c>
      <c r="L2208" s="2"/>
      <c r="M2208" s="4">
        <v>1000</v>
      </c>
      <c r="N2208" s="2"/>
      <c r="O2208" s="4">
        <v>0</v>
      </c>
      <c r="P2208" s="2"/>
      <c r="Q2208" s="4">
        <f t="shared" ref="Q2208:Q2214" si="73">M2208+O2208</f>
        <v>1000</v>
      </c>
      <c r="T2208" s="36"/>
    </row>
    <row r="2209" spans="1:21" ht="11.85" customHeight="1" x14ac:dyDescent="0.2">
      <c r="A2209" s="3" t="s">
        <v>1054</v>
      </c>
      <c r="C2209" s="2">
        <v>2040</v>
      </c>
      <c r="D2209" s="2"/>
      <c r="E2209" s="2">
        <v>0</v>
      </c>
      <c r="F2209" s="2"/>
      <c r="G2209" s="2">
        <v>36.54</v>
      </c>
      <c r="H2209" s="2"/>
      <c r="I2209" s="2">
        <v>1000</v>
      </c>
      <c r="J2209" s="2"/>
      <c r="K2209" s="4">
        <v>1000</v>
      </c>
      <c r="L2209" s="2"/>
      <c r="M2209" s="4">
        <v>1000</v>
      </c>
      <c r="N2209" s="2"/>
      <c r="O2209" s="4">
        <v>0</v>
      </c>
      <c r="P2209" s="2"/>
      <c r="Q2209" s="4">
        <f t="shared" si="73"/>
        <v>1000</v>
      </c>
      <c r="T2209" s="36"/>
    </row>
    <row r="2210" spans="1:21" ht="11.85" hidden="1" customHeight="1" x14ac:dyDescent="0.2">
      <c r="A2210" s="3" t="s">
        <v>1055</v>
      </c>
      <c r="C2210" s="2">
        <v>0</v>
      </c>
      <c r="D2210" s="2"/>
      <c r="E2210" s="2">
        <v>0</v>
      </c>
      <c r="F2210" s="2"/>
      <c r="G2210" s="2">
        <v>0</v>
      </c>
      <c r="H2210" s="2"/>
      <c r="I2210" s="2">
        <v>0</v>
      </c>
      <c r="J2210" s="2"/>
      <c r="K2210" s="4">
        <v>0</v>
      </c>
      <c r="L2210" s="2"/>
      <c r="M2210" s="4">
        <v>0</v>
      </c>
      <c r="N2210" s="2"/>
      <c r="O2210" s="4">
        <v>0</v>
      </c>
      <c r="P2210" s="2"/>
      <c r="Q2210" s="4">
        <f t="shared" si="73"/>
        <v>0</v>
      </c>
      <c r="T2210" s="36"/>
    </row>
    <row r="2211" spans="1:21" ht="11.85" customHeight="1" x14ac:dyDescent="0.2">
      <c r="A2211" s="3" t="s">
        <v>1056</v>
      </c>
      <c r="C2211" s="2">
        <v>0</v>
      </c>
      <c r="D2211" s="2"/>
      <c r="E2211" s="2">
        <v>0</v>
      </c>
      <c r="F2211" s="2"/>
      <c r="G2211" s="2">
        <v>0</v>
      </c>
      <c r="H2211" s="2"/>
      <c r="I2211" s="2">
        <v>0</v>
      </c>
      <c r="J2211" s="2"/>
      <c r="K2211" s="4">
        <v>0</v>
      </c>
      <c r="L2211" s="2"/>
      <c r="M2211" s="4">
        <v>0</v>
      </c>
      <c r="N2211" s="2"/>
      <c r="O2211" s="4">
        <v>0</v>
      </c>
      <c r="P2211" s="2"/>
      <c r="Q2211" s="4">
        <f t="shared" si="73"/>
        <v>0</v>
      </c>
      <c r="T2211" s="36"/>
    </row>
    <row r="2212" spans="1:21" ht="11.85" customHeight="1" x14ac:dyDescent="0.2">
      <c r="A2212" s="3" t="s">
        <v>1057</v>
      </c>
      <c r="C2212" s="2">
        <v>0</v>
      </c>
      <c r="D2212" s="2"/>
      <c r="E2212" s="2">
        <v>149</v>
      </c>
      <c r="F2212" s="2"/>
      <c r="G2212" s="2">
        <v>168</v>
      </c>
      <c r="H2212" s="2"/>
      <c r="I2212" s="2">
        <v>500</v>
      </c>
      <c r="J2212" s="2"/>
      <c r="K2212" s="4">
        <v>930</v>
      </c>
      <c r="L2212" s="2"/>
      <c r="M2212" s="4">
        <v>800</v>
      </c>
      <c r="N2212" s="2"/>
      <c r="O2212" s="4">
        <v>0</v>
      </c>
      <c r="P2212" s="2"/>
      <c r="Q2212" s="4">
        <f>M2212+O2212</f>
        <v>800</v>
      </c>
      <c r="T2212" s="36"/>
    </row>
    <row r="2213" spans="1:21" ht="11.85" customHeight="1" x14ac:dyDescent="0.2">
      <c r="A2213" s="3" t="s">
        <v>1058</v>
      </c>
      <c r="C2213" s="2">
        <v>2271.87</v>
      </c>
      <c r="D2213" s="2"/>
      <c r="E2213" s="2">
        <v>0</v>
      </c>
      <c r="F2213" s="2"/>
      <c r="G2213" s="2">
        <v>2164.7800000000002</v>
      </c>
      <c r="H2213" s="2"/>
      <c r="I2213" s="2">
        <v>200</v>
      </c>
      <c r="J2213" s="2"/>
      <c r="K2213" s="4">
        <v>200</v>
      </c>
      <c r="L2213" s="2"/>
      <c r="M2213" s="4">
        <v>200</v>
      </c>
      <c r="N2213" s="2"/>
      <c r="O2213" s="4">
        <v>0</v>
      </c>
      <c r="P2213" s="2"/>
      <c r="Q2213" s="4">
        <f t="shared" si="73"/>
        <v>200</v>
      </c>
      <c r="T2213" s="36"/>
    </row>
    <row r="2214" spans="1:21" ht="11.85" customHeight="1" x14ac:dyDescent="0.2">
      <c r="A2214" s="3" t="s">
        <v>1059</v>
      </c>
      <c r="C2214" s="12">
        <v>53980.17</v>
      </c>
      <c r="D2214" s="2"/>
      <c r="E2214" s="12">
        <v>55650</v>
      </c>
      <c r="F2214" s="2"/>
      <c r="G2214" s="12">
        <v>56550</v>
      </c>
      <c r="H2214" s="2"/>
      <c r="I2214" s="12">
        <v>59000</v>
      </c>
      <c r="J2214" s="2"/>
      <c r="K2214" s="13">
        <v>58570</v>
      </c>
      <c r="L2214" s="2"/>
      <c r="M2214" s="13">
        <v>60000</v>
      </c>
      <c r="N2214" s="2"/>
      <c r="O2214" s="13">
        <v>0</v>
      </c>
      <c r="P2214" s="2"/>
      <c r="Q2214" s="13">
        <f t="shared" si="73"/>
        <v>60000</v>
      </c>
      <c r="T2214" s="36"/>
      <c r="U2214" s="39"/>
    </row>
    <row r="2215" spans="1:21" ht="11.85" customHeight="1" x14ac:dyDescent="0.2">
      <c r="A2215" s="3" t="s">
        <v>297</v>
      </c>
      <c r="C2215" s="2">
        <f>SUM(C2208:C2214)</f>
        <v>59157.04</v>
      </c>
      <c r="D2215" s="2"/>
      <c r="E2215" s="2">
        <f>SUM(E2208:E2214)</f>
        <v>56269</v>
      </c>
      <c r="F2215" s="2"/>
      <c r="G2215" s="2">
        <f>SUM(G2208:G2214)</f>
        <v>59784.32</v>
      </c>
      <c r="H2215" s="2"/>
      <c r="I2215" s="2">
        <f>SUM(I2208:I2214)</f>
        <v>61700</v>
      </c>
      <c r="J2215" s="2"/>
      <c r="K2215" s="4">
        <f>SUM(K2208:K2214)</f>
        <v>61700</v>
      </c>
      <c r="L2215" s="2"/>
      <c r="M2215" s="4">
        <f>SUM(M2208:M2214)</f>
        <v>63000</v>
      </c>
      <c r="N2215" s="2"/>
      <c r="O2215" s="4">
        <f>SUM(O2208:O2214)</f>
        <v>0</v>
      </c>
      <c r="P2215" s="2"/>
      <c r="Q2215" s="4">
        <f>SUM(Q2208:Q2214)</f>
        <v>63000</v>
      </c>
      <c r="T2215" s="38"/>
      <c r="U2215" s="39"/>
    </row>
    <row r="2216" spans="1:21" ht="11.85" customHeight="1" x14ac:dyDescent="0.2">
      <c r="D2216" s="2"/>
      <c r="F2216" s="2"/>
      <c r="H2216" s="2"/>
      <c r="J2216" s="2"/>
      <c r="L2216" s="2"/>
      <c r="N2216" s="2"/>
      <c r="P2216" s="2"/>
    </row>
    <row r="2217" spans="1:21" ht="11.85" customHeight="1" x14ac:dyDescent="0.2">
      <c r="A2217" s="11" t="s">
        <v>298</v>
      </c>
      <c r="D2217" s="2"/>
      <c r="F2217" s="2"/>
      <c r="H2217" s="2"/>
      <c r="J2217" s="2"/>
      <c r="L2217" s="2"/>
      <c r="N2217" s="2"/>
      <c r="P2217" s="2"/>
    </row>
    <row r="2218" spans="1:21" ht="11.85" customHeight="1" x14ac:dyDescent="0.2">
      <c r="A2218" s="3" t="s">
        <v>1060</v>
      </c>
      <c r="C2218" s="2">
        <v>0</v>
      </c>
      <c r="D2218" s="2"/>
      <c r="E2218" s="2">
        <v>208.75</v>
      </c>
      <c r="F2218" s="2"/>
      <c r="G2218" s="2">
        <v>0</v>
      </c>
      <c r="H2218" s="2"/>
      <c r="I2218" s="2">
        <v>200</v>
      </c>
      <c r="J2218" s="2"/>
      <c r="K2218" s="4">
        <v>200</v>
      </c>
      <c r="L2218" s="2"/>
      <c r="M2218" s="4">
        <v>200</v>
      </c>
      <c r="N2218" s="2"/>
      <c r="O2218" s="4">
        <v>0</v>
      </c>
      <c r="P2218" s="2"/>
      <c r="Q2218" s="4">
        <f t="shared" ref="Q2218:Q2227" si="74">M2218+O2218</f>
        <v>200</v>
      </c>
      <c r="T2218" s="36"/>
    </row>
    <row r="2219" spans="1:21" ht="11.85" customHeight="1" x14ac:dyDescent="0.2">
      <c r="A2219" s="3" t="s">
        <v>1061</v>
      </c>
      <c r="C2219" s="2">
        <v>3233.85</v>
      </c>
      <c r="D2219" s="2"/>
      <c r="E2219" s="2">
        <v>412.5</v>
      </c>
      <c r="F2219" s="2"/>
      <c r="G2219" s="2">
        <v>0</v>
      </c>
      <c r="H2219" s="2"/>
      <c r="I2219" s="2">
        <v>3000</v>
      </c>
      <c r="J2219" s="2"/>
      <c r="K2219" s="4">
        <v>3000</v>
      </c>
      <c r="L2219" s="2"/>
      <c r="M2219" s="4">
        <v>3000</v>
      </c>
      <c r="N2219" s="2"/>
      <c r="O2219" s="4">
        <v>0</v>
      </c>
      <c r="P2219" s="2"/>
      <c r="Q2219" s="4">
        <f t="shared" si="74"/>
        <v>3000</v>
      </c>
      <c r="T2219" s="36"/>
    </row>
    <row r="2220" spans="1:21" ht="11.85" customHeight="1" x14ac:dyDescent="0.2">
      <c r="A2220" s="3" t="s">
        <v>1062</v>
      </c>
      <c r="C2220" s="2">
        <v>5570.4</v>
      </c>
      <c r="D2220" s="2"/>
      <c r="E2220" s="2">
        <v>8873.7099999999991</v>
      </c>
      <c r="F2220" s="2"/>
      <c r="G2220" s="2">
        <v>2516.59</v>
      </c>
      <c r="H2220" s="2"/>
      <c r="I2220" s="2">
        <v>6000</v>
      </c>
      <c r="J2220" s="2"/>
      <c r="K2220" s="4">
        <v>6000</v>
      </c>
      <c r="L2220" s="2"/>
      <c r="M2220" s="4">
        <v>6000</v>
      </c>
      <c r="N2220" s="2"/>
      <c r="O2220" s="4">
        <v>0</v>
      </c>
      <c r="P2220" s="2"/>
      <c r="Q2220" s="4">
        <f t="shared" si="74"/>
        <v>6000</v>
      </c>
      <c r="T2220" s="36"/>
    </row>
    <row r="2221" spans="1:21" ht="11.85" customHeight="1" x14ac:dyDescent="0.2">
      <c r="A2221" s="3" t="s">
        <v>1063</v>
      </c>
      <c r="C2221" s="2">
        <v>50</v>
      </c>
      <c r="D2221" s="2"/>
      <c r="E2221" s="2">
        <v>49.49</v>
      </c>
      <c r="F2221" s="2"/>
      <c r="G2221" s="2">
        <v>127.99</v>
      </c>
      <c r="H2221" s="2"/>
      <c r="I2221" s="2">
        <v>500</v>
      </c>
      <c r="J2221" s="2"/>
      <c r="K2221" s="4">
        <v>500</v>
      </c>
      <c r="L2221" s="2"/>
      <c r="M2221" s="4">
        <v>500</v>
      </c>
      <c r="N2221" s="2"/>
      <c r="O2221" s="4">
        <v>0</v>
      </c>
      <c r="P2221" s="2"/>
      <c r="Q2221" s="4">
        <f t="shared" si="74"/>
        <v>500</v>
      </c>
      <c r="T2221" s="36"/>
    </row>
    <row r="2222" spans="1:21" ht="11.85" customHeight="1" x14ac:dyDescent="0.2">
      <c r="A2222" s="3" t="s">
        <v>1064</v>
      </c>
      <c r="C2222" s="2">
        <v>0</v>
      </c>
      <c r="D2222" s="2"/>
      <c r="E2222" s="2">
        <v>0</v>
      </c>
      <c r="F2222" s="2"/>
      <c r="G2222" s="2">
        <v>0</v>
      </c>
      <c r="H2222" s="2"/>
      <c r="I2222" s="2">
        <v>0</v>
      </c>
      <c r="J2222" s="2"/>
      <c r="K2222" s="4">
        <v>0</v>
      </c>
      <c r="L2222" s="2"/>
      <c r="M2222" s="4">
        <v>0</v>
      </c>
      <c r="N2222" s="2"/>
      <c r="O2222" s="4">
        <v>0</v>
      </c>
      <c r="P2222" s="2"/>
      <c r="Q2222" s="4">
        <f t="shared" si="74"/>
        <v>0</v>
      </c>
      <c r="T2222" s="36"/>
    </row>
    <row r="2223" spans="1:21" ht="11.85" customHeight="1" x14ac:dyDescent="0.2">
      <c r="A2223" s="3" t="s">
        <v>1065</v>
      </c>
      <c r="C2223" s="2">
        <v>0</v>
      </c>
      <c r="D2223" s="2"/>
      <c r="E2223" s="2">
        <v>65.5</v>
      </c>
      <c r="F2223" s="2"/>
      <c r="G2223" s="2">
        <v>360</v>
      </c>
      <c r="H2223" s="2"/>
      <c r="I2223" s="2">
        <v>400</v>
      </c>
      <c r="J2223" s="2"/>
      <c r="K2223" s="4">
        <v>400</v>
      </c>
      <c r="L2223" s="2"/>
      <c r="M2223" s="4">
        <v>400</v>
      </c>
      <c r="N2223" s="2"/>
      <c r="O2223" s="4">
        <v>0</v>
      </c>
      <c r="P2223" s="2"/>
      <c r="Q2223" s="4">
        <f t="shared" si="74"/>
        <v>400</v>
      </c>
      <c r="T2223" s="36"/>
    </row>
    <row r="2224" spans="1:21" ht="11.85" customHeight="1" x14ac:dyDescent="0.2">
      <c r="A2224" s="3" t="s">
        <v>1066</v>
      </c>
      <c r="C2224" s="12">
        <v>97.45</v>
      </c>
      <c r="D2224" s="2"/>
      <c r="E2224" s="12">
        <v>218.89</v>
      </c>
      <c r="F2224" s="2"/>
      <c r="G2224" s="12">
        <v>0</v>
      </c>
      <c r="H2224" s="2"/>
      <c r="I2224" s="12">
        <v>200</v>
      </c>
      <c r="J2224" s="2"/>
      <c r="K2224" s="13">
        <v>200</v>
      </c>
      <c r="L2224" s="2"/>
      <c r="M2224" s="13">
        <v>200</v>
      </c>
      <c r="N2224" s="2"/>
      <c r="O2224" s="13">
        <v>0</v>
      </c>
      <c r="P2224" s="2"/>
      <c r="Q2224" s="13">
        <f t="shared" si="74"/>
        <v>200</v>
      </c>
      <c r="T2224" s="36"/>
    </row>
    <row r="2225" spans="1:21" ht="11.85" hidden="1" customHeight="1" x14ac:dyDescent="0.2">
      <c r="A2225" s="3" t="s">
        <v>1067</v>
      </c>
      <c r="C2225" s="2">
        <v>0</v>
      </c>
      <c r="D2225" s="2"/>
      <c r="E2225" s="2">
        <v>0</v>
      </c>
      <c r="F2225" s="2"/>
      <c r="G2225" s="2">
        <v>0</v>
      </c>
      <c r="H2225" s="2"/>
      <c r="I2225" s="2">
        <v>0</v>
      </c>
      <c r="J2225" s="2"/>
      <c r="K2225" s="4">
        <v>0</v>
      </c>
      <c r="L2225" s="2"/>
      <c r="M2225" s="4">
        <v>0</v>
      </c>
      <c r="N2225" s="2"/>
      <c r="O2225" s="4">
        <v>0</v>
      </c>
      <c r="P2225" s="2"/>
      <c r="Q2225" s="4">
        <f t="shared" si="74"/>
        <v>0</v>
      </c>
      <c r="T2225" s="36"/>
    </row>
    <row r="2226" spans="1:21" ht="11.85" hidden="1" customHeight="1" x14ac:dyDescent="0.2">
      <c r="A2226" s="3" t="s">
        <v>1068</v>
      </c>
      <c r="C2226" s="12">
        <v>0</v>
      </c>
      <c r="D2226" s="2"/>
      <c r="E2226" s="12">
        <v>0</v>
      </c>
      <c r="F2226" s="2"/>
      <c r="G2226" s="12">
        <v>0</v>
      </c>
      <c r="H2226" s="2"/>
      <c r="I2226" s="12">
        <v>0</v>
      </c>
      <c r="J2226" s="2"/>
      <c r="K2226" s="13">
        <v>0</v>
      </c>
      <c r="L2226" s="2"/>
      <c r="M2226" s="13">
        <v>0</v>
      </c>
      <c r="N2226" s="2"/>
      <c r="O2226" s="13">
        <v>0</v>
      </c>
      <c r="P2226" s="2"/>
      <c r="Q2226" s="13">
        <f t="shared" si="74"/>
        <v>0</v>
      </c>
      <c r="T2226" s="36"/>
    </row>
    <row r="2227" spans="1:21" ht="11.85" hidden="1" customHeight="1" x14ac:dyDescent="0.2">
      <c r="A2227" s="3" t="s">
        <v>1069</v>
      </c>
      <c r="C2227" s="12">
        <v>0</v>
      </c>
      <c r="D2227" s="2"/>
      <c r="E2227" s="12">
        <v>0</v>
      </c>
      <c r="F2227" s="2"/>
      <c r="G2227" s="12">
        <v>0</v>
      </c>
      <c r="H2227" s="2"/>
      <c r="I2227" s="12">
        <v>0</v>
      </c>
      <c r="J2227" s="2"/>
      <c r="K2227" s="13">
        <v>0</v>
      </c>
      <c r="L2227" s="2"/>
      <c r="M2227" s="13">
        <v>0</v>
      </c>
      <c r="N2227" s="2"/>
      <c r="O2227" s="13">
        <v>0</v>
      </c>
      <c r="P2227" s="2"/>
      <c r="Q2227" s="13">
        <f t="shared" si="74"/>
        <v>0</v>
      </c>
      <c r="T2227" s="36"/>
    </row>
    <row r="2228" spans="1:21" ht="11.85" customHeight="1" x14ac:dyDescent="0.2">
      <c r="A2228" s="3" t="s">
        <v>320</v>
      </c>
      <c r="C2228" s="2">
        <f>SUM(C2218:C2227)</f>
        <v>8951.7000000000007</v>
      </c>
      <c r="D2228" s="2"/>
      <c r="E2228" s="2">
        <f>SUM(E2218:E2227)</f>
        <v>9828.8399999999983</v>
      </c>
      <c r="F2228" s="2"/>
      <c r="G2228" s="2">
        <f>SUM(G2218:G2227)</f>
        <v>3004.58</v>
      </c>
      <c r="H2228" s="2"/>
      <c r="I2228" s="2">
        <f>SUM(I2218:I2227)</f>
        <v>10300</v>
      </c>
      <c r="J2228" s="2"/>
      <c r="K2228" s="4">
        <f>SUM(K2218:K2227)</f>
        <v>10300</v>
      </c>
      <c r="L2228" s="2"/>
      <c r="M2228" s="4">
        <f>SUM(M2218:M2227)</f>
        <v>10300</v>
      </c>
      <c r="N2228" s="2"/>
      <c r="O2228" s="4">
        <f>SUM(O2218:O2227)</f>
        <v>0</v>
      </c>
      <c r="P2228" s="2"/>
      <c r="Q2228" s="4">
        <f>SUM(Q2218:Q2227)</f>
        <v>10300</v>
      </c>
      <c r="R2228" s="39"/>
      <c r="T2228" s="38"/>
    </row>
    <row r="2229" spans="1:21" ht="11.85" customHeight="1" x14ac:dyDescent="0.2">
      <c r="D2229" s="2"/>
      <c r="F2229" s="2"/>
      <c r="H2229" s="2"/>
      <c r="J2229" s="2"/>
      <c r="L2229" s="2"/>
      <c r="N2229" s="2"/>
      <c r="P2229" s="2"/>
    </row>
    <row r="2230" spans="1:21" ht="11.85" customHeight="1" x14ac:dyDescent="0.2">
      <c r="A2230" s="3" t="s">
        <v>1070</v>
      </c>
      <c r="C2230" s="2">
        <f>C2205+C2215+C2228</f>
        <v>292376.61</v>
      </c>
      <c r="D2230" s="2"/>
      <c r="E2230" s="2">
        <f>E2205+E2215+E2228</f>
        <v>281738.87000000005</v>
      </c>
      <c r="F2230" s="2"/>
      <c r="G2230" s="2">
        <f>G2205+G2215+G2228</f>
        <v>296559.7</v>
      </c>
      <c r="H2230" s="2"/>
      <c r="I2230" s="2">
        <f>I2205+I2215+I2228</f>
        <v>322424</v>
      </c>
      <c r="J2230" s="2"/>
      <c r="K2230" s="4">
        <f>K2205+K2215+K2228</f>
        <v>322424</v>
      </c>
      <c r="L2230" s="2"/>
      <c r="M2230" s="4">
        <f>M2205+M2215+M2228</f>
        <v>327011</v>
      </c>
      <c r="N2230" s="2"/>
      <c r="O2230" s="4">
        <f>O2205+O2215+O2228</f>
        <v>0</v>
      </c>
      <c r="P2230" s="2"/>
      <c r="Q2230" s="4">
        <f>Q2205+Q2215+Q2228</f>
        <v>327011</v>
      </c>
      <c r="T2230" s="36"/>
      <c r="U2230" s="39"/>
    </row>
    <row r="2231" spans="1:21" ht="11.85" customHeight="1" x14ac:dyDescent="0.2">
      <c r="D2231" s="2"/>
      <c r="F2231" s="2"/>
      <c r="H2231" s="2"/>
      <c r="J2231" s="2"/>
      <c r="L2231" s="2"/>
      <c r="N2231" s="2"/>
      <c r="P2231" s="2"/>
    </row>
    <row r="2232" spans="1:21" ht="11.85" customHeight="1" x14ac:dyDescent="0.2">
      <c r="D2232" s="2"/>
      <c r="F2232" s="2"/>
      <c r="H2232" s="2"/>
      <c r="J2232" s="2"/>
      <c r="L2232" s="2"/>
      <c r="N2232" s="2"/>
      <c r="P2232" s="2"/>
    </row>
    <row r="2233" spans="1:21" ht="11.85" customHeight="1" x14ac:dyDescent="0.2">
      <c r="D2233" s="2"/>
      <c r="F2233" s="2"/>
      <c r="H2233" s="2"/>
      <c r="J2233" s="2"/>
      <c r="L2233" s="2"/>
      <c r="N2233" s="2"/>
      <c r="P2233" s="2"/>
    </row>
    <row r="2234" spans="1:21" ht="11.85" customHeight="1" x14ac:dyDescent="0.2">
      <c r="D2234" s="2"/>
      <c r="F2234" s="2"/>
      <c r="H2234" s="2"/>
      <c r="J2234" s="2"/>
      <c r="L2234" s="2"/>
      <c r="N2234" s="2"/>
      <c r="P2234" s="2"/>
    </row>
    <row r="2235" spans="1:21" ht="11.85" customHeight="1" x14ac:dyDescent="0.2">
      <c r="D2235" s="2"/>
      <c r="F2235" s="2"/>
      <c r="H2235" s="2"/>
      <c r="J2235" s="2"/>
      <c r="L2235" s="2"/>
      <c r="N2235" s="2"/>
      <c r="P2235" s="2"/>
    </row>
    <row r="2236" spans="1:21" ht="11.85" customHeight="1" x14ac:dyDescent="0.2">
      <c r="D2236" s="2"/>
      <c r="F2236" s="2"/>
      <c r="H2236" s="2"/>
      <c r="J2236" s="2"/>
      <c r="L2236" s="2"/>
      <c r="N2236" s="2"/>
      <c r="P2236" s="2"/>
    </row>
    <row r="2237" spans="1:21" ht="11.85" customHeight="1" x14ac:dyDescent="0.2">
      <c r="D2237" s="2"/>
      <c r="F2237" s="2"/>
      <c r="H2237" s="2"/>
      <c r="J2237" s="2"/>
      <c r="L2237" s="2"/>
      <c r="N2237" s="2"/>
      <c r="P2237" s="2"/>
    </row>
    <row r="2238" spans="1:21" ht="11.85" customHeight="1" x14ac:dyDescent="0.2">
      <c r="D2238" s="2"/>
      <c r="F2238" s="2"/>
      <c r="H2238" s="2"/>
      <c r="J2238" s="2"/>
      <c r="L2238" s="2"/>
      <c r="N2238" s="2"/>
      <c r="P2238" s="2"/>
    </row>
    <row r="2239" spans="1:21" ht="11.85" customHeight="1" x14ac:dyDescent="0.2">
      <c r="D2239" s="2"/>
      <c r="F2239" s="2"/>
      <c r="H2239" s="2"/>
      <c r="J2239" s="2"/>
      <c r="L2239" s="2"/>
      <c r="N2239" s="2"/>
      <c r="P2239" s="2"/>
    </row>
    <row r="2240" spans="1:21" ht="11.85" customHeight="1" x14ac:dyDescent="0.2">
      <c r="D2240" s="2"/>
      <c r="F2240" s="2"/>
      <c r="H2240" s="2"/>
      <c r="J2240" s="2"/>
      <c r="L2240" s="2"/>
      <c r="N2240" s="2"/>
      <c r="P2240" s="2"/>
    </row>
    <row r="2241" spans="1:17" ht="11.85" customHeight="1" x14ac:dyDescent="0.2">
      <c r="D2241" s="2"/>
      <c r="F2241" s="2"/>
      <c r="H2241" s="2"/>
      <c r="J2241" s="2"/>
      <c r="L2241" s="2"/>
      <c r="N2241" s="2"/>
      <c r="P2241" s="2"/>
    </row>
    <row r="2242" spans="1:17" ht="11.85" customHeight="1" x14ac:dyDescent="0.2">
      <c r="D2242" s="2"/>
      <c r="F2242" s="2"/>
      <c r="H2242" s="2"/>
      <c r="J2242" s="2"/>
      <c r="L2242" s="2"/>
      <c r="N2242" s="2"/>
      <c r="P2242" s="2"/>
    </row>
    <row r="2243" spans="1:17" ht="11.85" customHeight="1" x14ac:dyDescent="0.2">
      <c r="D2243" s="2"/>
      <c r="F2243" s="2"/>
      <c r="H2243" s="2"/>
      <c r="J2243" s="2"/>
      <c r="L2243" s="2"/>
      <c r="N2243" s="2"/>
      <c r="P2243" s="2"/>
    </row>
    <row r="2244" spans="1:17" ht="11.85" customHeight="1" x14ac:dyDescent="0.2">
      <c r="D2244" s="2"/>
      <c r="F2244" s="2"/>
      <c r="H2244" s="2"/>
      <c r="J2244" s="2"/>
      <c r="L2244" s="2"/>
      <c r="N2244" s="2"/>
      <c r="P2244" s="2"/>
    </row>
    <row r="2245" spans="1:17" ht="11.85" customHeight="1" x14ac:dyDescent="0.2">
      <c r="D2245" s="2"/>
      <c r="F2245" s="2"/>
      <c r="H2245" s="2"/>
      <c r="J2245" s="2"/>
      <c r="L2245" s="2"/>
      <c r="N2245" s="2"/>
      <c r="P2245" s="2"/>
    </row>
    <row r="2246" spans="1:17" ht="11.85" customHeight="1" x14ac:dyDescent="0.2">
      <c r="D2246" s="2"/>
      <c r="F2246" s="2"/>
      <c r="H2246" s="2"/>
      <c r="J2246" s="2"/>
      <c r="L2246" s="2"/>
      <c r="N2246" s="2"/>
      <c r="P2246" s="2"/>
    </row>
    <row r="2247" spans="1:17" ht="11.85" customHeight="1" x14ac:dyDescent="0.2">
      <c r="D2247" s="2"/>
      <c r="F2247" s="2"/>
      <c r="H2247" s="2"/>
      <c r="J2247" s="2"/>
      <c r="L2247" s="2"/>
      <c r="N2247" s="2"/>
      <c r="P2247" s="2"/>
    </row>
    <row r="2248" spans="1:17" ht="11.85" customHeight="1" x14ac:dyDescent="0.2">
      <c r="D2248" s="2"/>
      <c r="F2248" s="2"/>
      <c r="H2248" s="2"/>
      <c r="J2248" s="2"/>
      <c r="L2248" s="2"/>
      <c r="N2248" s="2"/>
      <c r="P2248" s="2"/>
    </row>
    <row r="2249" spans="1:17" ht="11.85" customHeight="1" x14ac:dyDescent="0.2">
      <c r="A2249" s="1"/>
      <c r="B2249" s="1"/>
      <c r="E2249" s="2" t="str">
        <f>$E$24</f>
        <v>CITY OF BRADY</v>
      </c>
    </row>
    <row r="2250" spans="1:17" ht="11.85" customHeight="1" x14ac:dyDescent="0.2">
      <c r="E2250" s="2" t="str">
        <f>$E$25</f>
        <v>BUDGET REPORT</v>
      </c>
    </row>
    <row r="2251" spans="1:17" ht="11.85" customHeight="1" x14ac:dyDescent="0.2">
      <c r="E2251" s="2" t="str">
        <f>$E$26</f>
        <v>FISCAL YEAR 2021 - 2022</v>
      </c>
    </row>
    <row r="2252" spans="1:17" ht="11.85" customHeight="1" x14ac:dyDescent="0.2">
      <c r="A2252" s="3" t="s">
        <v>3</v>
      </c>
    </row>
    <row r="2253" spans="1:17" ht="11.85" customHeight="1" x14ac:dyDescent="0.2">
      <c r="A2253" s="3" t="s">
        <v>1071</v>
      </c>
    </row>
    <row r="2254" spans="1:17" ht="11.85" customHeight="1" x14ac:dyDescent="0.2">
      <c r="I2254" s="61" t="str">
        <f>$I$29</f>
        <v>(----- 2020-2021 ------)</v>
      </c>
      <c r="J2254" s="61"/>
      <c r="K2254" s="61"/>
      <c r="L2254" s="5"/>
      <c r="M2254" s="61" t="str">
        <f>$M$29</f>
        <v>2021-2022</v>
      </c>
      <c r="N2254" s="61"/>
      <c r="O2254" s="61"/>
      <c r="P2254" s="61"/>
      <c r="Q2254" s="61"/>
    </row>
    <row r="2255" spans="1:17" ht="11.85" customHeight="1" x14ac:dyDescent="0.2">
      <c r="C2255" s="6" t="str">
        <f>$C$30</f>
        <v>2017-2018</v>
      </c>
      <c r="D2255" s="5"/>
      <c r="E2255" s="6" t="str">
        <f>$E$30</f>
        <v>2018-2019</v>
      </c>
      <c r="F2255" s="5"/>
      <c r="G2255" s="6" t="str">
        <f>$G$30</f>
        <v>2019-2020</v>
      </c>
      <c r="H2255" s="5"/>
      <c r="I2255" s="6" t="s">
        <v>9</v>
      </c>
      <c r="J2255" s="5"/>
      <c r="K2255" s="7" t="str">
        <f>+$K$30</f>
        <v>PROJECTED</v>
      </c>
      <c r="L2255" s="5"/>
      <c r="M2255" s="7" t="str">
        <f>$M$30</f>
        <v>2021-2022</v>
      </c>
      <c r="N2255" s="5"/>
      <c r="O2255" s="7" t="str">
        <f>$O$30</f>
        <v>2021-2022</v>
      </c>
      <c r="P2255" s="5"/>
      <c r="Q2255" s="7" t="str">
        <f>$Q$30</f>
        <v xml:space="preserve">APPROVED </v>
      </c>
    </row>
    <row r="2256" spans="1:17" ht="11.85" customHeight="1" x14ac:dyDescent="0.2">
      <c r="A2256" s="8" t="s">
        <v>266</v>
      </c>
      <c r="C2256" s="9" t="s">
        <v>12</v>
      </c>
      <c r="D2256" s="5"/>
      <c r="E2256" s="9" t="s">
        <v>12</v>
      </c>
      <c r="F2256" s="5"/>
      <c r="G2256" s="9" t="s">
        <v>12</v>
      </c>
      <c r="H2256" s="5"/>
      <c r="I2256" s="9" t="s">
        <v>13</v>
      </c>
      <c r="J2256" s="5"/>
      <c r="K2256" s="10" t="s">
        <v>13</v>
      </c>
      <c r="L2256" s="5"/>
      <c r="M2256" s="10" t="str">
        <f>$M$31</f>
        <v>BASE</v>
      </c>
      <c r="N2256" s="5"/>
      <c r="O2256" s="10" t="str">
        <f>$O$31</f>
        <v>SUPPLEMENTAL</v>
      </c>
      <c r="P2256" s="5"/>
      <c r="Q2256" s="10" t="str">
        <f>$Q$31</f>
        <v>BUDGET</v>
      </c>
    </row>
    <row r="2257" spans="1:21" ht="11.85" customHeight="1" x14ac:dyDescent="0.2"/>
    <row r="2258" spans="1:21" ht="11.85" customHeight="1" x14ac:dyDescent="0.2">
      <c r="A2258" s="11" t="s">
        <v>267</v>
      </c>
    </row>
    <row r="2259" spans="1:21" ht="11.85" customHeight="1" x14ac:dyDescent="0.2">
      <c r="A2259" s="3" t="s">
        <v>1072</v>
      </c>
      <c r="C2259" s="2">
        <v>63178.01</v>
      </c>
      <c r="D2259" s="2"/>
      <c r="E2259" s="2">
        <v>56418.82</v>
      </c>
      <c r="F2259" s="2"/>
      <c r="G2259" s="2">
        <v>60798</v>
      </c>
      <c r="H2259" s="2"/>
      <c r="I2259" s="2">
        <v>62847</v>
      </c>
      <c r="J2259" s="2"/>
      <c r="K2259" s="4">
        <v>62847</v>
      </c>
      <c r="L2259" s="2"/>
      <c r="M2259" s="4">
        <v>81433</v>
      </c>
      <c r="N2259" s="2"/>
      <c r="O2259" s="4">
        <v>0</v>
      </c>
      <c r="P2259" s="2"/>
      <c r="Q2259" s="4">
        <f t="shared" ref="Q2259:Q2266" si="75">M2259+O2259</f>
        <v>81433</v>
      </c>
      <c r="T2259" s="36"/>
    </row>
    <row r="2260" spans="1:21" ht="11.85" customHeight="1" x14ac:dyDescent="0.2">
      <c r="A2260" s="3" t="s">
        <v>1073</v>
      </c>
      <c r="C2260" s="2">
        <v>1060.01</v>
      </c>
      <c r="D2260" s="2"/>
      <c r="E2260" s="2">
        <v>309.06</v>
      </c>
      <c r="F2260" s="2"/>
      <c r="G2260" s="2">
        <v>349.13</v>
      </c>
      <c r="H2260" s="2"/>
      <c r="I2260" s="2">
        <v>500</v>
      </c>
      <c r="J2260" s="2"/>
      <c r="K2260" s="4">
        <v>500</v>
      </c>
      <c r="L2260" s="2"/>
      <c r="M2260" s="4">
        <v>500</v>
      </c>
      <c r="N2260" s="2"/>
      <c r="O2260" s="4">
        <v>0</v>
      </c>
      <c r="P2260" s="2"/>
      <c r="Q2260" s="4">
        <f t="shared" si="75"/>
        <v>500</v>
      </c>
      <c r="T2260" s="36"/>
    </row>
    <row r="2261" spans="1:21" ht="11.85" customHeight="1" x14ac:dyDescent="0.2">
      <c r="A2261" s="3" t="s">
        <v>1074</v>
      </c>
      <c r="C2261" s="2">
        <v>1500</v>
      </c>
      <c r="D2261" s="2"/>
      <c r="E2261" s="2">
        <v>1800</v>
      </c>
      <c r="F2261" s="2"/>
      <c r="G2261" s="2">
        <v>1800</v>
      </c>
      <c r="H2261" s="2"/>
      <c r="I2261" s="2">
        <v>1800</v>
      </c>
      <c r="J2261" s="2"/>
      <c r="K2261" s="4">
        <v>1800</v>
      </c>
      <c r="L2261" s="2"/>
      <c r="M2261" s="4">
        <v>2700</v>
      </c>
      <c r="N2261" s="2"/>
      <c r="O2261" s="4">
        <v>0</v>
      </c>
      <c r="P2261" s="2"/>
      <c r="Q2261" s="4">
        <f t="shared" si="75"/>
        <v>2700</v>
      </c>
      <c r="T2261" s="36"/>
    </row>
    <row r="2262" spans="1:21" ht="11.85" customHeight="1" x14ac:dyDescent="0.2">
      <c r="A2262" s="3" t="s">
        <v>1075</v>
      </c>
      <c r="C2262" s="2">
        <v>12396.94</v>
      </c>
      <c r="D2262" s="2"/>
      <c r="E2262" s="2">
        <v>16159.58</v>
      </c>
      <c r="F2262" s="2"/>
      <c r="G2262" s="2">
        <v>16956.25</v>
      </c>
      <c r="H2262" s="2"/>
      <c r="I2262" s="2">
        <v>19440</v>
      </c>
      <c r="J2262" s="2"/>
      <c r="K2262" s="4">
        <v>19440</v>
      </c>
      <c r="L2262" s="2"/>
      <c r="M2262" s="4">
        <v>23664</v>
      </c>
      <c r="N2262" s="2"/>
      <c r="O2262" s="4">
        <v>0</v>
      </c>
      <c r="P2262" s="2"/>
      <c r="Q2262" s="4">
        <f t="shared" si="75"/>
        <v>23664</v>
      </c>
      <c r="T2262" s="36"/>
    </row>
    <row r="2263" spans="1:21" ht="11.85" customHeight="1" x14ac:dyDescent="0.2">
      <c r="A2263" s="3" t="s">
        <v>1076</v>
      </c>
      <c r="C2263" s="2">
        <v>6391.24</v>
      </c>
      <c r="D2263" s="2"/>
      <c r="E2263" s="2">
        <v>6217.25</v>
      </c>
      <c r="F2263" s="2"/>
      <c r="G2263" s="2">
        <v>6450.04</v>
      </c>
      <c r="H2263" s="2"/>
      <c r="I2263" s="2">
        <v>6301</v>
      </c>
      <c r="J2263" s="2"/>
      <c r="K2263" s="4">
        <v>6301</v>
      </c>
      <c r="L2263" s="2"/>
      <c r="M2263" s="4">
        <v>7884</v>
      </c>
      <c r="N2263" s="2"/>
      <c r="O2263" s="4">
        <v>0</v>
      </c>
      <c r="P2263" s="2"/>
      <c r="Q2263" s="4">
        <f t="shared" si="75"/>
        <v>7884</v>
      </c>
      <c r="T2263" s="36"/>
    </row>
    <row r="2264" spans="1:21" ht="11.85" customHeight="1" x14ac:dyDescent="0.2">
      <c r="A2264" s="3" t="s">
        <v>1077</v>
      </c>
      <c r="C2264" s="2">
        <v>375.56</v>
      </c>
      <c r="D2264" s="2"/>
      <c r="E2264" s="2">
        <v>308.63</v>
      </c>
      <c r="F2264" s="2"/>
      <c r="G2264" s="2">
        <v>327.14999999999998</v>
      </c>
      <c r="H2264" s="2"/>
      <c r="I2264" s="2">
        <v>315</v>
      </c>
      <c r="J2264" s="2"/>
      <c r="K2264" s="4">
        <v>315</v>
      </c>
      <c r="L2264" s="2"/>
      <c r="M2264" s="4">
        <v>400</v>
      </c>
      <c r="N2264" s="2"/>
      <c r="O2264" s="4">
        <v>0</v>
      </c>
      <c r="P2264" s="2"/>
      <c r="Q2264" s="4">
        <f t="shared" si="75"/>
        <v>400</v>
      </c>
      <c r="T2264" s="36"/>
    </row>
    <row r="2265" spans="1:21" ht="11.85" customHeight="1" x14ac:dyDescent="0.2">
      <c r="A2265" s="3" t="s">
        <v>1078</v>
      </c>
      <c r="C2265" s="2">
        <v>680.22</v>
      </c>
      <c r="D2265" s="2"/>
      <c r="E2265" s="2">
        <v>17.97</v>
      </c>
      <c r="F2265" s="2"/>
      <c r="G2265" s="2">
        <v>288</v>
      </c>
      <c r="H2265" s="2"/>
      <c r="I2265" s="2">
        <v>270</v>
      </c>
      <c r="J2265" s="2"/>
      <c r="K2265" s="4">
        <v>270</v>
      </c>
      <c r="L2265" s="2"/>
      <c r="M2265" s="4">
        <v>288</v>
      </c>
      <c r="N2265" s="2"/>
      <c r="O2265" s="4">
        <v>0</v>
      </c>
      <c r="P2265" s="2"/>
      <c r="Q2265" s="4">
        <f t="shared" si="75"/>
        <v>288</v>
      </c>
      <c r="T2265" s="36"/>
    </row>
    <row r="2266" spans="1:21" ht="11.85" customHeight="1" x14ac:dyDescent="0.2">
      <c r="A2266" s="3" t="s">
        <v>1079</v>
      </c>
      <c r="C2266" s="12">
        <v>4864.01</v>
      </c>
      <c r="D2266" s="2"/>
      <c r="E2266" s="12">
        <v>3969.56</v>
      </c>
      <c r="F2266" s="2"/>
      <c r="G2266" s="12">
        <v>4245.8999999999996</v>
      </c>
      <c r="H2266" s="2"/>
      <c r="I2266" s="12">
        <v>4941</v>
      </c>
      <c r="J2266" s="2"/>
      <c r="K2266" s="13">
        <v>4941</v>
      </c>
      <c r="L2266" s="2"/>
      <c r="M2266" s="13">
        <v>6391</v>
      </c>
      <c r="N2266" s="2"/>
      <c r="O2266" s="13">
        <v>0</v>
      </c>
      <c r="P2266" s="2"/>
      <c r="Q2266" s="13">
        <f t="shared" si="75"/>
        <v>6391</v>
      </c>
      <c r="T2266" s="36"/>
    </row>
    <row r="2267" spans="1:21" ht="11.85" customHeight="1" x14ac:dyDescent="0.2">
      <c r="A2267" s="3" t="s">
        <v>278</v>
      </c>
      <c r="C2267" s="2">
        <f>SUM(C2259:C2266)</f>
        <v>90445.99</v>
      </c>
      <c r="D2267" s="2"/>
      <c r="E2267" s="2">
        <f>SUM(E2259:E2266)</f>
        <v>85200.87</v>
      </c>
      <c r="F2267" s="2"/>
      <c r="G2267" s="2">
        <f>SUM(G2259:G2266)</f>
        <v>91214.469999999987</v>
      </c>
      <c r="H2267" s="2"/>
      <c r="I2267" s="2">
        <f>SUM(I2259:I2266)</f>
        <v>96414</v>
      </c>
      <c r="J2267" s="2"/>
      <c r="K2267" s="4">
        <f>SUM(K2259:K2266)</f>
        <v>96414</v>
      </c>
      <c r="L2267" s="2"/>
      <c r="M2267" s="4">
        <f>SUM(M2259:M2266)</f>
        <v>123260</v>
      </c>
      <c r="N2267" s="2"/>
      <c r="O2267" s="4">
        <f>SUM(O2259:O2266)</f>
        <v>0</v>
      </c>
      <c r="P2267" s="2"/>
      <c r="Q2267" s="4">
        <f>SUM(Q2259:Q2266)</f>
        <v>123260</v>
      </c>
      <c r="R2267" s="39"/>
      <c r="T2267" s="38"/>
      <c r="U2267" s="39"/>
    </row>
    <row r="2268" spans="1:21" ht="11.85" customHeight="1" x14ac:dyDescent="0.2">
      <c r="D2268" s="2"/>
      <c r="F2268" s="2"/>
      <c r="H2268" s="2"/>
      <c r="J2268" s="2"/>
      <c r="L2268" s="2"/>
      <c r="N2268" s="2"/>
      <c r="P2268" s="2"/>
    </row>
    <row r="2269" spans="1:21" ht="11.85" customHeight="1" x14ac:dyDescent="0.2">
      <c r="A2269" s="11" t="s">
        <v>279</v>
      </c>
      <c r="D2269" s="2"/>
      <c r="F2269" s="2"/>
      <c r="H2269" s="2"/>
      <c r="J2269" s="2"/>
      <c r="L2269" s="2"/>
      <c r="N2269" s="2"/>
      <c r="P2269" s="2"/>
    </row>
    <row r="2270" spans="1:21" ht="11.85" customHeight="1" x14ac:dyDescent="0.2">
      <c r="A2270" s="3" t="s">
        <v>1080</v>
      </c>
      <c r="C2270" s="2">
        <v>65</v>
      </c>
      <c r="D2270" s="2"/>
      <c r="E2270" s="2">
        <v>135</v>
      </c>
      <c r="F2270" s="2"/>
      <c r="G2270" s="2">
        <v>0</v>
      </c>
      <c r="H2270" s="2"/>
      <c r="I2270" s="2">
        <v>200</v>
      </c>
      <c r="J2270" s="2"/>
      <c r="K2270" s="4">
        <v>200</v>
      </c>
      <c r="L2270" s="2"/>
      <c r="M2270" s="4">
        <v>200</v>
      </c>
      <c r="N2270" s="2"/>
      <c r="O2270" s="4">
        <v>0</v>
      </c>
      <c r="P2270" s="2"/>
      <c r="Q2270" s="4">
        <f t="shared" ref="Q2270:Q2278" si="76">M2270+O2270</f>
        <v>200</v>
      </c>
      <c r="T2270" s="36"/>
    </row>
    <row r="2271" spans="1:21" ht="11.85" customHeight="1" x14ac:dyDescent="0.2">
      <c r="A2271" s="3" t="s">
        <v>1081</v>
      </c>
      <c r="C2271" s="2">
        <v>20878.61</v>
      </c>
      <c r="D2271" s="2"/>
      <c r="E2271" s="2">
        <v>9161.7800000000007</v>
      </c>
      <c r="F2271" s="2"/>
      <c r="G2271" s="2">
        <v>1110.1199999999999</v>
      </c>
      <c r="H2271" s="2"/>
      <c r="I2271" s="2">
        <v>2500</v>
      </c>
      <c r="J2271" s="2"/>
      <c r="K2271" s="4">
        <v>2500</v>
      </c>
      <c r="L2271" s="2"/>
      <c r="M2271" s="4">
        <v>1500</v>
      </c>
      <c r="N2271" s="2"/>
      <c r="O2271" s="4">
        <v>0</v>
      </c>
      <c r="P2271" s="2"/>
      <c r="Q2271" s="4">
        <f t="shared" si="76"/>
        <v>1500</v>
      </c>
      <c r="T2271" s="36"/>
    </row>
    <row r="2272" spans="1:21" ht="11.85" hidden="1" customHeight="1" x14ac:dyDescent="0.2">
      <c r="A2272" s="3" t="s">
        <v>1082</v>
      </c>
      <c r="C2272" s="2">
        <v>0</v>
      </c>
      <c r="D2272" s="2"/>
      <c r="E2272" s="2">
        <v>0</v>
      </c>
      <c r="F2272" s="2"/>
      <c r="G2272" s="2">
        <v>0</v>
      </c>
      <c r="H2272" s="2"/>
      <c r="I2272" s="2">
        <v>0</v>
      </c>
      <c r="J2272" s="2"/>
      <c r="K2272" s="4">
        <v>0</v>
      </c>
      <c r="L2272" s="2"/>
      <c r="M2272" s="4">
        <v>0</v>
      </c>
      <c r="N2272" s="2"/>
      <c r="O2272" s="4">
        <v>0</v>
      </c>
      <c r="P2272" s="2"/>
      <c r="Q2272" s="4">
        <f t="shared" si="76"/>
        <v>0</v>
      </c>
      <c r="T2272" s="36"/>
    </row>
    <row r="2273" spans="1:21" ht="11.85" hidden="1" customHeight="1" x14ac:dyDescent="0.2">
      <c r="A2273" s="3" t="s">
        <v>1083</v>
      </c>
      <c r="C2273" s="2">
        <v>0</v>
      </c>
      <c r="D2273" s="2"/>
      <c r="E2273" s="2">
        <v>0</v>
      </c>
      <c r="F2273" s="2"/>
      <c r="G2273" s="2">
        <v>0</v>
      </c>
      <c r="H2273" s="2"/>
      <c r="I2273" s="2">
        <v>0</v>
      </c>
      <c r="J2273" s="2"/>
      <c r="K2273" s="4">
        <v>0</v>
      </c>
      <c r="L2273" s="2"/>
      <c r="M2273" s="4">
        <v>0</v>
      </c>
      <c r="N2273" s="2"/>
      <c r="O2273" s="4">
        <v>0</v>
      </c>
      <c r="P2273" s="2"/>
      <c r="Q2273" s="4">
        <f t="shared" si="76"/>
        <v>0</v>
      </c>
      <c r="T2273" s="36"/>
    </row>
    <row r="2274" spans="1:21" ht="11.85" customHeight="1" x14ac:dyDescent="0.2">
      <c r="A2274" s="3" t="s">
        <v>1084</v>
      </c>
      <c r="C2274" s="2">
        <v>0</v>
      </c>
      <c r="D2274" s="2"/>
      <c r="E2274" s="2">
        <v>0</v>
      </c>
      <c r="F2274" s="2"/>
      <c r="G2274" s="2">
        <v>0</v>
      </c>
      <c r="H2274" s="2"/>
      <c r="I2274" s="2">
        <v>400</v>
      </c>
      <c r="J2274" s="2"/>
      <c r="K2274" s="4">
        <v>400</v>
      </c>
      <c r="L2274" s="2"/>
      <c r="M2274" s="4">
        <v>0</v>
      </c>
      <c r="N2274" s="2"/>
      <c r="O2274" s="4">
        <v>0</v>
      </c>
      <c r="P2274" s="2"/>
      <c r="Q2274" s="4">
        <f t="shared" si="76"/>
        <v>0</v>
      </c>
      <c r="T2274" s="36"/>
    </row>
    <row r="2275" spans="1:21" ht="11.85" customHeight="1" x14ac:dyDescent="0.2">
      <c r="A2275" s="3" t="s">
        <v>1085</v>
      </c>
      <c r="C2275" s="2">
        <v>0</v>
      </c>
      <c r="D2275" s="2"/>
      <c r="E2275" s="2">
        <v>0</v>
      </c>
      <c r="F2275" s="2"/>
      <c r="G2275" s="2">
        <v>0</v>
      </c>
      <c r="H2275" s="2"/>
      <c r="I2275" s="2">
        <v>0</v>
      </c>
      <c r="J2275" s="2"/>
      <c r="K2275" s="4">
        <v>0</v>
      </c>
      <c r="L2275" s="2"/>
      <c r="M2275" s="4">
        <v>0</v>
      </c>
      <c r="N2275" s="2"/>
      <c r="O2275" s="4">
        <v>0</v>
      </c>
      <c r="P2275" s="2"/>
      <c r="Q2275" s="4">
        <f t="shared" si="76"/>
        <v>0</v>
      </c>
      <c r="T2275" s="36"/>
    </row>
    <row r="2276" spans="1:21" ht="11.85" customHeight="1" x14ac:dyDescent="0.2">
      <c r="A2276" s="3" t="s">
        <v>1086</v>
      </c>
      <c r="C2276" s="2">
        <v>0</v>
      </c>
      <c r="D2276" s="2"/>
      <c r="E2276" s="2">
        <v>0</v>
      </c>
      <c r="F2276" s="2"/>
      <c r="G2276" s="2">
        <v>0</v>
      </c>
      <c r="H2276" s="2"/>
      <c r="I2276" s="2">
        <v>0</v>
      </c>
      <c r="J2276" s="2"/>
      <c r="K2276" s="4">
        <v>0</v>
      </c>
      <c r="L2276" s="2"/>
      <c r="M2276" s="4">
        <v>0</v>
      </c>
      <c r="N2276" s="2"/>
      <c r="O2276" s="4">
        <v>0</v>
      </c>
      <c r="P2276" s="2"/>
      <c r="Q2276" s="4">
        <f t="shared" si="76"/>
        <v>0</v>
      </c>
      <c r="T2276" s="36"/>
    </row>
    <row r="2277" spans="1:21" ht="11.85" customHeight="1" x14ac:dyDescent="0.2">
      <c r="A2277" s="3" t="s">
        <v>1087</v>
      </c>
      <c r="C2277" s="2">
        <v>3431.26</v>
      </c>
      <c r="D2277" s="2"/>
      <c r="E2277" s="2">
        <v>5880.99</v>
      </c>
      <c r="F2277" s="2"/>
      <c r="G2277" s="2">
        <v>651.54</v>
      </c>
      <c r="H2277" s="2"/>
      <c r="I2277" s="2">
        <v>6000</v>
      </c>
      <c r="J2277" s="2"/>
      <c r="K2277" s="4">
        <v>6000</v>
      </c>
      <c r="L2277" s="2"/>
      <c r="M2277" s="4">
        <v>6200</v>
      </c>
      <c r="N2277" s="2"/>
      <c r="O2277" s="4">
        <v>0</v>
      </c>
      <c r="P2277" s="2"/>
      <c r="Q2277" s="4">
        <f t="shared" si="76"/>
        <v>6200</v>
      </c>
      <c r="T2277" s="36"/>
    </row>
    <row r="2278" spans="1:21" ht="11.85" customHeight="1" x14ac:dyDescent="0.2">
      <c r="A2278" s="3" t="s">
        <v>1088</v>
      </c>
      <c r="C2278" s="12">
        <v>0</v>
      </c>
      <c r="D2278" s="2"/>
      <c r="E2278" s="12">
        <v>826.33</v>
      </c>
      <c r="F2278" s="2"/>
      <c r="G2278" s="12">
        <v>1012.28</v>
      </c>
      <c r="H2278" s="2"/>
      <c r="I2278" s="12">
        <v>1700</v>
      </c>
      <c r="J2278" s="2"/>
      <c r="K2278" s="13">
        <v>1700</v>
      </c>
      <c r="L2278" s="2"/>
      <c r="M2278" s="13">
        <v>1700</v>
      </c>
      <c r="N2278" s="2"/>
      <c r="O2278" s="13">
        <v>0</v>
      </c>
      <c r="P2278" s="2"/>
      <c r="Q2278" s="13">
        <f t="shared" si="76"/>
        <v>1700</v>
      </c>
      <c r="T2278" s="36"/>
    </row>
    <row r="2279" spans="1:21" ht="11.85" customHeight="1" x14ac:dyDescent="0.2">
      <c r="A2279" s="3" t="s">
        <v>297</v>
      </c>
      <c r="C2279" s="2">
        <f>SUM(C2270:C2278)</f>
        <v>24374.870000000003</v>
      </c>
      <c r="D2279" s="2"/>
      <c r="E2279" s="2">
        <f>SUM(E2270:E2278)</f>
        <v>16004.1</v>
      </c>
      <c r="F2279" s="2"/>
      <c r="G2279" s="2">
        <f>SUM(G2270:G2278)</f>
        <v>2773.9399999999996</v>
      </c>
      <c r="H2279" s="2"/>
      <c r="I2279" s="2">
        <f>SUM(I2270:I2278)</f>
        <v>10800</v>
      </c>
      <c r="J2279" s="2"/>
      <c r="K2279" s="4">
        <f>SUM(K2270:K2278)</f>
        <v>10800</v>
      </c>
      <c r="L2279" s="2"/>
      <c r="M2279" s="4">
        <f>SUM(M2270:M2278)</f>
        <v>9600</v>
      </c>
      <c r="N2279" s="2"/>
      <c r="O2279" s="4">
        <f>SUM(O2270:O2278)</f>
        <v>0</v>
      </c>
      <c r="P2279" s="2"/>
      <c r="Q2279" s="4">
        <f>SUM(Q2270:Q2278)</f>
        <v>9600</v>
      </c>
      <c r="T2279" s="38"/>
      <c r="U2279" s="39"/>
    </row>
    <row r="2280" spans="1:21" ht="11.85" customHeight="1" x14ac:dyDescent="0.2">
      <c r="D2280" s="2"/>
      <c r="F2280" s="2"/>
      <c r="H2280" s="2"/>
      <c r="J2280" s="2"/>
      <c r="L2280" s="2"/>
      <c r="N2280" s="2"/>
      <c r="P2280" s="2"/>
    </row>
    <row r="2281" spans="1:21" ht="11.85" customHeight="1" x14ac:dyDescent="0.2">
      <c r="A2281" s="11" t="s">
        <v>298</v>
      </c>
      <c r="D2281" s="2"/>
      <c r="F2281" s="2"/>
      <c r="H2281" s="2"/>
      <c r="J2281" s="2"/>
      <c r="L2281" s="2"/>
      <c r="N2281" s="2"/>
      <c r="P2281" s="2"/>
    </row>
    <row r="2282" spans="1:21" ht="11.85" customHeight="1" x14ac:dyDescent="0.2">
      <c r="A2282" s="3" t="s">
        <v>1089</v>
      </c>
      <c r="C2282" s="2">
        <v>1041.03</v>
      </c>
      <c r="D2282" s="2"/>
      <c r="E2282" s="2">
        <v>75</v>
      </c>
      <c r="F2282" s="2"/>
      <c r="G2282" s="2">
        <v>0</v>
      </c>
      <c r="H2282" s="2"/>
      <c r="I2282" s="2">
        <v>200</v>
      </c>
      <c r="J2282" s="2"/>
      <c r="K2282" s="4">
        <v>200</v>
      </c>
      <c r="L2282" s="2"/>
      <c r="M2282" s="4">
        <v>200</v>
      </c>
      <c r="N2282" s="2"/>
      <c r="O2282" s="4">
        <v>0</v>
      </c>
      <c r="P2282" s="2"/>
      <c r="Q2282" s="4">
        <f t="shared" ref="Q2282:Q2298" si="77">M2282+O2282</f>
        <v>200</v>
      </c>
      <c r="T2282" s="36"/>
    </row>
    <row r="2283" spans="1:21" ht="11.85" customHeight="1" x14ac:dyDescent="0.2">
      <c r="A2283" s="3" t="s">
        <v>1090</v>
      </c>
      <c r="C2283" s="2">
        <v>2940.98</v>
      </c>
      <c r="D2283" s="2"/>
      <c r="E2283" s="2">
        <v>1569.89</v>
      </c>
      <c r="F2283" s="2"/>
      <c r="G2283" s="2">
        <v>135</v>
      </c>
      <c r="H2283" s="2"/>
      <c r="I2283" s="2">
        <v>2400</v>
      </c>
      <c r="J2283" s="2"/>
      <c r="K2283" s="4">
        <v>2220</v>
      </c>
      <c r="L2283" s="2"/>
      <c r="M2283" s="4">
        <v>2400</v>
      </c>
      <c r="N2283" s="2"/>
      <c r="O2283" s="4">
        <v>0</v>
      </c>
      <c r="P2283" s="2"/>
      <c r="Q2283" s="4">
        <f t="shared" si="77"/>
        <v>2400</v>
      </c>
      <c r="T2283" s="36"/>
    </row>
    <row r="2284" spans="1:21" ht="11.85" customHeight="1" x14ac:dyDescent="0.2">
      <c r="A2284" s="3" t="s">
        <v>1091</v>
      </c>
      <c r="C2284" s="2">
        <v>1393.31</v>
      </c>
      <c r="D2284" s="2"/>
      <c r="E2284" s="2">
        <v>1611.77</v>
      </c>
      <c r="F2284" s="2"/>
      <c r="G2284" s="2">
        <v>1301.33</v>
      </c>
      <c r="H2284" s="2"/>
      <c r="I2284" s="2">
        <v>1600</v>
      </c>
      <c r="J2284" s="2"/>
      <c r="K2284" s="4">
        <v>1600</v>
      </c>
      <c r="L2284" s="2"/>
      <c r="M2284" s="4">
        <v>1600</v>
      </c>
      <c r="N2284" s="2"/>
      <c r="O2284" s="4">
        <v>0</v>
      </c>
      <c r="P2284" s="2"/>
      <c r="Q2284" s="4">
        <f t="shared" si="77"/>
        <v>1600</v>
      </c>
      <c r="T2284" s="36"/>
    </row>
    <row r="2285" spans="1:21" ht="11.85" customHeight="1" x14ac:dyDescent="0.2">
      <c r="A2285" s="3" t="s">
        <v>1092</v>
      </c>
      <c r="C2285" s="2">
        <v>624.39</v>
      </c>
      <c r="D2285" s="2"/>
      <c r="E2285" s="2">
        <v>1178.18</v>
      </c>
      <c r="F2285" s="2"/>
      <c r="G2285" s="2">
        <v>800.7</v>
      </c>
      <c r="H2285" s="2"/>
      <c r="I2285" s="2">
        <v>1000</v>
      </c>
      <c r="J2285" s="2"/>
      <c r="K2285" s="4">
        <v>1000</v>
      </c>
      <c r="L2285" s="2"/>
      <c r="M2285" s="4">
        <v>1000</v>
      </c>
      <c r="N2285" s="2"/>
      <c r="O2285" s="4">
        <v>0</v>
      </c>
      <c r="P2285" s="2"/>
      <c r="Q2285" s="4">
        <f t="shared" si="77"/>
        <v>1000</v>
      </c>
      <c r="T2285" s="36"/>
    </row>
    <row r="2286" spans="1:21" ht="11.85" customHeight="1" x14ac:dyDescent="0.2">
      <c r="A2286" s="3" t="s">
        <v>1093</v>
      </c>
      <c r="C2286" s="2">
        <v>153.38999999999999</v>
      </c>
      <c r="D2286" s="2"/>
      <c r="E2286" s="2">
        <v>259.47000000000003</v>
      </c>
      <c r="F2286" s="2"/>
      <c r="G2286" s="2">
        <v>342.04</v>
      </c>
      <c r="H2286" s="2"/>
      <c r="I2286" s="2">
        <v>450</v>
      </c>
      <c r="J2286" s="2"/>
      <c r="K2286" s="4">
        <v>450</v>
      </c>
      <c r="L2286" s="2"/>
      <c r="M2286" s="4">
        <v>450</v>
      </c>
      <c r="N2286" s="2"/>
      <c r="O2286" s="4">
        <v>0</v>
      </c>
      <c r="P2286" s="2"/>
      <c r="Q2286" s="4">
        <f t="shared" si="77"/>
        <v>450</v>
      </c>
      <c r="T2286" s="36"/>
    </row>
    <row r="2287" spans="1:21" ht="11.85" customHeight="1" x14ac:dyDescent="0.2">
      <c r="A2287" s="3" t="s">
        <v>1094</v>
      </c>
      <c r="C2287" s="2">
        <v>0</v>
      </c>
      <c r="D2287" s="2"/>
      <c r="E2287" s="2">
        <v>0</v>
      </c>
      <c r="F2287" s="2"/>
      <c r="G2287" s="2">
        <v>0</v>
      </c>
      <c r="H2287" s="2"/>
      <c r="I2287" s="2">
        <v>0</v>
      </c>
      <c r="J2287" s="2"/>
      <c r="K2287" s="4">
        <v>0</v>
      </c>
      <c r="L2287" s="2"/>
      <c r="M2287" s="4">
        <v>0</v>
      </c>
      <c r="N2287" s="2"/>
      <c r="O2287" s="4">
        <v>0</v>
      </c>
      <c r="P2287" s="2"/>
      <c r="Q2287" s="4">
        <f t="shared" si="77"/>
        <v>0</v>
      </c>
      <c r="T2287" s="36"/>
    </row>
    <row r="2288" spans="1:21" ht="11.85" customHeight="1" x14ac:dyDescent="0.2">
      <c r="A2288" s="3" t="s">
        <v>1095</v>
      </c>
      <c r="C2288" s="2">
        <v>770.04</v>
      </c>
      <c r="D2288" s="2"/>
      <c r="E2288" s="2">
        <v>421.4</v>
      </c>
      <c r="F2288" s="2"/>
      <c r="G2288" s="2">
        <v>0</v>
      </c>
      <c r="H2288" s="2"/>
      <c r="I2288" s="2">
        <v>300</v>
      </c>
      <c r="J2288" s="2"/>
      <c r="K2288" s="4">
        <v>300</v>
      </c>
      <c r="L2288" s="2"/>
      <c r="M2288" s="4">
        <v>300</v>
      </c>
      <c r="N2288" s="2"/>
      <c r="O2288" s="4">
        <v>0</v>
      </c>
      <c r="P2288" s="2"/>
      <c r="Q2288" s="4">
        <f t="shared" si="77"/>
        <v>300</v>
      </c>
      <c r="T2288" s="36"/>
    </row>
    <row r="2289" spans="1:20" ht="11.85" customHeight="1" x14ac:dyDescent="0.2">
      <c r="A2289" s="3" t="s">
        <v>1096</v>
      </c>
      <c r="C2289" s="2">
        <v>0</v>
      </c>
      <c r="D2289" s="2"/>
      <c r="E2289" s="2">
        <v>0</v>
      </c>
      <c r="F2289" s="2"/>
      <c r="G2289" s="2">
        <v>0</v>
      </c>
      <c r="H2289" s="2"/>
      <c r="I2289" s="2">
        <v>0</v>
      </c>
      <c r="J2289" s="2"/>
      <c r="K2289" s="4">
        <v>0</v>
      </c>
      <c r="L2289" s="2"/>
      <c r="M2289" s="4">
        <v>0</v>
      </c>
      <c r="N2289" s="2"/>
      <c r="O2289" s="4">
        <v>0</v>
      </c>
      <c r="P2289" s="2"/>
      <c r="Q2289" s="4">
        <f t="shared" si="77"/>
        <v>0</v>
      </c>
      <c r="T2289" s="36"/>
    </row>
    <row r="2290" spans="1:20" ht="11.85" customHeight="1" x14ac:dyDescent="0.2">
      <c r="A2290" s="3" t="s">
        <v>1097</v>
      </c>
      <c r="C2290" s="2">
        <v>75</v>
      </c>
      <c r="D2290" s="2"/>
      <c r="E2290" s="2">
        <v>300</v>
      </c>
      <c r="F2290" s="2"/>
      <c r="G2290" s="2">
        <v>315</v>
      </c>
      <c r="H2290" s="2"/>
      <c r="I2290" s="2">
        <v>300</v>
      </c>
      <c r="J2290" s="2"/>
      <c r="K2290" s="4">
        <v>480</v>
      </c>
      <c r="L2290" s="2"/>
      <c r="M2290" s="4">
        <v>480</v>
      </c>
      <c r="N2290" s="2"/>
      <c r="O2290" s="4">
        <v>0</v>
      </c>
      <c r="P2290" s="2"/>
      <c r="Q2290" s="4">
        <f t="shared" si="77"/>
        <v>480</v>
      </c>
      <c r="T2290" s="36"/>
    </row>
    <row r="2291" spans="1:20" ht="11.85" customHeight="1" x14ac:dyDescent="0.2">
      <c r="A2291" s="3" t="s">
        <v>1098</v>
      </c>
      <c r="C2291" s="2">
        <v>615.02</v>
      </c>
      <c r="D2291" s="2"/>
      <c r="E2291" s="2">
        <v>0</v>
      </c>
      <c r="F2291" s="2"/>
      <c r="G2291" s="2">
        <v>0</v>
      </c>
      <c r="H2291" s="2"/>
      <c r="I2291" s="2">
        <v>250</v>
      </c>
      <c r="J2291" s="2"/>
      <c r="K2291" s="4">
        <v>250</v>
      </c>
      <c r="L2291" s="2"/>
      <c r="M2291" s="4">
        <v>250</v>
      </c>
      <c r="N2291" s="2"/>
      <c r="O2291" s="4">
        <v>0</v>
      </c>
      <c r="P2291" s="2"/>
      <c r="Q2291" s="4">
        <f t="shared" si="77"/>
        <v>250</v>
      </c>
      <c r="T2291" s="36"/>
    </row>
    <row r="2292" spans="1:20" ht="11.85" hidden="1" customHeight="1" x14ac:dyDescent="0.2">
      <c r="A2292" s="3" t="s">
        <v>1099</v>
      </c>
      <c r="C2292" s="2">
        <v>0</v>
      </c>
      <c r="D2292" s="2"/>
      <c r="E2292" s="2">
        <v>0</v>
      </c>
      <c r="F2292" s="2"/>
      <c r="G2292" s="2">
        <v>0</v>
      </c>
      <c r="H2292" s="2"/>
      <c r="I2292" s="2">
        <v>0</v>
      </c>
      <c r="J2292" s="2"/>
      <c r="K2292" s="4">
        <v>0</v>
      </c>
      <c r="L2292" s="2"/>
      <c r="M2292" s="4">
        <v>0</v>
      </c>
      <c r="N2292" s="2"/>
      <c r="O2292" s="4">
        <v>0</v>
      </c>
      <c r="P2292" s="2"/>
      <c r="Q2292" s="4">
        <f t="shared" si="77"/>
        <v>0</v>
      </c>
      <c r="T2292" s="36"/>
    </row>
    <row r="2293" spans="1:20" ht="11.85" customHeight="1" x14ac:dyDescent="0.2">
      <c r="A2293" s="3" t="s">
        <v>1100</v>
      </c>
      <c r="C2293" s="2">
        <v>532.45000000000005</v>
      </c>
      <c r="D2293" s="2"/>
      <c r="E2293" s="2">
        <v>1229.19</v>
      </c>
      <c r="F2293" s="2"/>
      <c r="G2293" s="2">
        <v>607.83000000000004</v>
      </c>
      <c r="H2293" s="2"/>
      <c r="I2293" s="2">
        <v>650</v>
      </c>
      <c r="J2293" s="2"/>
      <c r="K2293" s="4">
        <v>650</v>
      </c>
      <c r="L2293" s="2"/>
      <c r="M2293" s="4">
        <v>800</v>
      </c>
      <c r="N2293" s="2"/>
      <c r="O2293" s="4">
        <v>0</v>
      </c>
      <c r="P2293" s="2"/>
      <c r="Q2293" s="4">
        <f t="shared" si="77"/>
        <v>800</v>
      </c>
      <c r="T2293" s="36"/>
    </row>
    <row r="2294" spans="1:20" ht="11.85" customHeight="1" x14ac:dyDescent="0.2">
      <c r="A2294" s="3" t="s">
        <v>1101</v>
      </c>
      <c r="C2294" s="2">
        <v>19607.97</v>
      </c>
      <c r="D2294" s="2"/>
      <c r="E2294" s="2">
        <v>14545.77</v>
      </c>
      <c r="F2294" s="2"/>
      <c r="G2294" s="2">
        <v>196190.16</v>
      </c>
      <c r="H2294" s="2"/>
      <c r="I2294" s="2">
        <v>30000</v>
      </c>
      <c r="J2294" s="2"/>
      <c r="K2294" s="4">
        <v>30000</v>
      </c>
      <c r="L2294" s="2"/>
      <c r="M2294" s="4">
        <v>30000</v>
      </c>
      <c r="N2294" s="2"/>
      <c r="O2294" s="4">
        <v>0</v>
      </c>
      <c r="P2294" s="2"/>
      <c r="Q2294" s="4">
        <f t="shared" si="77"/>
        <v>30000</v>
      </c>
      <c r="T2294" s="36"/>
    </row>
    <row r="2295" spans="1:20" ht="11.85" hidden="1" customHeight="1" x14ac:dyDescent="0.2">
      <c r="A2295" s="3" t="s">
        <v>1102</v>
      </c>
      <c r="C2295" s="2">
        <v>0</v>
      </c>
      <c r="D2295" s="2"/>
      <c r="E2295" s="2">
        <v>0</v>
      </c>
      <c r="F2295" s="2"/>
      <c r="G2295" s="2">
        <v>0</v>
      </c>
      <c r="H2295" s="2"/>
      <c r="I2295" s="2">
        <v>0</v>
      </c>
      <c r="J2295" s="2"/>
      <c r="K2295" s="4">
        <v>0</v>
      </c>
      <c r="L2295" s="2"/>
      <c r="M2295" s="4">
        <v>0</v>
      </c>
      <c r="N2295" s="2"/>
      <c r="O2295" s="4">
        <v>0</v>
      </c>
      <c r="P2295" s="2"/>
      <c r="Q2295" s="4">
        <f t="shared" si="77"/>
        <v>0</v>
      </c>
      <c r="T2295" s="36"/>
    </row>
    <row r="2296" spans="1:20" ht="11.85" customHeight="1" x14ac:dyDescent="0.2">
      <c r="A2296" s="3" t="s">
        <v>1103</v>
      </c>
      <c r="C2296" s="2">
        <v>76.92</v>
      </c>
      <c r="D2296" s="2"/>
      <c r="E2296" s="2">
        <v>10</v>
      </c>
      <c r="F2296" s="2"/>
      <c r="G2296" s="2">
        <v>0</v>
      </c>
      <c r="H2296" s="2"/>
      <c r="I2296" s="2">
        <v>0</v>
      </c>
      <c r="J2296" s="2"/>
      <c r="K2296" s="4">
        <v>0</v>
      </c>
      <c r="L2296" s="2"/>
      <c r="M2296" s="4">
        <v>0</v>
      </c>
      <c r="N2296" s="2"/>
      <c r="O2296" s="4">
        <v>0</v>
      </c>
      <c r="P2296" s="2"/>
      <c r="Q2296" s="4">
        <f t="shared" si="77"/>
        <v>0</v>
      </c>
      <c r="T2296" s="36"/>
    </row>
    <row r="2297" spans="1:20" ht="11.85" customHeight="1" x14ac:dyDescent="0.2">
      <c r="A2297" s="3" t="s">
        <v>1104</v>
      </c>
      <c r="C2297" s="2">
        <v>213</v>
      </c>
      <c r="D2297" s="2"/>
      <c r="E2297" s="2">
        <v>567.49</v>
      </c>
      <c r="F2297" s="2"/>
      <c r="G2297" s="2">
        <v>0</v>
      </c>
      <c r="H2297" s="2"/>
      <c r="I2297" s="2">
        <v>0</v>
      </c>
      <c r="J2297" s="2"/>
      <c r="K2297" s="4">
        <v>0</v>
      </c>
      <c r="L2297" s="2"/>
      <c r="M2297" s="4">
        <v>0</v>
      </c>
      <c r="N2297" s="2"/>
      <c r="O2297" s="4">
        <v>0</v>
      </c>
      <c r="P2297" s="2"/>
      <c r="Q2297" s="4">
        <f t="shared" si="77"/>
        <v>0</v>
      </c>
      <c r="T2297" s="36"/>
    </row>
    <row r="2298" spans="1:20" ht="11.85" customHeight="1" x14ac:dyDescent="0.2">
      <c r="A2298" s="3" t="s">
        <v>1105</v>
      </c>
      <c r="C2298" s="12">
        <v>5426.52</v>
      </c>
      <c r="D2298" s="2"/>
      <c r="E2298" s="12">
        <v>3718.48</v>
      </c>
      <c r="F2298" s="2"/>
      <c r="G2298" s="12">
        <v>0</v>
      </c>
      <c r="H2298" s="2"/>
      <c r="I2298" s="12">
        <v>0</v>
      </c>
      <c r="J2298" s="2"/>
      <c r="K2298" s="13">
        <v>0</v>
      </c>
      <c r="L2298" s="2"/>
      <c r="M2298" s="13">
        <v>0</v>
      </c>
      <c r="N2298" s="2"/>
      <c r="O2298" s="13">
        <v>0</v>
      </c>
      <c r="P2298" s="2"/>
      <c r="Q2298" s="13">
        <f t="shared" si="77"/>
        <v>0</v>
      </c>
      <c r="T2298" s="36"/>
    </row>
    <row r="2299" spans="1:20" ht="11.85" customHeight="1" x14ac:dyDescent="0.2">
      <c r="A2299" s="3" t="s">
        <v>320</v>
      </c>
      <c r="C2299" s="2">
        <f>SUM(C2282:C2298)</f>
        <v>33470.020000000004</v>
      </c>
      <c r="D2299" s="2"/>
      <c r="E2299" s="2">
        <f>SUM(E2282:E2298)</f>
        <v>25486.639999999999</v>
      </c>
      <c r="F2299" s="2"/>
      <c r="G2299" s="2">
        <f>SUM(G2282:G2298)</f>
        <v>199692.06</v>
      </c>
      <c r="H2299" s="2"/>
      <c r="I2299" s="2">
        <f>SUM(I2282:I2298)</f>
        <v>37150</v>
      </c>
      <c r="J2299" s="2"/>
      <c r="K2299" s="4">
        <f>SUM(K2282:K2298)</f>
        <v>37150</v>
      </c>
      <c r="L2299" s="2"/>
      <c r="M2299" s="4">
        <f>SUM(M2282:M2298)</f>
        <v>37480</v>
      </c>
      <c r="N2299" s="2"/>
      <c r="O2299" s="4">
        <f>SUM(O2282:O2298)</f>
        <v>0</v>
      </c>
      <c r="P2299" s="2"/>
      <c r="Q2299" s="4">
        <f>SUM(Q2282:Q2298)</f>
        <v>37480</v>
      </c>
      <c r="T2299" s="38"/>
    </row>
    <row r="2300" spans="1:20" ht="11.85" customHeight="1" x14ac:dyDescent="0.2">
      <c r="D2300" s="2"/>
      <c r="F2300" s="2"/>
      <c r="H2300" s="2"/>
      <c r="J2300" s="2"/>
      <c r="L2300" s="2"/>
      <c r="N2300" s="2"/>
      <c r="P2300" s="2"/>
    </row>
    <row r="2301" spans="1:20" ht="11.85" customHeight="1" x14ac:dyDescent="0.2">
      <c r="A2301" s="3" t="s">
        <v>1106</v>
      </c>
      <c r="C2301" s="2">
        <v>0</v>
      </c>
      <c r="D2301" s="2"/>
      <c r="E2301" s="2">
        <v>0</v>
      </c>
      <c r="F2301" s="2"/>
      <c r="G2301" s="2">
        <v>0</v>
      </c>
      <c r="H2301" s="2"/>
      <c r="I2301" s="2">
        <v>0</v>
      </c>
      <c r="J2301" s="2"/>
      <c r="K2301" s="4">
        <v>0</v>
      </c>
      <c r="L2301" s="2"/>
      <c r="M2301" s="4">
        <v>0</v>
      </c>
      <c r="N2301" s="2"/>
      <c r="O2301" s="4">
        <v>0</v>
      </c>
      <c r="P2301" s="2"/>
      <c r="Q2301" s="4">
        <f>M2301+O2301</f>
        <v>0</v>
      </c>
    </row>
    <row r="2302" spans="1:20" ht="11.85" customHeight="1" x14ac:dyDescent="0.2">
      <c r="A2302" s="3" t="s">
        <v>1107</v>
      </c>
      <c r="C2302" s="12">
        <v>0</v>
      </c>
      <c r="D2302" s="2"/>
      <c r="E2302" s="12">
        <v>0</v>
      </c>
      <c r="F2302" s="2"/>
      <c r="G2302" s="12">
        <v>0</v>
      </c>
      <c r="H2302" s="2"/>
      <c r="I2302" s="12">
        <v>0</v>
      </c>
      <c r="J2302" s="2"/>
      <c r="K2302" s="13">
        <v>0</v>
      </c>
      <c r="L2302" s="2"/>
      <c r="M2302" s="13">
        <v>0</v>
      </c>
      <c r="N2302" s="2"/>
      <c r="O2302" s="13">
        <v>0</v>
      </c>
      <c r="P2302" s="2"/>
      <c r="Q2302" s="13">
        <f>M2302+O2302</f>
        <v>0</v>
      </c>
    </row>
    <row r="2303" spans="1:20" ht="11.85" customHeight="1" x14ac:dyDescent="0.2">
      <c r="A2303" s="3" t="s">
        <v>323</v>
      </c>
      <c r="C2303" s="2">
        <f>SUM(C2301:C2302)</f>
        <v>0</v>
      </c>
      <c r="D2303" s="2"/>
      <c r="E2303" s="2">
        <f>SUM(E2301:E2302)</f>
        <v>0</v>
      </c>
      <c r="F2303" s="2"/>
      <c r="G2303" s="2">
        <f>SUM(G2301:G2302)</f>
        <v>0</v>
      </c>
      <c r="H2303" s="2"/>
      <c r="I2303" s="2">
        <f>SUM(I2301:I2302)</f>
        <v>0</v>
      </c>
      <c r="J2303" s="2"/>
      <c r="K2303" s="4">
        <f>SUM(K2301:K2302)</f>
        <v>0</v>
      </c>
      <c r="L2303" s="2"/>
      <c r="M2303" s="4">
        <f>SUM(M2301:M2302)</f>
        <v>0</v>
      </c>
      <c r="N2303" s="2"/>
      <c r="O2303" s="4">
        <f>SUM(O2301:O2302)</f>
        <v>0</v>
      </c>
      <c r="P2303" s="2"/>
      <c r="Q2303" s="4">
        <f>SUM(Q2301:Q2302)</f>
        <v>0</v>
      </c>
    </row>
    <row r="2304" spans="1:20" ht="11.85" customHeight="1" x14ac:dyDescent="0.2">
      <c r="G2304" s="23"/>
    </row>
    <row r="2305" spans="1:21" ht="11.85" customHeight="1" x14ac:dyDescent="0.2">
      <c r="A2305" s="3" t="s">
        <v>1108</v>
      </c>
      <c r="C2305" s="2">
        <f>C2267+C2279+C2299+C2303</f>
        <v>148290.88</v>
      </c>
      <c r="D2305" s="2"/>
      <c r="E2305" s="2">
        <f>E2267+E2279+E2299+E2303</f>
        <v>126691.61</v>
      </c>
      <c r="F2305" s="2"/>
      <c r="G2305" s="2">
        <f>G2267+G2279+G2299+G2303</f>
        <v>293680.46999999997</v>
      </c>
      <c r="H2305" s="2"/>
      <c r="I2305" s="2">
        <f>I2267+I2279+I2299+I2303</f>
        <v>144364</v>
      </c>
      <c r="J2305" s="2"/>
      <c r="K2305" s="4">
        <f>K2267+K2279+K2299+K2303</f>
        <v>144364</v>
      </c>
      <c r="L2305" s="2"/>
      <c r="M2305" s="4">
        <f>M2267+M2279+M2299+M2303</f>
        <v>170340</v>
      </c>
      <c r="N2305" s="2"/>
      <c r="O2305" s="4">
        <f>O2267+O2279+O2299+O2303</f>
        <v>0</v>
      </c>
      <c r="P2305" s="2"/>
      <c r="Q2305" s="4">
        <f>Q2267+Q2279+Q2299+Q2303</f>
        <v>170340</v>
      </c>
      <c r="R2305" s="39"/>
      <c r="T2305" s="36"/>
      <c r="U2305" s="39"/>
    </row>
    <row r="2306" spans="1:21" ht="11.85" customHeight="1" x14ac:dyDescent="0.2">
      <c r="D2306" s="2"/>
      <c r="F2306" s="2"/>
      <c r="H2306" s="2"/>
      <c r="J2306" s="2"/>
      <c r="L2306" s="2"/>
      <c r="N2306" s="2"/>
      <c r="P2306" s="2"/>
    </row>
    <row r="2307" spans="1:21" ht="11.85" customHeight="1" x14ac:dyDescent="0.2">
      <c r="D2307" s="2"/>
      <c r="F2307" s="2"/>
      <c r="H2307" s="2"/>
      <c r="J2307" s="2"/>
      <c r="L2307" s="2"/>
      <c r="N2307" s="2"/>
      <c r="P2307" s="2"/>
      <c r="R2307" s="39"/>
    </row>
    <row r="2308" spans="1:21" ht="11.85" customHeight="1" x14ac:dyDescent="0.2">
      <c r="D2308" s="2"/>
      <c r="F2308" s="2"/>
      <c r="H2308" s="2"/>
      <c r="J2308" s="2"/>
      <c r="L2308" s="2"/>
      <c r="N2308" s="2"/>
      <c r="P2308" s="2"/>
    </row>
    <row r="2309" spans="1:21" ht="11.85" customHeight="1" x14ac:dyDescent="0.2">
      <c r="D2309" s="2"/>
      <c r="F2309" s="2"/>
      <c r="H2309" s="2"/>
      <c r="J2309" s="2"/>
      <c r="L2309" s="2"/>
      <c r="N2309" s="2"/>
      <c r="P2309" s="2"/>
    </row>
    <row r="2310" spans="1:21" ht="11.85" customHeight="1" x14ac:dyDescent="0.2">
      <c r="D2310" s="2"/>
      <c r="F2310" s="2"/>
      <c r="H2310" s="2"/>
      <c r="J2310" s="2"/>
      <c r="L2310" s="2"/>
      <c r="N2310" s="2"/>
      <c r="P2310" s="2"/>
    </row>
    <row r="2311" spans="1:21" ht="11.85" customHeight="1" x14ac:dyDescent="0.2">
      <c r="A2311" s="1"/>
      <c r="B2311" s="1"/>
      <c r="E2311" s="2" t="str">
        <f>$E$24</f>
        <v>CITY OF BRADY</v>
      </c>
    </row>
    <row r="2312" spans="1:21" ht="11.85" customHeight="1" x14ac:dyDescent="0.2">
      <c r="E2312" s="2" t="str">
        <f>$E$25</f>
        <v>BUDGET REPORT</v>
      </c>
    </row>
    <row r="2313" spans="1:21" ht="11.85" customHeight="1" x14ac:dyDescent="0.2">
      <c r="E2313" s="2" t="str">
        <f>$E$26</f>
        <v>FISCAL YEAR 2021 - 2022</v>
      </c>
    </row>
    <row r="2314" spans="1:21" ht="11.85" customHeight="1" x14ac:dyDescent="0.2">
      <c r="A2314" s="3" t="s">
        <v>3</v>
      </c>
    </row>
    <row r="2315" spans="1:21" ht="11.85" customHeight="1" x14ac:dyDescent="0.2"/>
    <row r="2316" spans="1:21" ht="11.85" customHeight="1" x14ac:dyDescent="0.2">
      <c r="I2316" s="61" t="str">
        <f>$I$29</f>
        <v>(----- 2020-2021 ------)</v>
      </c>
      <c r="J2316" s="61"/>
      <c r="K2316" s="61"/>
      <c r="L2316" s="5"/>
      <c r="M2316" s="61" t="str">
        <f>$M$29</f>
        <v>2021-2022</v>
      </c>
      <c r="N2316" s="61"/>
      <c r="O2316" s="61"/>
      <c r="P2316" s="61"/>
      <c r="Q2316" s="61"/>
    </row>
    <row r="2317" spans="1:21" ht="11.85" customHeight="1" x14ac:dyDescent="0.2">
      <c r="C2317" s="6" t="str">
        <f>$C$30</f>
        <v>2017-2018</v>
      </c>
      <c r="D2317" s="5"/>
      <c r="E2317" s="6" t="str">
        <f>$E$30</f>
        <v>2018-2019</v>
      </c>
      <c r="F2317" s="5"/>
      <c r="G2317" s="6" t="str">
        <f>$G$30</f>
        <v>2019-2020</v>
      </c>
      <c r="H2317" s="5"/>
      <c r="I2317" s="6" t="s">
        <v>9</v>
      </c>
      <c r="J2317" s="5"/>
      <c r="K2317" s="7" t="str">
        <f>+$K$30</f>
        <v>PROJECTED</v>
      </c>
      <c r="L2317" s="5"/>
      <c r="M2317" s="7" t="str">
        <f>$M$30</f>
        <v>2021-2022</v>
      </c>
      <c r="N2317" s="5"/>
      <c r="O2317" s="7" t="str">
        <f>$O$30</f>
        <v>2021-2022</v>
      </c>
      <c r="P2317" s="5"/>
      <c r="Q2317" s="7" t="str">
        <f>$Q$30</f>
        <v xml:space="preserve">APPROVED </v>
      </c>
    </row>
    <row r="2318" spans="1:21" ht="11.85" customHeight="1" x14ac:dyDescent="0.2">
      <c r="A2318" s="8" t="s">
        <v>266</v>
      </c>
      <c r="C2318" s="9" t="s">
        <v>12</v>
      </c>
      <c r="D2318" s="5"/>
      <c r="E2318" s="9" t="s">
        <v>12</v>
      </c>
      <c r="F2318" s="5"/>
      <c r="G2318" s="9" t="s">
        <v>12</v>
      </c>
      <c r="H2318" s="5"/>
      <c r="I2318" s="9" t="s">
        <v>13</v>
      </c>
      <c r="J2318" s="5"/>
      <c r="K2318" s="10" t="s">
        <v>13</v>
      </c>
      <c r="L2318" s="5"/>
      <c r="M2318" s="10" t="str">
        <f>$M$31</f>
        <v>BASE</v>
      </c>
      <c r="N2318" s="5"/>
      <c r="O2318" s="10" t="str">
        <f>$O$31</f>
        <v>SUPPLEMENTAL</v>
      </c>
      <c r="P2318" s="5"/>
      <c r="Q2318" s="10" t="str">
        <f>$Q$31</f>
        <v>BUDGET</v>
      </c>
    </row>
    <row r="2319" spans="1:21" ht="11.85" customHeight="1" x14ac:dyDescent="0.2"/>
    <row r="2320" spans="1:21" ht="11.85" customHeight="1" x14ac:dyDescent="0.2"/>
    <row r="2321" spans="1:21" ht="11.85" customHeight="1" thickBot="1" x14ac:dyDescent="0.25">
      <c r="A2321" s="3" t="s">
        <v>1109</v>
      </c>
      <c r="C2321" s="17">
        <f>C476+C601+C703+C744+C848+C942+C1038+C1160+C1262+C1319+C1377+C1469+C1516+C1611+C1630+C1725+C1798+C1883+C2020+C2092+C2159+C2230+C2305</f>
        <v>7605958.3100000015</v>
      </c>
      <c r="D2321" s="2"/>
      <c r="E2321" s="17">
        <f>E476+E601+E703+E744+E848+E942+E1038+E1160+E1262+E1319+E1377+E1469+E1516+E1611+E1630+E1725+E1798+E1883+E2020+E2092+E2159+E2230+E2305</f>
        <v>7633810.5100000007</v>
      </c>
      <c r="F2321" s="2"/>
      <c r="G2321" s="17">
        <f>G476+G601+G703+G744+G848+G942+G1038+G1160+G1262+G1319+G1377+G1469+G1516+G1611+G1630+G1725+G1798+G1883+G2020+G2092+G2159+G2230+G2305</f>
        <v>7550557.8199999984</v>
      </c>
      <c r="H2321" s="2"/>
      <c r="I2321" s="17">
        <f>I476+I601+I703+I744+I848+I942+I1038+I1160+I1262+I1319+I1377+I1469+I1516+I1611+I1630+I1725+I1798+I1883+I2020+I2092+I2159+I2230+I2305</f>
        <v>8247590</v>
      </c>
      <c r="J2321" s="2"/>
      <c r="K2321" s="18">
        <f>K476+K601+K703+K744+K848+K942+K1038+K1160+K1262+K1319+K1377+K1469+K1516+K1611+K1630+K1725+K1798+K1883+K2020+K2092+K2159+K2230+K2305</f>
        <v>8671779</v>
      </c>
      <c r="L2321" s="2"/>
      <c r="M2321" s="18">
        <f>M476+M601+M703+M744+M848+M942+M1038+M1160+M1262+M1319+M1377+M1469+M1516+M1611+M1630+M1725+M1798+M1883+M2020+M2092+M2159+M2230+M2305</f>
        <v>8385306</v>
      </c>
      <c r="N2321" s="2"/>
      <c r="O2321" s="18">
        <f>O476+O601+O703+O744+O848+O942+O1038+O1160+O1262+O1319+O1377+O1469+O1516+O1611+O1630+O1725+O1798+O1883+O2020+O2092+O2159+O2230+O2305</f>
        <v>159060</v>
      </c>
      <c r="P2321" s="2"/>
      <c r="Q2321" s="18">
        <f>Q476+Q601+Q703+Q744+Q848+Q942+Q1038+Q1160+Q1262+Q1319+Q1377+Q1469+Q1516+Q1611+Q1630+Q1725+Q1798+Q1883+Q2020+Q2092+Q2159+Q2230+Q2305</f>
        <v>8544366</v>
      </c>
      <c r="R2321" s="39"/>
      <c r="U2321" s="39"/>
    </row>
    <row r="2322" spans="1:21" ht="11.85" customHeight="1" thickTop="1" x14ac:dyDescent="0.2">
      <c r="D2322" s="2"/>
      <c r="F2322" s="2"/>
      <c r="H2322" s="2"/>
      <c r="J2322" s="2"/>
      <c r="L2322" s="2"/>
      <c r="N2322" s="2"/>
      <c r="P2322" s="2"/>
      <c r="R2322" s="39"/>
    </row>
    <row r="2323" spans="1:21" ht="11.85" customHeight="1" x14ac:dyDescent="0.2">
      <c r="D2323" s="2"/>
      <c r="F2323" s="2"/>
      <c r="H2323" s="2"/>
      <c r="J2323" s="2"/>
      <c r="L2323" s="2"/>
      <c r="N2323" s="2"/>
      <c r="P2323" s="2"/>
      <c r="R2323" s="39"/>
    </row>
    <row r="2324" spans="1:21" ht="11.85" customHeight="1" thickBot="1" x14ac:dyDescent="0.25">
      <c r="A2324" s="3" t="s">
        <v>1110</v>
      </c>
      <c r="C2324" s="17">
        <f>C370-C2321</f>
        <v>307820.51999999862</v>
      </c>
      <c r="D2324" s="2"/>
      <c r="E2324" s="17">
        <f>E370-E2321</f>
        <v>204012.01999999955</v>
      </c>
      <c r="F2324" s="2"/>
      <c r="G2324" s="17">
        <f>G370-G2321</f>
        <v>783803.86000000127</v>
      </c>
      <c r="H2324" s="2"/>
      <c r="I2324" s="17">
        <f>I370-I2321</f>
        <v>-607362</v>
      </c>
      <c r="J2324" s="2"/>
      <c r="K2324" s="17">
        <f>K370-K2321</f>
        <v>-874251</v>
      </c>
      <c r="L2324" s="2"/>
      <c r="M2324" s="17">
        <f>M370-M2321</f>
        <v>-1282215</v>
      </c>
      <c r="N2324" s="2"/>
      <c r="O2324" s="17">
        <f>O370-O2321</f>
        <v>40940</v>
      </c>
      <c r="P2324" s="2"/>
      <c r="Q2324" s="17">
        <f>Q370-Q2321</f>
        <v>-1241275</v>
      </c>
      <c r="U2324" s="39"/>
    </row>
    <row r="2325" spans="1:21" ht="11.85" customHeight="1" thickTop="1" x14ac:dyDescent="0.2">
      <c r="D2325" s="2"/>
      <c r="F2325" s="2"/>
      <c r="H2325" s="2"/>
      <c r="J2325" s="2"/>
      <c r="L2325" s="2"/>
      <c r="N2325" s="2"/>
      <c r="P2325" s="2"/>
    </row>
    <row r="2326" spans="1:21" ht="11.85" customHeight="1" x14ac:dyDescent="0.2">
      <c r="A2326" s="3" t="s">
        <v>1111</v>
      </c>
      <c r="D2326" s="2"/>
      <c r="F2326" s="2"/>
      <c r="H2326" s="2"/>
      <c r="J2326" s="2"/>
      <c r="L2326" s="2"/>
      <c r="N2326" s="2"/>
      <c r="P2326" s="2"/>
    </row>
    <row r="2327" spans="1:21" ht="11.85" customHeight="1" thickBot="1" x14ac:dyDescent="0.25">
      <c r="A2327" s="3" t="s">
        <v>17</v>
      </c>
      <c r="C2327" s="17">
        <f>C34+C370-C2321</f>
        <v>3153811.5199999986</v>
      </c>
      <c r="D2327" s="2"/>
      <c r="E2327" s="17">
        <f>E34+E370-E2321</f>
        <v>3357823.5399999982</v>
      </c>
      <c r="F2327" s="2"/>
      <c r="G2327" s="17">
        <f>G34+G370-G2321</f>
        <v>4141627.4000000004</v>
      </c>
      <c r="H2327" s="2"/>
      <c r="I2327" s="17">
        <f>I34+I370-I2321</f>
        <v>3534265.4000000004</v>
      </c>
      <c r="J2327" s="2"/>
      <c r="K2327" s="18">
        <f>K34+K370-K2321</f>
        <v>3267376.4000000004</v>
      </c>
      <c r="L2327" s="2"/>
      <c r="M2327" s="17">
        <f>M34+M370-M2321</f>
        <v>1985161.4000000004</v>
      </c>
      <c r="N2327" s="2"/>
      <c r="P2327" s="2"/>
      <c r="Q2327" s="17">
        <f>Q34+Q370-Q2321</f>
        <v>2026101.4000000004</v>
      </c>
      <c r="U2327" s="39"/>
    </row>
    <row r="2328" spans="1:21" ht="11.85" customHeight="1" thickTop="1" x14ac:dyDescent="0.2">
      <c r="D2328" s="2"/>
      <c r="F2328" s="2"/>
      <c r="H2328" s="2"/>
      <c r="J2328" s="2"/>
      <c r="L2328" s="2"/>
      <c r="N2328" s="2"/>
      <c r="P2328" s="2"/>
    </row>
    <row r="2329" spans="1:21" ht="11.85" customHeight="1" x14ac:dyDescent="0.2"/>
    <row r="2330" spans="1:21" ht="11.85" customHeight="1" x14ac:dyDescent="0.2"/>
    <row r="2331" spans="1:21" ht="11.85" customHeight="1" x14ac:dyDescent="0.2"/>
    <row r="2332" spans="1:21" ht="11.85" customHeight="1" x14ac:dyDescent="0.2"/>
    <row r="2333" spans="1:21" ht="11.85" customHeight="1" x14ac:dyDescent="0.2"/>
    <row r="2334" spans="1:21" ht="11.85" customHeight="1" x14ac:dyDescent="0.2"/>
    <row r="2335" spans="1:21" ht="11.85" customHeight="1" x14ac:dyDescent="0.2"/>
    <row r="2336" spans="1:21" ht="11.85" customHeight="1" x14ac:dyDescent="0.2"/>
    <row r="2337" spans="1:17" ht="11.85" customHeight="1" x14ac:dyDescent="0.2"/>
    <row r="2338" spans="1:17" ht="11.85" customHeight="1" x14ac:dyDescent="0.2"/>
    <row r="2339" spans="1:17" ht="11.25" customHeight="1" x14ac:dyDescent="0.2">
      <c r="A2339" s="1"/>
      <c r="B2339" s="1"/>
      <c r="E2339" s="2" t="str">
        <f>$E$24</f>
        <v>CITY OF BRADY</v>
      </c>
    </row>
    <row r="2340" spans="1:17" ht="11.25" customHeight="1" x14ac:dyDescent="0.2">
      <c r="E2340" s="2" t="str">
        <f>$E$25</f>
        <v>BUDGET REPORT</v>
      </c>
    </row>
    <row r="2341" spans="1:17" ht="11.25" customHeight="1" x14ac:dyDescent="0.2">
      <c r="E2341" s="2" t="str">
        <f>$E$26</f>
        <v>FISCAL YEAR 2021 - 2022</v>
      </c>
    </row>
    <row r="2342" spans="1:17" ht="11.25" customHeight="1" x14ac:dyDescent="0.2">
      <c r="A2342" s="3" t="s">
        <v>1112</v>
      </c>
    </row>
    <row r="2343" spans="1:17" ht="11.25" customHeight="1" x14ac:dyDescent="0.2"/>
    <row r="2344" spans="1:17" ht="11.25" customHeight="1" x14ac:dyDescent="0.2">
      <c r="I2344" s="61" t="str">
        <f>$I$29</f>
        <v>(----- 2020-2021 ------)</v>
      </c>
      <c r="J2344" s="61"/>
      <c r="K2344" s="61"/>
      <c r="L2344" s="5"/>
      <c r="M2344" s="61" t="str">
        <f>$M$29</f>
        <v>2021-2022</v>
      </c>
      <c r="N2344" s="61"/>
      <c r="O2344" s="61"/>
      <c r="P2344" s="61"/>
      <c r="Q2344" s="61"/>
    </row>
    <row r="2345" spans="1:17" ht="11.25" customHeight="1" x14ac:dyDescent="0.2">
      <c r="C2345" s="6" t="str">
        <f>$C$30</f>
        <v>2017-2018</v>
      </c>
      <c r="D2345" s="5"/>
      <c r="E2345" s="6" t="str">
        <f>$E$30</f>
        <v>2018-2019</v>
      </c>
      <c r="F2345" s="5"/>
      <c r="G2345" s="6" t="str">
        <f>$G$30</f>
        <v>2019-2020</v>
      </c>
      <c r="H2345" s="5"/>
      <c r="I2345" s="6" t="s">
        <v>9</v>
      </c>
      <c r="J2345" s="5"/>
      <c r="K2345" s="7" t="str">
        <f>+$K$30</f>
        <v>PROJECTED</v>
      </c>
      <c r="L2345" s="5"/>
      <c r="M2345" s="7" t="str">
        <f>$M$30</f>
        <v>2021-2022</v>
      </c>
      <c r="N2345" s="5"/>
      <c r="O2345" s="7" t="str">
        <f>$O$30</f>
        <v>2021-2022</v>
      </c>
      <c r="P2345" s="5"/>
      <c r="Q2345" s="7" t="str">
        <f>$Q$30</f>
        <v xml:space="preserve">APPROVED </v>
      </c>
    </row>
    <row r="2346" spans="1:17" ht="11.25" customHeight="1" x14ac:dyDescent="0.2">
      <c r="A2346" s="8"/>
      <c r="C2346" s="9" t="s">
        <v>12</v>
      </c>
      <c r="D2346" s="5"/>
      <c r="E2346" s="9" t="s">
        <v>12</v>
      </c>
      <c r="F2346" s="5"/>
      <c r="G2346" s="9" t="s">
        <v>12</v>
      </c>
      <c r="H2346" s="5"/>
      <c r="I2346" s="9" t="s">
        <v>13</v>
      </c>
      <c r="J2346" s="5"/>
      <c r="K2346" s="10" t="s">
        <v>13</v>
      </c>
      <c r="L2346" s="5"/>
      <c r="M2346" s="10" t="str">
        <f>$M$31</f>
        <v>BASE</v>
      </c>
      <c r="N2346" s="5"/>
      <c r="O2346" s="10" t="str">
        <f>$O$31</f>
        <v>SUPPLEMENTAL</v>
      </c>
      <c r="P2346" s="5"/>
      <c r="Q2346" s="10" t="str">
        <f>$Q$31</f>
        <v>BUDGET</v>
      </c>
    </row>
    <row r="2347" spans="1:17" ht="11.25" customHeight="1" x14ac:dyDescent="0.2"/>
    <row r="2348" spans="1:17" ht="11.25" customHeight="1" x14ac:dyDescent="0.2">
      <c r="A2348" s="3" t="s">
        <v>16</v>
      </c>
      <c r="D2348" s="2"/>
      <c r="F2348" s="2"/>
      <c r="H2348" s="2"/>
      <c r="J2348" s="2"/>
      <c r="L2348" s="2"/>
      <c r="N2348" s="2"/>
      <c r="P2348" s="2"/>
    </row>
    <row r="2349" spans="1:17" ht="11.25" customHeight="1" x14ac:dyDescent="0.2">
      <c r="A2349" s="3" t="s">
        <v>17</v>
      </c>
      <c r="C2349" s="2">
        <v>0</v>
      </c>
      <c r="D2349" s="2"/>
      <c r="E2349" s="2">
        <f>+C2432</f>
        <v>0</v>
      </c>
      <c r="F2349" s="2"/>
      <c r="G2349" s="2">
        <f>+E2432</f>
        <v>0</v>
      </c>
      <c r="H2349" s="2"/>
      <c r="I2349" s="2">
        <f>+G2432</f>
        <v>0</v>
      </c>
      <c r="J2349" s="2"/>
      <c r="K2349" s="4">
        <f>+I2349</f>
        <v>0</v>
      </c>
      <c r="L2349" s="2"/>
      <c r="M2349" s="2">
        <f>+K2432</f>
        <v>0</v>
      </c>
      <c r="N2349" s="2"/>
      <c r="P2349" s="2"/>
      <c r="Q2349" s="4">
        <f>+M2349</f>
        <v>0</v>
      </c>
    </row>
    <row r="2350" spans="1:17" ht="11.25" customHeight="1" x14ac:dyDescent="0.2">
      <c r="D2350" s="2"/>
      <c r="F2350" s="2"/>
      <c r="H2350" s="2"/>
      <c r="J2350" s="2"/>
      <c r="L2350" s="2"/>
      <c r="N2350" s="2"/>
      <c r="P2350" s="2"/>
    </row>
    <row r="2351" spans="1:17" ht="11.25" customHeight="1" x14ac:dyDescent="0.2">
      <c r="A2351" s="11" t="s">
        <v>18</v>
      </c>
      <c r="D2351" s="2"/>
      <c r="F2351" s="2"/>
      <c r="H2351" s="2"/>
      <c r="J2351" s="2"/>
      <c r="L2351" s="2"/>
      <c r="N2351" s="2"/>
      <c r="P2351" s="2"/>
    </row>
    <row r="2352" spans="1:17" ht="11.25" customHeight="1" x14ac:dyDescent="0.2">
      <c r="D2352" s="2"/>
      <c r="F2352" s="2"/>
      <c r="H2352" s="2"/>
      <c r="J2352" s="2"/>
      <c r="L2352" s="2"/>
      <c r="N2352" s="2"/>
      <c r="P2352" s="2"/>
    </row>
    <row r="2353" spans="1:17" ht="11.25" customHeight="1" x14ac:dyDescent="0.2">
      <c r="A2353" s="11" t="s">
        <v>1113</v>
      </c>
      <c r="D2353" s="2"/>
      <c r="F2353" s="2"/>
      <c r="H2353" s="2"/>
      <c r="J2353" s="2"/>
      <c r="L2353" s="2"/>
      <c r="N2353" s="2"/>
      <c r="P2353" s="2"/>
    </row>
    <row r="2354" spans="1:17" ht="11.25" customHeight="1" x14ac:dyDescent="0.2">
      <c r="A2354" s="3" t="s">
        <v>1114</v>
      </c>
      <c r="C2354" s="2">
        <v>0</v>
      </c>
      <c r="D2354" s="2"/>
      <c r="E2354" s="2">
        <v>0</v>
      </c>
      <c r="F2354" s="2"/>
      <c r="G2354" s="2">
        <v>0</v>
      </c>
      <c r="H2354" s="2"/>
      <c r="I2354" s="2">
        <v>2500000</v>
      </c>
      <c r="J2354" s="2"/>
      <c r="K2354" s="4">
        <v>0</v>
      </c>
      <c r="L2354" s="2"/>
      <c r="M2354" s="4">
        <v>2500000</v>
      </c>
      <c r="N2354" s="2"/>
      <c r="O2354" s="4">
        <v>0</v>
      </c>
      <c r="P2354" s="2"/>
      <c r="Q2354" s="4">
        <f>+M2354+O2354</f>
        <v>2500000</v>
      </c>
    </row>
    <row r="2355" spans="1:17" ht="11.25" customHeight="1" x14ac:dyDescent="0.2">
      <c r="A2355" s="3" t="s">
        <v>1115</v>
      </c>
      <c r="C2355" s="12">
        <v>0</v>
      </c>
      <c r="D2355" s="2"/>
      <c r="E2355" s="12">
        <v>0</v>
      </c>
      <c r="F2355" s="2"/>
      <c r="G2355" s="12">
        <v>0</v>
      </c>
      <c r="H2355" s="2"/>
      <c r="I2355" s="12">
        <v>0</v>
      </c>
      <c r="J2355" s="2"/>
      <c r="K2355" s="13">
        <v>0</v>
      </c>
      <c r="L2355" s="2"/>
      <c r="M2355" s="13">
        <v>0</v>
      </c>
      <c r="N2355" s="2"/>
      <c r="O2355" s="13">
        <v>0</v>
      </c>
      <c r="P2355" s="2"/>
      <c r="Q2355" s="13">
        <f>+M2355+O2355</f>
        <v>0</v>
      </c>
    </row>
    <row r="2356" spans="1:17" ht="11.25" hidden="1" customHeight="1" x14ac:dyDescent="0.2">
      <c r="A2356" s="3">
        <v>0</v>
      </c>
      <c r="C2356" s="12">
        <v>0</v>
      </c>
      <c r="D2356" s="2"/>
      <c r="E2356" s="12">
        <v>0</v>
      </c>
      <c r="F2356" s="2"/>
      <c r="G2356" s="12">
        <v>0</v>
      </c>
      <c r="H2356" s="2"/>
      <c r="I2356" s="12">
        <v>0</v>
      </c>
      <c r="J2356" s="2"/>
      <c r="K2356" s="13">
        <v>0</v>
      </c>
      <c r="L2356" s="2"/>
      <c r="M2356" s="13">
        <v>0</v>
      </c>
      <c r="N2356" s="2"/>
      <c r="O2356" s="13">
        <v>0</v>
      </c>
      <c r="P2356" s="2"/>
      <c r="Q2356" s="13">
        <f>+M2356+O2356</f>
        <v>0</v>
      </c>
    </row>
    <row r="2357" spans="1:17" ht="11.25" customHeight="1" x14ac:dyDescent="0.2">
      <c r="A2357" s="3" t="s">
        <v>1116</v>
      </c>
      <c r="C2357" s="2">
        <f>SUM(C2354:C2356)</f>
        <v>0</v>
      </c>
      <c r="D2357" s="2"/>
      <c r="E2357" s="2">
        <f>SUM(E2354:E2356)</f>
        <v>0</v>
      </c>
      <c r="F2357" s="2"/>
      <c r="G2357" s="2">
        <f>SUM(G2354:G2356)</f>
        <v>0</v>
      </c>
      <c r="H2357" s="2"/>
      <c r="I2357" s="2">
        <f>SUM(I2354:I2356)</f>
        <v>2500000</v>
      </c>
      <c r="J2357" s="2"/>
      <c r="K2357" s="4">
        <f>SUM(K2354:K2356)</f>
        <v>0</v>
      </c>
      <c r="L2357" s="2"/>
      <c r="M2357" s="4">
        <f>SUM(M2354:M2356)</f>
        <v>2500000</v>
      </c>
      <c r="N2357" s="2"/>
      <c r="O2357" s="4">
        <f>SUM(O2354:O2356)</f>
        <v>0</v>
      </c>
      <c r="P2357" s="2"/>
      <c r="Q2357" s="4">
        <f>SUM(Q2354:Q2356)</f>
        <v>2500000</v>
      </c>
    </row>
    <row r="2358" spans="1:17" ht="11.25" customHeight="1" x14ac:dyDescent="0.2">
      <c r="D2358" s="2"/>
      <c r="F2358" s="2"/>
      <c r="H2358" s="2"/>
      <c r="J2358" s="2"/>
      <c r="L2358" s="2"/>
      <c r="N2358" s="2"/>
      <c r="P2358" s="2"/>
    </row>
    <row r="2359" spans="1:17" ht="11.85" hidden="1" customHeight="1" x14ac:dyDescent="0.2">
      <c r="A2359" s="11" t="s">
        <v>236</v>
      </c>
      <c r="D2359" s="2"/>
      <c r="F2359" s="2"/>
      <c r="H2359" s="2"/>
      <c r="J2359" s="2"/>
      <c r="L2359" s="2"/>
      <c r="N2359" s="2"/>
      <c r="P2359" s="2"/>
    </row>
    <row r="2360" spans="1:17" ht="11.85" hidden="1" customHeight="1" x14ac:dyDescent="0.2">
      <c r="A2360" s="3" t="s">
        <v>1117</v>
      </c>
      <c r="C2360" s="12">
        <v>0</v>
      </c>
      <c r="D2360" s="2"/>
      <c r="E2360" s="12">
        <v>0</v>
      </c>
      <c r="F2360" s="2"/>
      <c r="G2360" s="12">
        <v>0</v>
      </c>
      <c r="H2360" s="2"/>
      <c r="I2360" s="12">
        <v>0</v>
      </c>
      <c r="J2360" s="2"/>
      <c r="K2360" s="13">
        <v>0</v>
      </c>
      <c r="L2360" s="2"/>
      <c r="M2360" s="13">
        <v>0</v>
      </c>
      <c r="N2360" s="2"/>
      <c r="O2360" s="13">
        <v>0</v>
      </c>
      <c r="P2360" s="2"/>
      <c r="Q2360" s="13">
        <f>+M2360+O2360</f>
        <v>0</v>
      </c>
    </row>
    <row r="2361" spans="1:17" ht="11.85" hidden="1" customHeight="1" x14ac:dyDescent="0.2">
      <c r="A2361" s="3" t="s">
        <v>250</v>
      </c>
      <c r="C2361" s="2">
        <f>SUM(C2360:C2360)</f>
        <v>0</v>
      </c>
      <c r="D2361" s="2"/>
      <c r="E2361" s="2">
        <f>SUM(E2360:E2360)</f>
        <v>0</v>
      </c>
      <c r="F2361" s="2"/>
      <c r="G2361" s="2">
        <f>SUM(G2360:G2360)</f>
        <v>0</v>
      </c>
      <c r="H2361" s="2"/>
      <c r="I2361" s="2">
        <f>SUM(I2360:I2360)</f>
        <v>0</v>
      </c>
      <c r="J2361" s="2"/>
      <c r="K2361" s="4">
        <f>SUM(K2360:K2360)</f>
        <v>0</v>
      </c>
      <c r="L2361" s="2"/>
      <c r="M2361" s="4">
        <f>SUM(M2360:M2360)</f>
        <v>0</v>
      </c>
      <c r="N2361" s="2"/>
      <c r="O2361" s="4">
        <f>SUM(O2360:O2360)</f>
        <v>0</v>
      </c>
      <c r="P2361" s="2"/>
      <c r="Q2361" s="4">
        <f>SUM(Q2360:Q2360)</f>
        <v>0</v>
      </c>
    </row>
    <row r="2362" spans="1:17" ht="11.85" hidden="1" customHeight="1" x14ac:dyDescent="0.2">
      <c r="D2362" s="2"/>
      <c r="F2362" s="2"/>
      <c r="H2362" s="2"/>
      <c r="J2362" s="2"/>
      <c r="L2362" s="2"/>
      <c r="N2362" s="2"/>
      <c r="P2362" s="2"/>
    </row>
    <row r="2363" spans="1:17" ht="11.85" customHeight="1" x14ac:dyDescent="0.2"/>
    <row r="2364" spans="1:17" ht="11.25" customHeight="1" thickBot="1" x14ac:dyDescent="0.25">
      <c r="A2364" s="3" t="s">
        <v>263</v>
      </c>
      <c r="C2364" s="17">
        <f>C2357+C2361</f>
        <v>0</v>
      </c>
      <c r="D2364" s="2"/>
      <c r="E2364" s="17">
        <f>E2357+E2361</f>
        <v>0</v>
      </c>
      <c r="F2364" s="2"/>
      <c r="G2364" s="17">
        <f>G2357+G2361</f>
        <v>0</v>
      </c>
      <c r="H2364" s="2"/>
      <c r="I2364" s="17">
        <f>I2357+I2361</f>
        <v>2500000</v>
      </c>
      <c r="J2364" s="2"/>
      <c r="K2364" s="18">
        <f>K2357+K2361</f>
        <v>0</v>
      </c>
      <c r="L2364" s="2"/>
      <c r="M2364" s="18">
        <f>M2357+M2361</f>
        <v>2500000</v>
      </c>
      <c r="N2364" s="2"/>
      <c r="O2364" s="18">
        <f>O2357+O2361</f>
        <v>0</v>
      </c>
      <c r="P2364" s="2"/>
      <c r="Q2364" s="18">
        <f>Q2357+Q2361</f>
        <v>2500000</v>
      </c>
    </row>
    <row r="2365" spans="1:17" ht="11.25" customHeight="1" thickTop="1" x14ac:dyDescent="0.2">
      <c r="D2365" s="2"/>
      <c r="F2365" s="2"/>
      <c r="H2365" s="2"/>
      <c r="J2365" s="2"/>
      <c r="L2365" s="2"/>
      <c r="N2365" s="2"/>
      <c r="P2365" s="2"/>
    </row>
    <row r="2366" spans="1:17" ht="11.25" customHeight="1" x14ac:dyDescent="0.2">
      <c r="D2366" s="2"/>
      <c r="F2366" s="2"/>
      <c r="H2366" s="2"/>
      <c r="J2366" s="2"/>
      <c r="L2366" s="2"/>
      <c r="N2366" s="2"/>
      <c r="P2366" s="2"/>
    </row>
    <row r="2367" spans="1:17" ht="11.25" customHeight="1" x14ac:dyDescent="0.2">
      <c r="A2367" s="3" t="s">
        <v>264</v>
      </c>
      <c r="C2367" s="2">
        <f>C2349+C2364</f>
        <v>0</v>
      </c>
      <c r="D2367" s="2"/>
      <c r="E2367" s="2">
        <f>E2349+E2364</f>
        <v>0</v>
      </c>
      <c r="F2367" s="2"/>
      <c r="G2367" s="2">
        <f>G2349+G2364</f>
        <v>0</v>
      </c>
      <c r="H2367" s="2"/>
      <c r="I2367" s="2">
        <f>I2349+I2364</f>
        <v>2500000</v>
      </c>
      <c r="J2367" s="2"/>
      <c r="K2367" s="4">
        <f>K2349+K2364</f>
        <v>0</v>
      </c>
      <c r="L2367" s="2"/>
      <c r="M2367" s="4">
        <f>M2349+M2364</f>
        <v>2500000</v>
      </c>
      <c r="N2367" s="2"/>
      <c r="P2367" s="2"/>
      <c r="Q2367" s="4">
        <f>Q2349+Q2364</f>
        <v>2500000</v>
      </c>
    </row>
    <row r="2368" spans="1:17" ht="11.25" customHeight="1" x14ac:dyDescent="0.2"/>
    <row r="2369" ht="11.85" customHeight="1" x14ac:dyDescent="0.2"/>
    <row r="2370" ht="11.85" customHeight="1" x14ac:dyDescent="0.2"/>
    <row r="2371" ht="11.85" customHeight="1" x14ac:dyDescent="0.2"/>
    <row r="2372" ht="11.85" customHeight="1" x14ac:dyDescent="0.2"/>
    <row r="2373" ht="11.85" customHeight="1" x14ac:dyDescent="0.2"/>
    <row r="2374" ht="11.85" customHeight="1" x14ac:dyDescent="0.2"/>
    <row r="2375" ht="11.85" customHeight="1" x14ac:dyDescent="0.2"/>
    <row r="2376" ht="11.85" customHeight="1" x14ac:dyDescent="0.2"/>
    <row r="2377" ht="11.85" customHeight="1" x14ac:dyDescent="0.2"/>
    <row r="2378" ht="11.85" customHeight="1" x14ac:dyDescent="0.2"/>
    <row r="2379" ht="11.85" customHeight="1" x14ac:dyDescent="0.2"/>
    <row r="2380" ht="11.85" customHeight="1" x14ac:dyDescent="0.2"/>
    <row r="2381" ht="11.85" customHeight="1" x14ac:dyDescent="0.2"/>
    <row r="2382" ht="11.85" customHeight="1" x14ac:dyDescent="0.2"/>
    <row r="2383" ht="11.85" customHeight="1" x14ac:dyDescent="0.2"/>
    <row r="2384" ht="11.85" customHeight="1" x14ac:dyDescent="0.2"/>
    <row r="2385" spans="1:17" ht="11.85" customHeight="1" x14ac:dyDescent="0.2">
      <c r="A2385" s="1"/>
      <c r="B2385" s="1"/>
      <c r="E2385" s="2" t="str">
        <f>$E$24</f>
        <v>CITY OF BRADY</v>
      </c>
    </row>
    <row r="2386" spans="1:17" ht="11.85" customHeight="1" x14ac:dyDescent="0.2">
      <c r="E2386" s="2" t="str">
        <f>$E$25</f>
        <v>BUDGET REPORT</v>
      </c>
    </row>
    <row r="2387" spans="1:17" ht="11.85" customHeight="1" x14ac:dyDescent="0.2">
      <c r="E2387" s="2" t="str">
        <f>$E$26</f>
        <v>FISCAL YEAR 2021 - 2022</v>
      </c>
    </row>
    <row r="2388" spans="1:17" ht="11.85" customHeight="1" x14ac:dyDescent="0.2">
      <c r="A2388" s="3" t="s">
        <v>1112</v>
      </c>
    </row>
    <row r="2389" spans="1:17" ht="11.85" customHeight="1" x14ac:dyDescent="0.2">
      <c r="A2389" s="3" t="s">
        <v>1118</v>
      </c>
    </row>
    <row r="2390" spans="1:17" ht="11.85" customHeight="1" x14ac:dyDescent="0.2">
      <c r="I2390" s="61" t="str">
        <f>$I$29</f>
        <v>(----- 2020-2021 ------)</v>
      </c>
      <c r="J2390" s="61"/>
      <c r="K2390" s="61"/>
      <c r="L2390" s="5"/>
      <c r="M2390" s="61" t="str">
        <f>$M$29</f>
        <v>2021-2022</v>
      </c>
      <c r="N2390" s="61"/>
      <c r="O2390" s="61"/>
      <c r="P2390" s="61"/>
      <c r="Q2390" s="61"/>
    </row>
    <row r="2391" spans="1:17" ht="11.85" customHeight="1" x14ac:dyDescent="0.2">
      <c r="C2391" s="6" t="str">
        <f>$C$30</f>
        <v>2017-2018</v>
      </c>
      <c r="D2391" s="5"/>
      <c r="E2391" s="6" t="str">
        <f>$E$30</f>
        <v>2018-2019</v>
      </c>
      <c r="F2391" s="5"/>
      <c r="G2391" s="6" t="str">
        <f>$G$30</f>
        <v>2019-2020</v>
      </c>
      <c r="H2391" s="5"/>
      <c r="I2391" s="6" t="s">
        <v>9</v>
      </c>
      <c r="J2391" s="5"/>
      <c r="K2391" s="7" t="str">
        <f>+$K$30</f>
        <v>PROJECTED</v>
      </c>
      <c r="L2391" s="5"/>
      <c r="M2391" s="7" t="str">
        <f>$M$30</f>
        <v>2021-2022</v>
      </c>
      <c r="N2391" s="5"/>
      <c r="O2391" s="7" t="str">
        <f>$O$30</f>
        <v>2021-2022</v>
      </c>
      <c r="P2391" s="5"/>
      <c r="Q2391" s="7" t="str">
        <f>$Q$30</f>
        <v xml:space="preserve">APPROVED </v>
      </c>
    </row>
    <row r="2392" spans="1:17" ht="11.85" customHeight="1" x14ac:dyDescent="0.2">
      <c r="A2392" s="8" t="s">
        <v>266</v>
      </c>
      <c r="C2392" s="9" t="s">
        <v>12</v>
      </c>
      <c r="D2392" s="5"/>
      <c r="E2392" s="9" t="s">
        <v>12</v>
      </c>
      <c r="F2392" s="5"/>
      <c r="G2392" s="9" t="s">
        <v>12</v>
      </c>
      <c r="H2392" s="5"/>
      <c r="I2392" s="9" t="s">
        <v>13</v>
      </c>
      <c r="J2392" s="5"/>
      <c r="K2392" s="10" t="s">
        <v>13</v>
      </c>
      <c r="L2392" s="5"/>
      <c r="M2392" s="10" t="str">
        <f>$M$31</f>
        <v>BASE</v>
      </c>
      <c r="N2392" s="5"/>
      <c r="O2392" s="10" t="str">
        <f>$O$31</f>
        <v>SUPPLEMENTAL</v>
      </c>
      <c r="P2392" s="5"/>
      <c r="Q2392" s="10" t="str">
        <f>$Q$31</f>
        <v>BUDGET</v>
      </c>
    </row>
    <row r="2393" spans="1:17" ht="11.85" customHeight="1" x14ac:dyDescent="0.2"/>
    <row r="2394" spans="1:17" ht="11.85" customHeight="1" x14ac:dyDescent="0.2">
      <c r="A2394" s="11" t="s">
        <v>279</v>
      </c>
      <c r="D2394" s="2"/>
      <c r="F2394" s="2"/>
      <c r="H2394" s="2"/>
      <c r="J2394" s="2"/>
      <c r="L2394" s="2"/>
      <c r="N2394" s="2"/>
      <c r="P2394" s="2"/>
    </row>
    <row r="2395" spans="1:17" ht="11.85" customHeight="1" x14ac:dyDescent="0.2">
      <c r="A2395" s="3" t="s">
        <v>1119</v>
      </c>
      <c r="C2395" s="2">
        <v>0</v>
      </c>
      <c r="D2395" s="2"/>
      <c r="E2395" s="2">
        <v>0</v>
      </c>
      <c r="F2395" s="2"/>
      <c r="G2395" s="2">
        <v>0</v>
      </c>
      <c r="H2395" s="2"/>
      <c r="I2395" s="2">
        <v>0</v>
      </c>
      <c r="J2395" s="2"/>
      <c r="K2395" s="4">
        <v>0</v>
      </c>
      <c r="L2395" s="2"/>
      <c r="M2395" s="4">
        <v>0</v>
      </c>
      <c r="N2395" s="2"/>
      <c r="O2395" s="4">
        <v>0</v>
      </c>
      <c r="P2395" s="2"/>
      <c r="Q2395" s="4">
        <f t="shared" ref="Q2395:Q2401" si="78">+M2395+O2395</f>
        <v>0</v>
      </c>
    </row>
    <row r="2396" spans="1:17" ht="11.85" customHeight="1" x14ac:dyDescent="0.2">
      <c r="A2396" s="3" t="s">
        <v>1120</v>
      </c>
      <c r="C2396" s="2">
        <v>0</v>
      </c>
      <c r="D2396" s="2"/>
      <c r="E2396" s="2">
        <v>0</v>
      </c>
      <c r="F2396" s="2"/>
      <c r="G2396" s="2">
        <v>0</v>
      </c>
      <c r="H2396" s="2"/>
      <c r="I2396" s="2">
        <v>0</v>
      </c>
      <c r="J2396" s="2"/>
      <c r="K2396" s="4">
        <v>0</v>
      </c>
      <c r="L2396" s="2"/>
      <c r="M2396" s="4">
        <v>0</v>
      </c>
      <c r="N2396" s="2"/>
      <c r="O2396" s="4">
        <v>0</v>
      </c>
      <c r="P2396" s="2"/>
      <c r="Q2396" s="4">
        <f t="shared" si="78"/>
        <v>0</v>
      </c>
    </row>
    <row r="2397" spans="1:17" ht="11.85" customHeight="1" x14ac:dyDescent="0.2">
      <c r="A2397" s="3" t="s">
        <v>1121</v>
      </c>
      <c r="C2397" s="12">
        <v>0</v>
      </c>
      <c r="D2397" s="2"/>
      <c r="E2397" s="12">
        <v>0</v>
      </c>
      <c r="F2397" s="2"/>
      <c r="G2397" s="12">
        <v>0</v>
      </c>
      <c r="H2397" s="2"/>
      <c r="I2397" s="12">
        <v>0</v>
      </c>
      <c r="J2397" s="2"/>
      <c r="K2397" s="13">
        <v>0</v>
      </c>
      <c r="L2397" s="2"/>
      <c r="M2397" s="13">
        <v>0</v>
      </c>
      <c r="N2397" s="2"/>
      <c r="O2397" s="13">
        <v>0</v>
      </c>
      <c r="P2397" s="2"/>
      <c r="Q2397" s="13">
        <f>+M2397+O2397</f>
        <v>0</v>
      </c>
    </row>
    <row r="2398" spans="1:17" ht="11.85" hidden="1" customHeight="1" x14ac:dyDescent="0.2">
      <c r="C2398" s="2">
        <v>0</v>
      </c>
      <c r="D2398" s="2"/>
      <c r="E2398" s="2">
        <v>0</v>
      </c>
      <c r="F2398" s="2"/>
      <c r="G2398" s="2">
        <v>0</v>
      </c>
      <c r="H2398" s="2"/>
      <c r="I2398" s="2">
        <v>0</v>
      </c>
      <c r="J2398" s="2"/>
      <c r="K2398" s="4">
        <v>0</v>
      </c>
      <c r="L2398" s="2"/>
      <c r="M2398" s="4">
        <v>0</v>
      </c>
      <c r="N2398" s="2"/>
      <c r="O2398" s="4">
        <v>0</v>
      </c>
      <c r="P2398" s="2"/>
      <c r="Q2398" s="4">
        <f t="shared" si="78"/>
        <v>0</v>
      </c>
    </row>
    <row r="2399" spans="1:17" ht="11.85" hidden="1" customHeight="1" x14ac:dyDescent="0.2">
      <c r="C2399" s="2">
        <v>0</v>
      </c>
      <c r="D2399" s="2"/>
      <c r="E2399" s="2">
        <v>0</v>
      </c>
      <c r="F2399" s="2"/>
      <c r="G2399" s="2">
        <v>0</v>
      </c>
      <c r="H2399" s="2"/>
      <c r="I2399" s="2">
        <v>0</v>
      </c>
      <c r="J2399" s="2"/>
      <c r="K2399" s="4">
        <v>0</v>
      </c>
      <c r="L2399" s="2"/>
      <c r="M2399" s="4">
        <v>0</v>
      </c>
      <c r="N2399" s="2"/>
      <c r="O2399" s="4">
        <v>0</v>
      </c>
      <c r="P2399" s="2"/>
      <c r="Q2399" s="4">
        <f t="shared" si="78"/>
        <v>0</v>
      </c>
    </row>
    <row r="2400" spans="1:17" ht="11.85" hidden="1" customHeight="1" x14ac:dyDescent="0.2">
      <c r="C2400" s="2">
        <v>0</v>
      </c>
      <c r="D2400" s="2"/>
      <c r="E2400" s="2">
        <v>0</v>
      </c>
      <c r="F2400" s="2"/>
      <c r="G2400" s="2">
        <v>0</v>
      </c>
      <c r="H2400" s="2"/>
      <c r="I2400" s="2">
        <v>0</v>
      </c>
      <c r="J2400" s="2"/>
      <c r="K2400" s="4">
        <v>0</v>
      </c>
      <c r="L2400" s="2"/>
      <c r="M2400" s="4">
        <v>0</v>
      </c>
      <c r="N2400" s="2"/>
      <c r="O2400" s="4">
        <v>0</v>
      </c>
      <c r="P2400" s="2"/>
      <c r="Q2400" s="4">
        <f t="shared" si="78"/>
        <v>0</v>
      </c>
    </row>
    <row r="2401" spans="1:22" ht="11.85" hidden="1" customHeight="1" x14ac:dyDescent="0.2">
      <c r="C2401" s="12">
        <v>0</v>
      </c>
      <c r="D2401" s="2"/>
      <c r="E2401" s="12">
        <v>0</v>
      </c>
      <c r="F2401" s="2"/>
      <c r="G2401" s="12">
        <v>0</v>
      </c>
      <c r="H2401" s="2"/>
      <c r="I2401" s="12">
        <v>0</v>
      </c>
      <c r="J2401" s="2"/>
      <c r="K2401" s="13">
        <v>0</v>
      </c>
      <c r="L2401" s="2"/>
      <c r="M2401" s="13">
        <v>0</v>
      </c>
      <c r="N2401" s="2"/>
      <c r="O2401" s="13">
        <v>0</v>
      </c>
      <c r="P2401" s="2"/>
      <c r="Q2401" s="13">
        <f t="shared" si="78"/>
        <v>0</v>
      </c>
    </row>
    <row r="2402" spans="1:22" ht="11.85" customHeight="1" x14ac:dyDescent="0.2">
      <c r="A2402" s="3" t="s">
        <v>297</v>
      </c>
      <c r="C2402" s="2">
        <f>SUM(C2398:C2401)</f>
        <v>0</v>
      </c>
      <c r="D2402" s="2"/>
      <c r="E2402" s="2">
        <f>SUM(E2398:E2401)</f>
        <v>0</v>
      </c>
      <c r="F2402" s="2"/>
      <c r="G2402" s="2">
        <f>SUM(G2395:G2401)</f>
        <v>0</v>
      </c>
      <c r="H2402" s="2"/>
      <c r="I2402" s="2">
        <f>SUM(I2395:I2401)</f>
        <v>0</v>
      </c>
      <c r="J2402" s="2"/>
      <c r="K2402" s="2">
        <f>SUM(K2395:K2401)</f>
        <v>0</v>
      </c>
      <c r="L2402" s="2"/>
      <c r="M2402" s="24">
        <f>SUM(M2395:M2401)</f>
        <v>0</v>
      </c>
      <c r="N2402" s="2"/>
      <c r="O2402" s="2">
        <f>SUM(O2395:O2401)</f>
        <v>0</v>
      </c>
      <c r="P2402" s="2"/>
      <c r="Q2402" s="2">
        <f>SUM(Q2395:Q2401)</f>
        <v>0</v>
      </c>
    </row>
    <row r="2403" spans="1:22" ht="11.85" customHeight="1" x14ac:dyDescent="0.2"/>
    <row r="2404" spans="1:22" ht="11.85" customHeight="1" x14ac:dyDescent="0.2">
      <c r="D2404" s="2"/>
      <c r="F2404" s="2"/>
      <c r="H2404" s="2"/>
      <c r="J2404" s="2"/>
      <c r="L2404" s="2"/>
      <c r="N2404" s="2"/>
      <c r="P2404" s="2"/>
    </row>
    <row r="2405" spans="1:22" ht="11.85" hidden="1" customHeight="1" x14ac:dyDescent="0.2">
      <c r="A2405" s="11" t="s">
        <v>324</v>
      </c>
      <c r="D2405" s="2"/>
      <c r="F2405" s="2"/>
      <c r="H2405" s="2"/>
      <c r="J2405" s="2"/>
      <c r="L2405" s="2"/>
      <c r="N2405" s="2"/>
      <c r="P2405" s="2"/>
    </row>
    <row r="2406" spans="1:22" ht="11.85" hidden="1" customHeight="1" x14ac:dyDescent="0.2">
      <c r="A2406" s="3" t="s">
        <v>1122</v>
      </c>
      <c r="C2406" s="12">
        <v>0</v>
      </c>
      <c r="D2406" s="2"/>
      <c r="E2406" s="12">
        <v>0</v>
      </c>
      <c r="F2406" s="2"/>
      <c r="G2406" s="12">
        <v>0</v>
      </c>
      <c r="H2406" s="2"/>
      <c r="I2406" s="12">
        <v>0</v>
      </c>
      <c r="J2406" s="2"/>
      <c r="K2406" s="13">
        <v>0</v>
      </c>
      <c r="L2406" s="2"/>
      <c r="M2406" s="13">
        <v>0</v>
      </c>
      <c r="N2406" s="2"/>
      <c r="O2406" s="13">
        <v>0</v>
      </c>
      <c r="P2406" s="2"/>
      <c r="Q2406" s="13">
        <f>M2406+O2406</f>
        <v>0</v>
      </c>
    </row>
    <row r="2407" spans="1:22" ht="11.85" hidden="1" customHeight="1" x14ac:dyDescent="0.2">
      <c r="A2407" s="3" t="s">
        <v>328</v>
      </c>
      <c r="C2407" s="2">
        <f>SUM(C2406:C2406)</f>
        <v>0</v>
      </c>
      <c r="D2407" s="2"/>
      <c r="E2407" s="2">
        <f>SUM(E2406:E2406)</f>
        <v>0</v>
      </c>
      <c r="F2407" s="2"/>
      <c r="G2407" s="2">
        <f>SUM(G2406:G2406)</f>
        <v>0</v>
      </c>
      <c r="H2407" s="2"/>
      <c r="I2407" s="2">
        <f>SUM(I2406:I2406)</f>
        <v>0</v>
      </c>
      <c r="J2407" s="2"/>
      <c r="K2407" s="4">
        <f>SUM(K2406:K2406)</f>
        <v>0</v>
      </c>
      <c r="L2407" s="2"/>
      <c r="M2407" s="4">
        <f>SUM(M2406:M2406)</f>
        <v>0</v>
      </c>
      <c r="N2407" s="2"/>
      <c r="O2407" s="4">
        <f>SUM(O2406:O2406)</f>
        <v>0</v>
      </c>
      <c r="P2407" s="2"/>
      <c r="Q2407" s="4">
        <f>SUM(Q2406:Q2406)</f>
        <v>0</v>
      </c>
      <c r="V2407" s="51"/>
    </row>
    <row r="2408" spans="1:22" ht="11.85" hidden="1" customHeight="1" x14ac:dyDescent="0.2">
      <c r="D2408" s="2"/>
      <c r="F2408" s="2"/>
      <c r="H2408" s="2"/>
      <c r="J2408" s="2"/>
      <c r="L2408" s="2"/>
      <c r="N2408" s="2"/>
      <c r="P2408" s="2"/>
      <c r="T2408" s="36"/>
    </row>
    <row r="2409" spans="1:22" ht="11.85" customHeight="1" x14ac:dyDescent="0.2">
      <c r="A2409" s="3" t="s">
        <v>1123</v>
      </c>
      <c r="C2409" s="2">
        <f>+C2402</f>
        <v>0</v>
      </c>
      <c r="D2409" s="2"/>
      <c r="E2409" s="2">
        <f>+E2402</f>
        <v>0</v>
      </c>
      <c r="F2409" s="2"/>
      <c r="G2409" s="2">
        <f>+G2402</f>
        <v>0</v>
      </c>
      <c r="H2409" s="2"/>
      <c r="I2409" s="2">
        <f>+I2402</f>
        <v>0</v>
      </c>
      <c r="J2409" s="2"/>
      <c r="K2409" s="2">
        <f>+K2402</f>
        <v>0</v>
      </c>
      <c r="L2409" s="2"/>
      <c r="M2409" s="2">
        <f>+M2402</f>
        <v>0</v>
      </c>
      <c r="N2409" s="2"/>
      <c r="O2409" s="2">
        <f>+O2402</f>
        <v>0</v>
      </c>
      <c r="P2409" s="2"/>
      <c r="Q2409" s="2">
        <f>+Q2402</f>
        <v>0</v>
      </c>
      <c r="R2409" s="39"/>
      <c r="U2409" s="37"/>
    </row>
    <row r="2410" spans="1:22" ht="11.85" customHeight="1" x14ac:dyDescent="0.2">
      <c r="D2410" s="2"/>
      <c r="F2410" s="2"/>
      <c r="H2410" s="2"/>
      <c r="J2410" s="2"/>
      <c r="L2410" s="2"/>
      <c r="N2410" s="2"/>
      <c r="P2410" s="2"/>
      <c r="T2410" s="36"/>
    </row>
    <row r="2411" spans="1:22" ht="11.85" customHeight="1" x14ac:dyDescent="0.2">
      <c r="D2411" s="2"/>
      <c r="F2411" s="2"/>
      <c r="H2411" s="2"/>
      <c r="J2411" s="2"/>
      <c r="L2411" s="2"/>
      <c r="N2411" s="2"/>
      <c r="P2411" s="2"/>
    </row>
    <row r="2412" spans="1:22" ht="11.85" customHeight="1" x14ac:dyDescent="0.2">
      <c r="D2412" s="2"/>
      <c r="F2412" s="2"/>
      <c r="H2412" s="2"/>
      <c r="J2412" s="2"/>
      <c r="L2412" s="2"/>
      <c r="N2412" s="2"/>
      <c r="P2412" s="2"/>
    </row>
    <row r="2413" spans="1:22" ht="11.85" customHeight="1" x14ac:dyDescent="0.2">
      <c r="D2413" s="2"/>
      <c r="F2413" s="2"/>
      <c r="H2413" s="2"/>
      <c r="J2413" s="2"/>
      <c r="L2413" s="2"/>
      <c r="N2413" s="2"/>
      <c r="P2413" s="2"/>
    </row>
    <row r="2414" spans="1:22" ht="11.85" customHeight="1" x14ac:dyDescent="0.2">
      <c r="D2414" s="2"/>
      <c r="F2414" s="2"/>
      <c r="H2414" s="2"/>
      <c r="J2414" s="2"/>
      <c r="L2414" s="2"/>
      <c r="N2414" s="2"/>
      <c r="P2414" s="2"/>
    </row>
    <row r="2415" spans="1:22" ht="11.85" customHeight="1" x14ac:dyDescent="0.2">
      <c r="D2415" s="2"/>
      <c r="F2415" s="2"/>
      <c r="H2415" s="2"/>
      <c r="J2415" s="2"/>
      <c r="L2415" s="2"/>
      <c r="N2415" s="2"/>
      <c r="P2415" s="2"/>
    </row>
    <row r="2416" spans="1:22" ht="11.25" customHeight="1" x14ac:dyDescent="0.2">
      <c r="A2416" s="1"/>
      <c r="B2416" s="1"/>
      <c r="E2416" s="2" t="str">
        <f>$E$24</f>
        <v>CITY OF BRADY</v>
      </c>
    </row>
    <row r="2417" spans="1:34" ht="11.25" customHeight="1" x14ac:dyDescent="0.2">
      <c r="E2417" s="2" t="str">
        <f>$E$25</f>
        <v>BUDGET REPORT</v>
      </c>
    </row>
    <row r="2418" spans="1:34" ht="11.25" customHeight="1" x14ac:dyDescent="0.2">
      <c r="E2418" s="2" t="str">
        <f>$E$26</f>
        <v>FISCAL YEAR 2021 - 2022</v>
      </c>
    </row>
    <row r="2419" spans="1:34" ht="11.25" customHeight="1" x14ac:dyDescent="0.2">
      <c r="A2419" s="3" t="s">
        <v>1112</v>
      </c>
    </row>
    <row r="2420" spans="1:34" ht="11.25" customHeight="1" x14ac:dyDescent="0.2"/>
    <row r="2421" spans="1:34" ht="11.25" customHeight="1" x14ac:dyDescent="0.2">
      <c r="I2421" s="61" t="str">
        <f>$I$29</f>
        <v>(----- 2020-2021 ------)</v>
      </c>
      <c r="J2421" s="61"/>
      <c r="K2421" s="61"/>
      <c r="L2421" s="5"/>
      <c r="M2421" s="61" t="str">
        <f>$M$29</f>
        <v>2021-2022</v>
      </c>
      <c r="N2421" s="61"/>
      <c r="O2421" s="61"/>
      <c r="P2421" s="61"/>
      <c r="Q2421" s="61"/>
    </row>
    <row r="2422" spans="1:34" ht="11.25" customHeight="1" x14ac:dyDescent="0.2">
      <c r="C2422" s="6" t="str">
        <f>$C$30</f>
        <v>2017-2018</v>
      </c>
      <c r="D2422" s="5"/>
      <c r="E2422" s="6" t="str">
        <f>$E$30</f>
        <v>2018-2019</v>
      </c>
      <c r="F2422" s="5"/>
      <c r="G2422" s="6" t="str">
        <f>$G$30</f>
        <v>2019-2020</v>
      </c>
      <c r="H2422" s="5"/>
      <c r="I2422" s="6" t="s">
        <v>9</v>
      </c>
      <c r="J2422" s="5"/>
      <c r="K2422" s="7" t="str">
        <f>+$K$30</f>
        <v>PROJECTED</v>
      </c>
      <c r="L2422" s="5"/>
      <c r="M2422" s="7" t="str">
        <f>$M$30</f>
        <v>2021-2022</v>
      </c>
      <c r="N2422" s="5"/>
      <c r="O2422" s="7" t="str">
        <f>$O$30</f>
        <v>2021-2022</v>
      </c>
      <c r="P2422" s="5"/>
      <c r="Q2422" s="7" t="str">
        <f>$Q$30</f>
        <v xml:space="preserve">APPROVED </v>
      </c>
    </row>
    <row r="2423" spans="1:34" ht="11.25" customHeight="1" x14ac:dyDescent="0.2">
      <c r="A2423" s="8" t="s">
        <v>266</v>
      </c>
      <c r="C2423" s="9" t="s">
        <v>12</v>
      </c>
      <c r="D2423" s="5"/>
      <c r="E2423" s="9" t="s">
        <v>12</v>
      </c>
      <c r="F2423" s="5"/>
      <c r="G2423" s="9" t="s">
        <v>12</v>
      </c>
      <c r="H2423" s="5"/>
      <c r="I2423" s="9" t="s">
        <v>13</v>
      </c>
      <c r="J2423" s="5"/>
      <c r="K2423" s="10" t="s">
        <v>13</v>
      </c>
      <c r="L2423" s="5"/>
      <c r="M2423" s="10" t="str">
        <f>$M$31</f>
        <v>BASE</v>
      </c>
      <c r="N2423" s="5"/>
      <c r="O2423" s="10" t="str">
        <f>$O$31</f>
        <v>SUPPLEMENTAL</v>
      </c>
      <c r="P2423" s="5"/>
      <c r="Q2423" s="10" t="str">
        <f>$Q$31</f>
        <v>BUDGET</v>
      </c>
    </row>
    <row r="2424" spans="1:34" s="25" customFormat="1" ht="10.15" customHeight="1" x14ac:dyDescent="0.25">
      <c r="C2424" s="26"/>
      <c r="E2424" s="26"/>
      <c r="G2424" s="26"/>
      <c r="I2424" s="26"/>
      <c r="K2424" s="27"/>
      <c r="M2424" s="27"/>
      <c r="O2424" s="27"/>
      <c r="Q2424" s="27"/>
      <c r="R2424" s="52"/>
      <c r="S2424" s="53"/>
      <c r="T2424" s="35"/>
      <c r="U2424" s="52"/>
      <c r="V2424" s="52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</row>
    <row r="2425" spans="1:34" s="25" customFormat="1" ht="11.25" customHeight="1" x14ac:dyDescent="0.25">
      <c r="C2425" s="26"/>
      <c r="D2425" s="26"/>
      <c r="E2425" s="26"/>
      <c r="F2425" s="26"/>
      <c r="G2425" s="26"/>
      <c r="H2425" s="26"/>
      <c r="I2425" s="26"/>
      <c r="J2425" s="26"/>
      <c r="K2425" s="27"/>
      <c r="L2425" s="26"/>
      <c r="M2425" s="27"/>
      <c r="N2425" s="26"/>
      <c r="O2425" s="27"/>
      <c r="P2425" s="26"/>
      <c r="Q2425" s="27"/>
      <c r="R2425" s="52"/>
      <c r="S2425" s="53"/>
      <c r="T2425" s="35"/>
      <c r="U2425" s="52"/>
      <c r="V2425" s="52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</row>
    <row r="2426" spans="1:34" s="25" customFormat="1" ht="11.25" customHeight="1" thickBot="1" x14ac:dyDescent="0.3">
      <c r="A2426" s="3" t="s">
        <v>1109</v>
      </c>
      <c r="B2426" s="3"/>
      <c r="C2426" s="17">
        <f>+C2409</f>
        <v>0</v>
      </c>
      <c r="D2426" s="2"/>
      <c r="E2426" s="17">
        <f>+E2409</f>
        <v>0</v>
      </c>
      <c r="F2426" s="2"/>
      <c r="G2426" s="17">
        <f>+G2409</f>
        <v>0</v>
      </c>
      <c r="H2426" s="2"/>
      <c r="I2426" s="17">
        <f>+I2409</f>
        <v>0</v>
      </c>
      <c r="J2426" s="2"/>
      <c r="K2426" s="17">
        <f>+K2409</f>
        <v>0</v>
      </c>
      <c r="L2426" s="2"/>
      <c r="M2426" s="17">
        <f>+M2409</f>
        <v>0</v>
      </c>
      <c r="N2426" s="2"/>
      <c r="O2426" s="17">
        <f>+O2409</f>
        <v>0</v>
      </c>
      <c r="P2426" s="2"/>
      <c r="Q2426" s="17">
        <f>+Q2409</f>
        <v>0</v>
      </c>
      <c r="R2426" s="33"/>
      <c r="S2426" s="53"/>
      <c r="T2426" s="35"/>
      <c r="U2426" s="52"/>
      <c r="V2426" s="52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</row>
    <row r="2427" spans="1:34" s="25" customFormat="1" ht="11.25" customHeight="1" thickTop="1" x14ac:dyDescent="0.25">
      <c r="A2427" s="3"/>
      <c r="B2427" s="3"/>
      <c r="C2427" s="2"/>
      <c r="D2427" s="2"/>
      <c r="E2427" s="2"/>
      <c r="F2427" s="2"/>
      <c r="G2427" s="2"/>
      <c r="H2427" s="2"/>
      <c r="I2427" s="2"/>
      <c r="J2427" s="2"/>
      <c r="K2427" s="4"/>
      <c r="L2427" s="2"/>
      <c r="M2427" s="4"/>
      <c r="N2427" s="2"/>
      <c r="O2427" s="4"/>
      <c r="P2427" s="2"/>
      <c r="Q2427" s="4"/>
      <c r="R2427" s="33"/>
      <c r="S2427" s="53"/>
      <c r="T2427" s="35"/>
      <c r="U2427" s="52"/>
      <c r="V2427" s="52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</row>
    <row r="2428" spans="1:34" s="25" customFormat="1" ht="11.25" customHeight="1" thickBot="1" x14ac:dyDescent="0.3">
      <c r="A2428" s="3" t="s">
        <v>1110</v>
      </c>
      <c r="B2428" s="3"/>
      <c r="C2428" s="17">
        <f>C2364-C2426</f>
        <v>0</v>
      </c>
      <c r="D2428" s="2"/>
      <c r="E2428" s="17">
        <f>E2364-E2426</f>
        <v>0</v>
      </c>
      <c r="F2428" s="2"/>
      <c r="G2428" s="17">
        <f>G2364-G2426</f>
        <v>0</v>
      </c>
      <c r="H2428" s="2"/>
      <c r="I2428" s="17">
        <f>I2364-I2426</f>
        <v>2500000</v>
      </c>
      <c r="J2428" s="2"/>
      <c r="K2428" s="17">
        <f>K2364-K2426</f>
        <v>0</v>
      </c>
      <c r="L2428" s="2"/>
      <c r="M2428" s="17">
        <f>M2364-M2426</f>
        <v>2500000</v>
      </c>
      <c r="N2428" s="2"/>
      <c r="O2428" s="17">
        <f>O2364-O2426</f>
        <v>0</v>
      </c>
      <c r="P2428" s="2"/>
      <c r="Q2428" s="17">
        <f>Q2364-Q2426</f>
        <v>2500000</v>
      </c>
      <c r="R2428" s="33"/>
      <c r="S2428" s="53"/>
      <c r="T2428" s="35"/>
      <c r="U2428" s="52"/>
      <c r="V2428" s="52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</row>
    <row r="2429" spans="1:34" s="25" customFormat="1" ht="11.25" customHeight="1" thickTop="1" x14ac:dyDescent="0.25">
      <c r="A2429" s="3"/>
      <c r="B2429" s="3"/>
      <c r="C2429" s="2"/>
      <c r="D2429" s="2"/>
      <c r="E2429" s="2"/>
      <c r="F2429" s="2"/>
      <c r="G2429" s="2"/>
      <c r="H2429" s="2"/>
      <c r="I2429" s="2"/>
      <c r="J2429" s="2"/>
      <c r="K2429" s="4"/>
      <c r="L2429" s="2"/>
      <c r="M2429" s="4"/>
      <c r="N2429" s="2"/>
      <c r="O2429" s="4"/>
      <c r="P2429" s="2"/>
      <c r="Q2429" s="4"/>
      <c r="R2429" s="33"/>
      <c r="S2429" s="53"/>
      <c r="T2429" s="35"/>
      <c r="U2429" s="52"/>
      <c r="V2429" s="52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</row>
    <row r="2430" spans="1:34" s="25" customFormat="1" ht="11.25" customHeight="1" x14ac:dyDescent="0.25">
      <c r="A2430" s="3"/>
      <c r="B2430" s="3"/>
      <c r="C2430" s="2"/>
      <c r="D2430" s="2"/>
      <c r="E2430" s="2"/>
      <c r="F2430" s="2"/>
      <c r="G2430" s="2"/>
      <c r="H2430" s="2"/>
      <c r="I2430" s="2"/>
      <c r="J2430" s="2"/>
      <c r="K2430" s="4"/>
      <c r="L2430" s="2"/>
      <c r="M2430" s="4"/>
      <c r="N2430" s="2"/>
      <c r="O2430" s="4"/>
      <c r="P2430" s="2"/>
      <c r="Q2430" s="4"/>
      <c r="R2430" s="33"/>
      <c r="S2430" s="53"/>
      <c r="T2430" s="35"/>
      <c r="U2430" s="52"/>
      <c r="V2430" s="52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</row>
    <row r="2431" spans="1:34" s="25" customFormat="1" ht="11.25" customHeight="1" x14ac:dyDescent="0.25">
      <c r="A2431" s="3" t="s">
        <v>1111</v>
      </c>
      <c r="B2431" s="3"/>
      <c r="C2431" s="2"/>
      <c r="D2431" s="2"/>
      <c r="E2431" s="2"/>
      <c r="F2431" s="2"/>
      <c r="G2431" s="2"/>
      <c r="H2431" s="2"/>
      <c r="I2431" s="2"/>
      <c r="J2431" s="2"/>
      <c r="K2431" s="4"/>
      <c r="L2431" s="2"/>
      <c r="M2431" s="4"/>
      <c r="N2431" s="2"/>
      <c r="O2431" s="4"/>
      <c r="P2431" s="2"/>
      <c r="Q2431" s="4"/>
      <c r="R2431" s="33"/>
      <c r="S2431" s="53"/>
      <c r="T2431" s="35"/>
      <c r="U2431" s="52"/>
      <c r="V2431" s="52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</row>
    <row r="2432" spans="1:34" s="25" customFormat="1" ht="11.25" customHeight="1" thickBot="1" x14ac:dyDescent="0.3">
      <c r="A2432" s="3" t="s">
        <v>17</v>
      </c>
      <c r="B2432" s="3"/>
      <c r="C2432" s="17">
        <f>C2349+C2364-C2409</f>
        <v>0</v>
      </c>
      <c r="D2432" s="2"/>
      <c r="E2432" s="17">
        <f>E2349+E2364-E2409</f>
        <v>0</v>
      </c>
      <c r="F2432" s="2"/>
      <c r="G2432" s="17">
        <f>G2349+G2364-G2409</f>
        <v>0</v>
      </c>
      <c r="H2432" s="2"/>
      <c r="I2432" s="17">
        <f>I2349+I2364-I2409</f>
        <v>2500000</v>
      </c>
      <c r="J2432" s="2"/>
      <c r="K2432" s="17">
        <f>K2349+K2364-K2409</f>
        <v>0</v>
      </c>
      <c r="L2432" s="2"/>
      <c r="M2432" s="17">
        <f>M2349+M2364-M2409</f>
        <v>2500000</v>
      </c>
      <c r="N2432" s="2"/>
      <c r="O2432" s="4"/>
      <c r="P2432" s="2"/>
      <c r="Q2432" s="17">
        <f>Q2349+Q2364-Q2409</f>
        <v>2500000</v>
      </c>
      <c r="R2432" s="33"/>
      <c r="S2432" s="53"/>
      <c r="T2432" s="35"/>
      <c r="U2432" s="52"/>
      <c r="V2432" s="52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</row>
    <row r="2433" spans="1:34" s="25" customFormat="1" ht="11.25" customHeight="1" thickTop="1" x14ac:dyDescent="0.25">
      <c r="A2433" s="3"/>
      <c r="B2433" s="3"/>
      <c r="C2433" s="2"/>
      <c r="D2433" s="2"/>
      <c r="E2433" s="2"/>
      <c r="F2433" s="2"/>
      <c r="G2433" s="2"/>
      <c r="H2433" s="2"/>
      <c r="I2433" s="2"/>
      <c r="J2433" s="2"/>
      <c r="K2433" s="4"/>
      <c r="L2433" s="2"/>
      <c r="M2433" s="4"/>
      <c r="N2433" s="2"/>
      <c r="O2433" s="4"/>
      <c r="P2433" s="2"/>
      <c r="Q2433" s="4"/>
      <c r="R2433" s="33"/>
      <c r="S2433" s="53"/>
      <c r="T2433" s="35"/>
      <c r="U2433" s="52"/>
      <c r="V2433" s="52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</row>
    <row r="2434" spans="1:34" s="25" customFormat="1" ht="11.25" customHeight="1" x14ac:dyDescent="0.25">
      <c r="C2434" s="26"/>
      <c r="E2434" s="26"/>
      <c r="G2434" s="26"/>
      <c r="I2434" s="26"/>
      <c r="K2434" s="27"/>
      <c r="M2434" s="27"/>
      <c r="O2434" s="27"/>
      <c r="Q2434" s="27"/>
      <c r="R2434" s="52"/>
      <c r="S2434" s="53"/>
      <c r="T2434" s="35"/>
      <c r="U2434" s="52"/>
      <c r="V2434" s="52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</row>
    <row r="2435" spans="1:34" ht="11.25" customHeight="1" x14ac:dyDescent="0.2"/>
    <row r="2436" spans="1:34" ht="11.25" customHeight="1" x14ac:dyDescent="0.2"/>
    <row r="2437" spans="1:34" ht="11.25" customHeight="1" x14ac:dyDescent="0.2"/>
    <row r="2438" spans="1:34" ht="11.25" customHeight="1" x14ac:dyDescent="0.2"/>
    <row r="2439" spans="1:34" ht="11.25" customHeight="1" x14ac:dyDescent="0.2"/>
    <row r="2440" spans="1:34" ht="11.25" customHeight="1" x14ac:dyDescent="0.2"/>
    <row r="2441" spans="1:34" ht="11.25" customHeight="1" x14ac:dyDescent="0.2"/>
    <row r="2442" spans="1:34" ht="11.25" customHeight="1" x14ac:dyDescent="0.2"/>
    <row r="2443" spans="1:34" ht="11.85" customHeight="1" x14ac:dyDescent="0.2"/>
    <row r="2444" spans="1:34" ht="11.85" customHeight="1" x14ac:dyDescent="0.2"/>
    <row r="2445" spans="1:34" ht="11.85" customHeight="1" x14ac:dyDescent="0.2"/>
    <row r="2446" spans="1:34" ht="11.85" customHeight="1" x14ac:dyDescent="0.2"/>
    <row r="2447" spans="1:34" ht="11.85" customHeight="1" x14ac:dyDescent="0.2"/>
    <row r="2448" spans="1:34" ht="11.85" customHeight="1" x14ac:dyDescent="0.2"/>
    <row r="2449" ht="11.85" customHeight="1" x14ac:dyDescent="0.2"/>
    <row r="2450" ht="11.85" customHeight="1" x14ac:dyDescent="0.2"/>
    <row r="2451" ht="11.85" customHeight="1" x14ac:dyDescent="0.2"/>
    <row r="2452" ht="11.85" customHeight="1" x14ac:dyDescent="0.2"/>
    <row r="2453" ht="11.85" customHeight="1" x14ac:dyDescent="0.2"/>
    <row r="2454" ht="11.85" customHeight="1" x14ac:dyDescent="0.2"/>
    <row r="2455" ht="11.85" customHeight="1" x14ac:dyDescent="0.2"/>
    <row r="2456" ht="11.85" customHeight="1" x14ac:dyDescent="0.2"/>
    <row r="2457" ht="11.85" customHeight="1" x14ac:dyDescent="0.2"/>
    <row r="2458" ht="11.85" customHeight="1" x14ac:dyDescent="0.2"/>
    <row r="2459" ht="11.85" customHeight="1" x14ac:dyDescent="0.2"/>
    <row r="2460" ht="11.85" customHeight="1" x14ac:dyDescent="0.2"/>
    <row r="2461" ht="11.85" customHeight="1" x14ac:dyDescent="0.2"/>
    <row r="2462" ht="11.85" customHeight="1" x14ac:dyDescent="0.2"/>
    <row r="2463" ht="11.85" customHeight="1" x14ac:dyDescent="0.2"/>
    <row r="2464" ht="11.85" customHeight="1" x14ac:dyDescent="0.2"/>
    <row r="2465" spans="1:5" ht="11.85" customHeight="1" x14ac:dyDescent="0.2"/>
    <row r="2466" spans="1:5" ht="11.85" customHeight="1" x14ac:dyDescent="0.2"/>
    <row r="2467" spans="1:5" ht="11.85" customHeight="1" x14ac:dyDescent="0.2"/>
    <row r="2468" spans="1:5" ht="11.85" customHeight="1" x14ac:dyDescent="0.2"/>
    <row r="2469" spans="1:5" ht="11.85" customHeight="1" x14ac:dyDescent="0.2"/>
    <row r="2470" spans="1:5" ht="11.85" customHeight="1" x14ac:dyDescent="0.2"/>
    <row r="2471" spans="1:5" ht="11.85" customHeight="1" x14ac:dyDescent="0.2"/>
    <row r="2472" spans="1:5" ht="11.85" customHeight="1" x14ac:dyDescent="0.2"/>
    <row r="2473" spans="1:5" ht="11.85" customHeight="1" x14ac:dyDescent="0.2"/>
    <row r="2474" spans="1:5" ht="11.85" customHeight="1" x14ac:dyDescent="0.2"/>
    <row r="2475" spans="1:5" ht="11.85" customHeight="1" x14ac:dyDescent="0.2"/>
    <row r="2476" spans="1:5" ht="11.85" customHeight="1" x14ac:dyDescent="0.2">
      <c r="A2476" s="1"/>
      <c r="B2476" s="1"/>
      <c r="E2476" s="2" t="str">
        <f>$E$24</f>
        <v>CITY OF BRADY</v>
      </c>
    </row>
    <row r="2477" spans="1:5" ht="11.85" customHeight="1" x14ac:dyDescent="0.2">
      <c r="E2477" s="2" t="str">
        <f>$E$25</f>
        <v>BUDGET REPORT</v>
      </c>
    </row>
    <row r="2478" spans="1:5" ht="11.85" customHeight="1" x14ac:dyDescent="0.2">
      <c r="E2478" s="2" t="str">
        <f>$E$26</f>
        <v>FISCAL YEAR 2021 - 2022</v>
      </c>
    </row>
    <row r="2479" spans="1:5" ht="11.85" customHeight="1" x14ac:dyDescent="0.2">
      <c r="A2479" s="3" t="s">
        <v>1124</v>
      </c>
    </row>
    <row r="2480" spans="1:5" ht="11.85" customHeight="1" x14ac:dyDescent="0.2"/>
    <row r="2481" spans="1:19" ht="11.85" customHeight="1" x14ac:dyDescent="0.2">
      <c r="I2481" s="61" t="str">
        <f>$I$29</f>
        <v>(----- 2020-2021 ------)</v>
      </c>
      <c r="J2481" s="61"/>
      <c r="K2481" s="61"/>
      <c r="L2481" s="5"/>
      <c r="M2481" s="61" t="str">
        <f>$M$29</f>
        <v>2021-2022</v>
      </c>
      <c r="N2481" s="61"/>
      <c r="O2481" s="61"/>
      <c r="P2481" s="61"/>
      <c r="Q2481" s="61"/>
    </row>
    <row r="2482" spans="1:19" ht="11.85" customHeight="1" x14ac:dyDescent="0.2">
      <c r="C2482" s="6" t="str">
        <f>$C$30</f>
        <v>2017-2018</v>
      </c>
      <c r="D2482" s="5"/>
      <c r="E2482" s="6" t="str">
        <f>$E$30</f>
        <v>2018-2019</v>
      </c>
      <c r="F2482" s="5"/>
      <c r="G2482" s="6" t="str">
        <f>$G$30</f>
        <v>2019-2020</v>
      </c>
      <c r="H2482" s="5"/>
      <c r="I2482" s="6" t="s">
        <v>9</v>
      </c>
      <c r="J2482" s="5"/>
      <c r="K2482" s="7" t="str">
        <f>+$K$30</f>
        <v>PROJECTED</v>
      </c>
      <c r="L2482" s="5"/>
      <c r="M2482" s="7" t="str">
        <f>$M$30</f>
        <v>2021-2022</v>
      </c>
      <c r="N2482" s="5"/>
      <c r="O2482" s="7" t="str">
        <f>$O$30</f>
        <v>2021-2022</v>
      </c>
      <c r="P2482" s="5"/>
      <c r="Q2482" s="7" t="str">
        <f>$Q$30</f>
        <v xml:space="preserve">APPROVED </v>
      </c>
    </row>
    <row r="2483" spans="1:19" ht="11.85" customHeight="1" x14ac:dyDescent="0.2">
      <c r="A2483" s="8"/>
      <c r="C2483" s="9" t="s">
        <v>12</v>
      </c>
      <c r="D2483" s="5"/>
      <c r="E2483" s="9" t="s">
        <v>12</v>
      </c>
      <c r="F2483" s="5"/>
      <c r="G2483" s="9" t="s">
        <v>12</v>
      </c>
      <c r="H2483" s="5"/>
      <c r="I2483" s="9" t="s">
        <v>13</v>
      </c>
      <c r="J2483" s="5"/>
      <c r="K2483" s="10" t="s">
        <v>13</v>
      </c>
      <c r="L2483" s="5"/>
      <c r="M2483" s="10" t="str">
        <f>$M$31</f>
        <v>BASE</v>
      </c>
      <c r="N2483" s="5"/>
      <c r="O2483" s="10" t="str">
        <f>$O$31</f>
        <v>SUPPLEMENTAL</v>
      </c>
      <c r="P2483" s="5"/>
      <c r="Q2483" s="10" t="str">
        <f>$Q$31</f>
        <v>BUDGET</v>
      </c>
    </row>
    <row r="2484" spans="1:19" ht="11.85" customHeight="1" x14ac:dyDescent="0.2">
      <c r="S2484" s="54"/>
    </row>
    <row r="2485" spans="1:19" ht="11.85" customHeight="1" x14ac:dyDescent="0.2">
      <c r="A2485" s="3" t="s">
        <v>16</v>
      </c>
      <c r="J2485" s="21"/>
    </row>
    <row r="2486" spans="1:19" ht="11.85" customHeight="1" x14ac:dyDescent="0.2">
      <c r="A2486" s="3" t="s">
        <v>17</v>
      </c>
      <c r="C2486" s="2">
        <v>6790771</v>
      </c>
      <c r="D2486" s="2"/>
      <c r="E2486" s="2">
        <f>+C2946</f>
        <v>3971310.1900000013</v>
      </c>
      <c r="F2486" s="2"/>
      <c r="G2486" s="2">
        <f>+E2946</f>
        <v>4083098.6100000013</v>
      </c>
      <c r="H2486" s="2"/>
      <c r="I2486" s="2">
        <f>+G2946</f>
        <v>4164020.3000000007</v>
      </c>
      <c r="J2486" s="2"/>
      <c r="K2486" s="4">
        <f>+I2486</f>
        <v>4164020.3000000007</v>
      </c>
      <c r="L2486" s="2"/>
      <c r="M2486" s="4">
        <f>+K2946</f>
        <v>3231765.3000000007</v>
      </c>
      <c r="N2486" s="2"/>
      <c r="P2486" s="2"/>
      <c r="Q2486" s="4">
        <f>+M2486</f>
        <v>3231765.3000000007</v>
      </c>
    </row>
    <row r="2487" spans="1:19" ht="11.85" customHeight="1" x14ac:dyDescent="0.2">
      <c r="D2487" s="2"/>
      <c r="F2487" s="2"/>
      <c r="H2487" s="2"/>
      <c r="J2487" s="2"/>
      <c r="L2487" s="2"/>
      <c r="N2487" s="2"/>
      <c r="P2487" s="2"/>
    </row>
    <row r="2488" spans="1:19" ht="11.85" customHeight="1" x14ac:dyDescent="0.2">
      <c r="A2488" s="11" t="s">
        <v>18</v>
      </c>
      <c r="D2488" s="2"/>
      <c r="F2488" s="2"/>
      <c r="H2488" s="2"/>
      <c r="J2488" s="2"/>
      <c r="L2488" s="2"/>
      <c r="N2488" s="2"/>
      <c r="P2488" s="2"/>
    </row>
    <row r="2489" spans="1:19" ht="11.85" customHeight="1" x14ac:dyDescent="0.2">
      <c r="D2489" s="2"/>
      <c r="F2489" s="2"/>
      <c r="H2489" s="2"/>
      <c r="J2489" s="2"/>
      <c r="L2489" s="2"/>
      <c r="N2489" s="2"/>
      <c r="P2489" s="2"/>
    </row>
    <row r="2490" spans="1:19" ht="11.85" customHeight="1" x14ac:dyDescent="0.2">
      <c r="A2490" s="11" t="s">
        <v>1125</v>
      </c>
      <c r="D2490" s="2"/>
      <c r="F2490" s="2"/>
      <c r="H2490" s="2"/>
      <c r="J2490" s="2"/>
      <c r="L2490" s="2"/>
      <c r="N2490" s="2"/>
      <c r="P2490" s="2"/>
    </row>
    <row r="2491" spans="1:19" ht="11.85" customHeight="1" x14ac:dyDescent="0.2">
      <c r="A2491" s="3" t="s">
        <v>1126</v>
      </c>
      <c r="C2491" s="2">
        <v>2106408.62</v>
      </c>
      <c r="D2491" s="2"/>
      <c r="E2491" s="2">
        <v>1989269.49</v>
      </c>
      <c r="F2491" s="2"/>
      <c r="G2491" s="2">
        <v>2370323.7799999998</v>
      </c>
      <c r="H2491" s="2"/>
      <c r="I2491" s="2">
        <v>2190000</v>
      </c>
      <c r="J2491" s="2"/>
      <c r="K2491" s="4">
        <v>2190000</v>
      </c>
      <c r="L2491" s="2"/>
      <c r="M2491" s="4">
        <v>2300000</v>
      </c>
      <c r="N2491" s="2"/>
      <c r="O2491" s="4">
        <v>0</v>
      </c>
      <c r="P2491" s="2"/>
      <c r="Q2491" s="4">
        <f t="shared" ref="Q2491:Q2497" si="79">M2491+O2491</f>
        <v>2300000</v>
      </c>
    </row>
    <row r="2492" spans="1:19" ht="11.85" customHeight="1" x14ac:dyDescent="0.2">
      <c r="A2492" s="3" t="s">
        <v>1127</v>
      </c>
      <c r="C2492" s="2">
        <v>1438882.08</v>
      </c>
      <c r="D2492" s="2"/>
      <c r="E2492" s="2">
        <v>1246355.44</v>
      </c>
      <c r="F2492" s="2"/>
      <c r="G2492" s="2">
        <v>1520836.23</v>
      </c>
      <c r="H2492" s="2"/>
      <c r="I2492" s="2">
        <v>1421200</v>
      </c>
      <c r="J2492" s="2"/>
      <c r="K2492" s="4">
        <v>1421200</v>
      </c>
      <c r="L2492" s="2"/>
      <c r="M2492" s="4">
        <v>1445000</v>
      </c>
      <c r="N2492" s="2"/>
      <c r="O2492" s="4">
        <v>0</v>
      </c>
      <c r="P2492" s="2"/>
      <c r="Q2492" s="4">
        <f t="shared" si="79"/>
        <v>1445000</v>
      </c>
    </row>
    <row r="2493" spans="1:19" ht="11.85" customHeight="1" x14ac:dyDescent="0.2">
      <c r="A2493" s="3" t="s">
        <v>1128</v>
      </c>
      <c r="C2493" s="2">
        <v>156304.20000000001</v>
      </c>
      <c r="D2493" s="2"/>
      <c r="E2493" s="2">
        <v>72400.09</v>
      </c>
      <c r="F2493" s="2"/>
      <c r="G2493" s="2">
        <v>0</v>
      </c>
      <c r="H2493" s="2"/>
      <c r="I2493" s="2">
        <v>0</v>
      </c>
      <c r="J2493" s="2"/>
      <c r="K2493" s="4">
        <v>0</v>
      </c>
      <c r="L2493" s="2"/>
      <c r="M2493" s="4">
        <v>0</v>
      </c>
      <c r="N2493" s="2"/>
      <c r="O2493" s="4">
        <v>0</v>
      </c>
      <c r="P2493" s="2"/>
      <c r="Q2493" s="4">
        <f t="shared" si="79"/>
        <v>0</v>
      </c>
    </row>
    <row r="2494" spans="1:19" ht="11.85" customHeight="1" x14ac:dyDescent="0.2">
      <c r="A2494" s="3" t="s">
        <v>1129</v>
      </c>
      <c r="C2494" s="2">
        <v>3941196.64</v>
      </c>
      <c r="D2494" s="2"/>
      <c r="E2494" s="2">
        <v>3630608.12</v>
      </c>
      <c r="F2494" s="2"/>
      <c r="G2494" s="2">
        <v>3108608.38</v>
      </c>
      <c r="H2494" s="2"/>
      <c r="I2494" s="2">
        <v>3300000</v>
      </c>
      <c r="J2494" s="2"/>
      <c r="K2494" s="4">
        <v>3300000</v>
      </c>
      <c r="L2494" s="2"/>
      <c r="M2494" s="4">
        <v>3300000</v>
      </c>
      <c r="N2494" s="2"/>
      <c r="O2494" s="4">
        <v>0</v>
      </c>
      <c r="P2494" s="2"/>
      <c r="Q2494" s="4">
        <f t="shared" si="79"/>
        <v>3300000</v>
      </c>
    </row>
    <row r="2495" spans="1:19" ht="11.85" customHeight="1" x14ac:dyDescent="0.2">
      <c r="A2495" s="3" t="s">
        <v>1130</v>
      </c>
      <c r="C2495" s="2">
        <v>212896.95</v>
      </c>
      <c r="D2495" s="2"/>
      <c r="E2495" s="2">
        <v>183240.24</v>
      </c>
      <c r="F2495" s="2"/>
      <c r="G2495" s="2">
        <v>230108.19</v>
      </c>
      <c r="H2495" s="2"/>
      <c r="I2495" s="2">
        <v>210000</v>
      </c>
      <c r="J2495" s="2"/>
      <c r="K2495" s="4">
        <v>210000</v>
      </c>
      <c r="L2495" s="2"/>
      <c r="M2495" s="4">
        <v>210000</v>
      </c>
      <c r="N2495" s="2"/>
      <c r="O2495" s="4">
        <v>0</v>
      </c>
      <c r="P2495" s="2"/>
      <c r="Q2495" s="4">
        <f t="shared" si="79"/>
        <v>210000</v>
      </c>
    </row>
    <row r="2496" spans="1:19" ht="11.85" customHeight="1" x14ac:dyDescent="0.2">
      <c r="A2496" s="3" t="s">
        <v>1131</v>
      </c>
      <c r="C2496" s="2">
        <v>18049.150000000001</v>
      </c>
      <c r="D2496" s="2"/>
      <c r="E2496" s="2">
        <v>17687.759999999998</v>
      </c>
      <c r="F2496" s="2"/>
      <c r="G2496" s="2">
        <v>16694.28</v>
      </c>
      <c r="H2496" s="2"/>
      <c r="I2496" s="2">
        <v>18000</v>
      </c>
      <c r="J2496" s="2"/>
      <c r="K2496" s="4">
        <v>18000</v>
      </c>
      <c r="L2496" s="2"/>
      <c r="M2496" s="4">
        <v>17000</v>
      </c>
      <c r="N2496" s="2"/>
      <c r="O2496" s="4">
        <v>0</v>
      </c>
      <c r="P2496" s="2"/>
      <c r="Q2496" s="4">
        <f t="shared" si="79"/>
        <v>17000</v>
      </c>
    </row>
    <row r="2497" spans="1:21" ht="11.85" customHeight="1" x14ac:dyDescent="0.2">
      <c r="A2497" s="3" t="s">
        <v>1132</v>
      </c>
      <c r="C2497" s="12">
        <v>0</v>
      </c>
      <c r="D2497" s="2"/>
      <c r="E2497" s="12">
        <v>0</v>
      </c>
      <c r="F2497" s="2"/>
      <c r="G2497" s="12">
        <v>0</v>
      </c>
      <c r="H2497" s="2"/>
      <c r="I2497" s="12">
        <v>0</v>
      </c>
      <c r="J2497" s="2"/>
      <c r="K2497" s="13">
        <v>0</v>
      </c>
      <c r="L2497" s="2"/>
      <c r="M2497" s="13">
        <v>0</v>
      </c>
      <c r="N2497" s="2"/>
      <c r="O2497" s="13">
        <v>0</v>
      </c>
      <c r="P2497" s="2"/>
      <c r="Q2497" s="13">
        <f t="shared" si="79"/>
        <v>0</v>
      </c>
    </row>
    <row r="2498" spans="1:21" ht="11.85" customHeight="1" x14ac:dyDescent="0.2">
      <c r="A2498" s="3" t="s">
        <v>1133</v>
      </c>
      <c r="C2498" s="2">
        <f>SUM(C2491:C2497)</f>
        <v>7873737.6400000015</v>
      </c>
      <c r="D2498" s="2"/>
      <c r="E2498" s="2">
        <f>SUM(E2491:E2497)</f>
        <v>7139561.1399999997</v>
      </c>
      <c r="F2498" s="2"/>
      <c r="G2498" s="2">
        <f>SUM(G2491:G2497)</f>
        <v>7246570.8600000003</v>
      </c>
      <c r="H2498" s="2"/>
      <c r="I2498" s="2">
        <f>SUM(I2491:I2497)</f>
        <v>7139200</v>
      </c>
      <c r="J2498" s="2"/>
      <c r="K2498" s="4">
        <f>SUM(K2491:K2497)</f>
        <v>7139200</v>
      </c>
      <c r="L2498" s="2"/>
      <c r="M2498" s="4">
        <f>SUM(M2491:M2497)</f>
        <v>7272000</v>
      </c>
      <c r="N2498" s="2"/>
      <c r="O2498" s="4">
        <f>SUM(O2491:O2497)</f>
        <v>0</v>
      </c>
      <c r="P2498" s="2"/>
      <c r="Q2498" s="4">
        <f>SUM(Q2491:Q2497)</f>
        <v>7272000</v>
      </c>
    </row>
    <row r="2499" spans="1:21" ht="11.85" customHeight="1" x14ac:dyDescent="0.2">
      <c r="D2499" s="2"/>
      <c r="F2499" s="2"/>
      <c r="H2499" s="2"/>
      <c r="J2499" s="2"/>
      <c r="L2499" s="2"/>
      <c r="N2499" s="2"/>
      <c r="P2499" s="2"/>
    </row>
    <row r="2500" spans="1:21" ht="11.85" customHeight="1" x14ac:dyDescent="0.2">
      <c r="A2500" s="11" t="s">
        <v>1134</v>
      </c>
      <c r="D2500" s="2"/>
      <c r="F2500" s="2"/>
      <c r="H2500" s="2"/>
      <c r="J2500" s="2"/>
      <c r="L2500" s="2"/>
      <c r="N2500" s="2"/>
      <c r="P2500" s="2"/>
    </row>
    <row r="2501" spans="1:21" ht="11.85" hidden="1" customHeight="1" x14ac:dyDescent="0.2">
      <c r="A2501" s="3" t="s">
        <v>1135</v>
      </c>
      <c r="C2501" s="2">
        <v>0</v>
      </c>
      <c r="D2501" s="2"/>
      <c r="E2501" s="2">
        <v>0</v>
      </c>
      <c r="F2501" s="2"/>
      <c r="G2501" s="2">
        <v>0</v>
      </c>
      <c r="H2501" s="2"/>
      <c r="I2501" s="2">
        <v>0</v>
      </c>
      <c r="J2501" s="2"/>
      <c r="K2501" s="4">
        <v>0</v>
      </c>
      <c r="L2501" s="2"/>
      <c r="M2501" s="4">
        <v>0</v>
      </c>
      <c r="N2501" s="2"/>
      <c r="O2501" s="4">
        <v>0</v>
      </c>
      <c r="P2501" s="2"/>
      <c r="Q2501" s="4">
        <v>0</v>
      </c>
    </row>
    <row r="2502" spans="1:21" ht="11.85" customHeight="1" x14ac:dyDescent="0.2">
      <c r="A2502" s="3" t="s">
        <v>1136</v>
      </c>
      <c r="C2502" s="2">
        <v>0</v>
      </c>
      <c r="D2502" s="2"/>
      <c r="E2502" s="2">
        <v>6344.81</v>
      </c>
      <c r="F2502" s="2"/>
      <c r="G2502" s="2">
        <v>15528.64</v>
      </c>
      <c r="H2502" s="2"/>
      <c r="I2502" s="2">
        <v>0</v>
      </c>
      <c r="J2502" s="2"/>
      <c r="K2502" s="4">
        <v>0</v>
      </c>
      <c r="L2502" s="2"/>
      <c r="M2502" s="4">
        <v>0</v>
      </c>
      <c r="N2502" s="2"/>
      <c r="O2502" s="4">
        <v>0</v>
      </c>
      <c r="P2502" s="2"/>
      <c r="Q2502" s="4">
        <v>0</v>
      </c>
    </row>
    <row r="2503" spans="1:21" ht="11.85" customHeight="1" x14ac:dyDescent="0.2">
      <c r="A2503" s="3" t="s">
        <v>1137</v>
      </c>
      <c r="C2503" s="2">
        <v>8834.35</v>
      </c>
      <c r="D2503" s="2"/>
      <c r="E2503" s="2">
        <v>8450.4</v>
      </c>
      <c r="F2503" s="2"/>
      <c r="G2503" s="2">
        <v>0</v>
      </c>
      <c r="H2503" s="2"/>
      <c r="I2503" s="2">
        <v>0</v>
      </c>
      <c r="J2503" s="2"/>
      <c r="K2503" s="4">
        <v>5500</v>
      </c>
      <c r="L2503" s="2"/>
      <c r="M2503" s="4">
        <v>0</v>
      </c>
      <c r="N2503" s="2"/>
      <c r="O2503" s="4">
        <v>0</v>
      </c>
      <c r="P2503" s="2"/>
      <c r="Q2503" s="4">
        <f t="shared" ref="Q2503:Q2509" si="80">M2503+O2503</f>
        <v>0</v>
      </c>
    </row>
    <row r="2504" spans="1:21" ht="11.85" customHeight="1" x14ac:dyDescent="0.2">
      <c r="A2504" s="3" t="s">
        <v>1138</v>
      </c>
      <c r="C2504" s="2">
        <v>37410</v>
      </c>
      <c r="D2504" s="2"/>
      <c r="E2504" s="2">
        <v>38243</v>
      </c>
      <c r="F2504" s="2"/>
      <c r="G2504" s="2">
        <v>37410</v>
      </c>
      <c r="H2504" s="2"/>
      <c r="I2504" s="2">
        <v>37400</v>
      </c>
      <c r="J2504" s="2"/>
      <c r="K2504" s="4">
        <v>37400</v>
      </c>
      <c r="L2504" s="2"/>
      <c r="M2504" s="4">
        <v>37400</v>
      </c>
      <c r="N2504" s="2"/>
      <c r="O2504" s="4">
        <v>0</v>
      </c>
      <c r="P2504" s="2"/>
      <c r="Q2504" s="4">
        <f t="shared" si="80"/>
        <v>37400</v>
      </c>
    </row>
    <row r="2505" spans="1:21" ht="11.85" customHeight="1" x14ac:dyDescent="0.2">
      <c r="A2505" s="3" t="s">
        <v>1139</v>
      </c>
      <c r="C2505" s="2">
        <v>18035.97</v>
      </c>
      <c r="D2505" s="2"/>
      <c r="E2505" s="2">
        <v>963.07</v>
      </c>
      <c r="F2505" s="2"/>
      <c r="G2505" s="2">
        <v>177874.04</v>
      </c>
      <c r="H2505" s="2"/>
      <c r="I2505" s="2">
        <v>0</v>
      </c>
      <c r="J2505" s="2"/>
      <c r="K2505" s="4">
        <v>0</v>
      </c>
      <c r="L2505" s="2"/>
      <c r="M2505" s="4">
        <v>0</v>
      </c>
      <c r="N2505" s="2"/>
      <c r="O2505" s="4">
        <v>0</v>
      </c>
      <c r="P2505" s="2"/>
      <c r="Q2505" s="4">
        <f t="shared" si="80"/>
        <v>0</v>
      </c>
    </row>
    <row r="2506" spans="1:21" ht="11.85" customHeight="1" x14ac:dyDescent="0.2">
      <c r="A2506" s="3" t="s">
        <v>1140</v>
      </c>
      <c r="C2506" s="2">
        <v>0</v>
      </c>
      <c r="D2506" s="2"/>
      <c r="E2506" s="2">
        <v>0</v>
      </c>
      <c r="F2506" s="2"/>
      <c r="G2506" s="2">
        <v>1152572.17</v>
      </c>
      <c r="H2506" s="2"/>
      <c r="I2506" s="2">
        <v>0</v>
      </c>
      <c r="J2506" s="2"/>
      <c r="K2506" s="4">
        <v>0</v>
      </c>
      <c r="L2506" s="2"/>
      <c r="M2506" s="4">
        <v>0</v>
      </c>
      <c r="N2506" s="2"/>
      <c r="O2506" s="4">
        <v>0</v>
      </c>
      <c r="P2506" s="2"/>
      <c r="Q2506" s="4">
        <f t="shared" si="80"/>
        <v>0</v>
      </c>
    </row>
    <row r="2507" spans="1:21" ht="11.85" customHeight="1" x14ac:dyDescent="0.2">
      <c r="A2507" s="3" t="s">
        <v>1141</v>
      </c>
      <c r="C2507" s="2">
        <v>110</v>
      </c>
      <c r="D2507" s="2"/>
      <c r="E2507" s="2">
        <v>0</v>
      </c>
      <c r="F2507" s="2"/>
      <c r="G2507" s="2">
        <v>0</v>
      </c>
      <c r="H2507" s="2"/>
      <c r="I2507" s="2">
        <v>0</v>
      </c>
      <c r="J2507" s="2"/>
      <c r="K2507" s="4">
        <v>0</v>
      </c>
      <c r="L2507" s="2"/>
      <c r="M2507" s="4">
        <v>0</v>
      </c>
      <c r="N2507" s="2"/>
      <c r="O2507" s="4">
        <v>0</v>
      </c>
      <c r="P2507" s="2"/>
      <c r="Q2507" s="4">
        <f t="shared" si="80"/>
        <v>0</v>
      </c>
    </row>
    <row r="2508" spans="1:21" ht="11.85" customHeight="1" x14ac:dyDescent="0.2">
      <c r="A2508" s="3" t="s">
        <v>1142</v>
      </c>
      <c r="C2508" s="2">
        <v>1.87</v>
      </c>
      <c r="D2508" s="2"/>
      <c r="E2508" s="2">
        <v>0</v>
      </c>
      <c r="F2508" s="2"/>
      <c r="G2508" s="2">
        <v>56327.19</v>
      </c>
      <c r="H2508" s="2"/>
      <c r="I2508" s="2">
        <v>30000</v>
      </c>
      <c r="J2508" s="2"/>
      <c r="K2508" s="4">
        <v>30000</v>
      </c>
      <c r="L2508" s="2"/>
      <c r="M2508" s="4">
        <v>0</v>
      </c>
      <c r="N2508" s="2"/>
      <c r="O2508" s="4">
        <v>0</v>
      </c>
      <c r="P2508" s="2"/>
      <c r="Q2508" s="4">
        <f t="shared" si="80"/>
        <v>0</v>
      </c>
    </row>
    <row r="2509" spans="1:21" ht="11.85" customHeight="1" x14ac:dyDescent="0.2">
      <c r="A2509" s="3" t="s">
        <v>1143</v>
      </c>
      <c r="C2509" s="12">
        <v>0</v>
      </c>
      <c r="D2509" s="2"/>
      <c r="E2509" s="12">
        <v>0</v>
      </c>
      <c r="F2509" s="2"/>
      <c r="G2509" s="12">
        <v>0</v>
      </c>
      <c r="H2509" s="2"/>
      <c r="I2509" s="12">
        <v>0</v>
      </c>
      <c r="J2509" s="2"/>
      <c r="K2509" s="13">
        <v>0</v>
      </c>
      <c r="L2509" s="2"/>
      <c r="M2509" s="13">
        <v>0</v>
      </c>
      <c r="N2509" s="2"/>
      <c r="O2509" s="13">
        <v>0</v>
      </c>
      <c r="P2509" s="2"/>
      <c r="Q2509" s="13">
        <f t="shared" si="80"/>
        <v>0</v>
      </c>
    </row>
    <row r="2510" spans="1:21" ht="11.85" customHeight="1" x14ac:dyDescent="0.2">
      <c r="A2510" s="3" t="s">
        <v>1144</v>
      </c>
      <c r="C2510" s="2">
        <f>SUM(C2501:C2509)</f>
        <v>64392.19</v>
      </c>
      <c r="D2510" s="2"/>
      <c r="E2510" s="2">
        <f>SUM(E2501:E2509)</f>
        <v>54001.279999999999</v>
      </c>
      <c r="F2510" s="2"/>
      <c r="G2510" s="2">
        <f>SUM(G2501:G2509)</f>
        <v>1439712.0399999998</v>
      </c>
      <c r="H2510" s="2"/>
      <c r="I2510" s="2">
        <f>SUM(I2501:I2509)</f>
        <v>67400</v>
      </c>
      <c r="J2510" s="2"/>
      <c r="K2510" s="4">
        <f>SUM(K2501:K2509)</f>
        <v>72900</v>
      </c>
      <c r="L2510" s="2"/>
      <c r="M2510" s="4">
        <f>SUM(M2501:M2509)</f>
        <v>37400</v>
      </c>
      <c r="N2510" s="2"/>
      <c r="O2510" s="4">
        <f>SUM(O2501:O2509)</f>
        <v>0</v>
      </c>
      <c r="P2510" s="2"/>
      <c r="Q2510" s="4">
        <f>SUM(Q2501:Q2509)</f>
        <v>37400</v>
      </c>
      <c r="R2510" s="39"/>
      <c r="U2510" s="39"/>
    </row>
    <row r="2511" spans="1:21" ht="11.85" customHeight="1" x14ac:dyDescent="0.2">
      <c r="D2511" s="2"/>
      <c r="F2511" s="2"/>
      <c r="H2511" s="2"/>
      <c r="J2511" s="2"/>
      <c r="L2511" s="2"/>
      <c r="N2511" s="2"/>
      <c r="P2511" s="2"/>
    </row>
    <row r="2512" spans="1:21" ht="11.85" hidden="1" customHeight="1" x14ac:dyDescent="0.2">
      <c r="A2512" s="11" t="s">
        <v>1145</v>
      </c>
      <c r="D2512" s="2"/>
      <c r="F2512" s="2"/>
      <c r="H2512" s="2"/>
      <c r="J2512" s="2"/>
      <c r="L2512" s="2"/>
      <c r="N2512" s="2"/>
      <c r="P2512" s="2"/>
    </row>
    <row r="2513" spans="1:18" ht="11.85" hidden="1" customHeight="1" x14ac:dyDescent="0.2">
      <c r="A2513" s="3" t="s">
        <v>1146</v>
      </c>
      <c r="C2513" s="2">
        <v>0</v>
      </c>
      <c r="D2513" s="2"/>
      <c r="E2513" s="2">
        <v>0</v>
      </c>
      <c r="F2513" s="2"/>
      <c r="G2513" s="2">
        <v>0</v>
      </c>
      <c r="H2513" s="2"/>
      <c r="I2513" s="2">
        <v>0</v>
      </c>
      <c r="J2513" s="2"/>
      <c r="K2513" s="4">
        <v>0</v>
      </c>
      <c r="L2513" s="2"/>
      <c r="M2513" s="4">
        <v>0</v>
      </c>
      <c r="N2513" s="2"/>
      <c r="O2513" s="4">
        <v>0</v>
      </c>
      <c r="P2513" s="2"/>
      <c r="Q2513" s="4">
        <f>M2513+O2513</f>
        <v>0</v>
      </c>
    </row>
    <row r="2514" spans="1:18" ht="11.85" hidden="1" customHeight="1" x14ac:dyDescent="0.2">
      <c r="A2514" s="3" t="s">
        <v>1147</v>
      </c>
      <c r="C2514" s="2">
        <v>0</v>
      </c>
      <c r="D2514" s="2"/>
      <c r="E2514" s="2">
        <v>0</v>
      </c>
      <c r="F2514" s="2"/>
      <c r="G2514" s="2">
        <v>0</v>
      </c>
      <c r="H2514" s="2"/>
      <c r="I2514" s="2">
        <v>0</v>
      </c>
      <c r="J2514" s="2"/>
      <c r="K2514" s="4">
        <v>0</v>
      </c>
      <c r="L2514" s="2"/>
      <c r="M2514" s="4">
        <v>0</v>
      </c>
      <c r="N2514" s="2"/>
      <c r="O2514" s="4">
        <v>0</v>
      </c>
      <c r="P2514" s="2"/>
      <c r="Q2514" s="4">
        <f>M2514+O2514</f>
        <v>0</v>
      </c>
    </row>
    <row r="2515" spans="1:18" ht="11.85" hidden="1" customHeight="1" x14ac:dyDescent="0.2">
      <c r="A2515" s="3" t="s">
        <v>1148</v>
      </c>
      <c r="C2515" s="2">
        <v>0</v>
      </c>
      <c r="D2515" s="2"/>
      <c r="E2515" s="2">
        <v>0</v>
      </c>
      <c r="F2515" s="2"/>
      <c r="G2515" s="2">
        <v>0</v>
      </c>
      <c r="H2515" s="2"/>
      <c r="I2515" s="2">
        <v>0</v>
      </c>
      <c r="J2515" s="2"/>
      <c r="K2515" s="4">
        <v>0</v>
      </c>
      <c r="L2515" s="2"/>
      <c r="M2515" s="4">
        <v>0</v>
      </c>
      <c r="N2515" s="2"/>
      <c r="O2515" s="4">
        <v>0</v>
      </c>
      <c r="P2515" s="2"/>
      <c r="Q2515" s="4">
        <f>M2515+O2515</f>
        <v>0</v>
      </c>
    </row>
    <row r="2516" spans="1:18" ht="11.85" hidden="1" customHeight="1" x14ac:dyDescent="0.2">
      <c r="A2516" s="3" t="s">
        <v>1149</v>
      </c>
      <c r="C2516" s="12">
        <v>0</v>
      </c>
      <c r="D2516" s="2"/>
      <c r="E2516" s="12">
        <v>0</v>
      </c>
      <c r="F2516" s="2"/>
      <c r="G2516" s="12">
        <v>0</v>
      </c>
      <c r="H2516" s="2"/>
      <c r="I2516" s="12">
        <v>0</v>
      </c>
      <c r="J2516" s="2"/>
      <c r="K2516" s="13">
        <v>0</v>
      </c>
      <c r="L2516" s="2"/>
      <c r="M2516" s="13">
        <v>0</v>
      </c>
      <c r="N2516" s="2"/>
      <c r="O2516" s="13">
        <v>0</v>
      </c>
      <c r="P2516" s="2"/>
      <c r="Q2516" s="13">
        <f>M2516+O2516</f>
        <v>0</v>
      </c>
    </row>
    <row r="2517" spans="1:18" ht="11.85" hidden="1" customHeight="1" x14ac:dyDescent="0.2">
      <c r="A2517" s="3" t="s">
        <v>1150</v>
      </c>
      <c r="C2517" s="2">
        <f>SUM(C2513:C2516)</f>
        <v>0</v>
      </c>
      <c r="D2517" s="2"/>
      <c r="E2517" s="2">
        <f>SUM(E2513:E2516)</f>
        <v>0</v>
      </c>
      <c r="F2517" s="2"/>
      <c r="G2517" s="2">
        <f>SUM(G2513:G2516)</f>
        <v>0</v>
      </c>
      <c r="H2517" s="2"/>
      <c r="I2517" s="2">
        <f>SUM(I2513:I2516)</f>
        <v>0</v>
      </c>
      <c r="J2517" s="2"/>
      <c r="K2517" s="4">
        <f>SUM(K2513:K2516)</f>
        <v>0</v>
      </c>
      <c r="L2517" s="2"/>
      <c r="M2517" s="4">
        <f>SUM(M2513:M2516)</f>
        <v>0</v>
      </c>
      <c r="N2517" s="2"/>
      <c r="O2517" s="4">
        <f>SUM(O2513:O2516)</f>
        <v>0</v>
      </c>
      <c r="P2517" s="2"/>
      <c r="Q2517" s="4">
        <f>SUM(Q2513:Q2516)</f>
        <v>0</v>
      </c>
      <c r="R2517" s="39"/>
    </row>
    <row r="2518" spans="1:18" ht="11.85" hidden="1" customHeight="1" x14ac:dyDescent="0.2">
      <c r="D2518" s="2"/>
      <c r="F2518" s="2"/>
      <c r="H2518" s="2"/>
      <c r="J2518" s="2"/>
      <c r="L2518" s="2"/>
      <c r="N2518" s="2"/>
      <c r="P2518" s="2"/>
    </row>
    <row r="2519" spans="1:18" ht="11.85" hidden="1" customHeight="1" x14ac:dyDescent="0.2">
      <c r="A2519" s="11" t="s">
        <v>1151</v>
      </c>
      <c r="D2519" s="2"/>
      <c r="F2519" s="2"/>
      <c r="H2519" s="2"/>
      <c r="J2519" s="2"/>
      <c r="L2519" s="2"/>
      <c r="N2519" s="2"/>
      <c r="P2519" s="2"/>
    </row>
    <row r="2520" spans="1:18" ht="11.85" hidden="1" customHeight="1" x14ac:dyDescent="0.2">
      <c r="A2520" s="3" t="s">
        <v>1152</v>
      </c>
      <c r="C2520" s="2">
        <v>0</v>
      </c>
      <c r="D2520" s="2"/>
      <c r="E2520" s="2">
        <v>0</v>
      </c>
      <c r="F2520" s="2"/>
      <c r="G2520" s="2">
        <v>0</v>
      </c>
      <c r="H2520" s="2"/>
      <c r="I2520" s="2">
        <v>0</v>
      </c>
      <c r="J2520" s="2"/>
      <c r="K2520" s="4">
        <v>0</v>
      </c>
      <c r="L2520" s="2"/>
      <c r="M2520" s="4">
        <v>0</v>
      </c>
      <c r="N2520" s="2"/>
      <c r="O2520" s="4">
        <v>0</v>
      </c>
      <c r="P2520" s="2"/>
      <c r="Q2520" s="4">
        <f>M2520+O2520</f>
        <v>0</v>
      </c>
    </row>
    <row r="2521" spans="1:18" ht="11.85" hidden="1" customHeight="1" x14ac:dyDescent="0.2">
      <c r="A2521" s="3" t="s">
        <v>1153</v>
      </c>
      <c r="C2521" s="2">
        <v>0</v>
      </c>
      <c r="D2521" s="2"/>
      <c r="E2521" s="2">
        <v>0</v>
      </c>
      <c r="F2521" s="2"/>
      <c r="G2521" s="2">
        <v>0</v>
      </c>
      <c r="H2521" s="2"/>
      <c r="I2521" s="2">
        <v>0</v>
      </c>
      <c r="J2521" s="2"/>
      <c r="K2521" s="4">
        <v>0</v>
      </c>
      <c r="L2521" s="2"/>
      <c r="M2521" s="4">
        <v>0</v>
      </c>
      <c r="N2521" s="2"/>
      <c r="O2521" s="4">
        <v>0</v>
      </c>
      <c r="P2521" s="2"/>
      <c r="Q2521" s="4">
        <f>M2521+O2521</f>
        <v>0</v>
      </c>
    </row>
    <row r="2522" spans="1:18" ht="11.85" hidden="1" customHeight="1" x14ac:dyDescent="0.2">
      <c r="A2522" s="3" t="s">
        <v>1154</v>
      </c>
      <c r="C2522" s="2">
        <v>0</v>
      </c>
      <c r="D2522" s="2"/>
      <c r="E2522" s="2">
        <v>0</v>
      </c>
      <c r="F2522" s="2"/>
      <c r="G2522" s="2">
        <v>0</v>
      </c>
      <c r="H2522" s="2"/>
      <c r="I2522" s="2">
        <v>0</v>
      </c>
      <c r="J2522" s="2"/>
      <c r="K2522" s="4">
        <v>0</v>
      </c>
      <c r="L2522" s="2"/>
      <c r="M2522" s="4">
        <v>0</v>
      </c>
      <c r="N2522" s="2"/>
      <c r="O2522" s="4">
        <v>0</v>
      </c>
      <c r="P2522" s="2"/>
      <c r="Q2522" s="4">
        <f>M2522+O2522</f>
        <v>0</v>
      </c>
    </row>
    <row r="2523" spans="1:18" ht="11.85" hidden="1" customHeight="1" x14ac:dyDescent="0.2">
      <c r="A2523" s="3" t="s">
        <v>1155</v>
      </c>
      <c r="C2523" s="12">
        <v>0</v>
      </c>
      <c r="D2523" s="2"/>
      <c r="E2523" s="12">
        <v>0</v>
      </c>
      <c r="F2523" s="2"/>
      <c r="G2523" s="12">
        <v>0</v>
      </c>
      <c r="H2523" s="2"/>
      <c r="I2523" s="12">
        <v>0</v>
      </c>
      <c r="J2523" s="2"/>
      <c r="K2523" s="13">
        <v>0</v>
      </c>
      <c r="L2523" s="2"/>
      <c r="M2523" s="13">
        <v>0</v>
      </c>
      <c r="N2523" s="2"/>
      <c r="O2523" s="13">
        <v>0</v>
      </c>
      <c r="P2523" s="2"/>
      <c r="Q2523" s="13">
        <f>M2523+O2523</f>
        <v>0</v>
      </c>
    </row>
    <row r="2524" spans="1:18" ht="11.25" hidden="1" customHeight="1" x14ac:dyDescent="0.2">
      <c r="A2524" s="3" t="s">
        <v>1156</v>
      </c>
      <c r="C2524" s="2">
        <f>SUM(C2520:C2523)</f>
        <v>0</v>
      </c>
      <c r="D2524" s="2"/>
      <c r="E2524" s="2">
        <f>SUM(E2520:E2523)</f>
        <v>0</v>
      </c>
      <c r="F2524" s="2"/>
      <c r="G2524" s="2">
        <f>SUM(G2520:G2523)</f>
        <v>0</v>
      </c>
      <c r="H2524" s="2"/>
      <c r="I2524" s="2">
        <f>SUM(I2520:I2523)</f>
        <v>0</v>
      </c>
      <c r="J2524" s="2"/>
      <c r="K2524" s="4">
        <f>SUM(K2520:K2523)</f>
        <v>0</v>
      </c>
      <c r="L2524" s="2"/>
      <c r="M2524" s="4">
        <f>SUM(M2520:M2523)</f>
        <v>0</v>
      </c>
      <c r="N2524" s="2"/>
      <c r="O2524" s="4">
        <f>SUM(O2520:O2523)</f>
        <v>0</v>
      </c>
      <c r="P2524" s="2"/>
      <c r="Q2524" s="4">
        <f>SUM(Q2520:Q2523)</f>
        <v>0</v>
      </c>
    </row>
    <row r="2525" spans="1:18" ht="11.25" hidden="1" customHeight="1" x14ac:dyDescent="0.2">
      <c r="D2525" s="2"/>
      <c r="F2525" s="2"/>
      <c r="H2525" s="2"/>
      <c r="J2525" s="2"/>
      <c r="L2525" s="2"/>
      <c r="N2525" s="2"/>
      <c r="P2525" s="2"/>
    </row>
    <row r="2526" spans="1:18" ht="11.85" hidden="1" customHeight="1" x14ac:dyDescent="0.2">
      <c r="A2526" s="11" t="s">
        <v>1157</v>
      </c>
      <c r="D2526" s="2"/>
      <c r="F2526" s="2"/>
      <c r="H2526" s="2"/>
      <c r="J2526" s="2"/>
      <c r="L2526" s="2"/>
      <c r="N2526" s="2"/>
      <c r="P2526" s="2"/>
    </row>
    <row r="2527" spans="1:18" ht="11.85" hidden="1" customHeight="1" x14ac:dyDescent="0.2">
      <c r="A2527" s="3" t="s">
        <v>1158</v>
      </c>
      <c r="C2527" s="2">
        <v>0</v>
      </c>
      <c r="D2527" s="2"/>
      <c r="E2527" s="2">
        <v>0</v>
      </c>
      <c r="F2527" s="2"/>
      <c r="G2527" s="2">
        <v>0</v>
      </c>
      <c r="H2527" s="2"/>
      <c r="I2527" s="2">
        <v>0</v>
      </c>
      <c r="J2527" s="2"/>
      <c r="K2527" s="4">
        <v>0</v>
      </c>
      <c r="L2527" s="2"/>
      <c r="M2527" s="4">
        <v>0</v>
      </c>
      <c r="N2527" s="2"/>
      <c r="O2527" s="4">
        <v>0</v>
      </c>
      <c r="P2527" s="2"/>
      <c r="Q2527" s="4">
        <f>M2527+O2527</f>
        <v>0</v>
      </c>
    </row>
    <row r="2528" spans="1:18" ht="11.85" hidden="1" customHeight="1" x14ac:dyDescent="0.2">
      <c r="A2528" s="3" t="s">
        <v>1159</v>
      </c>
      <c r="C2528" s="12">
        <v>0</v>
      </c>
      <c r="D2528" s="2"/>
      <c r="E2528" s="12">
        <v>0</v>
      </c>
      <c r="F2528" s="2"/>
      <c r="G2528" s="12">
        <v>0</v>
      </c>
      <c r="H2528" s="2"/>
      <c r="I2528" s="12">
        <v>0</v>
      </c>
      <c r="J2528" s="2"/>
      <c r="K2528" s="13">
        <v>0</v>
      </c>
      <c r="L2528" s="2"/>
      <c r="M2528" s="13">
        <v>0</v>
      </c>
      <c r="N2528" s="2"/>
      <c r="O2528" s="13">
        <v>0</v>
      </c>
      <c r="P2528" s="2"/>
      <c r="Q2528" s="13">
        <f>M2528+O2528</f>
        <v>0</v>
      </c>
    </row>
    <row r="2529" spans="1:21" ht="11.85" hidden="1" customHeight="1" x14ac:dyDescent="0.2">
      <c r="A2529" s="3" t="s">
        <v>1160</v>
      </c>
      <c r="C2529" s="2">
        <f>SUM(C2527:C2528)</f>
        <v>0</v>
      </c>
      <c r="D2529" s="2"/>
      <c r="E2529" s="2">
        <f>SUM(E2527:E2528)</f>
        <v>0</v>
      </c>
      <c r="F2529" s="2"/>
      <c r="G2529" s="2">
        <f>SUM(G2527:G2528)</f>
        <v>0</v>
      </c>
      <c r="H2529" s="2"/>
      <c r="I2529" s="2">
        <f>SUM(I2527:I2528)</f>
        <v>0</v>
      </c>
      <c r="J2529" s="2"/>
      <c r="K2529" s="4">
        <f>SUM(K2527:K2528)</f>
        <v>0</v>
      </c>
      <c r="L2529" s="2"/>
      <c r="M2529" s="4">
        <f>SUM(M2527:M2528)</f>
        <v>0</v>
      </c>
      <c r="N2529" s="2"/>
      <c r="O2529" s="4">
        <f>SUM(O2527:O2528)</f>
        <v>0</v>
      </c>
      <c r="P2529" s="2"/>
      <c r="Q2529" s="4">
        <f>SUM(Q2527:Q2528)</f>
        <v>0</v>
      </c>
    </row>
    <row r="2530" spans="1:21" ht="11.85" hidden="1" customHeight="1" x14ac:dyDescent="0.2"/>
    <row r="2531" spans="1:21" ht="11.85" customHeight="1" x14ac:dyDescent="0.2">
      <c r="A2531" s="11" t="s">
        <v>236</v>
      </c>
    </row>
    <row r="2532" spans="1:21" ht="11.85" customHeight="1" x14ac:dyDescent="0.2">
      <c r="A2532" s="3" t="s">
        <v>1161</v>
      </c>
      <c r="C2532" s="12">
        <v>0</v>
      </c>
      <c r="D2532" s="2"/>
      <c r="E2532" s="12">
        <v>0</v>
      </c>
      <c r="F2532" s="2"/>
      <c r="G2532" s="12">
        <v>125026</v>
      </c>
      <c r="H2532" s="2"/>
      <c r="I2532" s="12">
        <v>0</v>
      </c>
      <c r="J2532" s="2"/>
      <c r="K2532" s="13">
        <v>0</v>
      </c>
      <c r="L2532" s="2"/>
      <c r="M2532" s="13">
        <v>0</v>
      </c>
      <c r="N2532" s="2"/>
      <c r="O2532" s="13">
        <v>0</v>
      </c>
      <c r="P2532" s="2"/>
      <c r="Q2532" s="13">
        <f>M2532+O2532</f>
        <v>0</v>
      </c>
    </row>
    <row r="2533" spans="1:21" ht="11.85" hidden="1" customHeight="1" x14ac:dyDescent="0.2">
      <c r="A2533" s="3" t="s">
        <v>1162</v>
      </c>
      <c r="C2533" s="2">
        <v>0</v>
      </c>
      <c r="D2533" s="2"/>
      <c r="E2533" s="2">
        <v>0</v>
      </c>
      <c r="F2533" s="2"/>
      <c r="G2533" s="2">
        <v>0</v>
      </c>
      <c r="H2533" s="2"/>
      <c r="I2533" s="2">
        <v>0</v>
      </c>
      <c r="J2533" s="2"/>
      <c r="K2533" s="4">
        <v>0</v>
      </c>
      <c r="L2533" s="2"/>
      <c r="M2533" s="4">
        <v>0</v>
      </c>
      <c r="N2533" s="2"/>
      <c r="O2533" s="4">
        <v>0</v>
      </c>
      <c r="P2533" s="2"/>
      <c r="Q2533" s="4">
        <f>M2533+O2533</f>
        <v>0</v>
      </c>
    </row>
    <row r="2534" spans="1:21" ht="11.85" hidden="1" customHeight="1" x14ac:dyDescent="0.2">
      <c r="A2534" s="3" t="s">
        <v>1163</v>
      </c>
      <c r="C2534" s="2">
        <v>0</v>
      </c>
      <c r="D2534" s="2"/>
      <c r="E2534" s="2">
        <v>0</v>
      </c>
      <c r="F2534" s="2"/>
      <c r="G2534" s="2">
        <v>0</v>
      </c>
      <c r="H2534" s="2"/>
      <c r="I2534" s="2">
        <v>0</v>
      </c>
      <c r="J2534" s="2"/>
      <c r="K2534" s="4">
        <v>0</v>
      </c>
      <c r="L2534" s="2"/>
      <c r="M2534" s="4">
        <v>0</v>
      </c>
      <c r="N2534" s="2"/>
      <c r="O2534" s="4">
        <v>0</v>
      </c>
      <c r="P2534" s="2"/>
      <c r="Q2534" s="4">
        <f>M2534+O2534</f>
        <v>0</v>
      </c>
    </row>
    <row r="2535" spans="1:21" ht="6" hidden="1" customHeight="1" x14ac:dyDescent="0.2">
      <c r="D2535" s="2"/>
      <c r="F2535" s="2"/>
      <c r="H2535" s="2"/>
      <c r="J2535" s="2"/>
      <c r="L2535" s="2"/>
      <c r="N2535" s="2"/>
      <c r="P2535" s="2"/>
    </row>
    <row r="2536" spans="1:21" ht="11.85" hidden="1" customHeight="1" x14ac:dyDescent="0.2">
      <c r="A2536" s="3" t="s">
        <v>1164</v>
      </c>
      <c r="C2536" s="2">
        <v>0</v>
      </c>
      <c r="D2536" s="2"/>
      <c r="E2536" s="2">
        <v>0</v>
      </c>
      <c r="F2536" s="2"/>
      <c r="G2536" s="2">
        <v>0</v>
      </c>
      <c r="H2536" s="2"/>
      <c r="I2536" s="2">
        <v>0</v>
      </c>
      <c r="J2536" s="2"/>
      <c r="K2536" s="4">
        <v>0</v>
      </c>
      <c r="L2536" s="2"/>
      <c r="M2536" s="4">
        <v>0</v>
      </c>
      <c r="N2536" s="2"/>
      <c r="O2536" s="4">
        <v>0</v>
      </c>
      <c r="P2536" s="2"/>
      <c r="Q2536" s="4">
        <f>M2536+O2536</f>
        <v>0</v>
      </c>
    </row>
    <row r="2537" spans="1:21" ht="11.85" hidden="1" customHeight="1" x14ac:dyDescent="0.2">
      <c r="A2537" s="3" t="s">
        <v>1165</v>
      </c>
      <c r="C2537" s="2">
        <v>0</v>
      </c>
      <c r="D2537" s="2"/>
      <c r="E2537" s="2">
        <v>0</v>
      </c>
      <c r="F2537" s="2"/>
      <c r="G2537" s="2">
        <v>0</v>
      </c>
      <c r="H2537" s="2"/>
      <c r="I2537" s="2">
        <v>0</v>
      </c>
      <c r="J2537" s="2"/>
      <c r="K2537" s="4">
        <v>0</v>
      </c>
      <c r="L2537" s="2"/>
      <c r="M2537" s="4">
        <v>0</v>
      </c>
      <c r="N2537" s="2"/>
      <c r="O2537" s="4">
        <v>0</v>
      </c>
      <c r="P2537" s="2"/>
      <c r="Q2537" s="4">
        <f>M2537+O2537</f>
        <v>0</v>
      </c>
    </row>
    <row r="2538" spans="1:21" ht="6" hidden="1" customHeight="1" x14ac:dyDescent="0.2">
      <c r="D2538" s="2"/>
      <c r="F2538" s="2"/>
      <c r="H2538" s="2"/>
      <c r="J2538" s="2"/>
      <c r="L2538" s="2"/>
      <c r="N2538" s="2"/>
      <c r="P2538" s="2"/>
    </row>
    <row r="2539" spans="1:21" ht="11.85" hidden="1" customHeight="1" x14ac:dyDescent="0.2">
      <c r="A2539" s="3" t="s">
        <v>1166</v>
      </c>
      <c r="C2539" s="12">
        <v>0</v>
      </c>
      <c r="D2539" s="2"/>
      <c r="E2539" s="12">
        <v>0</v>
      </c>
      <c r="F2539" s="2"/>
      <c r="G2539" s="12">
        <v>0</v>
      </c>
      <c r="H2539" s="2"/>
      <c r="I2539" s="12">
        <v>0</v>
      </c>
      <c r="J2539" s="2"/>
      <c r="K2539" s="13">
        <v>0</v>
      </c>
      <c r="L2539" s="2"/>
      <c r="M2539" s="13">
        <v>0</v>
      </c>
      <c r="N2539" s="2"/>
      <c r="O2539" s="13">
        <v>0</v>
      </c>
      <c r="P2539" s="2"/>
      <c r="Q2539" s="13">
        <f>M2539+O2539</f>
        <v>0</v>
      </c>
    </row>
    <row r="2540" spans="1:21" ht="11.85" customHeight="1" x14ac:dyDescent="0.2">
      <c r="A2540" s="3" t="s">
        <v>250</v>
      </c>
      <c r="C2540" s="2">
        <f>SUM(C2532:C2539)</f>
        <v>0</v>
      </c>
      <c r="D2540" s="2"/>
      <c r="E2540" s="2">
        <f>SUM(E2532:E2539)</f>
        <v>0</v>
      </c>
      <c r="F2540" s="2"/>
      <c r="G2540" s="2">
        <f>SUM(G2532:G2539)</f>
        <v>125026</v>
      </c>
      <c r="H2540" s="2"/>
      <c r="I2540" s="2">
        <f>SUM(I2532:I2539)</f>
        <v>0</v>
      </c>
      <c r="J2540" s="2"/>
      <c r="K2540" s="4">
        <f>SUM(K2532:K2539)</f>
        <v>0</v>
      </c>
      <c r="L2540" s="2"/>
      <c r="M2540" s="4">
        <f>SUM(M2532:M2539)</f>
        <v>0</v>
      </c>
      <c r="N2540" s="2"/>
      <c r="O2540" s="4">
        <f>SUM(O2532:O2539)</f>
        <v>0</v>
      </c>
      <c r="P2540" s="2"/>
      <c r="Q2540" s="4">
        <f>SUM(Q2532:Q2537)</f>
        <v>0</v>
      </c>
    </row>
    <row r="2541" spans="1:21" ht="11.85" customHeight="1" x14ac:dyDescent="0.2">
      <c r="D2541" s="2"/>
      <c r="F2541" s="2"/>
      <c r="H2541" s="2"/>
      <c r="J2541" s="2"/>
      <c r="L2541" s="2"/>
      <c r="N2541" s="2"/>
      <c r="P2541" s="2"/>
    </row>
    <row r="2542" spans="1:21" ht="11.85" customHeight="1" thickBot="1" x14ac:dyDescent="0.25">
      <c r="A2542" s="3" t="s">
        <v>263</v>
      </c>
      <c r="C2542" s="17">
        <f>+C2540+C2529+C2524+C2517+C2510+C2498</f>
        <v>7938129.8300000019</v>
      </c>
      <c r="D2542" s="2"/>
      <c r="E2542" s="17">
        <f>+E2540+E2529+E2524+E2517+E2510+E2498</f>
        <v>7193562.4199999999</v>
      </c>
      <c r="F2542" s="2"/>
      <c r="G2542" s="17">
        <f>+G2540+G2529+G2524+G2517+G2510+G2498</f>
        <v>8811308.9000000004</v>
      </c>
      <c r="H2542" s="2"/>
      <c r="I2542" s="17">
        <f>+I2540+I2529+I2524+I2517+I2510+I2498</f>
        <v>7206600</v>
      </c>
      <c r="J2542" s="2"/>
      <c r="K2542" s="17">
        <f>+K2540+K2529+K2524+K2517+K2510+K2498</f>
        <v>7212100</v>
      </c>
      <c r="L2542" s="2"/>
      <c r="M2542" s="17">
        <f>+M2540+M2529+M2524+M2517+M2510+M2498</f>
        <v>7309400</v>
      </c>
      <c r="N2542" s="2"/>
      <c r="O2542" s="17">
        <f>+O2540+O2529+O2524+O2517+O2510+O2498</f>
        <v>0</v>
      </c>
      <c r="P2542" s="2"/>
      <c r="Q2542" s="17">
        <f>+Q2540+Q2529+Q2524+Q2517+Q2510+Q2498</f>
        <v>7309400</v>
      </c>
      <c r="R2542" s="39"/>
      <c r="S2542" s="43"/>
      <c r="U2542" s="34"/>
    </row>
    <row r="2543" spans="1:21" ht="11.85" customHeight="1" thickTop="1" x14ac:dyDescent="0.2">
      <c r="D2543" s="2"/>
      <c r="F2543" s="2"/>
      <c r="H2543" s="2"/>
      <c r="J2543" s="2"/>
      <c r="L2543" s="2"/>
      <c r="N2543" s="2"/>
      <c r="P2543" s="2"/>
    </row>
    <row r="2544" spans="1:21" ht="11.85" customHeight="1" x14ac:dyDescent="0.2">
      <c r="A2544" s="3" t="s">
        <v>264</v>
      </c>
      <c r="C2544" s="2">
        <f>C2486+C2542</f>
        <v>14728900.830000002</v>
      </c>
      <c r="D2544" s="2"/>
      <c r="E2544" s="2">
        <f>E2486+E2542</f>
        <v>11164872.610000001</v>
      </c>
      <c r="F2544" s="2"/>
      <c r="G2544" s="2">
        <f>G2486+G2542</f>
        <v>12894407.510000002</v>
      </c>
      <c r="H2544" s="2"/>
      <c r="I2544" s="2">
        <f>I2486+I2542</f>
        <v>11370620.300000001</v>
      </c>
      <c r="J2544" s="2"/>
      <c r="K2544" s="4">
        <f>K2486+K2542</f>
        <v>11376120.300000001</v>
      </c>
      <c r="L2544" s="2"/>
      <c r="M2544" s="4">
        <f>M2486+M2542</f>
        <v>10541165.300000001</v>
      </c>
      <c r="N2544" s="2"/>
      <c r="O2544" s="4">
        <f>O2486+O2542</f>
        <v>0</v>
      </c>
      <c r="P2544" s="2"/>
      <c r="Q2544" s="4">
        <f>Q2486+Q2542</f>
        <v>10541165.300000001</v>
      </c>
      <c r="U2544" s="39"/>
    </row>
    <row r="2545" spans="1:20" ht="11.85" customHeight="1" x14ac:dyDescent="0.2">
      <c r="A2545" s="1"/>
      <c r="B2545" s="1"/>
      <c r="E2545" s="2" t="str">
        <f>$E$24</f>
        <v>CITY OF BRADY</v>
      </c>
    </row>
    <row r="2546" spans="1:20" ht="11.85" customHeight="1" x14ac:dyDescent="0.2">
      <c r="E2546" s="2" t="str">
        <f>$E$25</f>
        <v>BUDGET REPORT</v>
      </c>
    </row>
    <row r="2547" spans="1:20" ht="11.85" customHeight="1" x14ac:dyDescent="0.2">
      <c r="E2547" s="2" t="str">
        <f>$E$26</f>
        <v>FISCAL YEAR 2021 - 2022</v>
      </c>
    </row>
    <row r="2548" spans="1:20" ht="11.85" customHeight="1" x14ac:dyDescent="0.2">
      <c r="A2548" s="3" t="s">
        <v>1124</v>
      </c>
    </row>
    <row r="2549" spans="1:20" ht="11.85" customHeight="1" x14ac:dyDescent="0.2">
      <c r="A2549" s="3" t="s">
        <v>1167</v>
      </c>
    </row>
    <row r="2550" spans="1:20" ht="11.85" customHeight="1" x14ac:dyDescent="0.2">
      <c r="I2550" s="61" t="str">
        <f>$I$29</f>
        <v>(----- 2020-2021 ------)</v>
      </c>
      <c r="J2550" s="61"/>
      <c r="K2550" s="61"/>
      <c r="L2550" s="5"/>
      <c r="M2550" s="61" t="str">
        <f>$M$29</f>
        <v>2021-2022</v>
      </c>
      <c r="N2550" s="61"/>
      <c r="O2550" s="61"/>
      <c r="P2550" s="61"/>
      <c r="Q2550" s="61"/>
    </row>
    <row r="2551" spans="1:20" ht="11.85" customHeight="1" x14ac:dyDescent="0.2">
      <c r="C2551" s="6" t="str">
        <f>$C$30</f>
        <v>2017-2018</v>
      </c>
      <c r="D2551" s="5"/>
      <c r="E2551" s="6" t="str">
        <f>$E$30</f>
        <v>2018-2019</v>
      </c>
      <c r="F2551" s="5"/>
      <c r="G2551" s="6" t="str">
        <f>$G$30</f>
        <v>2019-2020</v>
      </c>
      <c r="H2551" s="5"/>
      <c r="I2551" s="6" t="s">
        <v>9</v>
      </c>
      <c r="J2551" s="5"/>
      <c r="K2551" s="7" t="str">
        <f>+$K$30</f>
        <v>PROJECTED</v>
      </c>
      <c r="L2551" s="5"/>
      <c r="M2551" s="7" t="str">
        <f>$M$30</f>
        <v>2021-2022</v>
      </c>
      <c r="N2551" s="5"/>
      <c r="O2551" s="7" t="str">
        <f>$O$30</f>
        <v>2021-2022</v>
      </c>
      <c r="P2551" s="5"/>
      <c r="Q2551" s="7" t="str">
        <f>$Q$30</f>
        <v xml:space="preserve">APPROVED </v>
      </c>
    </row>
    <row r="2552" spans="1:20" ht="11.85" customHeight="1" x14ac:dyDescent="0.2">
      <c r="A2552" s="8" t="s">
        <v>266</v>
      </c>
      <c r="C2552" s="9" t="s">
        <v>12</v>
      </c>
      <c r="D2552" s="5"/>
      <c r="E2552" s="9" t="s">
        <v>12</v>
      </c>
      <c r="F2552" s="5"/>
      <c r="G2552" s="9" t="s">
        <v>12</v>
      </c>
      <c r="H2552" s="5"/>
      <c r="I2552" s="9" t="s">
        <v>13</v>
      </c>
      <c r="J2552" s="5"/>
      <c r="K2552" s="10" t="s">
        <v>13</v>
      </c>
      <c r="L2552" s="5"/>
      <c r="M2552" s="10" t="str">
        <f>$M$31</f>
        <v>BASE</v>
      </c>
      <c r="N2552" s="5"/>
      <c r="O2552" s="10" t="str">
        <f>$O$31</f>
        <v>SUPPLEMENTAL</v>
      </c>
      <c r="P2552" s="5"/>
      <c r="Q2552" s="10" t="str">
        <f>$Q$31</f>
        <v>BUDGET</v>
      </c>
    </row>
    <row r="2553" spans="1:20" ht="11.85" customHeight="1" x14ac:dyDescent="0.2"/>
    <row r="2554" spans="1:20" ht="11.85" customHeight="1" x14ac:dyDescent="0.2">
      <c r="A2554" s="11" t="s">
        <v>279</v>
      </c>
    </row>
    <row r="2555" spans="1:20" ht="11.85" customHeight="1" x14ac:dyDescent="0.2">
      <c r="A2555" s="3" t="s">
        <v>1168</v>
      </c>
      <c r="C2555" s="2">
        <v>149.06</v>
      </c>
      <c r="D2555" s="2"/>
      <c r="E2555" s="2">
        <v>147</v>
      </c>
      <c r="F2555" s="2"/>
      <c r="G2555" s="2">
        <v>127.81</v>
      </c>
      <c r="H2555" s="2"/>
      <c r="I2555" s="2">
        <v>200</v>
      </c>
      <c r="J2555" s="2"/>
      <c r="K2555" s="4">
        <v>200</v>
      </c>
      <c r="L2555" s="2"/>
      <c r="M2555" s="4">
        <v>200</v>
      </c>
      <c r="N2555" s="2"/>
      <c r="O2555" s="4">
        <v>0</v>
      </c>
      <c r="P2555" s="2"/>
      <c r="Q2555" s="4">
        <f>M2555+O2555</f>
        <v>200</v>
      </c>
      <c r="T2555" s="36"/>
    </row>
    <row r="2556" spans="1:20" ht="11.85" customHeight="1" x14ac:dyDescent="0.2">
      <c r="A2556" s="3" t="s">
        <v>1169</v>
      </c>
      <c r="C2556" s="2">
        <v>21189.66</v>
      </c>
      <c r="D2556" s="2"/>
      <c r="E2556" s="2">
        <v>5400</v>
      </c>
      <c r="F2556" s="2"/>
      <c r="G2556" s="2">
        <v>6957.47</v>
      </c>
      <c r="H2556" s="2"/>
      <c r="I2556" s="2">
        <v>5000</v>
      </c>
      <c r="J2556" s="2"/>
      <c r="K2556" s="4">
        <v>21000</v>
      </c>
      <c r="L2556" s="2"/>
      <c r="M2556" s="4">
        <v>5000</v>
      </c>
      <c r="N2556" s="2"/>
      <c r="O2556" s="4">
        <v>0</v>
      </c>
      <c r="P2556" s="2"/>
      <c r="Q2556" s="4">
        <f>M2556+O2556</f>
        <v>5000</v>
      </c>
      <c r="T2556" s="36"/>
    </row>
    <row r="2557" spans="1:20" ht="11.85" customHeight="1" x14ac:dyDescent="0.2">
      <c r="A2557" s="3" t="s">
        <v>1170</v>
      </c>
      <c r="C2557" s="12">
        <v>123</v>
      </c>
      <c r="D2557" s="2"/>
      <c r="E2557" s="12">
        <v>0</v>
      </c>
      <c r="F2557" s="2"/>
      <c r="G2557" s="12">
        <v>77.709999999999994</v>
      </c>
      <c r="H2557" s="2"/>
      <c r="I2557" s="12">
        <v>500</v>
      </c>
      <c r="J2557" s="2"/>
      <c r="K2557" s="13">
        <v>500</v>
      </c>
      <c r="L2557" s="2"/>
      <c r="M2557" s="13">
        <v>500</v>
      </c>
      <c r="N2557" s="2"/>
      <c r="O2557" s="13">
        <v>0</v>
      </c>
      <c r="P2557" s="2"/>
      <c r="Q2557" s="13">
        <f>M2557+O2557</f>
        <v>500</v>
      </c>
      <c r="T2557" s="36"/>
    </row>
    <row r="2558" spans="1:20" ht="11.85" customHeight="1" x14ac:dyDescent="0.2">
      <c r="A2558" s="3" t="s">
        <v>297</v>
      </c>
      <c r="C2558" s="2">
        <f>SUM(C2555:C2557)</f>
        <v>21461.72</v>
      </c>
      <c r="D2558" s="2"/>
      <c r="E2558" s="2">
        <f>SUM(E2555:E2557)</f>
        <v>5547</v>
      </c>
      <c r="F2558" s="2"/>
      <c r="G2558" s="2">
        <f>SUM(G2555:G2557)</f>
        <v>7162.9900000000007</v>
      </c>
      <c r="H2558" s="2"/>
      <c r="I2558" s="2">
        <f>SUM(I2555:I2557)</f>
        <v>5700</v>
      </c>
      <c r="J2558" s="2"/>
      <c r="K2558" s="4">
        <f>SUM(K2555:K2557)</f>
        <v>21700</v>
      </c>
      <c r="L2558" s="2"/>
      <c r="M2558" s="4">
        <f>SUM(M2555:M2557)</f>
        <v>5700</v>
      </c>
      <c r="N2558" s="2"/>
      <c r="O2558" s="4">
        <f>SUM(O2555:O2557)</f>
        <v>0</v>
      </c>
      <c r="P2558" s="2"/>
      <c r="Q2558" s="4">
        <f>SUM(Q2555:Q2557)</f>
        <v>5700</v>
      </c>
    </row>
    <row r="2559" spans="1:20" ht="11.85" customHeight="1" x14ac:dyDescent="0.2">
      <c r="D2559" s="2"/>
      <c r="F2559" s="2"/>
      <c r="H2559" s="2"/>
      <c r="J2559" s="2"/>
      <c r="L2559" s="2"/>
      <c r="N2559" s="2"/>
      <c r="P2559" s="2"/>
    </row>
    <row r="2560" spans="1:20" ht="11.85" customHeight="1" x14ac:dyDescent="0.2">
      <c r="A2560" s="11" t="s">
        <v>298</v>
      </c>
      <c r="D2560" s="2"/>
      <c r="F2560" s="2"/>
      <c r="H2560" s="2"/>
      <c r="J2560" s="2"/>
      <c r="L2560" s="2"/>
      <c r="N2560" s="2"/>
      <c r="P2560" s="2"/>
    </row>
    <row r="2561" spans="1:20" ht="11.85" customHeight="1" x14ac:dyDescent="0.2">
      <c r="A2561" s="3" t="s">
        <v>1171</v>
      </c>
      <c r="C2561" s="12">
        <v>0</v>
      </c>
      <c r="D2561" s="2"/>
      <c r="E2561" s="12">
        <v>0</v>
      </c>
      <c r="F2561" s="2"/>
      <c r="G2561" s="12">
        <v>0</v>
      </c>
      <c r="H2561" s="2"/>
      <c r="I2561" s="12">
        <v>0</v>
      </c>
      <c r="J2561" s="2"/>
      <c r="K2561" s="13">
        <v>0</v>
      </c>
      <c r="L2561" s="2"/>
      <c r="M2561" s="13">
        <v>0</v>
      </c>
      <c r="N2561" s="2"/>
      <c r="O2561" s="13">
        <v>0</v>
      </c>
      <c r="P2561" s="2"/>
      <c r="Q2561" s="13">
        <f>M2561+O2561</f>
        <v>0</v>
      </c>
      <c r="T2561" s="36"/>
    </row>
    <row r="2562" spans="1:20" ht="11.85" customHeight="1" x14ac:dyDescent="0.2">
      <c r="A2562" s="3" t="s">
        <v>320</v>
      </c>
      <c r="C2562" s="2">
        <f>SUM(C2561:C2561)</f>
        <v>0</v>
      </c>
      <c r="D2562" s="2"/>
      <c r="E2562" s="2">
        <f>SUM(E2561:E2561)</f>
        <v>0</v>
      </c>
      <c r="F2562" s="2"/>
      <c r="G2562" s="2">
        <f>SUM(G2561:G2561)</f>
        <v>0</v>
      </c>
      <c r="H2562" s="2"/>
      <c r="I2562" s="2">
        <f>SUM(I2561:I2561)</f>
        <v>0</v>
      </c>
      <c r="J2562" s="2"/>
      <c r="K2562" s="4">
        <f>SUM(K2561:K2561)</f>
        <v>0</v>
      </c>
      <c r="L2562" s="2"/>
      <c r="M2562" s="4">
        <f>SUM(M2561:M2561)</f>
        <v>0</v>
      </c>
      <c r="N2562" s="2"/>
      <c r="O2562" s="4">
        <f>SUM(O2561:O2561)</f>
        <v>0</v>
      </c>
      <c r="P2562" s="2"/>
      <c r="Q2562" s="4">
        <f>SUM(Q2561:Q2561)</f>
        <v>0</v>
      </c>
    </row>
    <row r="2563" spans="1:20" ht="11.85" customHeight="1" x14ac:dyDescent="0.2">
      <c r="D2563" s="2"/>
      <c r="F2563" s="2"/>
      <c r="H2563" s="2"/>
      <c r="J2563" s="2"/>
      <c r="L2563" s="2"/>
      <c r="N2563" s="2"/>
      <c r="P2563" s="2"/>
    </row>
    <row r="2564" spans="1:20" ht="11.85" customHeight="1" x14ac:dyDescent="0.2">
      <c r="A2564" s="3" t="s">
        <v>1172</v>
      </c>
      <c r="C2564" s="2">
        <f>C2558+C2562</f>
        <v>21461.72</v>
      </c>
      <c r="D2564" s="2"/>
      <c r="E2564" s="2">
        <f>E2558+E2562</f>
        <v>5547</v>
      </c>
      <c r="F2564" s="2"/>
      <c r="G2564" s="2">
        <f>G2558+G2562</f>
        <v>7162.9900000000007</v>
      </c>
      <c r="H2564" s="2"/>
      <c r="I2564" s="2">
        <f>I2558+I2562</f>
        <v>5700</v>
      </c>
      <c r="J2564" s="2"/>
      <c r="K2564" s="4">
        <f>K2558+K2562</f>
        <v>21700</v>
      </c>
      <c r="L2564" s="2"/>
      <c r="M2564" s="4">
        <f>M2558+M2562</f>
        <v>5700</v>
      </c>
      <c r="N2564" s="2"/>
      <c r="O2564" s="4">
        <f>O2558+O2562</f>
        <v>0</v>
      </c>
      <c r="P2564" s="2"/>
      <c r="Q2564" s="4">
        <f>Q2558+Q2562</f>
        <v>5700</v>
      </c>
      <c r="T2564" s="36"/>
    </row>
    <row r="2565" spans="1:20" ht="11.85" customHeight="1" x14ac:dyDescent="0.2"/>
    <row r="2566" spans="1:20" ht="11.85" customHeight="1" x14ac:dyDescent="0.2"/>
    <row r="2567" spans="1:20" ht="11.85" customHeight="1" x14ac:dyDescent="0.2"/>
    <row r="2568" spans="1:20" ht="11.85" customHeight="1" x14ac:dyDescent="0.2"/>
    <row r="2569" spans="1:20" ht="11.85" customHeight="1" x14ac:dyDescent="0.2"/>
    <row r="2570" spans="1:20" ht="11.85" customHeight="1" x14ac:dyDescent="0.2"/>
    <row r="2571" spans="1:20" ht="11.85" customHeight="1" x14ac:dyDescent="0.2"/>
    <row r="2572" spans="1:20" ht="11.85" customHeight="1" x14ac:dyDescent="0.2"/>
    <row r="2573" spans="1:20" ht="11.85" customHeight="1" x14ac:dyDescent="0.2"/>
    <row r="2574" spans="1:20" ht="11.85" customHeight="1" x14ac:dyDescent="0.2"/>
    <row r="2575" spans="1:20" ht="11.85" customHeight="1" x14ac:dyDescent="0.2"/>
    <row r="2576" spans="1:20" ht="11.85" customHeight="1" x14ac:dyDescent="0.2"/>
    <row r="2577" ht="11.85" customHeight="1" x14ac:dyDescent="0.2"/>
    <row r="2578" ht="11.85" customHeight="1" x14ac:dyDescent="0.2"/>
    <row r="2579" ht="11.85" customHeight="1" x14ac:dyDescent="0.2"/>
    <row r="2580" ht="11.85" customHeight="1" x14ac:dyDescent="0.2"/>
    <row r="2581" ht="11.85" customHeight="1" x14ac:dyDescent="0.2"/>
    <row r="2582" ht="11.85" customHeight="1" x14ac:dyDescent="0.2"/>
    <row r="2583" ht="11.85" customHeight="1" x14ac:dyDescent="0.2"/>
    <row r="2584" ht="11.85" customHeight="1" x14ac:dyDescent="0.2"/>
    <row r="2585" ht="11.85" customHeight="1" x14ac:dyDescent="0.2"/>
    <row r="2586" ht="11.85" customHeight="1" x14ac:dyDescent="0.2"/>
    <row r="2587" ht="11.85" customHeight="1" x14ac:dyDescent="0.2"/>
    <row r="2588" ht="11.85" customHeight="1" x14ac:dyDescent="0.2"/>
    <row r="2589" ht="11.85" customHeight="1" x14ac:dyDescent="0.2"/>
    <row r="2590" ht="11.85" customHeight="1" x14ac:dyDescent="0.2"/>
    <row r="2591" ht="11.85" customHeight="1" x14ac:dyDescent="0.2"/>
    <row r="2592" ht="11.85" customHeight="1" x14ac:dyDescent="0.2"/>
    <row r="2593" spans="1:5" ht="11.85" customHeight="1" x14ac:dyDescent="0.2"/>
    <row r="2594" spans="1:5" ht="11.85" customHeight="1" x14ac:dyDescent="0.2"/>
    <row r="2595" spans="1:5" ht="11.85" customHeight="1" x14ac:dyDescent="0.2"/>
    <row r="2596" spans="1:5" ht="11.85" customHeight="1" x14ac:dyDescent="0.2"/>
    <row r="2597" spans="1:5" ht="11.85" customHeight="1" x14ac:dyDescent="0.2"/>
    <row r="2598" spans="1:5" ht="11.85" customHeight="1" x14ac:dyDescent="0.2"/>
    <row r="2599" spans="1:5" ht="11.85" customHeight="1" x14ac:dyDescent="0.2"/>
    <row r="2600" spans="1:5" ht="11.85" customHeight="1" x14ac:dyDescent="0.2"/>
    <row r="2601" spans="1:5" ht="11.85" customHeight="1" x14ac:dyDescent="0.2"/>
    <row r="2602" spans="1:5" ht="11.85" customHeight="1" x14ac:dyDescent="0.2"/>
    <row r="2603" spans="1:5" ht="11.85" customHeight="1" x14ac:dyDescent="0.2"/>
    <row r="2604" spans="1:5" ht="11.85" customHeight="1" x14ac:dyDescent="0.2"/>
    <row r="2605" spans="1:5" ht="11.85" customHeight="1" x14ac:dyDescent="0.2"/>
    <row r="2606" spans="1:5" ht="11.85" customHeight="1" x14ac:dyDescent="0.2"/>
    <row r="2607" spans="1:5" ht="11.85" customHeight="1" x14ac:dyDescent="0.2"/>
    <row r="2608" spans="1:5" ht="11.85" customHeight="1" x14ac:dyDescent="0.2">
      <c r="A2608" s="1"/>
      <c r="B2608" s="1"/>
      <c r="E2608" s="2" t="str">
        <f>$E$24</f>
        <v>CITY OF BRADY</v>
      </c>
    </row>
    <row r="2609" spans="1:20" ht="11.85" customHeight="1" x14ac:dyDescent="0.2">
      <c r="E2609" s="2" t="str">
        <f>$E$25</f>
        <v>BUDGET REPORT</v>
      </c>
    </row>
    <row r="2610" spans="1:20" ht="11.85" customHeight="1" x14ac:dyDescent="0.2">
      <c r="E2610" s="2" t="str">
        <f>$E$26</f>
        <v>FISCAL YEAR 2021 - 2022</v>
      </c>
    </row>
    <row r="2611" spans="1:20" ht="11.85" customHeight="1" x14ac:dyDescent="0.2">
      <c r="A2611" s="3" t="s">
        <v>1124</v>
      </c>
    </row>
    <row r="2612" spans="1:20" ht="11.85" customHeight="1" x14ac:dyDescent="0.2">
      <c r="A2612" s="3" t="s">
        <v>1173</v>
      </c>
    </row>
    <row r="2613" spans="1:20" ht="11.85" customHeight="1" x14ac:dyDescent="0.2">
      <c r="I2613" s="61" t="str">
        <f>$I$29</f>
        <v>(----- 2020-2021 ------)</v>
      </c>
      <c r="J2613" s="61"/>
      <c r="K2613" s="61"/>
      <c r="L2613" s="5"/>
      <c r="M2613" s="61" t="str">
        <f>$M$29</f>
        <v>2021-2022</v>
      </c>
      <c r="N2613" s="61"/>
      <c r="O2613" s="61"/>
      <c r="P2613" s="61"/>
      <c r="Q2613" s="61"/>
    </row>
    <row r="2614" spans="1:20" ht="11.85" customHeight="1" x14ac:dyDescent="0.2">
      <c r="C2614" s="6" t="str">
        <f>$C$30</f>
        <v>2017-2018</v>
      </c>
      <c r="D2614" s="5"/>
      <c r="E2614" s="6" t="str">
        <f>$E$30</f>
        <v>2018-2019</v>
      </c>
      <c r="F2614" s="5"/>
      <c r="G2614" s="6" t="str">
        <f>$G$30</f>
        <v>2019-2020</v>
      </c>
      <c r="H2614" s="5"/>
      <c r="I2614" s="6" t="s">
        <v>9</v>
      </c>
      <c r="J2614" s="5"/>
      <c r="K2614" s="7" t="str">
        <f>+$K$30</f>
        <v>PROJECTED</v>
      </c>
      <c r="L2614" s="5"/>
      <c r="M2614" s="7" t="str">
        <f>$M$30</f>
        <v>2021-2022</v>
      </c>
      <c r="N2614" s="5"/>
      <c r="O2614" s="7" t="str">
        <f>$O$30</f>
        <v>2021-2022</v>
      </c>
      <c r="P2614" s="5"/>
      <c r="Q2614" s="7" t="str">
        <f>$Q$30</f>
        <v xml:space="preserve">APPROVED </v>
      </c>
    </row>
    <row r="2615" spans="1:20" ht="11.85" customHeight="1" x14ac:dyDescent="0.2">
      <c r="A2615" s="8" t="s">
        <v>266</v>
      </c>
      <c r="C2615" s="9" t="s">
        <v>12</v>
      </c>
      <c r="D2615" s="5"/>
      <c r="E2615" s="9" t="s">
        <v>12</v>
      </c>
      <c r="F2615" s="5"/>
      <c r="G2615" s="9" t="s">
        <v>12</v>
      </c>
      <c r="H2615" s="5"/>
      <c r="I2615" s="9" t="s">
        <v>13</v>
      </c>
      <c r="J2615" s="5"/>
      <c r="K2615" s="10" t="s">
        <v>13</v>
      </c>
      <c r="L2615" s="5"/>
      <c r="M2615" s="10" t="str">
        <f>$M$31</f>
        <v>BASE</v>
      </c>
      <c r="N2615" s="5"/>
      <c r="O2615" s="10" t="str">
        <f>$O$31</f>
        <v>SUPPLEMENTAL</v>
      </c>
      <c r="P2615" s="5"/>
      <c r="Q2615" s="10" t="str">
        <f>$Q$31</f>
        <v>BUDGET</v>
      </c>
    </row>
    <row r="2616" spans="1:20" ht="11.85" customHeight="1" x14ac:dyDescent="0.2"/>
    <row r="2617" spans="1:20" ht="11.85" customHeight="1" x14ac:dyDescent="0.2">
      <c r="A2617" s="11" t="s">
        <v>267</v>
      </c>
    </row>
    <row r="2618" spans="1:20" ht="11.85" customHeight="1" x14ac:dyDescent="0.2">
      <c r="A2618" s="3" t="s">
        <v>1174</v>
      </c>
      <c r="C2618" s="2">
        <v>234709.4</v>
      </c>
      <c r="D2618" s="2"/>
      <c r="E2618" s="2">
        <v>257839.91</v>
      </c>
      <c r="F2618" s="2"/>
      <c r="G2618" s="2">
        <v>224704.01</v>
      </c>
      <c r="H2618" s="2"/>
      <c r="I2618" s="2">
        <v>269878</v>
      </c>
      <c r="J2618" s="2"/>
      <c r="K2618" s="4">
        <v>253878</v>
      </c>
      <c r="L2618" s="2"/>
      <c r="M2618" s="4">
        <v>260076</v>
      </c>
      <c r="N2618" s="2"/>
      <c r="O2618" s="4">
        <v>0</v>
      </c>
      <c r="P2618" s="2"/>
      <c r="Q2618" s="4">
        <f t="shared" ref="Q2618:Q2627" si="81">M2618+O2618</f>
        <v>260076</v>
      </c>
      <c r="R2618" s="37"/>
      <c r="T2618" s="36"/>
    </row>
    <row r="2619" spans="1:20" ht="11.85" customHeight="1" x14ac:dyDescent="0.2">
      <c r="A2619" s="3" t="s">
        <v>1175</v>
      </c>
      <c r="C2619" s="2">
        <v>10799.05</v>
      </c>
      <c r="D2619" s="2"/>
      <c r="E2619" s="2">
        <v>13047.43</v>
      </c>
      <c r="F2619" s="2"/>
      <c r="G2619" s="2">
        <v>9540.6299999999992</v>
      </c>
      <c r="H2619" s="2"/>
      <c r="I2619" s="2">
        <v>17000</v>
      </c>
      <c r="J2619" s="2"/>
      <c r="K2619" s="4">
        <v>17000</v>
      </c>
      <c r="L2619" s="2"/>
      <c r="M2619" s="4">
        <v>10000</v>
      </c>
      <c r="N2619" s="2"/>
      <c r="O2619" s="4">
        <v>0</v>
      </c>
      <c r="P2619" s="2"/>
      <c r="Q2619" s="4">
        <f t="shared" si="81"/>
        <v>10000</v>
      </c>
      <c r="T2619" s="36"/>
    </row>
    <row r="2620" spans="1:20" ht="11.85" customHeight="1" x14ac:dyDescent="0.2">
      <c r="A2620" s="3" t="s">
        <v>1176</v>
      </c>
      <c r="C2620" s="2">
        <v>225</v>
      </c>
      <c r="D2620" s="2"/>
      <c r="E2620" s="2">
        <v>0</v>
      </c>
      <c r="F2620" s="2"/>
      <c r="G2620" s="2">
        <v>0</v>
      </c>
      <c r="H2620" s="2"/>
      <c r="I2620" s="2">
        <v>900</v>
      </c>
      <c r="J2620" s="2"/>
      <c r="K2620" s="4">
        <v>900</v>
      </c>
      <c r="L2620" s="2"/>
      <c r="M2620" s="4">
        <v>0</v>
      </c>
      <c r="N2620" s="2"/>
      <c r="O2620" s="4">
        <v>0</v>
      </c>
      <c r="P2620" s="2"/>
      <c r="Q2620" s="4">
        <f t="shared" si="81"/>
        <v>0</v>
      </c>
      <c r="T2620" s="36"/>
    </row>
    <row r="2621" spans="1:20" ht="11.85" customHeight="1" x14ac:dyDescent="0.2">
      <c r="A2621" s="3" t="s">
        <v>1177</v>
      </c>
      <c r="C2621" s="2">
        <v>3640</v>
      </c>
      <c r="D2621" s="2"/>
      <c r="E2621" s="2">
        <v>3640</v>
      </c>
      <c r="F2621" s="2"/>
      <c r="G2621" s="2">
        <v>3640</v>
      </c>
      <c r="H2621" s="2"/>
      <c r="I2621" s="2">
        <v>3640</v>
      </c>
      <c r="J2621" s="2"/>
      <c r="K2621" s="4">
        <v>3640</v>
      </c>
      <c r="L2621" s="2"/>
      <c r="M2621" s="4">
        <v>3640</v>
      </c>
      <c r="N2621" s="2"/>
      <c r="O2621" s="4">
        <v>0</v>
      </c>
      <c r="P2621" s="2"/>
      <c r="Q2621" s="4">
        <f t="shared" si="81"/>
        <v>3640</v>
      </c>
      <c r="T2621" s="36"/>
    </row>
    <row r="2622" spans="1:20" ht="11.85" customHeight="1" x14ac:dyDescent="0.2">
      <c r="A2622" s="3" t="s">
        <v>1178</v>
      </c>
      <c r="C2622" s="2">
        <v>300</v>
      </c>
      <c r="D2622" s="2"/>
      <c r="E2622" s="2">
        <v>300</v>
      </c>
      <c r="F2622" s="2"/>
      <c r="G2622" s="2">
        <v>300</v>
      </c>
      <c r="H2622" s="2"/>
      <c r="I2622" s="2">
        <v>300</v>
      </c>
      <c r="J2622" s="2"/>
      <c r="K2622" s="4">
        <v>300</v>
      </c>
      <c r="L2622" s="2"/>
      <c r="M2622" s="4">
        <v>300</v>
      </c>
      <c r="N2622" s="2"/>
      <c r="O2622" s="4">
        <v>0</v>
      </c>
      <c r="P2622" s="2"/>
      <c r="Q2622" s="4">
        <f t="shared" si="81"/>
        <v>300</v>
      </c>
      <c r="T2622" s="36"/>
    </row>
    <row r="2623" spans="1:20" ht="11.85" customHeight="1" x14ac:dyDescent="0.2">
      <c r="A2623" s="3" t="s">
        <v>1179</v>
      </c>
      <c r="C2623" s="2">
        <v>43382.41</v>
      </c>
      <c r="D2623" s="2"/>
      <c r="E2623" s="2">
        <v>43085.760000000002</v>
      </c>
      <c r="F2623" s="2"/>
      <c r="G2623" s="2">
        <v>36627.65</v>
      </c>
      <c r="H2623" s="2"/>
      <c r="I2623" s="2">
        <v>51840</v>
      </c>
      <c r="J2623" s="2"/>
      <c r="K2623" s="4">
        <v>51840</v>
      </c>
      <c r="L2623" s="2"/>
      <c r="M2623" s="4">
        <v>47328</v>
      </c>
      <c r="N2623" s="2"/>
      <c r="O2623" s="4">
        <v>0</v>
      </c>
      <c r="P2623" s="2"/>
      <c r="Q2623" s="4">
        <f t="shared" si="81"/>
        <v>47328</v>
      </c>
      <c r="T2623" s="36"/>
    </row>
    <row r="2624" spans="1:20" ht="11.85" customHeight="1" x14ac:dyDescent="0.2">
      <c r="A2624" s="3" t="s">
        <v>1180</v>
      </c>
      <c r="C2624" s="2">
        <v>26982.62</v>
      </c>
      <c r="D2624" s="2"/>
      <c r="E2624" s="2">
        <v>29078.95</v>
      </c>
      <c r="F2624" s="2"/>
      <c r="G2624" s="2">
        <v>24353.24</v>
      </c>
      <c r="H2624" s="2"/>
      <c r="I2624" s="2">
        <v>28537</v>
      </c>
      <c r="J2624" s="2"/>
      <c r="K2624" s="4">
        <v>28537</v>
      </c>
      <c r="L2624" s="2"/>
      <c r="M2624" s="4">
        <v>25988</v>
      </c>
      <c r="N2624" s="2"/>
      <c r="O2624" s="4">
        <v>0</v>
      </c>
      <c r="P2624" s="2"/>
      <c r="Q2624" s="4">
        <f t="shared" si="81"/>
        <v>25988</v>
      </c>
      <c r="T2624" s="36"/>
    </row>
    <row r="2625" spans="1:21" ht="11.85" customHeight="1" x14ac:dyDescent="0.2">
      <c r="A2625" s="3" t="s">
        <v>1181</v>
      </c>
      <c r="C2625" s="2">
        <v>2738.48</v>
      </c>
      <c r="D2625" s="2"/>
      <c r="E2625" s="2">
        <v>3409.03</v>
      </c>
      <c r="F2625" s="2"/>
      <c r="G2625" s="2">
        <v>3640.38</v>
      </c>
      <c r="H2625" s="2"/>
      <c r="I2625" s="2">
        <v>4658</v>
      </c>
      <c r="J2625" s="2"/>
      <c r="K2625" s="4">
        <v>4658</v>
      </c>
      <c r="L2625" s="2"/>
      <c r="M2625" s="4">
        <v>3932</v>
      </c>
      <c r="N2625" s="2"/>
      <c r="O2625" s="4">
        <v>0</v>
      </c>
      <c r="P2625" s="2"/>
      <c r="Q2625" s="4">
        <f t="shared" si="81"/>
        <v>3932</v>
      </c>
      <c r="T2625" s="36"/>
    </row>
    <row r="2626" spans="1:21" ht="11.85" customHeight="1" x14ac:dyDescent="0.2">
      <c r="A2626" s="3" t="s">
        <v>1182</v>
      </c>
      <c r="C2626" s="2">
        <v>648</v>
      </c>
      <c r="D2626" s="2"/>
      <c r="E2626" s="2">
        <v>36</v>
      </c>
      <c r="F2626" s="2"/>
      <c r="G2626" s="2">
        <v>756.86</v>
      </c>
      <c r="H2626" s="2"/>
      <c r="I2626" s="2">
        <v>720</v>
      </c>
      <c r="J2626" s="2"/>
      <c r="K2626" s="4">
        <v>720</v>
      </c>
      <c r="L2626" s="2"/>
      <c r="M2626" s="4">
        <v>576</v>
      </c>
      <c r="N2626" s="2"/>
      <c r="O2626" s="4">
        <v>0</v>
      </c>
      <c r="P2626" s="2"/>
      <c r="Q2626" s="4">
        <f t="shared" si="81"/>
        <v>576</v>
      </c>
      <c r="T2626" s="36"/>
    </row>
    <row r="2627" spans="1:21" ht="11.85" customHeight="1" x14ac:dyDescent="0.2">
      <c r="A2627" s="3" t="s">
        <v>1183</v>
      </c>
      <c r="C2627" s="12">
        <v>18482.47</v>
      </c>
      <c r="D2627" s="2"/>
      <c r="E2627" s="12">
        <v>20490.78</v>
      </c>
      <c r="F2627" s="2"/>
      <c r="G2627" s="12">
        <v>17922.150000000001</v>
      </c>
      <c r="H2627" s="2"/>
      <c r="I2627" s="12">
        <v>22376</v>
      </c>
      <c r="J2627" s="2"/>
      <c r="K2627" s="13">
        <v>22376</v>
      </c>
      <c r="L2627" s="2"/>
      <c r="M2627" s="13">
        <v>21066</v>
      </c>
      <c r="N2627" s="2"/>
      <c r="O2627" s="13">
        <v>0</v>
      </c>
      <c r="P2627" s="2"/>
      <c r="Q2627" s="13">
        <f t="shared" si="81"/>
        <v>21066</v>
      </c>
      <c r="T2627" s="36"/>
    </row>
    <row r="2628" spans="1:21" ht="11.85" customHeight="1" x14ac:dyDescent="0.2">
      <c r="A2628" s="3" t="s">
        <v>278</v>
      </c>
      <c r="C2628" s="2">
        <f>SUM(C2618:C2627)</f>
        <v>341907.42999999993</v>
      </c>
      <c r="D2628" s="2"/>
      <c r="E2628" s="2">
        <f>SUM(E2618:E2627)</f>
        <v>370927.8600000001</v>
      </c>
      <c r="F2628" s="2"/>
      <c r="G2628" s="2">
        <f>SUM(G2618:G2627)</f>
        <v>321484.92000000004</v>
      </c>
      <c r="H2628" s="2"/>
      <c r="I2628" s="2">
        <f>SUM(I2618:I2627)</f>
        <v>399849</v>
      </c>
      <c r="J2628" s="2"/>
      <c r="K2628" s="4">
        <f>SUM(K2618:K2627)</f>
        <v>383849</v>
      </c>
      <c r="L2628" s="2"/>
      <c r="M2628" s="4">
        <f>SUM(M2618:M2627)</f>
        <v>372906</v>
      </c>
      <c r="N2628" s="2"/>
      <c r="O2628" s="4">
        <f>SUM(O2618:O2627)</f>
        <v>0</v>
      </c>
      <c r="P2628" s="2"/>
      <c r="Q2628" s="4">
        <f>SUM(Q2618:Q2627)</f>
        <v>372906</v>
      </c>
      <c r="R2628" s="39"/>
      <c r="U2628" s="39"/>
    </row>
    <row r="2629" spans="1:21" ht="11.85" customHeight="1" x14ac:dyDescent="0.2">
      <c r="D2629" s="2"/>
      <c r="F2629" s="2"/>
      <c r="H2629" s="2"/>
      <c r="J2629" s="2"/>
      <c r="L2629" s="2"/>
      <c r="N2629" s="2"/>
      <c r="P2629" s="2"/>
    </row>
    <row r="2630" spans="1:21" ht="11.85" customHeight="1" x14ac:dyDescent="0.2">
      <c r="A2630" s="11" t="s">
        <v>279</v>
      </c>
      <c r="D2630" s="2"/>
      <c r="F2630" s="2"/>
      <c r="H2630" s="2"/>
      <c r="J2630" s="2"/>
      <c r="L2630" s="2"/>
      <c r="N2630" s="2"/>
      <c r="P2630" s="2"/>
    </row>
    <row r="2631" spans="1:21" ht="11.85" customHeight="1" x14ac:dyDescent="0.2">
      <c r="A2631" s="3" t="s">
        <v>1184</v>
      </c>
      <c r="C2631" s="2">
        <v>2000</v>
      </c>
      <c r="D2631" s="2"/>
      <c r="E2631" s="2">
        <v>4218</v>
      </c>
      <c r="F2631" s="2"/>
      <c r="G2631" s="2">
        <v>1918</v>
      </c>
      <c r="H2631" s="2"/>
      <c r="I2631" s="2">
        <v>4000</v>
      </c>
      <c r="J2631" s="2"/>
      <c r="K2631" s="4">
        <v>4000</v>
      </c>
      <c r="L2631" s="2"/>
      <c r="M2631" s="4">
        <v>2100</v>
      </c>
      <c r="N2631" s="2"/>
      <c r="O2631" s="4">
        <v>0</v>
      </c>
      <c r="P2631" s="2"/>
      <c r="Q2631" s="4">
        <f t="shared" ref="Q2631:Q2645" si="82">M2631+O2631</f>
        <v>2100</v>
      </c>
      <c r="T2631" s="36"/>
    </row>
    <row r="2632" spans="1:21" ht="11.85" customHeight="1" x14ac:dyDescent="0.2">
      <c r="A2632" s="3" t="s">
        <v>1185</v>
      </c>
      <c r="C2632" s="2">
        <v>393.83</v>
      </c>
      <c r="D2632" s="2"/>
      <c r="E2632" s="2">
        <v>842.01</v>
      </c>
      <c r="F2632" s="2"/>
      <c r="G2632" s="2">
        <v>473.72</v>
      </c>
      <c r="H2632" s="2"/>
      <c r="I2632" s="2">
        <v>1000</v>
      </c>
      <c r="J2632" s="2"/>
      <c r="K2632" s="4">
        <v>1000</v>
      </c>
      <c r="L2632" s="2"/>
      <c r="M2632" s="4">
        <v>1000</v>
      </c>
      <c r="N2632" s="2"/>
      <c r="O2632" s="4">
        <v>0</v>
      </c>
      <c r="P2632" s="2"/>
      <c r="Q2632" s="4">
        <f t="shared" si="82"/>
        <v>1000</v>
      </c>
      <c r="T2632" s="36"/>
    </row>
    <row r="2633" spans="1:21" ht="11.85" customHeight="1" x14ac:dyDescent="0.2">
      <c r="A2633" s="3" t="s">
        <v>1186</v>
      </c>
      <c r="C2633" s="2">
        <v>20381.669999999998</v>
      </c>
      <c r="D2633" s="2"/>
      <c r="E2633" s="2">
        <v>65181.59</v>
      </c>
      <c r="F2633" s="2"/>
      <c r="G2633" s="2">
        <v>66947.73</v>
      </c>
      <c r="H2633" s="2"/>
      <c r="I2633" s="2">
        <v>20000</v>
      </c>
      <c r="J2633" s="2"/>
      <c r="K2633" s="4">
        <v>20000</v>
      </c>
      <c r="L2633" s="2"/>
      <c r="M2633" s="4">
        <v>20000</v>
      </c>
      <c r="N2633" s="2"/>
      <c r="O2633" s="4">
        <v>0</v>
      </c>
      <c r="P2633" s="2"/>
      <c r="Q2633" s="4">
        <f t="shared" si="82"/>
        <v>20000</v>
      </c>
      <c r="T2633" s="36"/>
    </row>
    <row r="2634" spans="1:21" ht="11.85" customHeight="1" x14ac:dyDescent="0.2">
      <c r="A2634" s="3" t="s">
        <v>1187</v>
      </c>
      <c r="C2634" s="2">
        <v>2520</v>
      </c>
      <c r="D2634" s="2"/>
      <c r="E2634" s="2">
        <v>41916.550000000003</v>
      </c>
      <c r="F2634" s="2"/>
      <c r="G2634" s="2">
        <v>9644.82</v>
      </c>
      <c r="H2634" s="2"/>
      <c r="I2634" s="2">
        <v>3000</v>
      </c>
      <c r="J2634" s="2"/>
      <c r="K2634" s="4">
        <v>3000</v>
      </c>
      <c r="L2634" s="2"/>
      <c r="M2634" s="4">
        <v>3000</v>
      </c>
      <c r="N2634" s="2"/>
      <c r="O2634" s="4">
        <v>0</v>
      </c>
      <c r="P2634" s="2"/>
      <c r="Q2634" s="4">
        <f t="shared" si="82"/>
        <v>3000</v>
      </c>
      <c r="T2634" s="36"/>
    </row>
    <row r="2635" spans="1:21" ht="11.85" customHeight="1" x14ac:dyDescent="0.2">
      <c r="A2635" s="3" t="s">
        <v>1188</v>
      </c>
      <c r="C2635" s="2">
        <v>9174.85</v>
      </c>
      <c r="D2635" s="2"/>
      <c r="E2635" s="2">
        <v>9892.1200000000008</v>
      </c>
      <c r="F2635" s="2"/>
      <c r="G2635" s="2">
        <v>10560.42</v>
      </c>
      <c r="H2635" s="2"/>
      <c r="I2635" s="2">
        <v>11560</v>
      </c>
      <c r="J2635" s="2"/>
      <c r="K2635" s="4">
        <v>11560</v>
      </c>
      <c r="L2635" s="2"/>
      <c r="M2635" s="4">
        <v>12650</v>
      </c>
      <c r="N2635" s="2"/>
      <c r="O2635" s="4">
        <v>0</v>
      </c>
      <c r="P2635" s="2"/>
      <c r="Q2635" s="4">
        <f t="shared" si="82"/>
        <v>12650</v>
      </c>
      <c r="R2635" s="47"/>
      <c r="T2635" s="36"/>
    </row>
    <row r="2636" spans="1:21" ht="11.85" customHeight="1" x14ac:dyDescent="0.2">
      <c r="A2636" s="3" t="s">
        <v>1189</v>
      </c>
      <c r="C2636" s="2">
        <v>0</v>
      </c>
      <c r="D2636" s="2"/>
      <c r="E2636" s="2">
        <v>0</v>
      </c>
      <c r="F2636" s="2"/>
      <c r="G2636" s="2">
        <v>0</v>
      </c>
      <c r="H2636" s="2"/>
      <c r="I2636" s="2">
        <v>0</v>
      </c>
      <c r="J2636" s="2"/>
      <c r="K2636" s="4">
        <v>0</v>
      </c>
      <c r="L2636" s="2"/>
      <c r="M2636" s="4">
        <v>0</v>
      </c>
      <c r="N2636" s="2"/>
      <c r="O2636" s="4">
        <v>0</v>
      </c>
      <c r="P2636" s="2"/>
      <c r="Q2636" s="4">
        <f t="shared" si="82"/>
        <v>0</v>
      </c>
      <c r="T2636" s="36"/>
    </row>
    <row r="2637" spans="1:21" ht="11.85" customHeight="1" x14ac:dyDescent="0.2">
      <c r="A2637" s="3" t="s">
        <v>1190</v>
      </c>
      <c r="C2637" s="2">
        <v>0</v>
      </c>
      <c r="D2637" s="2"/>
      <c r="E2637" s="2">
        <v>0</v>
      </c>
      <c r="F2637" s="2"/>
      <c r="G2637" s="2">
        <v>0</v>
      </c>
      <c r="H2637" s="2"/>
      <c r="I2637" s="2">
        <v>0</v>
      </c>
      <c r="J2637" s="2"/>
      <c r="K2637" s="4">
        <v>0</v>
      </c>
      <c r="L2637" s="2"/>
      <c r="M2637" s="4">
        <v>0</v>
      </c>
      <c r="N2637" s="2"/>
      <c r="O2637" s="4">
        <v>0</v>
      </c>
      <c r="P2637" s="2"/>
      <c r="Q2637" s="4">
        <f t="shared" si="82"/>
        <v>0</v>
      </c>
      <c r="T2637" s="36"/>
    </row>
    <row r="2638" spans="1:21" ht="11.85" customHeight="1" x14ac:dyDescent="0.2">
      <c r="A2638" s="3" t="s">
        <v>1191</v>
      </c>
      <c r="C2638" s="2">
        <v>25181.07</v>
      </c>
      <c r="D2638" s="2"/>
      <c r="E2638" s="2">
        <v>24782</v>
      </c>
      <c r="F2638" s="2"/>
      <c r="G2638" s="2">
        <v>26852</v>
      </c>
      <c r="H2638" s="2"/>
      <c r="I2638" s="2">
        <v>30000</v>
      </c>
      <c r="J2638" s="2"/>
      <c r="K2638" s="4">
        <f>30000+15000</f>
        <v>45000</v>
      </c>
      <c r="L2638" s="2"/>
      <c r="M2638" s="4">
        <v>30000</v>
      </c>
      <c r="N2638" s="2"/>
      <c r="O2638" s="4">
        <v>20000</v>
      </c>
      <c r="P2638" s="2"/>
      <c r="Q2638" s="4">
        <f t="shared" si="82"/>
        <v>50000</v>
      </c>
      <c r="T2638" s="36"/>
    </row>
    <row r="2639" spans="1:21" ht="11.85" customHeight="1" x14ac:dyDescent="0.2">
      <c r="A2639" s="3" t="s">
        <v>1192</v>
      </c>
      <c r="C2639" s="2">
        <v>0</v>
      </c>
      <c r="D2639" s="2"/>
      <c r="E2639" s="2">
        <v>0</v>
      </c>
      <c r="F2639" s="2"/>
      <c r="G2639" s="2">
        <v>0</v>
      </c>
      <c r="H2639" s="2"/>
      <c r="I2639" s="2">
        <v>0</v>
      </c>
      <c r="J2639" s="2"/>
      <c r="K2639" s="4">
        <v>0</v>
      </c>
      <c r="L2639" s="2"/>
      <c r="M2639" s="4">
        <v>0</v>
      </c>
      <c r="N2639" s="2"/>
      <c r="O2639" s="4">
        <v>0</v>
      </c>
      <c r="P2639" s="2"/>
      <c r="Q2639" s="4">
        <f t="shared" si="82"/>
        <v>0</v>
      </c>
      <c r="T2639" s="36"/>
    </row>
    <row r="2640" spans="1:21" ht="11.85" customHeight="1" x14ac:dyDescent="0.2">
      <c r="A2640" s="3" t="s">
        <v>1193</v>
      </c>
      <c r="C2640" s="2">
        <v>0</v>
      </c>
      <c r="D2640" s="2"/>
      <c r="E2640" s="2">
        <v>0</v>
      </c>
      <c r="F2640" s="2"/>
      <c r="G2640" s="2">
        <v>72</v>
      </c>
      <c r="H2640" s="2"/>
      <c r="I2640" s="2">
        <v>700</v>
      </c>
      <c r="J2640" s="2"/>
      <c r="K2640" s="4">
        <v>700</v>
      </c>
      <c r="L2640" s="2"/>
      <c r="M2640" s="4">
        <v>700</v>
      </c>
      <c r="N2640" s="2"/>
      <c r="O2640" s="4">
        <v>0</v>
      </c>
      <c r="P2640" s="2"/>
      <c r="Q2640" s="4">
        <f t="shared" si="82"/>
        <v>700</v>
      </c>
      <c r="T2640" s="36"/>
    </row>
    <row r="2641" spans="1:20" ht="11.85" customHeight="1" x14ac:dyDescent="0.2">
      <c r="A2641" s="3" t="s">
        <v>1194</v>
      </c>
      <c r="C2641" s="2">
        <v>0</v>
      </c>
      <c r="D2641" s="2"/>
      <c r="E2641" s="2">
        <v>270</v>
      </c>
      <c r="F2641" s="2"/>
      <c r="G2641" s="2">
        <v>976.28</v>
      </c>
      <c r="H2641" s="2"/>
      <c r="I2641" s="2">
        <v>1600</v>
      </c>
      <c r="J2641" s="2"/>
      <c r="K2641" s="4">
        <v>1600</v>
      </c>
      <c r="L2641" s="2"/>
      <c r="M2641" s="4">
        <v>0</v>
      </c>
      <c r="N2641" s="2"/>
      <c r="O2641" s="4">
        <v>0</v>
      </c>
      <c r="P2641" s="2"/>
      <c r="Q2641" s="4">
        <f t="shared" si="82"/>
        <v>0</v>
      </c>
      <c r="T2641" s="36"/>
    </row>
    <row r="2642" spans="1:20" ht="11.85" customHeight="1" x14ac:dyDescent="0.2">
      <c r="A2642" s="3" t="s">
        <v>1195</v>
      </c>
      <c r="C2642" s="2">
        <v>3868387.03</v>
      </c>
      <c r="D2642" s="2"/>
      <c r="E2642" s="2">
        <v>3615092.53</v>
      </c>
      <c r="F2642" s="2"/>
      <c r="G2642" s="2">
        <v>3037083.28</v>
      </c>
      <c r="H2642" s="2"/>
      <c r="I2642" s="2">
        <v>3300000</v>
      </c>
      <c r="J2642" s="2"/>
      <c r="K2642" s="4">
        <f>3300000+220000</f>
        <v>3520000</v>
      </c>
      <c r="L2642" s="2"/>
      <c r="M2642" s="4">
        <v>3300000</v>
      </c>
      <c r="N2642" s="2"/>
      <c r="O2642" s="4">
        <v>0</v>
      </c>
      <c r="P2642" s="2"/>
      <c r="Q2642" s="4">
        <f t="shared" si="82"/>
        <v>3300000</v>
      </c>
      <c r="T2642" s="36"/>
    </row>
    <row r="2643" spans="1:20" ht="11.85" customHeight="1" x14ac:dyDescent="0.2">
      <c r="A2643" s="3" t="s">
        <v>1196</v>
      </c>
      <c r="C2643" s="2">
        <v>0</v>
      </c>
      <c r="D2643" s="2"/>
      <c r="E2643" s="2">
        <v>734540.16</v>
      </c>
      <c r="F2643" s="2"/>
      <c r="G2643" s="2">
        <v>681996</v>
      </c>
      <c r="H2643" s="2"/>
      <c r="I2643" s="2">
        <v>390000</v>
      </c>
      <c r="J2643" s="2"/>
      <c r="K2643" s="4">
        <v>390000</v>
      </c>
      <c r="L2643" s="2"/>
      <c r="M2643" s="4">
        <v>400000</v>
      </c>
      <c r="N2643" s="2"/>
      <c r="O2643" s="4">
        <v>0</v>
      </c>
      <c r="P2643" s="2"/>
      <c r="Q2643" s="4">
        <f t="shared" si="82"/>
        <v>400000</v>
      </c>
      <c r="T2643" s="36"/>
    </row>
    <row r="2644" spans="1:20" ht="11.85" customHeight="1" x14ac:dyDescent="0.2">
      <c r="A2644" s="3" t="s">
        <v>1197</v>
      </c>
      <c r="C2644" s="2">
        <v>0</v>
      </c>
      <c r="D2644" s="2"/>
      <c r="E2644" s="2">
        <v>265500</v>
      </c>
      <c r="F2644" s="2"/>
      <c r="G2644" s="2">
        <v>250500</v>
      </c>
      <c r="H2644" s="2"/>
      <c r="I2644" s="2">
        <v>245000</v>
      </c>
      <c r="J2644" s="2"/>
      <c r="K2644" s="4">
        <v>245000</v>
      </c>
      <c r="L2644" s="2"/>
      <c r="M2644" s="4">
        <v>219000</v>
      </c>
      <c r="N2644" s="2"/>
      <c r="O2644" s="4">
        <v>0</v>
      </c>
      <c r="P2644" s="2"/>
      <c r="Q2644" s="4">
        <f t="shared" si="82"/>
        <v>219000</v>
      </c>
      <c r="T2644" s="36"/>
    </row>
    <row r="2645" spans="1:20" ht="11.85" customHeight="1" x14ac:dyDescent="0.2">
      <c r="A2645" s="3" t="s">
        <v>1198</v>
      </c>
      <c r="C2645" s="12">
        <v>4.21</v>
      </c>
      <c r="D2645" s="2"/>
      <c r="E2645" s="12">
        <v>0</v>
      </c>
      <c r="F2645" s="2"/>
      <c r="G2645" s="12">
        <v>0</v>
      </c>
      <c r="H2645" s="2"/>
      <c r="I2645" s="12">
        <v>0</v>
      </c>
      <c r="J2645" s="2"/>
      <c r="K2645" s="13">
        <v>0</v>
      </c>
      <c r="L2645" s="2"/>
      <c r="M2645" s="13">
        <v>0</v>
      </c>
      <c r="N2645" s="2"/>
      <c r="O2645" s="13">
        <v>0</v>
      </c>
      <c r="P2645" s="2"/>
      <c r="Q2645" s="13">
        <f t="shared" si="82"/>
        <v>0</v>
      </c>
      <c r="T2645" s="36"/>
    </row>
    <row r="2646" spans="1:20" ht="11.85" customHeight="1" x14ac:dyDescent="0.2">
      <c r="A2646" s="3" t="s">
        <v>297</v>
      </c>
      <c r="C2646" s="2">
        <f>SUM(C2631:C2645)</f>
        <v>3928042.6599999997</v>
      </c>
      <c r="D2646" s="2"/>
      <c r="E2646" s="2">
        <f>SUM(E2631:E2645)</f>
        <v>4762234.96</v>
      </c>
      <c r="F2646" s="2"/>
      <c r="G2646" s="2">
        <f>SUM(G2631:G2645)</f>
        <v>4087024.25</v>
      </c>
      <c r="H2646" s="2"/>
      <c r="I2646" s="2">
        <f>SUM(I2631:I2645)</f>
        <v>4006860</v>
      </c>
      <c r="J2646" s="2"/>
      <c r="K2646" s="4">
        <f>SUM(K2631:K2645)</f>
        <v>4241860</v>
      </c>
      <c r="L2646" s="2"/>
      <c r="M2646" s="4">
        <f>SUM(M2631:M2645)</f>
        <v>3988450</v>
      </c>
      <c r="N2646" s="2"/>
      <c r="O2646" s="4">
        <f>SUM(O2631:O2645)</f>
        <v>20000</v>
      </c>
      <c r="P2646" s="2"/>
      <c r="Q2646" s="4">
        <f>SUM(Q2631:Q2645)</f>
        <v>4008450</v>
      </c>
      <c r="R2646" s="39"/>
    </row>
    <row r="2647" spans="1:20" ht="11.85" customHeight="1" x14ac:dyDescent="0.2">
      <c r="D2647" s="2"/>
      <c r="F2647" s="2"/>
      <c r="H2647" s="2"/>
      <c r="J2647" s="2"/>
      <c r="L2647" s="2"/>
      <c r="N2647" s="2"/>
      <c r="P2647" s="2"/>
    </row>
    <row r="2648" spans="1:20" ht="11.85" customHeight="1" x14ac:dyDescent="0.2">
      <c r="A2648" s="11" t="s">
        <v>298</v>
      </c>
      <c r="D2648" s="2"/>
      <c r="F2648" s="2"/>
      <c r="H2648" s="2"/>
      <c r="J2648" s="2"/>
      <c r="L2648" s="2"/>
      <c r="N2648" s="2"/>
      <c r="P2648" s="2"/>
    </row>
    <row r="2649" spans="1:20" ht="11.85" customHeight="1" x14ac:dyDescent="0.2">
      <c r="A2649" s="3" t="s">
        <v>1199</v>
      </c>
      <c r="C2649" s="2">
        <v>100</v>
      </c>
      <c r="D2649" s="2"/>
      <c r="E2649" s="2">
        <v>297.94</v>
      </c>
      <c r="F2649" s="2"/>
      <c r="G2649" s="2">
        <v>2466.04</v>
      </c>
      <c r="H2649" s="2"/>
      <c r="I2649" s="2">
        <v>600</v>
      </c>
      <c r="J2649" s="2"/>
      <c r="K2649" s="4">
        <v>4173</v>
      </c>
      <c r="L2649" s="2"/>
      <c r="M2649" s="4">
        <v>600</v>
      </c>
      <c r="N2649" s="2"/>
      <c r="O2649" s="4">
        <v>0</v>
      </c>
      <c r="P2649" s="2"/>
      <c r="Q2649" s="4">
        <f t="shared" ref="Q2649:Q2669" si="83">M2649+O2649</f>
        <v>600</v>
      </c>
      <c r="T2649" s="36"/>
    </row>
    <row r="2650" spans="1:20" ht="11.85" customHeight="1" x14ac:dyDescent="0.2">
      <c r="A2650" s="3" t="s">
        <v>1200</v>
      </c>
      <c r="C2650" s="2">
        <v>8750.7800000000007</v>
      </c>
      <c r="D2650" s="2"/>
      <c r="E2650" s="2">
        <v>8700.49</v>
      </c>
      <c r="F2650" s="2"/>
      <c r="G2650" s="2">
        <v>9468.84</v>
      </c>
      <c r="H2650" s="2"/>
      <c r="I2650" s="2">
        <v>10000</v>
      </c>
      <c r="J2650" s="2"/>
      <c r="K2650" s="4">
        <v>8262</v>
      </c>
      <c r="L2650" s="2"/>
      <c r="M2650" s="4">
        <v>10300</v>
      </c>
      <c r="N2650" s="2"/>
      <c r="O2650" s="4">
        <v>0</v>
      </c>
      <c r="P2650" s="2"/>
      <c r="Q2650" s="4">
        <f t="shared" si="83"/>
        <v>10300</v>
      </c>
      <c r="T2650" s="36"/>
    </row>
    <row r="2651" spans="1:20" ht="11.85" customHeight="1" x14ac:dyDescent="0.2">
      <c r="A2651" s="3" t="s">
        <v>1201</v>
      </c>
      <c r="C2651" s="2">
        <v>11927.18</v>
      </c>
      <c r="D2651" s="2"/>
      <c r="E2651" s="2">
        <v>12148.04</v>
      </c>
      <c r="F2651" s="2"/>
      <c r="G2651" s="2">
        <v>10463.15</v>
      </c>
      <c r="H2651" s="2"/>
      <c r="I2651" s="2">
        <v>13000</v>
      </c>
      <c r="J2651" s="2"/>
      <c r="K2651" s="4">
        <v>12400</v>
      </c>
      <c r="L2651" s="2"/>
      <c r="M2651" s="4">
        <v>13000</v>
      </c>
      <c r="N2651" s="2"/>
      <c r="O2651" s="4">
        <v>0</v>
      </c>
      <c r="P2651" s="2"/>
      <c r="Q2651" s="4">
        <f t="shared" si="83"/>
        <v>13000</v>
      </c>
      <c r="T2651" s="36"/>
    </row>
    <row r="2652" spans="1:20" ht="11.85" customHeight="1" x14ac:dyDescent="0.2">
      <c r="A2652" s="3" t="s">
        <v>1202</v>
      </c>
      <c r="C2652" s="2">
        <v>51824</v>
      </c>
      <c r="D2652" s="2"/>
      <c r="E2652" s="2">
        <v>37523.47</v>
      </c>
      <c r="F2652" s="2"/>
      <c r="G2652" s="2">
        <v>61321.9</v>
      </c>
      <c r="H2652" s="2"/>
      <c r="I2652" s="2">
        <v>50000</v>
      </c>
      <c r="J2652" s="2"/>
      <c r="K2652" s="4">
        <v>48765</v>
      </c>
      <c r="L2652" s="2"/>
      <c r="M2652" s="4">
        <v>50000</v>
      </c>
      <c r="N2652" s="2"/>
      <c r="O2652" s="4">
        <v>0</v>
      </c>
      <c r="P2652" s="2"/>
      <c r="Q2652" s="4">
        <f t="shared" si="83"/>
        <v>50000</v>
      </c>
      <c r="T2652" s="36"/>
    </row>
    <row r="2653" spans="1:20" ht="11.85" customHeight="1" x14ac:dyDescent="0.2">
      <c r="A2653" s="3" t="s">
        <v>1203</v>
      </c>
      <c r="C2653" s="2">
        <v>4783.4799999999996</v>
      </c>
      <c r="D2653" s="2"/>
      <c r="E2653" s="2">
        <v>4443.2299999999996</v>
      </c>
      <c r="F2653" s="2"/>
      <c r="G2653" s="2">
        <v>3740.25</v>
      </c>
      <c r="H2653" s="2"/>
      <c r="I2653" s="2">
        <v>5000</v>
      </c>
      <c r="J2653" s="2"/>
      <c r="K2653" s="4">
        <v>5000</v>
      </c>
      <c r="L2653" s="2"/>
      <c r="M2653" s="4">
        <v>5000</v>
      </c>
      <c r="N2653" s="2"/>
      <c r="O2653" s="4">
        <v>0</v>
      </c>
      <c r="P2653" s="2"/>
      <c r="Q2653" s="4">
        <f t="shared" si="83"/>
        <v>5000</v>
      </c>
      <c r="T2653" s="36"/>
    </row>
    <row r="2654" spans="1:20" ht="11.85" customHeight="1" x14ac:dyDescent="0.2">
      <c r="A2654" s="3" t="s">
        <v>1204</v>
      </c>
      <c r="C2654" s="2">
        <v>7915.29</v>
      </c>
      <c r="D2654" s="2"/>
      <c r="E2654" s="2">
        <v>9540.16</v>
      </c>
      <c r="F2654" s="2"/>
      <c r="G2654" s="2">
        <v>5886.93</v>
      </c>
      <c r="H2654" s="2"/>
      <c r="I2654" s="2">
        <v>9000</v>
      </c>
      <c r="J2654" s="2"/>
      <c r="K2654" s="4">
        <v>9000</v>
      </c>
      <c r="L2654" s="2"/>
      <c r="M2654" s="4">
        <v>9000</v>
      </c>
      <c r="N2654" s="2"/>
      <c r="O2654" s="4">
        <v>0</v>
      </c>
      <c r="P2654" s="2"/>
      <c r="Q2654" s="4">
        <f t="shared" si="83"/>
        <v>9000</v>
      </c>
      <c r="T2654" s="36"/>
    </row>
    <row r="2655" spans="1:20" ht="11.85" customHeight="1" x14ac:dyDescent="0.2">
      <c r="A2655" s="3" t="s">
        <v>1205</v>
      </c>
      <c r="C2655" s="2">
        <v>2561.29</v>
      </c>
      <c r="D2655" s="2"/>
      <c r="E2655" s="2">
        <v>2322.4</v>
      </c>
      <c r="F2655" s="2"/>
      <c r="G2655" s="2">
        <v>2000.77</v>
      </c>
      <c r="H2655" s="2"/>
      <c r="I2655" s="2">
        <v>3000</v>
      </c>
      <c r="J2655" s="2"/>
      <c r="K2655" s="4">
        <v>3000</v>
      </c>
      <c r="L2655" s="2"/>
      <c r="M2655" s="4">
        <v>3000</v>
      </c>
      <c r="N2655" s="2"/>
      <c r="O2655" s="4">
        <v>0</v>
      </c>
      <c r="P2655" s="2"/>
      <c r="Q2655" s="4">
        <f t="shared" si="83"/>
        <v>3000</v>
      </c>
      <c r="T2655" s="36"/>
    </row>
    <row r="2656" spans="1:20" ht="11.85" customHeight="1" x14ac:dyDescent="0.2">
      <c r="A2656" s="3" t="s">
        <v>1206</v>
      </c>
      <c r="C2656" s="2">
        <v>0</v>
      </c>
      <c r="D2656" s="2"/>
      <c r="E2656" s="2">
        <v>0</v>
      </c>
      <c r="F2656" s="2"/>
      <c r="G2656" s="2">
        <v>0</v>
      </c>
      <c r="H2656" s="2"/>
      <c r="I2656" s="2">
        <v>0</v>
      </c>
      <c r="J2656" s="2"/>
      <c r="K2656" s="4">
        <v>0</v>
      </c>
      <c r="L2656" s="2"/>
      <c r="M2656" s="4">
        <v>0</v>
      </c>
      <c r="N2656" s="2"/>
      <c r="O2656" s="4">
        <v>0</v>
      </c>
      <c r="P2656" s="2"/>
      <c r="Q2656" s="4">
        <f t="shared" si="83"/>
        <v>0</v>
      </c>
      <c r="T2656" s="36"/>
    </row>
    <row r="2657" spans="1:21" ht="11.85" customHeight="1" x14ac:dyDescent="0.2">
      <c r="A2657" s="3" t="s">
        <v>1207</v>
      </c>
      <c r="C2657" s="2">
        <v>0</v>
      </c>
      <c r="D2657" s="2"/>
      <c r="E2657" s="2">
        <v>421.4</v>
      </c>
      <c r="F2657" s="2"/>
      <c r="G2657" s="2">
        <v>0</v>
      </c>
      <c r="H2657" s="2"/>
      <c r="I2657" s="2">
        <v>0</v>
      </c>
      <c r="J2657" s="2"/>
      <c r="K2657" s="4">
        <v>0</v>
      </c>
      <c r="L2657" s="2"/>
      <c r="M2657" s="4">
        <v>0</v>
      </c>
      <c r="N2657" s="2"/>
      <c r="O2657" s="4">
        <v>0</v>
      </c>
      <c r="P2657" s="2"/>
      <c r="Q2657" s="4">
        <f t="shared" si="83"/>
        <v>0</v>
      </c>
      <c r="T2657" s="36"/>
    </row>
    <row r="2658" spans="1:21" ht="11.85" customHeight="1" x14ac:dyDescent="0.2">
      <c r="A2658" s="3" t="s">
        <v>1208</v>
      </c>
      <c r="C2658" s="2">
        <v>10754.74</v>
      </c>
      <c r="D2658" s="2"/>
      <c r="E2658" s="2">
        <v>10857.21</v>
      </c>
      <c r="F2658" s="2"/>
      <c r="G2658" s="2">
        <v>8125.26</v>
      </c>
      <c r="H2658" s="2"/>
      <c r="I2658" s="2">
        <v>11000</v>
      </c>
      <c r="J2658" s="2"/>
      <c r="K2658" s="4">
        <v>11000</v>
      </c>
      <c r="L2658" s="2"/>
      <c r="M2658" s="4">
        <v>11000</v>
      </c>
      <c r="N2658" s="2"/>
      <c r="O2658" s="4">
        <v>0</v>
      </c>
      <c r="P2658" s="2"/>
      <c r="Q2658" s="4">
        <f t="shared" si="83"/>
        <v>11000</v>
      </c>
      <c r="T2658" s="36"/>
    </row>
    <row r="2659" spans="1:21" ht="11.85" customHeight="1" x14ac:dyDescent="0.2">
      <c r="A2659" s="3" t="s">
        <v>1209</v>
      </c>
      <c r="C2659" s="2">
        <v>4442.63</v>
      </c>
      <c r="D2659" s="2"/>
      <c r="E2659" s="2">
        <v>829.28</v>
      </c>
      <c r="F2659" s="2"/>
      <c r="G2659" s="2">
        <v>1185.79</v>
      </c>
      <c r="H2659" s="2"/>
      <c r="I2659" s="2">
        <v>1500</v>
      </c>
      <c r="J2659" s="2"/>
      <c r="K2659" s="4">
        <v>1500</v>
      </c>
      <c r="L2659" s="2"/>
      <c r="M2659" s="4">
        <v>1500</v>
      </c>
      <c r="N2659" s="2"/>
      <c r="O2659" s="4">
        <v>0</v>
      </c>
      <c r="P2659" s="2"/>
      <c r="Q2659" s="4">
        <f t="shared" si="83"/>
        <v>1500</v>
      </c>
      <c r="T2659" s="36"/>
    </row>
    <row r="2660" spans="1:21" ht="11.85" customHeight="1" x14ac:dyDescent="0.2">
      <c r="A2660" s="3" t="s">
        <v>1210</v>
      </c>
      <c r="C2660" s="2">
        <v>43141.15</v>
      </c>
      <c r="D2660" s="2"/>
      <c r="E2660" s="2">
        <v>45021.120000000003</v>
      </c>
      <c r="F2660" s="2"/>
      <c r="G2660" s="2">
        <v>39049.64</v>
      </c>
      <c r="H2660" s="2"/>
      <c r="I2660" s="2">
        <v>50000</v>
      </c>
      <c r="J2660" s="2"/>
      <c r="K2660" s="4">
        <v>50000</v>
      </c>
      <c r="L2660" s="2"/>
      <c r="M2660" s="4">
        <v>79000</v>
      </c>
      <c r="N2660" s="2"/>
      <c r="O2660" s="4">
        <v>0</v>
      </c>
      <c r="P2660" s="2"/>
      <c r="Q2660" s="4">
        <f t="shared" si="83"/>
        <v>79000</v>
      </c>
      <c r="T2660" s="36"/>
    </row>
    <row r="2661" spans="1:21" ht="11.85" customHeight="1" x14ac:dyDescent="0.2">
      <c r="A2661" s="3" t="s">
        <v>1211</v>
      </c>
      <c r="C2661" s="2">
        <v>1041.1300000000001</v>
      </c>
      <c r="D2661" s="2"/>
      <c r="E2661" s="2">
        <v>960.18</v>
      </c>
      <c r="F2661" s="2"/>
      <c r="G2661" s="2">
        <v>978.31</v>
      </c>
      <c r="H2661" s="2"/>
      <c r="I2661" s="2">
        <v>1300</v>
      </c>
      <c r="J2661" s="2"/>
      <c r="K2661" s="4">
        <v>1300</v>
      </c>
      <c r="L2661" s="2"/>
      <c r="M2661" s="4">
        <v>1300</v>
      </c>
      <c r="N2661" s="2"/>
      <c r="O2661" s="4">
        <v>0</v>
      </c>
      <c r="P2661" s="2"/>
      <c r="Q2661" s="4">
        <f t="shared" si="83"/>
        <v>1300</v>
      </c>
      <c r="T2661" s="36"/>
    </row>
    <row r="2662" spans="1:21" ht="11.85" customHeight="1" x14ac:dyDescent="0.2">
      <c r="A2662" s="3" t="s">
        <v>1212</v>
      </c>
      <c r="C2662" s="2">
        <v>530.73</v>
      </c>
      <c r="D2662" s="2"/>
      <c r="E2662" s="2">
        <v>329.27</v>
      </c>
      <c r="F2662" s="2"/>
      <c r="G2662" s="2">
        <v>259.08</v>
      </c>
      <c r="H2662" s="2"/>
      <c r="I2662" s="2">
        <v>500</v>
      </c>
      <c r="J2662" s="2"/>
      <c r="K2662" s="4">
        <v>500</v>
      </c>
      <c r="L2662" s="2"/>
      <c r="M2662" s="4">
        <v>500</v>
      </c>
      <c r="N2662" s="2"/>
      <c r="O2662" s="4">
        <v>0</v>
      </c>
      <c r="P2662" s="2"/>
      <c r="Q2662" s="4">
        <f t="shared" si="83"/>
        <v>500</v>
      </c>
      <c r="T2662" s="36"/>
    </row>
    <row r="2663" spans="1:21" ht="11.85" hidden="1" customHeight="1" x14ac:dyDescent="0.2">
      <c r="A2663" s="3" t="s">
        <v>1213</v>
      </c>
      <c r="C2663" s="2">
        <v>0</v>
      </c>
      <c r="D2663" s="2"/>
      <c r="E2663" s="2">
        <v>0</v>
      </c>
      <c r="F2663" s="2"/>
      <c r="G2663" s="2">
        <v>0</v>
      </c>
      <c r="H2663" s="2"/>
      <c r="I2663" s="2">
        <v>0</v>
      </c>
      <c r="J2663" s="2"/>
      <c r="K2663" s="4">
        <v>0</v>
      </c>
      <c r="L2663" s="2"/>
      <c r="M2663" s="4">
        <v>0</v>
      </c>
      <c r="N2663" s="2"/>
      <c r="O2663" s="4">
        <v>0</v>
      </c>
      <c r="P2663" s="2"/>
      <c r="Q2663" s="4">
        <f t="shared" si="83"/>
        <v>0</v>
      </c>
      <c r="T2663" s="36"/>
    </row>
    <row r="2664" spans="1:21" ht="11.85" customHeight="1" x14ac:dyDescent="0.2">
      <c r="A2664" s="3" t="s">
        <v>1214</v>
      </c>
      <c r="C2664" s="2">
        <v>0</v>
      </c>
      <c r="D2664" s="2"/>
      <c r="E2664" s="2">
        <v>0</v>
      </c>
      <c r="F2664" s="2"/>
      <c r="G2664" s="2">
        <v>0</v>
      </c>
      <c r="H2664" s="2"/>
      <c r="I2664" s="2">
        <v>0</v>
      </c>
      <c r="J2664" s="2"/>
      <c r="K2664" s="4">
        <v>0</v>
      </c>
      <c r="L2664" s="2"/>
      <c r="M2664" s="4">
        <v>0</v>
      </c>
      <c r="N2664" s="2"/>
      <c r="O2664" s="4">
        <v>0</v>
      </c>
      <c r="P2664" s="2"/>
      <c r="Q2664" s="4">
        <f t="shared" si="83"/>
        <v>0</v>
      </c>
      <c r="T2664" s="36"/>
    </row>
    <row r="2665" spans="1:21" ht="11.85" customHeight="1" x14ac:dyDescent="0.2">
      <c r="A2665" s="3" t="s">
        <v>1215</v>
      </c>
      <c r="C2665" s="2">
        <v>2932.17</v>
      </c>
      <c r="D2665" s="2"/>
      <c r="E2665" s="2">
        <v>3226.28</v>
      </c>
      <c r="F2665" s="2"/>
      <c r="G2665" s="2">
        <v>2645.57</v>
      </c>
      <c r="H2665" s="2"/>
      <c r="I2665" s="2">
        <v>3000</v>
      </c>
      <c r="J2665" s="2"/>
      <c r="K2665" s="4">
        <v>3000</v>
      </c>
      <c r="L2665" s="2"/>
      <c r="M2665" s="4">
        <v>3000</v>
      </c>
      <c r="N2665" s="2"/>
      <c r="O2665" s="4">
        <v>0</v>
      </c>
      <c r="P2665" s="2"/>
      <c r="Q2665" s="4">
        <f t="shared" si="83"/>
        <v>3000</v>
      </c>
      <c r="T2665" s="36"/>
    </row>
    <row r="2666" spans="1:21" ht="11.85" customHeight="1" x14ac:dyDescent="0.2">
      <c r="A2666" s="3" t="s">
        <v>1216</v>
      </c>
      <c r="C2666" s="2">
        <v>13828.14</v>
      </c>
      <c r="D2666" s="2"/>
      <c r="E2666" s="2">
        <v>5082.6499999999996</v>
      </c>
      <c r="F2666" s="2"/>
      <c r="G2666" s="2">
        <v>5535.42</v>
      </c>
      <c r="H2666" s="2"/>
      <c r="I2666" s="2">
        <v>10000</v>
      </c>
      <c r="J2666" s="2"/>
      <c r="K2666" s="4">
        <v>15500</v>
      </c>
      <c r="L2666" s="2"/>
      <c r="M2666" s="4">
        <v>10000</v>
      </c>
      <c r="N2666" s="2"/>
      <c r="O2666" s="4">
        <v>0</v>
      </c>
      <c r="P2666" s="2"/>
      <c r="Q2666" s="4">
        <f t="shared" si="83"/>
        <v>10000</v>
      </c>
      <c r="T2666" s="36"/>
    </row>
    <row r="2667" spans="1:21" ht="11.85" customHeight="1" x14ac:dyDescent="0.2">
      <c r="A2667" s="3" t="s">
        <v>1217</v>
      </c>
      <c r="C2667" s="2">
        <v>23200</v>
      </c>
      <c r="D2667" s="2"/>
      <c r="E2667" s="2">
        <v>24000</v>
      </c>
      <c r="F2667" s="2"/>
      <c r="G2667" s="2">
        <v>31500</v>
      </c>
      <c r="H2667" s="2"/>
      <c r="I2667" s="2">
        <v>25000</v>
      </c>
      <c r="J2667" s="2"/>
      <c r="K2667" s="4">
        <v>25000</v>
      </c>
      <c r="L2667" s="2"/>
      <c r="M2667" s="4">
        <v>25000</v>
      </c>
      <c r="N2667" s="2"/>
      <c r="O2667" s="4">
        <v>0</v>
      </c>
      <c r="P2667" s="2"/>
      <c r="Q2667" s="4">
        <f t="shared" si="83"/>
        <v>25000</v>
      </c>
      <c r="T2667" s="36"/>
    </row>
    <row r="2668" spans="1:21" ht="11.85" hidden="1" customHeight="1" x14ac:dyDescent="0.2">
      <c r="A2668" s="3" t="s">
        <v>1218</v>
      </c>
      <c r="C2668" s="2">
        <v>0</v>
      </c>
      <c r="D2668" s="2"/>
      <c r="E2668" s="2">
        <v>0</v>
      </c>
      <c r="F2668" s="2"/>
      <c r="G2668" s="2">
        <v>0</v>
      </c>
      <c r="H2668" s="2"/>
      <c r="I2668" s="2">
        <v>0</v>
      </c>
      <c r="J2668" s="2"/>
      <c r="K2668" s="4">
        <v>0</v>
      </c>
      <c r="L2668" s="2"/>
      <c r="M2668" s="4">
        <v>0</v>
      </c>
      <c r="N2668" s="2"/>
      <c r="O2668" s="4">
        <v>0</v>
      </c>
      <c r="P2668" s="2"/>
      <c r="Q2668" s="4">
        <f t="shared" si="83"/>
        <v>0</v>
      </c>
      <c r="T2668" s="36"/>
    </row>
    <row r="2669" spans="1:21" ht="11.85" customHeight="1" x14ac:dyDescent="0.2">
      <c r="A2669" s="3" t="s">
        <v>1219</v>
      </c>
      <c r="C2669" s="12">
        <v>9676.9599999999991</v>
      </c>
      <c r="D2669" s="2"/>
      <c r="E2669" s="12">
        <v>7492.92</v>
      </c>
      <c r="F2669" s="2"/>
      <c r="G2669" s="12">
        <v>7587.54</v>
      </c>
      <c r="H2669" s="2"/>
      <c r="I2669" s="12">
        <v>7300</v>
      </c>
      <c r="J2669" s="2"/>
      <c r="K2669" s="13">
        <v>7300</v>
      </c>
      <c r="L2669" s="2"/>
      <c r="M2669" s="13">
        <v>4800</v>
      </c>
      <c r="N2669" s="2"/>
      <c r="O2669" s="13">
        <v>0</v>
      </c>
      <c r="P2669" s="2"/>
      <c r="Q2669" s="13">
        <f t="shared" si="83"/>
        <v>4800</v>
      </c>
      <c r="T2669" s="36"/>
    </row>
    <row r="2670" spans="1:21" ht="11.85" customHeight="1" x14ac:dyDescent="0.2">
      <c r="A2670" s="3" t="s">
        <v>320</v>
      </c>
      <c r="C2670" s="2">
        <f>SUM(C2649:C2655)+SUM(C2656:C2669)</f>
        <v>197409.66999999998</v>
      </c>
      <c r="D2670" s="2"/>
      <c r="E2670" s="2">
        <f>SUM(E2649:E2655)+SUM(E2656:E2669)</f>
        <v>173196.03999999998</v>
      </c>
      <c r="F2670" s="2"/>
      <c r="G2670" s="2">
        <f>SUM(G2649:G2655)+SUM(G2656:G2669)</f>
        <v>192214.49</v>
      </c>
      <c r="H2670" s="2"/>
      <c r="I2670" s="2">
        <f>SUM(I2649:I2655)+SUM(I2656:I2669)</f>
        <v>200200</v>
      </c>
      <c r="J2670" s="2"/>
      <c r="K2670" s="4">
        <f>SUM(K2649:K2655)+SUM(K2656:K2669)</f>
        <v>205700</v>
      </c>
      <c r="L2670" s="2"/>
      <c r="M2670" s="4">
        <f>SUM(M2649:M2655)+SUM(M2656:M2669)</f>
        <v>227000</v>
      </c>
      <c r="N2670" s="2"/>
      <c r="O2670" s="4">
        <f>SUM(O2649:O2655)+SUM(O2656:O2669)</f>
        <v>0</v>
      </c>
      <c r="P2670" s="2"/>
      <c r="Q2670" s="4">
        <f>SUM(Q2649:Q2655)+SUM(Q2656:Q2669)</f>
        <v>227000</v>
      </c>
      <c r="R2670" s="34"/>
      <c r="T2670" s="38"/>
      <c r="U2670" s="39"/>
    </row>
    <row r="2671" spans="1:21" ht="11.85" customHeight="1" x14ac:dyDescent="0.2">
      <c r="D2671" s="2"/>
      <c r="F2671" s="2"/>
      <c r="H2671" s="2"/>
      <c r="J2671" s="2"/>
      <c r="L2671" s="2"/>
      <c r="N2671" s="2"/>
      <c r="P2671" s="2"/>
    </row>
    <row r="2672" spans="1:21" ht="11.85" customHeight="1" x14ac:dyDescent="0.2">
      <c r="A2672" s="3" t="s">
        <v>1220</v>
      </c>
      <c r="C2672" s="2">
        <v>236650.05</v>
      </c>
      <c r="D2672" s="2"/>
      <c r="E2672" s="2">
        <v>133042.59</v>
      </c>
      <c r="F2672" s="2"/>
      <c r="G2672" s="2">
        <v>46617.23</v>
      </c>
      <c r="H2672" s="2"/>
      <c r="I2672" s="2">
        <v>75000</v>
      </c>
      <c r="J2672" s="2"/>
      <c r="K2672" s="4">
        <v>107320</v>
      </c>
      <c r="L2672" s="2"/>
      <c r="M2672" s="4">
        <v>75000</v>
      </c>
      <c r="N2672" s="2"/>
      <c r="O2672" s="4">
        <v>250000</v>
      </c>
      <c r="P2672" s="2"/>
      <c r="Q2672" s="4">
        <f>M2672+O2672</f>
        <v>325000</v>
      </c>
    </row>
    <row r="2673" spans="1:17" ht="11.85" customHeight="1" x14ac:dyDescent="0.2">
      <c r="A2673" s="3" t="s">
        <v>1221</v>
      </c>
      <c r="C2673" s="2">
        <v>12530.57</v>
      </c>
      <c r="D2673" s="2"/>
      <c r="E2673" s="2">
        <v>10361.629999999999</v>
      </c>
      <c r="F2673" s="2"/>
      <c r="G2673" s="2">
        <v>263166.34000000003</v>
      </c>
      <c r="H2673" s="2"/>
      <c r="I2673" s="2">
        <v>0</v>
      </c>
      <c r="J2673" s="2"/>
      <c r="K2673" s="4">
        <v>0</v>
      </c>
      <c r="L2673" s="2"/>
      <c r="M2673" s="4">
        <v>0</v>
      </c>
      <c r="N2673" s="2"/>
      <c r="O2673" s="4">
        <v>0</v>
      </c>
      <c r="P2673" s="2"/>
      <c r="Q2673" s="4">
        <f>M2673+O2673</f>
        <v>0</v>
      </c>
    </row>
    <row r="2674" spans="1:17" ht="11.85" customHeight="1" x14ac:dyDescent="0.2">
      <c r="A2674" s="3" t="s">
        <v>1222</v>
      </c>
      <c r="C2674" s="12">
        <v>0</v>
      </c>
      <c r="D2674" s="2"/>
      <c r="E2674" s="12">
        <v>0</v>
      </c>
      <c r="F2674" s="2"/>
      <c r="G2674" s="12">
        <v>1152572.17</v>
      </c>
      <c r="H2674" s="2"/>
      <c r="I2674" s="12">
        <v>0</v>
      </c>
      <c r="J2674" s="2"/>
      <c r="K2674" s="13">
        <v>0</v>
      </c>
      <c r="L2674" s="2"/>
      <c r="M2674" s="13">
        <v>0</v>
      </c>
      <c r="N2674" s="2"/>
      <c r="O2674" s="13">
        <v>0</v>
      </c>
      <c r="P2674" s="2"/>
      <c r="Q2674" s="13">
        <f>M2674+O2674</f>
        <v>0</v>
      </c>
    </row>
    <row r="2675" spans="1:17" ht="11.85" customHeight="1" x14ac:dyDescent="0.2">
      <c r="A2675" s="3" t="s">
        <v>323</v>
      </c>
      <c r="C2675" s="2">
        <f>SUM(C2672:C2674)</f>
        <v>249180.62</v>
      </c>
      <c r="D2675" s="2"/>
      <c r="E2675" s="2">
        <f>SUM(E2672:E2674)</f>
        <v>143404.22</v>
      </c>
      <c r="F2675" s="2"/>
      <c r="G2675" s="2">
        <f>SUM(G2672:G2674)</f>
        <v>1462355.74</v>
      </c>
      <c r="H2675" s="2"/>
      <c r="I2675" s="2">
        <f>SUM(I2672:I2674)</f>
        <v>75000</v>
      </c>
      <c r="J2675" s="2"/>
      <c r="K2675" s="4">
        <f>SUM(K2672:K2674)</f>
        <v>107320</v>
      </c>
      <c r="L2675" s="2"/>
      <c r="M2675" s="4">
        <f>SUM(M2672:M2674)</f>
        <v>75000</v>
      </c>
      <c r="N2675" s="2"/>
      <c r="O2675" s="4">
        <f>SUM(O2672:O2674)</f>
        <v>250000</v>
      </c>
      <c r="P2675" s="2"/>
      <c r="Q2675" s="4">
        <f>SUM(Q2672:Q2674)</f>
        <v>325000</v>
      </c>
    </row>
    <row r="2676" spans="1:17" ht="11.85" customHeight="1" x14ac:dyDescent="0.2">
      <c r="A2676" s="1"/>
      <c r="B2676" s="1"/>
      <c r="E2676" s="2" t="str">
        <f>$E$24</f>
        <v>CITY OF BRADY</v>
      </c>
    </row>
    <row r="2677" spans="1:17" ht="11.85" customHeight="1" x14ac:dyDescent="0.2">
      <c r="E2677" s="2" t="str">
        <f>$E$25</f>
        <v>BUDGET REPORT</v>
      </c>
    </row>
    <row r="2678" spans="1:17" ht="11.85" customHeight="1" x14ac:dyDescent="0.2">
      <c r="E2678" s="2" t="str">
        <f>$E$26</f>
        <v>FISCAL YEAR 2021 - 2022</v>
      </c>
    </row>
    <row r="2679" spans="1:17" ht="11.85" customHeight="1" x14ac:dyDescent="0.2">
      <c r="A2679" s="3" t="s">
        <v>1124</v>
      </c>
    </row>
    <row r="2680" spans="1:17" ht="11.85" customHeight="1" x14ac:dyDescent="0.2">
      <c r="A2680" s="3" t="s">
        <v>1173</v>
      </c>
    </row>
    <row r="2681" spans="1:17" ht="11.85" customHeight="1" x14ac:dyDescent="0.2">
      <c r="I2681" s="61" t="str">
        <f>$I$29</f>
        <v>(----- 2020-2021 ------)</v>
      </c>
      <c r="J2681" s="61"/>
      <c r="K2681" s="61"/>
      <c r="L2681" s="5"/>
      <c r="M2681" s="61" t="str">
        <f>$M$29</f>
        <v>2021-2022</v>
      </c>
      <c r="N2681" s="61"/>
      <c r="O2681" s="61"/>
      <c r="P2681" s="61"/>
      <c r="Q2681" s="61"/>
    </row>
    <row r="2682" spans="1:17" ht="11.85" customHeight="1" x14ac:dyDescent="0.2">
      <c r="C2682" s="6" t="str">
        <f>$C$30</f>
        <v>2017-2018</v>
      </c>
      <c r="D2682" s="5"/>
      <c r="E2682" s="6" t="str">
        <f>$E$30</f>
        <v>2018-2019</v>
      </c>
      <c r="F2682" s="5"/>
      <c r="G2682" s="6" t="str">
        <f>$G$30</f>
        <v>2019-2020</v>
      </c>
      <c r="H2682" s="5"/>
      <c r="I2682" s="6" t="s">
        <v>9</v>
      </c>
      <c r="J2682" s="5"/>
      <c r="K2682" s="7" t="str">
        <f>+$K$30</f>
        <v>PROJECTED</v>
      </c>
      <c r="L2682" s="5"/>
      <c r="M2682" s="7" t="str">
        <f>$M$30</f>
        <v>2021-2022</v>
      </c>
      <c r="N2682" s="5"/>
      <c r="O2682" s="7" t="str">
        <f>$O$30</f>
        <v>2021-2022</v>
      </c>
      <c r="P2682" s="5"/>
      <c r="Q2682" s="7" t="str">
        <f>$Q$30</f>
        <v xml:space="preserve">APPROVED </v>
      </c>
    </row>
    <row r="2683" spans="1:17" ht="11.85" customHeight="1" x14ac:dyDescent="0.2">
      <c r="A2683" s="8" t="s">
        <v>266</v>
      </c>
      <c r="C2683" s="9" t="s">
        <v>12</v>
      </c>
      <c r="D2683" s="5"/>
      <c r="E2683" s="9" t="s">
        <v>12</v>
      </c>
      <c r="F2683" s="5"/>
      <c r="G2683" s="9" t="s">
        <v>12</v>
      </c>
      <c r="H2683" s="5"/>
      <c r="I2683" s="9" t="s">
        <v>13</v>
      </c>
      <c r="J2683" s="5"/>
      <c r="K2683" s="10" t="s">
        <v>13</v>
      </c>
      <c r="L2683" s="5"/>
      <c r="M2683" s="10" t="str">
        <f>$M$31</f>
        <v>BASE</v>
      </c>
      <c r="N2683" s="5"/>
      <c r="O2683" s="10" t="str">
        <f>$O$31</f>
        <v>SUPPLEMENTAL</v>
      </c>
      <c r="P2683" s="5"/>
      <c r="Q2683" s="10" t="str">
        <f>$Q$31</f>
        <v>BUDGET</v>
      </c>
    </row>
    <row r="2684" spans="1:17" ht="11.85" customHeight="1" x14ac:dyDescent="0.2">
      <c r="D2684" s="2"/>
      <c r="F2684" s="2"/>
      <c r="H2684" s="2"/>
      <c r="J2684" s="2"/>
      <c r="L2684" s="2"/>
      <c r="N2684" s="2"/>
      <c r="P2684" s="2"/>
    </row>
    <row r="2685" spans="1:17" ht="11.85" customHeight="1" x14ac:dyDescent="0.2">
      <c r="A2685" s="11" t="s">
        <v>1004</v>
      </c>
      <c r="D2685" s="2"/>
      <c r="F2685" s="2"/>
      <c r="H2685" s="2"/>
      <c r="J2685" s="2"/>
      <c r="L2685" s="2"/>
      <c r="N2685" s="2"/>
      <c r="P2685" s="2"/>
    </row>
    <row r="2686" spans="1:17" ht="11.85" customHeight="1" x14ac:dyDescent="0.2">
      <c r="A2686" s="3" t="s">
        <v>1223</v>
      </c>
      <c r="C2686" s="2">
        <v>0</v>
      </c>
      <c r="D2686" s="2"/>
      <c r="E2686" s="2">
        <v>0</v>
      </c>
      <c r="F2686" s="2"/>
      <c r="G2686" s="2">
        <v>0</v>
      </c>
      <c r="H2686" s="2"/>
      <c r="I2686" s="2">
        <v>0</v>
      </c>
      <c r="J2686" s="2"/>
      <c r="K2686" s="4">
        <v>0</v>
      </c>
      <c r="L2686" s="2"/>
      <c r="M2686" s="4">
        <v>0</v>
      </c>
      <c r="N2686" s="2"/>
      <c r="O2686" s="4">
        <v>0</v>
      </c>
      <c r="P2686" s="2"/>
      <c r="Q2686" s="4">
        <f>M2686+O2686</f>
        <v>0</v>
      </c>
    </row>
    <row r="2687" spans="1:17" ht="11.85" customHeight="1" x14ac:dyDescent="0.2">
      <c r="A2687" s="3" t="s">
        <v>1224</v>
      </c>
      <c r="C2687" s="12">
        <v>0</v>
      </c>
      <c r="D2687" s="2"/>
      <c r="E2687" s="12">
        <v>0</v>
      </c>
      <c r="F2687" s="2"/>
      <c r="G2687" s="12">
        <v>0</v>
      </c>
      <c r="H2687" s="2"/>
      <c r="I2687" s="12">
        <v>0</v>
      </c>
      <c r="J2687" s="2"/>
      <c r="K2687" s="13">
        <v>0</v>
      </c>
      <c r="L2687" s="2"/>
      <c r="M2687" s="13">
        <v>0</v>
      </c>
      <c r="N2687" s="2"/>
      <c r="O2687" s="13">
        <v>0</v>
      </c>
      <c r="P2687" s="2"/>
      <c r="Q2687" s="13">
        <f>M2687+O2687</f>
        <v>0</v>
      </c>
    </row>
    <row r="2688" spans="1:17" ht="11.85" customHeight="1" x14ac:dyDescent="0.2">
      <c r="A2688" s="3" t="s">
        <v>1006</v>
      </c>
      <c r="C2688" s="2">
        <f>SUM(C2686:C2687)</f>
        <v>0</v>
      </c>
      <c r="D2688" s="2"/>
      <c r="E2688" s="2">
        <f>SUM(E2686:E2687)</f>
        <v>0</v>
      </c>
      <c r="F2688" s="2"/>
      <c r="G2688" s="2">
        <f>SUM(G2686:G2687)</f>
        <v>0</v>
      </c>
      <c r="H2688" s="2"/>
      <c r="I2688" s="2">
        <f>SUM(I2686:I2687)</f>
        <v>0</v>
      </c>
      <c r="J2688" s="2"/>
      <c r="K2688" s="4">
        <f>SUM(K2686:K2687)</f>
        <v>0</v>
      </c>
      <c r="L2688" s="2"/>
      <c r="M2688" s="4">
        <f>SUM(M2686:M2687)</f>
        <v>0</v>
      </c>
      <c r="N2688" s="2"/>
      <c r="O2688" s="4">
        <f>SUM(O2686:O2687)</f>
        <v>0</v>
      </c>
      <c r="P2688" s="2"/>
      <c r="Q2688" s="4">
        <f>SUM(Q2686:Q2687)</f>
        <v>0</v>
      </c>
    </row>
    <row r="2689" spans="1:23" ht="11.85" customHeight="1" x14ac:dyDescent="0.2">
      <c r="D2689" s="2"/>
      <c r="F2689" s="2"/>
      <c r="H2689" s="2"/>
      <c r="J2689" s="2"/>
      <c r="L2689" s="2"/>
      <c r="N2689" s="2"/>
      <c r="P2689" s="2"/>
    </row>
    <row r="2690" spans="1:23" ht="11.85" customHeight="1" x14ac:dyDescent="0.2">
      <c r="A2690" s="11" t="s">
        <v>324</v>
      </c>
      <c r="D2690" s="2"/>
      <c r="F2690" s="2"/>
      <c r="H2690" s="2"/>
      <c r="J2690" s="2"/>
      <c r="L2690" s="2"/>
      <c r="N2690" s="2"/>
      <c r="P2690" s="2"/>
    </row>
    <row r="2691" spans="1:23" ht="11.85" customHeight="1" x14ac:dyDescent="0.2">
      <c r="A2691" s="3" t="s">
        <v>1225</v>
      </c>
      <c r="C2691" s="2">
        <v>60439.92</v>
      </c>
      <c r="D2691" s="2"/>
      <c r="E2691" s="2">
        <v>59600.92</v>
      </c>
      <c r="F2691" s="2"/>
      <c r="G2691" s="2">
        <v>60144.82</v>
      </c>
      <c r="H2691" s="2"/>
      <c r="I2691" s="2">
        <v>73900</v>
      </c>
      <c r="J2691" s="2"/>
      <c r="K2691" s="4">
        <v>73900</v>
      </c>
      <c r="L2691" s="2"/>
      <c r="M2691" s="4">
        <v>76300</v>
      </c>
      <c r="N2691" s="2"/>
      <c r="O2691" s="4">
        <v>0</v>
      </c>
      <c r="P2691" s="2"/>
      <c r="Q2691" s="4">
        <f t="shared" ref="Q2691:Q2696" si="84">M2691+O2691</f>
        <v>76300</v>
      </c>
      <c r="T2691" s="36"/>
    </row>
    <row r="2692" spans="1:23" ht="11.85" customHeight="1" x14ac:dyDescent="0.2">
      <c r="A2692" s="3" t="s">
        <v>1226</v>
      </c>
      <c r="C2692" s="2">
        <v>0</v>
      </c>
      <c r="D2692" s="2"/>
      <c r="E2692" s="2">
        <v>0</v>
      </c>
      <c r="F2692" s="2"/>
      <c r="G2692" s="2">
        <v>0</v>
      </c>
      <c r="H2692" s="2"/>
      <c r="I2692" s="2">
        <v>0</v>
      </c>
      <c r="J2692" s="2"/>
      <c r="K2692" s="4">
        <v>125026</v>
      </c>
      <c r="L2692" s="2"/>
      <c r="M2692" s="4">
        <v>0</v>
      </c>
      <c r="N2692" s="2"/>
      <c r="O2692" s="4">
        <v>0</v>
      </c>
      <c r="P2692" s="2"/>
      <c r="Q2692" s="4">
        <f t="shared" si="84"/>
        <v>0</v>
      </c>
    </row>
    <row r="2693" spans="1:23" ht="11.85" hidden="1" customHeight="1" x14ac:dyDescent="0.2">
      <c r="A2693" s="3" t="s">
        <v>1227</v>
      </c>
      <c r="C2693" s="2">
        <v>0</v>
      </c>
      <c r="D2693" s="2"/>
      <c r="E2693" s="2">
        <v>0</v>
      </c>
      <c r="F2693" s="2"/>
      <c r="G2693" s="2">
        <v>0</v>
      </c>
      <c r="H2693" s="2"/>
      <c r="I2693" s="2">
        <v>0</v>
      </c>
      <c r="J2693" s="2"/>
      <c r="K2693" s="4">
        <v>0</v>
      </c>
      <c r="L2693" s="2"/>
      <c r="M2693" s="4">
        <v>0</v>
      </c>
      <c r="N2693" s="2"/>
      <c r="O2693" s="4">
        <v>0</v>
      </c>
      <c r="P2693" s="2"/>
      <c r="Q2693" s="4">
        <f t="shared" si="84"/>
        <v>0</v>
      </c>
    </row>
    <row r="2694" spans="1:23" ht="11.85" customHeight="1" x14ac:dyDescent="0.2">
      <c r="A2694" s="3" t="s">
        <v>1228</v>
      </c>
      <c r="C2694" s="2">
        <v>2860000</v>
      </c>
      <c r="D2694" s="2"/>
      <c r="E2694" s="2">
        <v>1566863</v>
      </c>
      <c r="F2694" s="2"/>
      <c r="G2694" s="2">
        <v>2600000</v>
      </c>
      <c r="H2694" s="2"/>
      <c r="I2694" s="2">
        <v>2845000</v>
      </c>
      <c r="J2694" s="2"/>
      <c r="K2694" s="4">
        <v>2845000</v>
      </c>
      <c r="L2694" s="2"/>
      <c r="M2694" s="4">
        <v>1800000</v>
      </c>
      <c r="N2694" s="2"/>
      <c r="O2694" s="4">
        <v>200000</v>
      </c>
      <c r="P2694" s="2"/>
      <c r="Q2694" s="4">
        <f t="shared" si="84"/>
        <v>2000000</v>
      </c>
    </row>
    <row r="2695" spans="1:23" ht="11.85" customHeight="1" x14ac:dyDescent="0.2">
      <c r="A2695" s="3" t="s">
        <v>1229</v>
      </c>
      <c r="C2695" s="2">
        <v>38400</v>
      </c>
      <c r="D2695" s="2"/>
      <c r="E2695" s="2">
        <v>0</v>
      </c>
      <c r="F2695" s="2"/>
      <c r="G2695" s="2">
        <v>0</v>
      </c>
      <c r="H2695" s="2"/>
      <c r="I2695" s="2">
        <v>0</v>
      </c>
      <c r="J2695" s="2"/>
      <c r="K2695" s="4">
        <v>0</v>
      </c>
      <c r="L2695" s="2"/>
      <c r="M2695" s="4">
        <v>0</v>
      </c>
      <c r="N2695" s="2"/>
      <c r="O2695" s="4">
        <v>0</v>
      </c>
      <c r="P2695" s="2"/>
      <c r="Q2695" s="4">
        <f t="shared" si="84"/>
        <v>0</v>
      </c>
    </row>
    <row r="2696" spans="1:23" ht="11.85" customHeight="1" x14ac:dyDescent="0.2">
      <c r="A2696" s="3" t="s">
        <v>1230</v>
      </c>
      <c r="C2696" s="12">
        <v>221500</v>
      </c>
      <c r="D2696" s="2"/>
      <c r="E2696" s="12">
        <v>0</v>
      </c>
      <c r="F2696" s="2"/>
      <c r="G2696" s="12">
        <v>0</v>
      </c>
      <c r="H2696" s="2"/>
      <c r="I2696" s="12">
        <v>140000</v>
      </c>
      <c r="J2696" s="2"/>
      <c r="K2696" s="13">
        <v>140000</v>
      </c>
      <c r="L2696" s="2"/>
      <c r="M2696" s="13">
        <v>150000</v>
      </c>
      <c r="N2696" s="2"/>
      <c r="O2696" s="13">
        <v>0</v>
      </c>
      <c r="P2696" s="2"/>
      <c r="Q2696" s="13">
        <f t="shared" si="84"/>
        <v>150000</v>
      </c>
      <c r="R2696" s="39"/>
      <c r="U2696" s="34"/>
    </row>
    <row r="2697" spans="1:23" ht="11.85" customHeight="1" x14ac:dyDescent="0.2">
      <c r="A2697" s="3" t="s">
        <v>328</v>
      </c>
      <c r="C2697" s="2">
        <f>SUM(C2691:C2696)</f>
        <v>3180339.92</v>
      </c>
      <c r="D2697" s="2"/>
      <c r="E2697" s="2">
        <f>SUM(E2691:E2696)</f>
        <v>1626463.92</v>
      </c>
      <c r="F2697" s="2"/>
      <c r="G2697" s="2">
        <f>SUM(G2691:G2696)</f>
        <v>2660144.8199999998</v>
      </c>
      <c r="H2697" s="2"/>
      <c r="I2697" s="2">
        <f>SUM(I2691:I2696)</f>
        <v>3058900</v>
      </c>
      <c r="J2697" s="2"/>
      <c r="K2697" s="4">
        <f>SUM(K2691:K2696)</f>
        <v>3183926</v>
      </c>
      <c r="L2697" s="2"/>
      <c r="M2697" s="4">
        <f>SUM(M2691:M2696)</f>
        <v>2026300</v>
      </c>
      <c r="N2697" s="2"/>
      <c r="O2697" s="4">
        <f>SUM(O2691:O2696)</f>
        <v>200000</v>
      </c>
      <c r="P2697" s="2"/>
      <c r="Q2697" s="4">
        <f>SUM(Q2691:Q2696)</f>
        <v>2226300</v>
      </c>
      <c r="R2697" s="39"/>
      <c r="U2697" s="34"/>
      <c r="V2697" s="51"/>
      <c r="W2697" s="39"/>
    </row>
    <row r="2698" spans="1:23" ht="11.85" customHeight="1" x14ac:dyDescent="0.2">
      <c r="D2698" s="2"/>
      <c r="F2698" s="2"/>
      <c r="H2698" s="2"/>
      <c r="J2698" s="2"/>
      <c r="L2698" s="2"/>
      <c r="N2698" s="2"/>
      <c r="P2698" s="2"/>
      <c r="T2698" s="36"/>
      <c r="U2698" s="34"/>
    </row>
    <row r="2699" spans="1:23" ht="11.85" customHeight="1" x14ac:dyDescent="0.2">
      <c r="A2699" s="3" t="s">
        <v>1231</v>
      </c>
      <c r="C2699" s="2">
        <f>C2628+C2646+C2670+C2675+C2688+C2697</f>
        <v>7896880.2999999998</v>
      </c>
      <c r="D2699" s="2"/>
      <c r="E2699" s="2">
        <f>E2628+E2646+E2670+E2675+E2688+E2697</f>
        <v>7076227</v>
      </c>
      <c r="F2699" s="2"/>
      <c r="G2699" s="2">
        <f>G2628+G2646+G2670+G2675+G2688+G2697</f>
        <v>8723224.2200000007</v>
      </c>
      <c r="H2699" s="2"/>
      <c r="I2699" s="2">
        <f>I2628+I2646+I2670+I2675+I2688+I2697</f>
        <v>7740809</v>
      </c>
      <c r="J2699" s="2"/>
      <c r="K2699" s="4">
        <f>K2628+K2646+K2670+K2675+K2688+K2697</f>
        <v>8122655</v>
      </c>
      <c r="L2699" s="2"/>
      <c r="M2699" s="4">
        <f>M2628+M2646+M2670+M2675+M2688+M2697</f>
        <v>6689656</v>
      </c>
      <c r="N2699" s="2"/>
      <c r="O2699" s="4">
        <f>O2628+O2646+O2670+O2675+O2688+O2697</f>
        <v>470000</v>
      </c>
      <c r="P2699" s="2"/>
      <c r="Q2699" s="4">
        <f>Q2628+Q2646+Q2670+Q2675+Q2688+Q2697</f>
        <v>7159656</v>
      </c>
      <c r="R2699" s="39"/>
      <c r="U2699" s="34"/>
    </row>
    <row r="2700" spans="1:23" ht="11.85" customHeight="1" x14ac:dyDescent="0.2">
      <c r="R2700" s="39"/>
      <c r="U2700" s="34"/>
    </row>
    <row r="2701" spans="1:23" ht="11.85" customHeight="1" x14ac:dyDescent="0.2">
      <c r="U2701" s="34"/>
    </row>
    <row r="2702" spans="1:23" ht="11.85" customHeight="1" x14ac:dyDescent="0.2"/>
    <row r="2703" spans="1:23" ht="11.85" customHeight="1" x14ac:dyDescent="0.2"/>
    <row r="2704" spans="1:23" ht="11.85" customHeight="1" x14ac:dyDescent="0.2"/>
    <row r="2705" ht="11.85" customHeight="1" x14ac:dyDescent="0.2"/>
    <row r="2706" ht="11.85" customHeight="1" x14ac:dyDescent="0.2"/>
    <row r="2707" ht="11.85" customHeight="1" x14ac:dyDescent="0.2"/>
    <row r="2708" ht="11.85" customHeight="1" x14ac:dyDescent="0.2"/>
    <row r="2709" ht="11.85" customHeight="1" x14ac:dyDescent="0.2"/>
    <row r="2710" ht="11.85" customHeight="1" x14ac:dyDescent="0.2"/>
    <row r="2711" ht="11.85" customHeight="1" x14ac:dyDescent="0.2"/>
    <row r="2712" ht="11.85" customHeight="1" x14ac:dyDescent="0.2"/>
    <row r="2713" ht="11.85" customHeight="1" x14ac:dyDescent="0.2"/>
    <row r="2714" ht="11.85" customHeight="1" x14ac:dyDescent="0.2"/>
    <row r="2715" ht="11.85" customHeight="1" x14ac:dyDescent="0.2"/>
    <row r="2716" ht="11.85" customHeight="1" x14ac:dyDescent="0.2"/>
    <row r="2717" ht="11.85" customHeight="1" x14ac:dyDescent="0.2"/>
    <row r="2718" ht="11.85" customHeight="1" x14ac:dyDescent="0.2"/>
    <row r="2719" ht="11.85" customHeight="1" x14ac:dyDescent="0.2"/>
    <row r="2720" ht="11.85" customHeight="1" x14ac:dyDescent="0.2"/>
    <row r="2721" ht="11.85" customHeight="1" x14ac:dyDescent="0.2"/>
    <row r="2722" ht="11.85" customHeight="1" x14ac:dyDescent="0.2"/>
    <row r="2723" ht="11.85" customHeight="1" x14ac:dyDescent="0.2"/>
    <row r="2724" ht="11.85" customHeight="1" x14ac:dyDescent="0.2"/>
    <row r="2725" ht="11.85" customHeight="1" x14ac:dyDescent="0.2"/>
    <row r="2726" ht="11.85" customHeight="1" x14ac:dyDescent="0.2"/>
    <row r="2727" ht="11.85" customHeight="1" x14ac:dyDescent="0.2"/>
    <row r="2728" ht="11.85" customHeight="1" x14ac:dyDescent="0.2"/>
    <row r="2729" ht="11.85" customHeight="1" x14ac:dyDescent="0.2"/>
    <row r="2730" ht="11.85" customHeight="1" x14ac:dyDescent="0.2"/>
    <row r="2731" ht="11.85" customHeight="1" x14ac:dyDescent="0.2"/>
    <row r="2732" ht="11.85" customHeight="1" x14ac:dyDescent="0.2"/>
    <row r="2733" ht="11.85" customHeight="1" x14ac:dyDescent="0.2"/>
    <row r="2734" ht="11.85" customHeight="1" x14ac:dyDescent="0.2"/>
    <row r="2735" ht="11.85" customHeight="1" x14ac:dyDescent="0.2"/>
    <row r="2736" ht="11.85" customHeight="1" x14ac:dyDescent="0.2"/>
    <row r="2737" spans="1:20" ht="11.85" customHeight="1" x14ac:dyDescent="0.2"/>
    <row r="2738" spans="1:20" ht="11.85" customHeight="1" x14ac:dyDescent="0.2"/>
    <row r="2739" spans="1:20" ht="11.85" customHeight="1" x14ac:dyDescent="0.2">
      <c r="A2739" s="1"/>
      <c r="B2739" s="1"/>
      <c r="E2739" s="2" t="str">
        <f>$E$24</f>
        <v>CITY OF BRADY</v>
      </c>
    </row>
    <row r="2740" spans="1:20" ht="11.85" customHeight="1" x14ac:dyDescent="0.2">
      <c r="E2740" s="2" t="str">
        <f>$E$25</f>
        <v>BUDGET REPORT</v>
      </c>
    </row>
    <row r="2741" spans="1:20" ht="11.85" customHeight="1" x14ac:dyDescent="0.2">
      <c r="E2741" s="2" t="str">
        <f>$E$26</f>
        <v>FISCAL YEAR 2021 - 2022</v>
      </c>
    </row>
    <row r="2742" spans="1:20" ht="11.85" customHeight="1" x14ac:dyDescent="0.2">
      <c r="A2742" s="3" t="s">
        <v>1124</v>
      </c>
    </row>
    <row r="2743" spans="1:20" ht="11.85" customHeight="1" x14ac:dyDescent="0.2">
      <c r="A2743" s="3" t="s">
        <v>1232</v>
      </c>
    </row>
    <row r="2744" spans="1:20" ht="11.85" customHeight="1" x14ac:dyDescent="0.2">
      <c r="A2744" s="21" t="s">
        <v>662</v>
      </c>
      <c r="I2744" s="61" t="str">
        <f>$I$29</f>
        <v>(----- 2020-2021 ------)</v>
      </c>
      <c r="J2744" s="61"/>
      <c r="K2744" s="61"/>
      <c r="L2744" s="5"/>
      <c r="M2744" s="61" t="str">
        <f>$M$29</f>
        <v>2021-2022</v>
      </c>
      <c r="N2744" s="61"/>
      <c r="O2744" s="61"/>
      <c r="P2744" s="61"/>
      <c r="Q2744" s="61"/>
    </row>
    <row r="2745" spans="1:20" ht="11.85" customHeight="1" x14ac:dyDescent="0.2">
      <c r="C2745" s="6" t="str">
        <f>$C$30</f>
        <v>2017-2018</v>
      </c>
      <c r="D2745" s="5"/>
      <c r="E2745" s="6" t="str">
        <f>$E$30</f>
        <v>2018-2019</v>
      </c>
      <c r="F2745" s="5"/>
      <c r="G2745" s="6" t="str">
        <f>$G$30</f>
        <v>2019-2020</v>
      </c>
      <c r="H2745" s="5"/>
      <c r="I2745" s="6" t="s">
        <v>9</v>
      </c>
      <c r="J2745" s="5"/>
      <c r="K2745" s="7" t="str">
        <f>+$K$30</f>
        <v>PROJECTED</v>
      </c>
      <c r="L2745" s="5"/>
      <c r="M2745" s="7" t="str">
        <f>$M$30</f>
        <v>2021-2022</v>
      </c>
      <c r="N2745" s="5"/>
      <c r="O2745" s="7" t="str">
        <f>$O$30</f>
        <v>2021-2022</v>
      </c>
      <c r="P2745" s="5"/>
      <c r="Q2745" s="7" t="str">
        <f>$Q$30</f>
        <v xml:space="preserve">APPROVED </v>
      </c>
    </row>
    <row r="2746" spans="1:20" ht="11.85" customHeight="1" x14ac:dyDescent="0.2">
      <c r="A2746" s="8" t="s">
        <v>266</v>
      </c>
      <c r="C2746" s="9" t="s">
        <v>12</v>
      </c>
      <c r="D2746" s="5"/>
      <c r="E2746" s="9" t="s">
        <v>12</v>
      </c>
      <c r="F2746" s="5"/>
      <c r="G2746" s="9" t="s">
        <v>12</v>
      </c>
      <c r="H2746" s="5"/>
      <c r="I2746" s="9" t="s">
        <v>13</v>
      </c>
      <c r="J2746" s="5"/>
      <c r="K2746" s="10" t="s">
        <v>13</v>
      </c>
      <c r="L2746" s="5"/>
      <c r="M2746" s="10" t="str">
        <f>$M$31</f>
        <v>BASE</v>
      </c>
      <c r="N2746" s="5"/>
      <c r="O2746" s="10" t="str">
        <f>$O$31</f>
        <v>SUPPLEMENTAL</v>
      </c>
      <c r="P2746" s="5"/>
      <c r="Q2746" s="10" t="str">
        <f>$Q$31</f>
        <v>BUDGET</v>
      </c>
    </row>
    <row r="2747" spans="1:20" ht="11.85" customHeight="1" x14ac:dyDescent="0.2"/>
    <row r="2748" spans="1:20" ht="11.85" customHeight="1" x14ac:dyDescent="0.2">
      <c r="A2748" s="11" t="s">
        <v>267</v>
      </c>
    </row>
    <row r="2749" spans="1:20" ht="11.85" customHeight="1" x14ac:dyDescent="0.2">
      <c r="A2749" s="3" t="s">
        <v>1233</v>
      </c>
      <c r="C2749" s="2">
        <v>0</v>
      </c>
      <c r="D2749" s="2"/>
      <c r="E2749" s="2">
        <v>0</v>
      </c>
      <c r="F2749" s="2"/>
      <c r="G2749" s="2">
        <v>0</v>
      </c>
      <c r="H2749" s="2"/>
      <c r="I2749" s="2">
        <v>0</v>
      </c>
      <c r="J2749" s="2"/>
      <c r="K2749" s="4">
        <v>0</v>
      </c>
      <c r="L2749" s="2"/>
      <c r="M2749" s="4">
        <v>0</v>
      </c>
      <c r="N2749" s="2"/>
      <c r="O2749" s="4">
        <v>0</v>
      </c>
      <c r="P2749" s="2"/>
      <c r="Q2749" s="4">
        <f t="shared" ref="Q2749:Q2757" si="85">M2749+O2749</f>
        <v>0</v>
      </c>
      <c r="T2749" s="36"/>
    </row>
    <row r="2750" spans="1:20" ht="11.85" customHeight="1" x14ac:dyDescent="0.2">
      <c r="A2750" s="3" t="s">
        <v>1234</v>
      </c>
      <c r="C2750" s="2">
        <v>0</v>
      </c>
      <c r="D2750" s="2"/>
      <c r="E2750" s="2">
        <v>0</v>
      </c>
      <c r="F2750" s="2"/>
      <c r="G2750" s="2">
        <v>0</v>
      </c>
      <c r="H2750" s="2"/>
      <c r="I2750" s="2">
        <v>0</v>
      </c>
      <c r="J2750" s="2"/>
      <c r="K2750" s="4">
        <v>0</v>
      </c>
      <c r="L2750" s="2"/>
      <c r="M2750" s="4">
        <v>0</v>
      </c>
      <c r="N2750" s="2"/>
      <c r="O2750" s="4">
        <v>0</v>
      </c>
      <c r="P2750" s="2"/>
      <c r="Q2750" s="4">
        <f t="shared" si="85"/>
        <v>0</v>
      </c>
      <c r="T2750" s="36"/>
    </row>
    <row r="2751" spans="1:20" ht="11.85" customHeight="1" x14ac:dyDescent="0.2">
      <c r="A2751" s="3" t="s">
        <v>1235</v>
      </c>
      <c r="C2751" s="2">
        <v>0</v>
      </c>
      <c r="D2751" s="2"/>
      <c r="E2751" s="2">
        <v>0</v>
      </c>
      <c r="F2751" s="2"/>
      <c r="G2751" s="2">
        <v>0</v>
      </c>
      <c r="H2751" s="2"/>
      <c r="I2751" s="2">
        <v>0</v>
      </c>
      <c r="J2751" s="2"/>
      <c r="K2751" s="4">
        <v>0</v>
      </c>
      <c r="L2751" s="2"/>
      <c r="M2751" s="4">
        <v>0</v>
      </c>
      <c r="N2751" s="2"/>
      <c r="O2751" s="4">
        <v>0</v>
      </c>
      <c r="P2751" s="2"/>
      <c r="Q2751" s="4">
        <f>M2751+O2751</f>
        <v>0</v>
      </c>
      <c r="T2751" s="36"/>
    </row>
    <row r="2752" spans="1:20" ht="11.85" customHeight="1" x14ac:dyDescent="0.2">
      <c r="A2752" s="3" t="s">
        <v>1236</v>
      </c>
      <c r="C2752" s="2">
        <v>0</v>
      </c>
      <c r="D2752" s="2"/>
      <c r="E2752" s="2">
        <v>0</v>
      </c>
      <c r="F2752" s="2"/>
      <c r="G2752" s="2">
        <v>0</v>
      </c>
      <c r="H2752" s="2"/>
      <c r="I2752" s="2">
        <v>0</v>
      </c>
      <c r="J2752" s="2"/>
      <c r="K2752" s="4">
        <v>0</v>
      </c>
      <c r="L2752" s="2"/>
      <c r="M2752" s="4">
        <v>0</v>
      </c>
      <c r="N2752" s="2"/>
      <c r="O2752" s="4">
        <v>0</v>
      </c>
      <c r="P2752" s="2"/>
      <c r="Q2752" s="4">
        <f t="shared" si="85"/>
        <v>0</v>
      </c>
      <c r="T2752" s="36"/>
    </row>
    <row r="2753" spans="1:21" ht="11.85" customHeight="1" x14ac:dyDescent="0.2">
      <c r="A2753" s="3" t="s">
        <v>1237</v>
      </c>
      <c r="C2753" s="2">
        <v>0</v>
      </c>
      <c r="D2753" s="2"/>
      <c r="E2753" s="2">
        <v>0</v>
      </c>
      <c r="F2753" s="2"/>
      <c r="G2753" s="2">
        <v>0</v>
      </c>
      <c r="H2753" s="2"/>
      <c r="I2753" s="2">
        <v>0</v>
      </c>
      <c r="J2753" s="2"/>
      <c r="K2753" s="4">
        <v>0</v>
      </c>
      <c r="L2753" s="2"/>
      <c r="M2753" s="4">
        <v>0</v>
      </c>
      <c r="N2753" s="2"/>
      <c r="O2753" s="4">
        <v>0</v>
      </c>
      <c r="P2753" s="2"/>
      <c r="Q2753" s="4">
        <f t="shared" si="85"/>
        <v>0</v>
      </c>
      <c r="T2753" s="36"/>
    </row>
    <row r="2754" spans="1:21" ht="11.85" customHeight="1" x14ac:dyDescent="0.2">
      <c r="A2754" s="3" t="s">
        <v>1238</v>
      </c>
      <c r="C2754" s="2">
        <v>0</v>
      </c>
      <c r="D2754" s="2"/>
      <c r="E2754" s="2">
        <v>0</v>
      </c>
      <c r="F2754" s="2"/>
      <c r="G2754" s="2">
        <v>0</v>
      </c>
      <c r="H2754" s="2"/>
      <c r="I2754" s="2">
        <v>0</v>
      </c>
      <c r="J2754" s="2"/>
      <c r="K2754" s="4">
        <v>0</v>
      </c>
      <c r="L2754" s="2"/>
      <c r="M2754" s="4">
        <v>0</v>
      </c>
      <c r="N2754" s="2"/>
      <c r="O2754" s="4">
        <v>0</v>
      </c>
      <c r="P2754" s="2"/>
      <c r="Q2754" s="4">
        <f t="shared" si="85"/>
        <v>0</v>
      </c>
      <c r="T2754" s="36"/>
    </row>
    <row r="2755" spans="1:21" ht="11.85" customHeight="1" x14ac:dyDescent="0.2">
      <c r="A2755" s="3" t="s">
        <v>1239</v>
      </c>
      <c r="C2755" s="2">
        <v>0</v>
      </c>
      <c r="D2755" s="2"/>
      <c r="E2755" s="2">
        <v>0</v>
      </c>
      <c r="F2755" s="2"/>
      <c r="G2755" s="2">
        <v>0</v>
      </c>
      <c r="H2755" s="2"/>
      <c r="I2755" s="2">
        <v>0</v>
      </c>
      <c r="J2755" s="2"/>
      <c r="K2755" s="4">
        <v>0</v>
      </c>
      <c r="L2755" s="2"/>
      <c r="M2755" s="4">
        <v>0</v>
      </c>
      <c r="N2755" s="2"/>
      <c r="O2755" s="4">
        <v>0</v>
      </c>
      <c r="P2755" s="2"/>
      <c r="Q2755" s="4">
        <f t="shared" si="85"/>
        <v>0</v>
      </c>
      <c r="T2755" s="36"/>
    </row>
    <row r="2756" spans="1:21" ht="11.85" customHeight="1" x14ac:dyDescent="0.2">
      <c r="A2756" s="3" t="s">
        <v>1240</v>
      </c>
      <c r="C2756" s="2">
        <v>0</v>
      </c>
      <c r="D2756" s="2"/>
      <c r="E2756" s="2">
        <v>0</v>
      </c>
      <c r="F2756" s="2"/>
      <c r="G2756" s="2">
        <v>0</v>
      </c>
      <c r="H2756" s="2"/>
      <c r="I2756" s="2">
        <v>0</v>
      </c>
      <c r="J2756" s="2"/>
      <c r="K2756" s="4">
        <v>0</v>
      </c>
      <c r="L2756" s="2"/>
      <c r="M2756" s="4">
        <v>0</v>
      </c>
      <c r="N2756" s="2"/>
      <c r="O2756" s="4">
        <v>0</v>
      </c>
      <c r="P2756" s="2"/>
      <c r="Q2756" s="4">
        <f t="shared" si="85"/>
        <v>0</v>
      </c>
      <c r="T2756" s="36"/>
    </row>
    <row r="2757" spans="1:21" ht="11.85" customHeight="1" x14ac:dyDescent="0.2">
      <c r="A2757" s="3" t="s">
        <v>1241</v>
      </c>
      <c r="C2757" s="12">
        <v>0</v>
      </c>
      <c r="D2757" s="2"/>
      <c r="E2757" s="12">
        <v>0</v>
      </c>
      <c r="F2757" s="2"/>
      <c r="G2757" s="12">
        <v>0</v>
      </c>
      <c r="H2757" s="2"/>
      <c r="I2757" s="12">
        <v>0</v>
      </c>
      <c r="J2757" s="2"/>
      <c r="K2757" s="13">
        <v>0</v>
      </c>
      <c r="L2757" s="2"/>
      <c r="M2757" s="13">
        <v>0</v>
      </c>
      <c r="N2757" s="2"/>
      <c r="O2757" s="13">
        <v>0</v>
      </c>
      <c r="P2757" s="2"/>
      <c r="Q2757" s="13">
        <f t="shared" si="85"/>
        <v>0</v>
      </c>
      <c r="T2757" s="36"/>
    </row>
    <row r="2758" spans="1:21" ht="11.85" customHeight="1" x14ac:dyDescent="0.2">
      <c r="A2758" s="3" t="s">
        <v>278</v>
      </c>
      <c r="C2758" s="2">
        <f>SUM(C2749:C2757)</f>
        <v>0</v>
      </c>
      <c r="D2758" s="2"/>
      <c r="E2758" s="2">
        <f>SUM(E2749:E2757)</f>
        <v>0</v>
      </c>
      <c r="F2758" s="2"/>
      <c r="G2758" s="2">
        <f>SUM(G2749:G2757)</f>
        <v>0</v>
      </c>
      <c r="H2758" s="2"/>
      <c r="I2758" s="2">
        <f>SUM(I2749:I2757)</f>
        <v>0</v>
      </c>
      <c r="J2758" s="2"/>
      <c r="K2758" s="4">
        <f>SUM(K2749:K2757)</f>
        <v>0</v>
      </c>
      <c r="L2758" s="2"/>
      <c r="M2758" s="4">
        <f>SUM(M2749:M2757)</f>
        <v>0</v>
      </c>
      <c r="N2758" s="2"/>
      <c r="O2758" s="4">
        <f>SUM(O2749:O2757)</f>
        <v>0</v>
      </c>
      <c r="P2758" s="2"/>
      <c r="Q2758" s="4">
        <f>SUM(Q2749:Q2757)</f>
        <v>0</v>
      </c>
      <c r="R2758" s="39"/>
      <c r="U2758" s="39"/>
    </row>
    <row r="2759" spans="1:21" ht="11.85" customHeight="1" x14ac:dyDescent="0.2">
      <c r="D2759" s="2"/>
      <c r="F2759" s="2"/>
      <c r="H2759" s="2"/>
      <c r="J2759" s="2"/>
      <c r="L2759" s="2"/>
      <c r="N2759" s="2"/>
      <c r="P2759" s="2"/>
    </row>
    <row r="2760" spans="1:21" ht="11.85" customHeight="1" x14ac:dyDescent="0.2">
      <c r="A2760" s="11" t="s">
        <v>279</v>
      </c>
      <c r="D2760" s="2"/>
      <c r="F2760" s="2"/>
      <c r="H2760" s="2"/>
      <c r="J2760" s="2"/>
      <c r="L2760" s="2"/>
      <c r="N2760" s="2"/>
      <c r="P2760" s="2"/>
    </row>
    <row r="2761" spans="1:21" ht="11.85" customHeight="1" x14ac:dyDescent="0.2">
      <c r="A2761" s="3" t="s">
        <v>1242</v>
      </c>
      <c r="C2761" s="2">
        <v>0</v>
      </c>
      <c r="D2761" s="2"/>
      <c r="E2761" s="2">
        <v>0</v>
      </c>
      <c r="F2761" s="2"/>
      <c r="G2761" s="2">
        <v>0</v>
      </c>
      <c r="H2761" s="2"/>
      <c r="I2761" s="2">
        <v>0</v>
      </c>
      <c r="J2761" s="2"/>
      <c r="K2761" s="4">
        <v>0</v>
      </c>
      <c r="L2761" s="2"/>
      <c r="M2761" s="4">
        <v>0</v>
      </c>
      <c r="N2761" s="2"/>
      <c r="O2761" s="4">
        <v>0</v>
      </c>
      <c r="P2761" s="2"/>
      <c r="Q2761" s="4">
        <f t="shared" ref="Q2761:Q2773" si="86">M2761+O2761</f>
        <v>0</v>
      </c>
      <c r="T2761" s="36"/>
    </row>
    <row r="2762" spans="1:21" ht="11.85" customHeight="1" x14ac:dyDescent="0.2">
      <c r="A2762" s="3" t="s">
        <v>1243</v>
      </c>
      <c r="C2762" s="2">
        <v>0</v>
      </c>
      <c r="D2762" s="2"/>
      <c r="E2762" s="2">
        <v>0</v>
      </c>
      <c r="F2762" s="2"/>
      <c r="G2762" s="2">
        <v>0</v>
      </c>
      <c r="H2762" s="2"/>
      <c r="I2762" s="2">
        <v>0</v>
      </c>
      <c r="J2762" s="2"/>
      <c r="K2762" s="4">
        <v>0</v>
      </c>
      <c r="L2762" s="2"/>
      <c r="M2762" s="4">
        <v>0</v>
      </c>
      <c r="N2762" s="2"/>
      <c r="O2762" s="4">
        <v>0</v>
      </c>
      <c r="P2762" s="2"/>
      <c r="Q2762" s="4">
        <f t="shared" si="86"/>
        <v>0</v>
      </c>
      <c r="T2762" s="36"/>
    </row>
    <row r="2763" spans="1:21" ht="11.85" customHeight="1" x14ac:dyDescent="0.2">
      <c r="A2763" s="3" t="s">
        <v>1244</v>
      </c>
      <c r="C2763" s="2">
        <v>0</v>
      </c>
      <c r="D2763" s="2"/>
      <c r="E2763" s="2">
        <v>0</v>
      </c>
      <c r="F2763" s="2"/>
      <c r="G2763" s="2">
        <v>0</v>
      </c>
      <c r="H2763" s="2"/>
      <c r="I2763" s="2">
        <v>0</v>
      </c>
      <c r="J2763" s="2"/>
      <c r="K2763" s="4">
        <v>0</v>
      </c>
      <c r="L2763" s="2"/>
      <c r="M2763" s="4">
        <v>0</v>
      </c>
      <c r="N2763" s="2"/>
      <c r="O2763" s="4">
        <v>0</v>
      </c>
      <c r="P2763" s="2"/>
      <c r="Q2763" s="4">
        <f t="shared" si="86"/>
        <v>0</v>
      </c>
      <c r="T2763" s="36"/>
    </row>
    <row r="2764" spans="1:21" ht="11.85" customHeight="1" x14ac:dyDescent="0.2">
      <c r="A2764" s="3" t="s">
        <v>1245</v>
      </c>
      <c r="C2764" s="2">
        <v>0</v>
      </c>
      <c r="D2764" s="2"/>
      <c r="E2764" s="2">
        <v>0</v>
      </c>
      <c r="F2764" s="2"/>
      <c r="G2764" s="2">
        <v>0</v>
      </c>
      <c r="H2764" s="2"/>
      <c r="I2764" s="2">
        <v>0</v>
      </c>
      <c r="J2764" s="2"/>
      <c r="K2764" s="4">
        <v>0</v>
      </c>
      <c r="L2764" s="2"/>
      <c r="M2764" s="4">
        <v>0</v>
      </c>
      <c r="N2764" s="2"/>
      <c r="O2764" s="4">
        <v>0</v>
      </c>
      <c r="P2764" s="2"/>
      <c r="Q2764" s="4">
        <f t="shared" si="86"/>
        <v>0</v>
      </c>
      <c r="T2764" s="36"/>
    </row>
    <row r="2765" spans="1:21" ht="11.85" hidden="1" customHeight="1" x14ac:dyDescent="0.2">
      <c r="A2765" s="3" t="s">
        <v>1246</v>
      </c>
      <c r="C2765" s="2">
        <v>0</v>
      </c>
      <c r="D2765" s="2"/>
      <c r="E2765" s="2">
        <v>0</v>
      </c>
      <c r="F2765" s="2"/>
      <c r="G2765" s="2">
        <v>0</v>
      </c>
      <c r="H2765" s="2"/>
      <c r="I2765" s="2">
        <v>0</v>
      </c>
      <c r="J2765" s="2"/>
      <c r="K2765" s="4">
        <v>0</v>
      </c>
      <c r="L2765" s="2"/>
      <c r="M2765" s="4">
        <v>0</v>
      </c>
      <c r="N2765" s="2"/>
      <c r="O2765" s="4">
        <v>0</v>
      </c>
      <c r="P2765" s="2"/>
      <c r="Q2765" s="4">
        <f t="shared" si="86"/>
        <v>0</v>
      </c>
      <c r="T2765" s="36"/>
    </row>
    <row r="2766" spans="1:21" ht="11.85" hidden="1" customHeight="1" x14ac:dyDescent="0.2">
      <c r="A2766" s="3" t="s">
        <v>1247</v>
      </c>
      <c r="C2766" s="2">
        <v>0</v>
      </c>
      <c r="D2766" s="2"/>
      <c r="E2766" s="2">
        <v>0</v>
      </c>
      <c r="F2766" s="2"/>
      <c r="G2766" s="2">
        <v>0</v>
      </c>
      <c r="H2766" s="2"/>
      <c r="I2766" s="2">
        <v>0</v>
      </c>
      <c r="J2766" s="2"/>
      <c r="K2766" s="4">
        <v>0</v>
      </c>
      <c r="L2766" s="2"/>
      <c r="M2766" s="4">
        <v>0</v>
      </c>
      <c r="N2766" s="2"/>
      <c r="O2766" s="4">
        <v>0</v>
      </c>
      <c r="P2766" s="2"/>
      <c r="Q2766" s="4">
        <f t="shared" si="86"/>
        <v>0</v>
      </c>
      <c r="T2766" s="36"/>
    </row>
    <row r="2767" spans="1:21" ht="11.85" customHeight="1" x14ac:dyDescent="0.2">
      <c r="A2767" s="3" t="s">
        <v>1248</v>
      </c>
      <c r="C2767" s="2">
        <v>0</v>
      </c>
      <c r="D2767" s="2"/>
      <c r="E2767" s="2">
        <v>0</v>
      </c>
      <c r="F2767" s="2"/>
      <c r="G2767" s="2">
        <v>0</v>
      </c>
      <c r="H2767" s="2"/>
      <c r="I2767" s="2">
        <v>0</v>
      </c>
      <c r="J2767" s="2"/>
      <c r="K2767" s="4">
        <v>0</v>
      </c>
      <c r="L2767" s="2"/>
      <c r="M2767" s="4">
        <v>0</v>
      </c>
      <c r="N2767" s="2"/>
      <c r="O2767" s="4">
        <v>0</v>
      </c>
      <c r="P2767" s="2"/>
      <c r="Q2767" s="4">
        <f t="shared" si="86"/>
        <v>0</v>
      </c>
      <c r="T2767" s="36"/>
    </row>
    <row r="2768" spans="1:21" ht="11.85" customHeight="1" x14ac:dyDescent="0.2">
      <c r="A2768" s="3" t="s">
        <v>1249</v>
      </c>
      <c r="C2768" s="2">
        <v>0</v>
      </c>
      <c r="D2768" s="2"/>
      <c r="E2768" s="2">
        <v>0</v>
      </c>
      <c r="F2768" s="2"/>
      <c r="G2768" s="2">
        <v>0</v>
      </c>
      <c r="H2768" s="2"/>
      <c r="I2768" s="2">
        <v>0</v>
      </c>
      <c r="J2768" s="2"/>
      <c r="K2768" s="4">
        <v>0</v>
      </c>
      <c r="L2768" s="2"/>
      <c r="M2768" s="4">
        <v>0</v>
      </c>
      <c r="N2768" s="2"/>
      <c r="O2768" s="4">
        <v>0</v>
      </c>
      <c r="P2768" s="2"/>
      <c r="Q2768" s="4">
        <f t="shared" si="86"/>
        <v>0</v>
      </c>
      <c r="T2768" s="36"/>
    </row>
    <row r="2769" spans="1:20" ht="11.85" customHeight="1" x14ac:dyDescent="0.2">
      <c r="A2769" s="3" t="s">
        <v>1250</v>
      </c>
      <c r="C2769" s="2">
        <v>0</v>
      </c>
      <c r="D2769" s="2"/>
      <c r="E2769" s="2">
        <v>0</v>
      </c>
      <c r="F2769" s="2"/>
      <c r="G2769" s="2">
        <v>0</v>
      </c>
      <c r="H2769" s="2"/>
      <c r="I2769" s="2">
        <v>0</v>
      </c>
      <c r="J2769" s="2"/>
      <c r="K2769" s="4">
        <v>0</v>
      </c>
      <c r="L2769" s="2"/>
      <c r="M2769" s="4">
        <v>0</v>
      </c>
      <c r="N2769" s="2"/>
      <c r="O2769" s="4">
        <v>0</v>
      </c>
      <c r="P2769" s="2"/>
      <c r="Q2769" s="4">
        <f t="shared" si="86"/>
        <v>0</v>
      </c>
      <c r="T2769" s="36"/>
    </row>
    <row r="2770" spans="1:20" ht="11.85" customHeight="1" x14ac:dyDescent="0.2">
      <c r="A2770" s="3" t="s">
        <v>1251</v>
      </c>
      <c r="C2770" s="2">
        <v>0</v>
      </c>
      <c r="D2770" s="2"/>
      <c r="E2770" s="2">
        <v>0</v>
      </c>
      <c r="F2770" s="2"/>
      <c r="G2770" s="2">
        <v>0</v>
      </c>
      <c r="H2770" s="2"/>
      <c r="I2770" s="2">
        <v>0</v>
      </c>
      <c r="J2770" s="2"/>
      <c r="K2770" s="4">
        <v>0</v>
      </c>
      <c r="L2770" s="2"/>
      <c r="M2770" s="4">
        <v>0</v>
      </c>
      <c r="N2770" s="2"/>
      <c r="O2770" s="4">
        <v>0</v>
      </c>
      <c r="P2770" s="2"/>
      <c r="Q2770" s="4">
        <f t="shared" si="86"/>
        <v>0</v>
      </c>
      <c r="T2770" s="36"/>
    </row>
    <row r="2771" spans="1:20" ht="11.85" customHeight="1" x14ac:dyDescent="0.2">
      <c r="A2771" s="3" t="s">
        <v>1252</v>
      </c>
      <c r="C2771" s="2">
        <v>0</v>
      </c>
      <c r="D2771" s="2"/>
      <c r="E2771" s="2">
        <v>0</v>
      </c>
      <c r="F2771" s="2"/>
      <c r="G2771" s="2">
        <v>0</v>
      </c>
      <c r="H2771" s="2"/>
      <c r="I2771" s="2">
        <v>0</v>
      </c>
      <c r="J2771" s="2"/>
      <c r="K2771" s="4">
        <v>0</v>
      </c>
      <c r="L2771" s="2"/>
      <c r="M2771" s="4">
        <v>0</v>
      </c>
      <c r="N2771" s="2"/>
      <c r="O2771" s="4">
        <v>0</v>
      </c>
      <c r="P2771" s="2"/>
      <c r="Q2771" s="4">
        <f t="shared" si="86"/>
        <v>0</v>
      </c>
      <c r="T2771" s="36"/>
    </row>
    <row r="2772" spans="1:20" ht="11.85" customHeight="1" x14ac:dyDescent="0.2">
      <c r="A2772" s="3" t="s">
        <v>1253</v>
      </c>
      <c r="C2772" s="2">
        <v>0</v>
      </c>
      <c r="D2772" s="2"/>
      <c r="E2772" s="2">
        <v>0</v>
      </c>
      <c r="F2772" s="2"/>
      <c r="G2772" s="2">
        <v>0</v>
      </c>
      <c r="H2772" s="2"/>
      <c r="I2772" s="2">
        <v>0</v>
      </c>
      <c r="J2772" s="2"/>
      <c r="K2772" s="4">
        <v>0</v>
      </c>
      <c r="L2772" s="2"/>
      <c r="M2772" s="4">
        <v>0</v>
      </c>
      <c r="N2772" s="2"/>
      <c r="O2772" s="4">
        <v>0</v>
      </c>
      <c r="P2772" s="2"/>
      <c r="Q2772" s="4">
        <f t="shared" si="86"/>
        <v>0</v>
      </c>
      <c r="T2772" s="36"/>
    </row>
    <row r="2773" spans="1:20" ht="11.85" customHeight="1" x14ac:dyDescent="0.2">
      <c r="A2773" s="3" t="s">
        <v>1254</v>
      </c>
      <c r="C2773" s="12">
        <v>0</v>
      </c>
      <c r="D2773" s="2"/>
      <c r="E2773" s="12">
        <v>0</v>
      </c>
      <c r="F2773" s="2"/>
      <c r="G2773" s="12">
        <v>0</v>
      </c>
      <c r="H2773" s="2"/>
      <c r="I2773" s="12">
        <v>0</v>
      </c>
      <c r="J2773" s="2"/>
      <c r="K2773" s="13">
        <v>0</v>
      </c>
      <c r="L2773" s="2"/>
      <c r="M2773" s="13">
        <v>0</v>
      </c>
      <c r="N2773" s="2"/>
      <c r="O2773" s="13">
        <v>0</v>
      </c>
      <c r="P2773" s="2"/>
      <c r="Q2773" s="13">
        <f t="shared" si="86"/>
        <v>0</v>
      </c>
      <c r="T2773" s="36"/>
    </row>
    <row r="2774" spans="1:20" ht="11.85" customHeight="1" x14ac:dyDescent="0.2">
      <c r="A2774" s="3" t="s">
        <v>297</v>
      </c>
      <c r="C2774" s="2">
        <f>SUM(C2761:C2773)</f>
        <v>0</v>
      </c>
      <c r="D2774" s="2"/>
      <c r="E2774" s="2">
        <f>SUM(E2761:E2773)</f>
        <v>0</v>
      </c>
      <c r="F2774" s="2"/>
      <c r="G2774" s="2">
        <f>SUM(G2761:G2773)</f>
        <v>0</v>
      </c>
      <c r="H2774" s="2"/>
      <c r="I2774" s="2">
        <f>SUM(I2761:I2773)</f>
        <v>0</v>
      </c>
      <c r="J2774" s="2"/>
      <c r="K2774" s="4">
        <f>SUM(K2761:K2773)</f>
        <v>0</v>
      </c>
      <c r="L2774" s="2"/>
      <c r="M2774" s="4">
        <f>SUM(M2761:M2773)</f>
        <v>0</v>
      </c>
      <c r="N2774" s="2"/>
      <c r="O2774" s="4">
        <f>SUM(O2761:O2773)</f>
        <v>0</v>
      </c>
      <c r="P2774" s="2"/>
      <c r="Q2774" s="4">
        <f>SUM(Q2761:Q2773)</f>
        <v>0</v>
      </c>
    </row>
    <row r="2775" spans="1:20" ht="11.85" customHeight="1" x14ac:dyDescent="0.2">
      <c r="D2775" s="2"/>
      <c r="F2775" s="2"/>
      <c r="H2775" s="2"/>
      <c r="J2775" s="2"/>
      <c r="L2775" s="2"/>
      <c r="N2775" s="2"/>
      <c r="P2775" s="2"/>
    </row>
    <row r="2776" spans="1:20" ht="11.85" customHeight="1" x14ac:dyDescent="0.2">
      <c r="A2776" s="11" t="s">
        <v>298</v>
      </c>
      <c r="D2776" s="2"/>
      <c r="F2776" s="2"/>
      <c r="H2776" s="2"/>
      <c r="J2776" s="2"/>
      <c r="L2776" s="2"/>
      <c r="N2776" s="2"/>
      <c r="P2776" s="2"/>
    </row>
    <row r="2777" spans="1:20" ht="11.85" customHeight="1" x14ac:dyDescent="0.2">
      <c r="A2777" s="3" t="s">
        <v>1255</v>
      </c>
      <c r="C2777" s="2">
        <v>0</v>
      </c>
      <c r="D2777" s="2"/>
      <c r="E2777" s="2">
        <v>0</v>
      </c>
      <c r="F2777" s="2"/>
      <c r="G2777" s="2">
        <v>0</v>
      </c>
      <c r="H2777" s="2"/>
      <c r="I2777" s="2">
        <v>0</v>
      </c>
      <c r="J2777" s="2"/>
      <c r="K2777" s="4">
        <v>0</v>
      </c>
      <c r="L2777" s="2"/>
      <c r="M2777" s="4">
        <v>0</v>
      </c>
      <c r="N2777" s="2"/>
      <c r="O2777" s="4">
        <v>0</v>
      </c>
      <c r="P2777" s="2"/>
      <c r="Q2777" s="4">
        <f t="shared" ref="Q2777:Q2795" si="87">M2777+O2777</f>
        <v>0</v>
      </c>
      <c r="T2777" s="36"/>
    </row>
    <row r="2778" spans="1:20" ht="11.85" customHeight="1" x14ac:dyDescent="0.2">
      <c r="A2778" s="3" t="s">
        <v>1256</v>
      </c>
      <c r="C2778" s="2">
        <v>0</v>
      </c>
      <c r="D2778" s="2"/>
      <c r="E2778" s="2">
        <v>0</v>
      </c>
      <c r="F2778" s="2"/>
      <c r="G2778" s="2">
        <v>0</v>
      </c>
      <c r="H2778" s="2"/>
      <c r="I2778" s="2">
        <v>0</v>
      </c>
      <c r="J2778" s="2"/>
      <c r="K2778" s="4">
        <v>0</v>
      </c>
      <c r="L2778" s="2"/>
      <c r="M2778" s="4">
        <v>0</v>
      </c>
      <c r="N2778" s="2"/>
      <c r="O2778" s="4">
        <v>0</v>
      </c>
      <c r="P2778" s="2"/>
      <c r="Q2778" s="4">
        <f t="shared" si="87"/>
        <v>0</v>
      </c>
      <c r="T2778" s="36"/>
    </row>
    <row r="2779" spans="1:20" ht="11.85" customHeight="1" x14ac:dyDescent="0.2">
      <c r="A2779" s="3" t="s">
        <v>1257</v>
      </c>
      <c r="C2779" s="2">
        <v>0</v>
      </c>
      <c r="D2779" s="2"/>
      <c r="E2779" s="2">
        <v>0</v>
      </c>
      <c r="F2779" s="2"/>
      <c r="G2779" s="2">
        <v>0</v>
      </c>
      <c r="H2779" s="2"/>
      <c r="I2779" s="2">
        <v>0</v>
      </c>
      <c r="J2779" s="2"/>
      <c r="K2779" s="4">
        <v>0</v>
      </c>
      <c r="L2779" s="2"/>
      <c r="M2779" s="4">
        <v>0</v>
      </c>
      <c r="N2779" s="2"/>
      <c r="O2779" s="4">
        <v>0</v>
      </c>
      <c r="P2779" s="2"/>
      <c r="Q2779" s="4">
        <f t="shared" si="87"/>
        <v>0</v>
      </c>
      <c r="T2779" s="36"/>
    </row>
    <row r="2780" spans="1:20" ht="11.85" customHeight="1" x14ac:dyDescent="0.2">
      <c r="A2780" s="3" t="s">
        <v>1258</v>
      </c>
      <c r="C2780" s="2">
        <v>0</v>
      </c>
      <c r="D2780" s="2"/>
      <c r="E2780" s="2">
        <v>0</v>
      </c>
      <c r="F2780" s="2"/>
      <c r="G2780" s="2">
        <v>0</v>
      </c>
      <c r="H2780" s="2"/>
      <c r="I2780" s="2">
        <v>0</v>
      </c>
      <c r="J2780" s="2"/>
      <c r="K2780" s="4">
        <v>0</v>
      </c>
      <c r="L2780" s="2"/>
      <c r="M2780" s="4">
        <v>0</v>
      </c>
      <c r="N2780" s="2"/>
      <c r="O2780" s="4">
        <v>0</v>
      </c>
      <c r="P2780" s="2"/>
      <c r="Q2780" s="4">
        <f t="shared" si="87"/>
        <v>0</v>
      </c>
      <c r="T2780" s="36"/>
    </row>
    <row r="2781" spans="1:20" ht="11.85" customHeight="1" x14ac:dyDescent="0.2">
      <c r="A2781" s="3" t="s">
        <v>1259</v>
      </c>
      <c r="C2781" s="2">
        <v>0</v>
      </c>
      <c r="D2781" s="2"/>
      <c r="E2781" s="2">
        <v>0</v>
      </c>
      <c r="F2781" s="2"/>
      <c r="G2781" s="2">
        <v>0</v>
      </c>
      <c r="H2781" s="2"/>
      <c r="I2781" s="2">
        <v>0</v>
      </c>
      <c r="J2781" s="2"/>
      <c r="K2781" s="4">
        <v>0</v>
      </c>
      <c r="L2781" s="2"/>
      <c r="M2781" s="4">
        <v>0</v>
      </c>
      <c r="N2781" s="2"/>
      <c r="O2781" s="4">
        <v>0</v>
      </c>
      <c r="P2781" s="2"/>
      <c r="Q2781" s="4">
        <f t="shared" si="87"/>
        <v>0</v>
      </c>
      <c r="T2781" s="36"/>
    </row>
    <row r="2782" spans="1:20" ht="11.85" customHeight="1" x14ac:dyDescent="0.2">
      <c r="A2782" s="3" t="s">
        <v>1260</v>
      </c>
      <c r="C2782" s="2">
        <v>0</v>
      </c>
      <c r="D2782" s="2"/>
      <c r="E2782" s="2">
        <v>0</v>
      </c>
      <c r="F2782" s="2"/>
      <c r="G2782" s="2">
        <v>0</v>
      </c>
      <c r="H2782" s="2"/>
      <c r="I2782" s="2">
        <v>0</v>
      </c>
      <c r="J2782" s="2"/>
      <c r="K2782" s="4">
        <v>0</v>
      </c>
      <c r="L2782" s="2"/>
      <c r="M2782" s="4">
        <v>0</v>
      </c>
      <c r="N2782" s="2"/>
      <c r="O2782" s="4">
        <v>0</v>
      </c>
      <c r="P2782" s="2"/>
      <c r="Q2782" s="4">
        <f t="shared" si="87"/>
        <v>0</v>
      </c>
      <c r="T2782" s="36"/>
    </row>
    <row r="2783" spans="1:20" ht="11.85" customHeight="1" x14ac:dyDescent="0.2">
      <c r="A2783" s="3" t="s">
        <v>1261</v>
      </c>
      <c r="C2783" s="2">
        <v>0</v>
      </c>
      <c r="D2783" s="2"/>
      <c r="E2783" s="2">
        <v>0</v>
      </c>
      <c r="F2783" s="2"/>
      <c r="G2783" s="2">
        <v>0</v>
      </c>
      <c r="H2783" s="2"/>
      <c r="I2783" s="2">
        <v>0</v>
      </c>
      <c r="J2783" s="2"/>
      <c r="K2783" s="4">
        <v>0</v>
      </c>
      <c r="L2783" s="2"/>
      <c r="M2783" s="4">
        <v>0</v>
      </c>
      <c r="N2783" s="2"/>
      <c r="O2783" s="4">
        <v>0</v>
      </c>
      <c r="P2783" s="2"/>
      <c r="Q2783" s="4">
        <f t="shared" si="87"/>
        <v>0</v>
      </c>
      <c r="T2783" s="36"/>
    </row>
    <row r="2784" spans="1:20" ht="11.85" customHeight="1" x14ac:dyDescent="0.2">
      <c r="A2784" s="3" t="s">
        <v>1262</v>
      </c>
      <c r="C2784" s="2">
        <v>0</v>
      </c>
      <c r="D2784" s="2"/>
      <c r="E2784" s="2">
        <v>0</v>
      </c>
      <c r="F2784" s="2"/>
      <c r="G2784" s="2">
        <v>0</v>
      </c>
      <c r="H2784" s="2"/>
      <c r="I2784" s="2">
        <v>0</v>
      </c>
      <c r="J2784" s="2"/>
      <c r="K2784" s="4">
        <v>0</v>
      </c>
      <c r="L2784" s="2"/>
      <c r="M2784" s="4">
        <v>0</v>
      </c>
      <c r="N2784" s="2"/>
      <c r="O2784" s="4">
        <v>0</v>
      </c>
      <c r="P2784" s="2"/>
      <c r="Q2784" s="4">
        <f t="shared" si="87"/>
        <v>0</v>
      </c>
      <c r="T2784" s="36"/>
    </row>
    <row r="2785" spans="1:20" ht="11.85" customHeight="1" x14ac:dyDescent="0.2">
      <c r="A2785" s="3" t="s">
        <v>1263</v>
      </c>
      <c r="C2785" s="2">
        <v>0</v>
      </c>
      <c r="D2785" s="2"/>
      <c r="E2785" s="2">
        <v>0</v>
      </c>
      <c r="F2785" s="2"/>
      <c r="G2785" s="2">
        <v>0</v>
      </c>
      <c r="H2785" s="2"/>
      <c r="I2785" s="2">
        <v>0</v>
      </c>
      <c r="J2785" s="2"/>
      <c r="K2785" s="4">
        <v>0</v>
      </c>
      <c r="L2785" s="2"/>
      <c r="M2785" s="4">
        <v>0</v>
      </c>
      <c r="N2785" s="2"/>
      <c r="O2785" s="4">
        <v>0</v>
      </c>
      <c r="P2785" s="2"/>
      <c r="Q2785" s="4">
        <f t="shared" si="87"/>
        <v>0</v>
      </c>
      <c r="T2785" s="36"/>
    </row>
    <row r="2786" spans="1:20" ht="11.85" customHeight="1" x14ac:dyDescent="0.2">
      <c r="A2786" s="3" t="s">
        <v>1264</v>
      </c>
      <c r="C2786" s="2">
        <v>0</v>
      </c>
      <c r="D2786" s="2"/>
      <c r="E2786" s="2">
        <v>0</v>
      </c>
      <c r="F2786" s="2"/>
      <c r="G2786" s="2">
        <v>0</v>
      </c>
      <c r="H2786" s="2"/>
      <c r="I2786" s="2">
        <v>0</v>
      </c>
      <c r="J2786" s="2"/>
      <c r="K2786" s="4">
        <v>0</v>
      </c>
      <c r="L2786" s="2"/>
      <c r="M2786" s="4">
        <v>0</v>
      </c>
      <c r="N2786" s="2"/>
      <c r="O2786" s="4">
        <v>0</v>
      </c>
      <c r="P2786" s="2"/>
      <c r="Q2786" s="4">
        <f t="shared" si="87"/>
        <v>0</v>
      </c>
      <c r="T2786" s="36"/>
    </row>
    <row r="2787" spans="1:20" ht="11.85" customHeight="1" x14ac:dyDescent="0.2">
      <c r="A2787" s="3" t="s">
        <v>1265</v>
      </c>
      <c r="C2787" s="2">
        <v>0</v>
      </c>
      <c r="D2787" s="2"/>
      <c r="E2787" s="2">
        <v>0</v>
      </c>
      <c r="F2787" s="2"/>
      <c r="G2787" s="2">
        <v>0</v>
      </c>
      <c r="H2787" s="2"/>
      <c r="I2787" s="2">
        <v>0</v>
      </c>
      <c r="J2787" s="2"/>
      <c r="K2787" s="4">
        <v>0</v>
      </c>
      <c r="L2787" s="2"/>
      <c r="M2787" s="4">
        <v>0</v>
      </c>
      <c r="N2787" s="2"/>
      <c r="O2787" s="4">
        <v>0</v>
      </c>
      <c r="P2787" s="2"/>
      <c r="Q2787" s="4">
        <f t="shared" si="87"/>
        <v>0</v>
      </c>
      <c r="T2787" s="36"/>
    </row>
    <row r="2788" spans="1:20" ht="11.85" customHeight="1" x14ac:dyDescent="0.2">
      <c r="A2788" s="3" t="s">
        <v>1266</v>
      </c>
      <c r="C2788" s="2">
        <v>0</v>
      </c>
      <c r="D2788" s="2"/>
      <c r="E2788" s="2">
        <v>0</v>
      </c>
      <c r="F2788" s="2"/>
      <c r="G2788" s="2">
        <v>0</v>
      </c>
      <c r="H2788" s="2"/>
      <c r="I2788" s="2">
        <v>0</v>
      </c>
      <c r="J2788" s="2"/>
      <c r="K2788" s="4">
        <v>0</v>
      </c>
      <c r="L2788" s="2"/>
      <c r="M2788" s="4">
        <v>0</v>
      </c>
      <c r="N2788" s="2"/>
      <c r="O2788" s="4">
        <v>0</v>
      </c>
      <c r="P2788" s="2"/>
      <c r="Q2788" s="4">
        <f t="shared" si="87"/>
        <v>0</v>
      </c>
      <c r="T2788" s="36"/>
    </row>
    <row r="2789" spans="1:20" ht="11.85" customHeight="1" x14ac:dyDescent="0.2">
      <c r="A2789" s="3" t="s">
        <v>1267</v>
      </c>
      <c r="C2789" s="2">
        <v>0</v>
      </c>
      <c r="D2789" s="2"/>
      <c r="E2789" s="2">
        <v>0</v>
      </c>
      <c r="F2789" s="2"/>
      <c r="G2789" s="2">
        <v>0</v>
      </c>
      <c r="H2789" s="2"/>
      <c r="I2789" s="2">
        <v>0</v>
      </c>
      <c r="J2789" s="2"/>
      <c r="K2789" s="4">
        <v>0</v>
      </c>
      <c r="L2789" s="2"/>
      <c r="M2789" s="4">
        <v>0</v>
      </c>
      <c r="N2789" s="2"/>
      <c r="O2789" s="4">
        <v>0</v>
      </c>
      <c r="P2789" s="2"/>
      <c r="Q2789" s="4">
        <f t="shared" si="87"/>
        <v>0</v>
      </c>
      <c r="T2789" s="36"/>
    </row>
    <row r="2790" spans="1:20" ht="11.85" hidden="1" customHeight="1" x14ac:dyDescent="0.2">
      <c r="A2790" s="3" t="s">
        <v>1268</v>
      </c>
      <c r="C2790" s="2">
        <v>0</v>
      </c>
      <c r="D2790" s="2"/>
      <c r="E2790" s="2">
        <v>0</v>
      </c>
      <c r="F2790" s="2"/>
      <c r="G2790" s="2">
        <v>0</v>
      </c>
      <c r="H2790" s="2"/>
      <c r="I2790" s="2">
        <v>0</v>
      </c>
      <c r="J2790" s="2"/>
      <c r="K2790" s="4">
        <v>0</v>
      </c>
      <c r="L2790" s="2"/>
      <c r="M2790" s="4">
        <v>0</v>
      </c>
      <c r="N2790" s="2"/>
      <c r="O2790" s="4">
        <v>0</v>
      </c>
      <c r="P2790" s="2"/>
      <c r="Q2790" s="4">
        <f t="shared" si="87"/>
        <v>0</v>
      </c>
      <c r="T2790" s="36"/>
    </row>
    <row r="2791" spans="1:20" ht="11.85" customHeight="1" x14ac:dyDescent="0.2">
      <c r="A2791" s="3" t="s">
        <v>1269</v>
      </c>
      <c r="C2791" s="2">
        <v>0</v>
      </c>
      <c r="D2791" s="2"/>
      <c r="E2791" s="2">
        <v>0</v>
      </c>
      <c r="F2791" s="2"/>
      <c r="G2791" s="2">
        <v>0</v>
      </c>
      <c r="H2791" s="2"/>
      <c r="I2791" s="2">
        <v>0</v>
      </c>
      <c r="J2791" s="2"/>
      <c r="K2791" s="4">
        <v>0</v>
      </c>
      <c r="L2791" s="2"/>
      <c r="M2791" s="4">
        <v>0</v>
      </c>
      <c r="N2791" s="2"/>
      <c r="O2791" s="4">
        <v>0</v>
      </c>
      <c r="P2791" s="2"/>
      <c r="Q2791" s="4">
        <f t="shared" si="87"/>
        <v>0</v>
      </c>
      <c r="T2791" s="36"/>
    </row>
    <row r="2792" spans="1:20" ht="11.85" customHeight="1" x14ac:dyDescent="0.2">
      <c r="A2792" s="3" t="s">
        <v>1270</v>
      </c>
      <c r="C2792" s="2">
        <v>0</v>
      </c>
      <c r="D2792" s="2"/>
      <c r="E2792" s="2">
        <v>0</v>
      </c>
      <c r="F2792" s="2"/>
      <c r="G2792" s="2">
        <v>0</v>
      </c>
      <c r="H2792" s="2"/>
      <c r="I2792" s="2">
        <v>0</v>
      </c>
      <c r="J2792" s="2"/>
      <c r="K2792" s="4">
        <v>0</v>
      </c>
      <c r="L2792" s="2"/>
      <c r="M2792" s="4">
        <v>0</v>
      </c>
      <c r="N2792" s="2"/>
      <c r="O2792" s="4">
        <v>0</v>
      </c>
      <c r="P2792" s="2"/>
      <c r="Q2792" s="4">
        <f t="shared" si="87"/>
        <v>0</v>
      </c>
      <c r="T2792" s="36"/>
    </row>
    <row r="2793" spans="1:20" ht="11.85" customHeight="1" x14ac:dyDescent="0.2">
      <c r="A2793" s="3" t="s">
        <v>1271</v>
      </c>
      <c r="C2793" s="2">
        <v>0</v>
      </c>
      <c r="D2793" s="2"/>
      <c r="E2793" s="2">
        <v>0</v>
      </c>
      <c r="F2793" s="2"/>
      <c r="G2793" s="2">
        <v>0</v>
      </c>
      <c r="H2793" s="2"/>
      <c r="I2793" s="2">
        <v>0</v>
      </c>
      <c r="J2793" s="2"/>
      <c r="K2793" s="4">
        <v>0</v>
      </c>
      <c r="L2793" s="2"/>
      <c r="M2793" s="4">
        <v>0</v>
      </c>
      <c r="N2793" s="2"/>
      <c r="O2793" s="4">
        <v>0</v>
      </c>
      <c r="P2793" s="2"/>
      <c r="Q2793" s="4">
        <f t="shared" si="87"/>
        <v>0</v>
      </c>
      <c r="T2793" s="36"/>
    </row>
    <row r="2794" spans="1:20" ht="11.85" hidden="1" customHeight="1" x14ac:dyDescent="0.2">
      <c r="A2794" s="3" t="s">
        <v>1272</v>
      </c>
      <c r="C2794" s="2">
        <v>0</v>
      </c>
      <c r="D2794" s="2"/>
      <c r="E2794" s="2">
        <v>0</v>
      </c>
      <c r="F2794" s="2"/>
      <c r="G2794" s="2">
        <v>0</v>
      </c>
      <c r="H2794" s="2"/>
      <c r="I2794" s="2">
        <v>0</v>
      </c>
      <c r="J2794" s="2"/>
      <c r="K2794" s="4">
        <v>0</v>
      </c>
      <c r="L2794" s="2"/>
      <c r="M2794" s="4">
        <v>0</v>
      </c>
      <c r="N2794" s="2"/>
      <c r="O2794" s="4">
        <v>0</v>
      </c>
      <c r="P2794" s="2"/>
      <c r="Q2794" s="4">
        <f t="shared" si="87"/>
        <v>0</v>
      </c>
      <c r="T2794" s="36"/>
    </row>
    <row r="2795" spans="1:20" ht="11.85" customHeight="1" x14ac:dyDescent="0.2">
      <c r="A2795" s="3" t="s">
        <v>1273</v>
      </c>
      <c r="C2795" s="2">
        <v>0</v>
      </c>
      <c r="D2795" s="2"/>
      <c r="E2795" s="2">
        <v>0</v>
      </c>
      <c r="F2795" s="2"/>
      <c r="G2795" s="2">
        <v>0</v>
      </c>
      <c r="H2795" s="2"/>
      <c r="I2795" s="2">
        <v>0</v>
      </c>
      <c r="J2795" s="2"/>
      <c r="K2795" s="4">
        <v>0</v>
      </c>
      <c r="L2795" s="2"/>
      <c r="M2795" s="4">
        <v>0</v>
      </c>
      <c r="N2795" s="2"/>
      <c r="O2795" s="4">
        <v>0</v>
      </c>
      <c r="P2795" s="2"/>
      <c r="Q2795" s="4">
        <f t="shared" si="87"/>
        <v>0</v>
      </c>
      <c r="T2795" s="36"/>
    </row>
    <row r="2796" spans="1:20" ht="11.85" customHeight="1" x14ac:dyDescent="0.2">
      <c r="A2796" s="3" t="s">
        <v>1274</v>
      </c>
      <c r="C2796" s="12">
        <v>0</v>
      </c>
      <c r="D2796" s="2"/>
      <c r="E2796" s="12">
        <v>0</v>
      </c>
      <c r="F2796" s="2"/>
      <c r="G2796" s="12">
        <v>0</v>
      </c>
      <c r="H2796" s="2"/>
      <c r="I2796" s="12">
        <v>0</v>
      </c>
      <c r="J2796" s="2"/>
      <c r="K2796" s="13">
        <v>0</v>
      </c>
      <c r="L2796" s="2"/>
      <c r="M2796" s="13">
        <v>0</v>
      </c>
      <c r="N2796" s="2"/>
      <c r="O2796" s="13">
        <v>0</v>
      </c>
      <c r="P2796" s="2"/>
      <c r="Q2796" s="13">
        <f>M2796+O2796</f>
        <v>0</v>
      </c>
      <c r="T2796" s="36"/>
    </row>
    <row r="2797" spans="1:20" ht="11.85" customHeight="1" x14ac:dyDescent="0.2">
      <c r="A2797" s="3" t="s">
        <v>320</v>
      </c>
      <c r="C2797" s="2">
        <f>SUM(C2777:C2783)+SUM(C2784:C2796)</f>
        <v>0</v>
      </c>
      <c r="D2797" s="2"/>
      <c r="E2797" s="2">
        <f>SUM(E2777:E2783)+SUM(E2784:E2796)</f>
        <v>0</v>
      </c>
      <c r="F2797" s="2"/>
      <c r="G2797" s="2">
        <f>SUM(G2777:G2783)+SUM(G2784:G2796)</f>
        <v>0</v>
      </c>
      <c r="H2797" s="2"/>
      <c r="I2797" s="2">
        <f>SUM(I2777:I2783)+SUM(I2784:I2796)</f>
        <v>0</v>
      </c>
      <c r="J2797" s="2"/>
      <c r="K2797" s="4">
        <f>SUM(K2777:K2783)+SUM(K2784:K2796)</f>
        <v>0</v>
      </c>
      <c r="L2797" s="2"/>
      <c r="M2797" s="4">
        <f>SUM(M2777:M2783)+SUM(M2784:M2796)</f>
        <v>0</v>
      </c>
      <c r="N2797" s="2"/>
      <c r="O2797" s="4">
        <f>SUM(O2777:O2783)+SUM(O2784:O2796)</f>
        <v>0</v>
      </c>
      <c r="P2797" s="2"/>
      <c r="Q2797" s="4">
        <f>SUM(Q2777:Q2783)+SUM(Q2784:Q2796)</f>
        <v>0</v>
      </c>
      <c r="R2797" s="39"/>
    </row>
    <row r="2798" spans="1:20" ht="11.85" customHeight="1" x14ac:dyDescent="0.2">
      <c r="D2798" s="2"/>
      <c r="F2798" s="2"/>
      <c r="H2798" s="2"/>
      <c r="J2798" s="2"/>
      <c r="L2798" s="2"/>
      <c r="N2798" s="2"/>
      <c r="P2798" s="2"/>
    </row>
    <row r="2799" spans="1:20" ht="11.85" customHeight="1" x14ac:dyDescent="0.2">
      <c r="A2799" s="3" t="s">
        <v>1275</v>
      </c>
      <c r="C2799" s="2">
        <v>0</v>
      </c>
      <c r="D2799" s="2"/>
      <c r="E2799" s="2">
        <v>0</v>
      </c>
      <c r="F2799" s="2"/>
      <c r="G2799" s="2">
        <v>0</v>
      </c>
      <c r="H2799" s="2"/>
      <c r="I2799" s="2">
        <v>0</v>
      </c>
      <c r="J2799" s="2"/>
      <c r="K2799" s="4">
        <v>0</v>
      </c>
      <c r="L2799" s="2"/>
      <c r="M2799" s="4">
        <v>0</v>
      </c>
      <c r="N2799" s="2"/>
      <c r="O2799" s="4">
        <v>0</v>
      </c>
      <c r="P2799" s="2"/>
      <c r="Q2799" s="4">
        <f>M2799+O2799</f>
        <v>0</v>
      </c>
    </row>
    <row r="2800" spans="1:20" ht="11.85" customHeight="1" x14ac:dyDescent="0.2">
      <c r="A2800" s="3" t="s">
        <v>1276</v>
      </c>
      <c r="C2800" s="12">
        <v>0</v>
      </c>
      <c r="D2800" s="2"/>
      <c r="E2800" s="12">
        <v>0</v>
      </c>
      <c r="F2800" s="2"/>
      <c r="G2800" s="12">
        <v>0</v>
      </c>
      <c r="H2800" s="2"/>
      <c r="I2800" s="12">
        <v>0</v>
      </c>
      <c r="J2800" s="2"/>
      <c r="K2800" s="13">
        <v>0</v>
      </c>
      <c r="L2800" s="2"/>
      <c r="M2800" s="13">
        <v>0</v>
      </c>
      <c r="N2800" s="2"/>
      <c r="O2800" s="13">
        <v>0</v>
      </c>
      <c r="P2800" s="2"/>
      <c r="Q2800" s="13">
        <v>0</v>
      </c>
    </row>
    <row r="2801" spans="1:17" ht="11.85" customHeight="1" x14ac:dyDescent="0.2">
      <c r="A2801" s="3" t="s">
        <v>323</v>
      </c>
      <c r="C2801" s="2">
        <f>SUM(C2799:C2800)</f>
        <v>0</v>
      </c>
      <c r="D2801" s="2"/>
      <c r="E2801" s="2">
        <f>SUM(E2799:E2800)</f>
        <v>0</v>
      </c>
      <c r="F2801" s="2"/>
      <c r="G2801" s="2">
        <f>SUM(G2799:G2800)</f>
        <v>0</v>
      </c>
      <c r="H2801" s="2"/>
      <c r="I2801" s="2">
        <f>SUM(I2799:I2800)</f>
        <v>0</v>
      </c>
      <c r="J2801" s="2"/>
      <c r="K2801" s="4">
        <f>SUM(K2799:K2800)</f>
        <v>0</v>
      </c>
      <c r="L2801" s="2"/>
      <c r="M2801" s="4">
        <f>SUM(M2799:M2800)</f>
        <v>0</v>
      </c>
      <c r="N2801" s="2"/>
      <c r="O2801" s="4">
        <f>SUM(O2799:O2800)</f>
        <v>0</v>
      </c>
      <c r="P2801" s="2"/>
      <c r="Q2801" s="4">
        <f>SUM(Q2799:Q2800)</f>
        <v>0</v>
      </c>
    </row>
    <row r="2802" spans="1:17" ht="11.85" customHeight="1" x14ac:dyDescent="0.2">
      <c r="D2802" s="2"/>
      <c r="F2802" s="2"/>
      <c r="H2802" s="2"/>
      <c r="J2802" s="2"/>
      <c r="L2802" s="2"/>
      <c r="N2802" s="2"/>
      <c r="P2802" s="2"/>
    </row>
    <row r="2803" spans="1:17" ht="11.85" customHeight="1" x14ac:dyDescent="0.2">
      <c r="A2803" s="1"/>
      <c r="B2803" s="1"/>
      <c r="E2803" s="2" t="str">
        <f>$E$24</f>
        <v>CITY OF BRADY</v>
      </c>
    </row>
    <row r="2804" spans="1:17" ht="11.85" customHeight="1" x14ac:dyDescent="0.2">
      <c r="E2804" s="2" t="str">
        <f>$E$25</f>
        <v>BUDGET REPORT</v>
      </c>
    </row>
    <row r="2805" spans="1:17" ht="11.85" customHeight="1" x14ac:dyDescent="0.2">
      <c r="E2805" s="2" t="str">
        <f>$E$26</f>
        <v>FISCAL YEAR 2021 - 2022</v>
      </c>
    </row>
    <row r="2806" spans="1:17" ht="11.85" customHeight="1" x14ac:dyDescent="0.2">
      <c r="A2806" s="3" t="s">
        <v>1124</v>
      </c>
    </row>
    <row r="2807" spans="1:17" ht="11.85" customHeight="1" x14ac:dyDescent="0.2">
      <c r="A2807" s="3" t="s">
        <v>1232</v>
      </c>
    </row>
    <row r="2808" spans="1:17" ht="11.85" customHeight="1" x14ac:dyDescent="0.2">
      <c r="A2808" s="21" t="s">
        <v>662</v>
      </c>
      <c r="I2808" s="61" t="str">
        <f>$I$29</f>
        <v>(----- 2020-2021 ------)</v>
      </c>
      <c r="J2808" s="61"/>
      <c r="K2808" s="61"/>
      <c r="L2808" s="5"/>
      <c r="M2808" s="61" t="str">
        <f>$M$29</f>
        <v>2021-2022</v>
      </c>
      <c r="N2808" s="61"/>
      <c r="O2808" s="61"/>
      <c r="P2808" s="61"/>
      <c r="Q2808" s="61"/>
    </row>
    <row r="2809" spans="1:17" ht="11.85" customHeight="1" x14ac:dyDescent="0.2">
      <c r="C2809" s="6" t="str">
        <f>$C$30</f>
        <v>2017-2018</v>
      </c>
      <c r="D2809" s="5"/>
      <c r="E2809" s="6" t="str">
        <f>$E$30</f>
        <v>2018-2019</v>
      </c>
      <c r="F2809" s="5"/>
      <c r="G2809" s="6" t="str">
        <f>$G$30</f>
        <v>2019-2020</v>
      </c>
      <c r="H2809" s="5"/>
      <c r="I2809" s="6" t="s">
        <v>9</v>
      </c>
      <c r="J2809" s="5"/>
      <c r="K2809" s="7" t="str">
        <f>+$K$30</f>
        <v>PROJECTED</v>
      </c>
      <c r="L2809" s="5"/>
      <c r="M2809" s="7" t="str">
        <f>$M$30</f>
        <v>2021-2022</v>
      </c>
      <c r="N2809" s="5"/>
      <c r="O2809" s="7" t="str">
        <f>$O$30</f>
        <v>2021-2022</v>
      </c>
      <c r="P2809" s="5"/>
      <c r="Q2809" s="7" t="str">
        <f>$Q$30</f>
        <v xml:space="preserve">APPROVED </v>
      </c>
    </row>
    <row r="2810" spans="1:17" ht="11.85" customHeight="1" x14ac:dyDescent="0.2">
      <c r="A2810" s="8" t="s">
        <v>266</v>
      </c>
      <c r="C2810" s="9" t="s">
        <v>12</v>
      </c>
      <c r="D2810" s="5"/>
      <c r="E2810" s="9" t="s">
        <v>12</v>
      </c>
      <c r="F2810" s="5"/>
      <c r="G2810" s="9" t="s">
        <v>12</v>
      </c>
      <c r="H2810" s="5"/>
      <c r="I2810" s="9" t="s">
        <v>13</v>
      </c>
      <c r="J2810" s="5"/>
      <c r="K2810" s="10" t="s">
        <v>13</v>
      </c>
      <c r="L2810" s="5"/>
      <c r="M2810" s="10" t="str">
        <f>$M$31</f>
        <v>BASE</v>
      </c>
      <c r="N2810" s="5"/>
      <c r="O2810" s="10" t="str">
        <f>$O$31</f>
        <v>SUPPLEMENTAL</v>
      </c>
      <c r="P2810" s="5"/>
      <c r="Q2810" s="10" t="str">
        <f>$Q$31</f>
        <v>BUDGET</v>
      </c>
    </row>
    <row r="2811" spans="1:17" ht="11.85" customHeight="1" x14ac:dyDescent="0.2">
      <c r="D2811" s="2"/>
      <c r="F2811" s="2"/>
      <c r="H2811" s="2"/>
      <c r="J2811" s="2"/>
      <c r="L2811" s="2"/>
      <c r="N2811" s="2"/>
      <c r="P2811" s="2"/>
    </row>
    <row r="2812" spans="1:17" ht="11.85" customHeight="1" x14ac:dyDescent="0.2">
      <c r="A2812" s="11" t="s">
        <v>1004</v>
      </c>
      <c r="D2812" s="2"/>
      <c r="F2812" s="2"/>
      <c r="H2812" s="2"/>
      <c r="J2812" s="2"/>
      <c r="L2812" s="2"/>
      <c r="N2812" s="2"/>
      <c r="P2812" s="2"/>
    </row>
    <row r="2813" spans="1:17" ht="11.85" customHeight="1" x14ac:dyDescent="0.2">
      <c r="A2813" s="3" t="s">
        <v>1277</v>
      </c>
      <c r="C2813" s="12">
        <v>0</v>
      </c>
      <c r="D2813" s="2"/>
      <c r="E2813" s="12">
        <v>0</v>
      </c>
      <c r="F2813" s="2"/>
      <c r="G2813" s="12">
        <v>0</v>
      </c>
      <c r="H2813" s="2"/>
      <c r="I2813" s="12">
        <v>0</v>
      </c>
      <c r="J2813" s="2"/>
      <c r="K2813" s="13">
        <v>0</v>
      </c>
      <c r="L2813" s="2"/>
      <c r="M2813" s="13">
        <v>0</v>
      </c>
      <c r="N2813" s="2"/>
      <c r="O2813" s="13">
        <v>0</v>
      </c>
      <c r="P2813" s="2"/>
      <c r="Q2813" s="13">
        <f>M2813+O2813</f>
        <v>0</v>
      </c>
    </row>
    <row r="2814" spans="1:17" ht="11.85" customHeight="1" x14ac:dyDescent="0.2">
      <c r="A2814" s="3" t="s">
        <v>1006</v>
      </c>
      <c r="C2814" s="2">
        <f>SUM(C2813:C2813)</f>
        <v>0</v>
      </c>
      <c r="D2814" s="2"/>
      <c r="E2814" s="2">
        <f>SUM(E2813:E2813)</f>
        <v>0</v>
      </c>
      <c r="F2814" s="2"/>
      <c r="G2814" s="2">
        <f>SUM(G2813:G2813)</f>
        <v>0</v>
      </c>
      <c r="H2814" s="2"/>
      <c r="I2814" s="2">
        <f>SUM(I2813:I2813)</f>
        <v>0</v>
      </c>
      <c r="J2814" s="2"/>
      <c r="K2814" s="4">
        <f>SUM(K2813:K2813)</f>
        <v>0</v>
      </c>
      <c r="L2814" s="2"/>
      <c r="M2814" s="4">
        <f>SUM(M2813:M2813)</f>
        <v>0</v>
      </c>
      <c r="N2814" s="2"/>
      <c r="O2814" s="4">
        <f>SUM(O2813:O2813)</f>
        <v>0</v>
      </c>
      <c r="P2814" s="2"/>
      <c r="Q2814" s="4">
        <f>SUM(Q2813:Q2813)</f>
        <v>0</v>
      </c>
    </row>
    <row r="2815" spans="1:17" ht="11.85" customHeight="1" x14ac:dyDescent="0.2">
      <c r="D2815" s="2"/>
      <c r="F2815" s="2"/>
      <c r="H2815" s="2"/>
      <c r="J2815" s="2"/>
      <c r="L2815" s="2"/>
      <c r="N2815" s="2"/>
      <c r="P2815" s="2"/>
    </row>
    <row r="2816" spans="1:17" ht="11.85" customHeight="1" x14ac:dyDescent="0.2">
      <c r="A2816" s="11" t="s">
        <v>324</v>
      </c>
      <c r="D2816" s="2"/>
      <c r="F2816" s="2"/>
      <c r="H2816" s="2"/>
      <c r="J2816" s="2"/>
      <c r="L2816" s="2"/>
      <c r="N2816" s="2"/>
      <c r="P2816" s="2"/>
    </row>
    <row r="2817" spans="1:22" ht="11.85" customHeight="1" x14ac:dyDescent="0.2">
      <c r="A2817" s="3" t="s">
        <v>1278</v>
      </c>
      <c r="C2817" s="2">
        <v>0</v>
      </c>
      <c r="D2817" s="2"/>
      <c r="E2817" s="2">
        <v>0</v>
      </c>
      <c r="F2817" s="2"/>
      <c r="G2817" s="2">
        <v>0</v>
      </c>
      <c r="H2817" s="2"/>
      <c r="I2817" s="2">
        <v>0</v>
      </c>
      <c r="J2817" s="2"/>
      <c r="K2817" s="4">
        <v>0</v>
      </c>
      <c r="L2817" s="2"/>
      <c r="M2817" s="4">
        <v>0</v>
      </c>
      <c r="N2817" s="2"/>
      <c r="O2817" s="4">
        <v>0</v>
      </c>
      <c r="P2817" s="2"/>
      <c r="Q2817" s="4">
        <f t="shared" ref="Q2817:Q2823" si="88">M2817+O2817</f>
        <v>0</v>
      </c>
      <c r="T2817" s="36"/>
    </row>
    <row r="2818" spans="1:22" ht="11.85" customHeight="1" x14ac:dyDescent="0.2">
      <c r="A2818" s="3" t="s">
        <v>1279</v>
      </c>
      <c r="C2818" s="2">
        <v>0</v>
      </c>
      <c r="D2818" s="2"/>
      <c r="E2818" s="2">
        <v>0</v>
      </c>
      <c r="F2818" s="2"/>
      <c r="G2818" s="2">
        <v>0</v>
      </c>
      <c r="H2818" s="2"/>
      <c r="I2818" s="2">
        <v>0</v>
      </c>
      <c r="J2818" s="2"/>
      <c r="K2818" s="4">
        <v>0</v>
      </c>
      <c r="L2818" s="2"/>
      <c r="M2818" s="4">
        <v>0</v>
      </c>
      <c r="N2818" s="2"/>
      <c r="O2818" s="4">
        <v>0</v>
      </c>
      <c r="P2818" s="2"/>
      <c r="Q2818" s="4">
        <f t="shared" si="88"/>
        <v>0</v>
      </c>
    </row>
    <row r="2819" spans="1:22" ht="11.85" customHeight="1" x14ac:dyDescent="0.2">
      <c r="A2819" s="3" t="s">
        <v>1280</v>
      </c>
      <c r="C2819" s="2">
        <v>0</v>
      </c>
      <c r="D2819" s="2"/>
      <c r="E2819" s="2">
        <v>0</v>
      </c>
      <c r="F2819" s="2"/>
      <c r="G2819" s="2">
        <v>0</v>
      </c>
      <c r="H2819" s="2"/>
      <c r="I2819" s="2">
        <v>0</v>
      </c>
      <c r="J2819" s="2"/>
      <c r="K2819" s="4">
        <v>0</v>
      </c>
      <c r="L2819" s="2"/>
      <c r="M2819" s="4">
        <v>0</v>
      </c>
      <c r="N2819" s="2"/>
      <c r="O2819" s="4">
        <v>0</v>
      </c>
      <c r="P2819" s="2"/>
      <c r="Q2819" s="4">
        <f t="shared" si="88"/>
        <v>0</v>
      </c>
    </row>
    <row r="2820" spans="1:22" ht="11.85" hidden="1" customHeight="1" x14ac:dyDescent="0.2">
      <c r="A2820" s="3" t="s">
        <v>1281</v>
      </c>
      <c r="C2820" s="2">
        <v>0</v>
      </c>
      <c r="D2820" s="2"/>
      <c r="E2820" s="2">
        <v>0</v>
      </c>
      <c r="F2820" s="2"/>
      <c r="G2820" s="2">
        <v>0</v>
      </c>
      <c r="H2820" s="2"/>
      <c r="I2820" s="2">
        <v>0</v>
      </c>
      <c r="J2820" s="2"/>
      <c r="K2820" s="4">
        <v>0</v>
      </c>
      <c r="L2820" s="2"/>
      <c r="M2820" s="4">
        <v>0</v>
      </c>
      <c r="N2820" s="2"/>
      <c r="O2820" s="4">
        <v>0</v>
      </c>
      <c r="P2820" s="2"/>
      <c r="Q2820" s="4">
        <f t="shared" si="88"/>
        <v>0</v>
      </c>
    </row>
    <row r="2821" spans="1:22" ht="11.85" customHeight="1" x14ac:dyDescent="0.2">
      <c r="A2821" s="3" t="s">
        <v>1282</v>
      </c>
      <c r="C2821" s="2">
        <v>0</v>
      </c>
      <c r="D2821" s="2"/>
      <c r="E2821" s="2">
        <v>0</v>
      </c>
      <c r="F2821" s="2"/>
      <c r="G2821" s="2">
        <v>0</v>
      </c>
      <c r="H2821" s="2"/>
      <c r="I2821" s="2">
        <v>0</v>
      </c>
      <c r="J2821" s="2"/>
      <c r="K2821" s="4">
        <v>0</v>
      </c>
      <c r="L2821" s="2"/>
      <c r="M2821" s="4">
        <v>0</v>
      </c>
      <c r="N2821" s="2"/>
      <c r="O2821" s="4">
        <v>0</v>
      </c>
      <c r="P2821" s="2"/>
      <c r="Q2821" s="4">
        <f t="shared" si="88"/>
        <v>0</v>
      </c>
    </row>
    <row r="2822" spans="1:22" ht="11.85" customHeight="1" x14ac:dyDescent="0.2">
      <c r="A2822" s="3" t="s">
        <v>1283</v>
      </c>
      <c r="C2822" s="2">
        <v>2839248.62</v>
      </c>
      <c r="D2822" s="2"/>
      <c r="E2822" s="2">
        <v>0</v>
      </c>
      <c r="F2822" s="2"/>
      <c r="G2822" s="2">
        <v>0</v>
      </c>
      <c r="H2822" s="2"/>
      <c r="I2822" s="2">
        <v>0</v>
      </c>
      <c r="J2822" s="2"/>
      <c r="K2822" s="4">
        <v>0</v>
      </c>
      <c r="L2822" s="2"/>
      <c r="M2822" s="4">
        <v>0</v>
      </c>
      <c r="N2822" s="2"/>
      <c r="O2822" s="4">
        <v>0</v>
      </c>
      <c r="P2822" s="2"/>
      <c r="Q2822" s="4">
        <f t="shared" si="88"/>
        <v>0</v>
      </c>
    </row>
    <row r="2823" spans="1:22" ht="11.85" customHeight="1" x14ac:dyDescent="0.2">
      <c r="A2823" s="3" t="s">
        <v>1284</v>
      </c>
      <c r="C2823" s="12">
        <v>0</v>
      </c>
      <c r="D2823" s="2"/>
      <c r="E2823" s="12">
        <v>0</v>
      </c>
      <c r="F2823" s="2"/>
      <c r="G2823" s="12">
        <v>0</v>
      </c>
      <c r="H2823" s="2"/>
      <c r="I2823" s="12">
        <v>0</v>
      </c>
      <c r="J2823" s="2"/>
      <c r="K2823" s="13">
        <v>0</v>
      </c>
      <c r="L2823" s="2"/>
      <c r="M2823" s="13">
        <v>0</v>
      </c>
      <c r="N2823" s="2"/>
      <c r="O2823" s="13">
        <v>0</v>
      </c>
      <c r="P2823" s="2"/>
      <c r="Q2823" s="13">
        <f t="shared" si="88"/>
        <v>0</v>
      </c>
      <c r="R2823" s="39"/>
    </row>
    <row r="2824" spans="1:22" ht="11.85" customHeight="1" x14ac:dyDescent="0.2">
      <c r="A2824" s="3" t="s">
        <v>328</v>
      </c>
      <c r="C2824" s="2">
        <f>SUM(C2817:C2823)</f>
        <v>2839248.62</v>
      </c>
      <c r="D2824" s="2"/>
      <c r="E2824" s="2">
        <f>SUM(E2817:E2823)</f>
        <v>0</v>
      </c>
      <c r="F2824" s="2"/>
      <c r="G2824" s="2">
        <f>SUM(G2817:G2823)</f>
        <v>0</v>
      </c>
      <c r="H2824" s="2"/>
      <c r="I2824" s="2">
        <f>SUM(I2817:I2823)</f>
        <v>0</v>
      </c>
      <c r="J2824" s="2"/>
      <c r="K2824" s="4">
        <f>SUM(K2817:K2823)</f>
        <v>0</v>
      </c>
      <c r="L2824" s="2"/>
      <c r="M2824" s="4">
        <f>SUM(M2817:M2823)</f>
        <v>0</v>
      </c>
      <c r="N2824" s="2"/>
      <c r="O2824" s="4">
        <f>SUM(O2817:O2823)</f>
        <v>0</v>
      </c>
      <c r="P2824" s="2"/>
      <c r="Q2824" s="4">
        <f>SUM(Q2817:Q2823)</f>
        <v>0</v>
      </c>
    </row>
    <row r="2825" spans="1:22" ht="11.85" customHeight="1" x14ac:dyDescent="0.2">
      <c r="D2825" s="2"/>
      <c r="F2825" s="2"/>
      <c r="H2825" s="2"/>
      <c r="J2825" s="2"/>
      <c r="L2825" s="2"/>
      <c r="N2825" s="2"/>
      <c r="P2825" s="2"/>
      <c r="T2825" s="36"/>
    </row>
    <row r="2826" spans="1:22" ht="11.85" customHeight="1" x14ac:dyDescent="0.2">
      <c r="A2826" s="3" t="s">
        <v>1285</v>
      </c>
      <c r="C2826" s="2">
        <f>C2758+C2774+C2797+C2801+C2814+C2824</f>
        <v>2839248.62</v>
      </c>
      <c r="D2826" s="2"/>
      <c r="E2826" s="2">
        <f>E2758+E2774+E2797+E2801+E2814+E2824</f>
        <v>0</v>
      </c>
      <c r="F2826" s="2"/>
      <c r="G2826" s="2">
        <f>G2758+G2774+G2797+G2801+G2814+G2824</f>
        <v>0</v>
      </c>
      <c r="H2826" s="2"/>
      <c r="I2826" s="2">
        <f>I2758+I2774+I2797+I2801+I2814+I2824</f>
        <v>0</v>
      </c>
      <c r="J2826" s="2"/>
      <c r="K2826" s="4">
        <f>K2758+K2774+K2797+K2801+K2814+K2824</f>
        <v>0</v>
      </c>
      <c r="L2826" s="2"/>
      <c r="M2826" s="4">
        <f>M2758+M2774+M2797+M2801+M2814+M2824</f>
        <v>0</v>
      </c>
      <c r="N2826" s="2"/>
      <c r="O2826" s="4">
        <f>O2758+O2774+O2797+O2801+O2814+O2824</f>
        <v>0</v>
      </c>
      <c r="P2826" s="2"/>
      <c r="Q2826" s="4">
        <f>Q2758+Q2774+Q2797+Q2801+Q2814+Q2824</f>
        <v>0</v>
      </c>
      <c r="R2826" s="39"/>
      <c r="U2826" s="37"/>
      <c r="V2826" s="39"/>
    </row>
    <row r="2827" spans="1:22" ht="11.85" customHeight="1" x14ac:dyDescent="0.2"/>
    <row r="2828" spans="1:22" ht="11.85" customHeight="1" x14ac:dyDescent="0.2"/>
    <row r="2829" spans="1:22" ht="11.85" customHeight="1" x14ac:dyDescent="0.2"/>
    <row r="2830" spans="1:22" ht="11.85" customHeight="1" x14ac:dyDescent="0.2"/>
    <row r="2831" spans="1:22" ht="11.85" customHeight="1" x14ac:dyDescent="0.2"/>
    <row r="2832" spans="1:22" ht="11.85" customHeight="1" x14ac:dyDescent="0.2"/>
    <row r="2833" ht="11.85" customHeight="1" x14ac:dyDescent="0.2"/>
    <row r="2834" ht="11.85" customHeight="1" x14ac:dyDescent="0.2"/>
    <row r="2835" ht="11.85" customHeight="1" x14ac:dyDescent="0.2"/>
    <row r="2836" ht="11.85" customHeight="1" x14ac:dyDescent="0.2"/>
    <row r="2837" ht="11.85" customHeight="1" x14ac:dyDescent="0.2"/>
    <row r="2838" ht="11.85" customHeight="1" x14ac:dyDescent="0.2"/>
    <row r="2839" ht="11.85" customHeight="1" x14ac:dyDescent="0.2"/>
    <row r="2840" ht="11.85" customHeight="1" x14ac:dyDescent="0.2"/>
    <row r="2841" ht="11.85" customHeight="1" x14ac:dyDescent="0.2"/>
    <row r="2842" ht="11.85" customHeight="1" x14ac:dyDescent="0.2"/>
    <row r="2843" ht="11.85" customHeight="1" x14ac:dyDescent="0.2"/>
    <row r="2844" ht="11.85" customHeight="1" x14ac:dyDescent="0.2"/>
    <row r="2845" ht="11.85" customHeight="1" x14ac:dyDescent="0.2"/>
    <row r="2846" ht="11.85" customHeight="1" x14ac:dyDescent="0.2"/>
    <row r="2847" ht="11.85" customHeight="1" x14ac:dyDescent="0.2"/>
    <row r="2848" ht="11.85" customHeight="1" x14ac:dyDescent="0.2"/>
    <row r="2849" ht="11.85" customHeight="1" x14ac:dyDescent="0.2"/>
    <row r="2850" ht="11.85" customHeight="1" x14ac:dyDescent="0.2"/>
    <row r="2851" ht="11.85" customHeight="1" x14ac:dyDescent="0.2"/>
    <row r="2852" ht="11.85" customHeight="1" x14ac:dyDescent="0.2"/>
    <row r="2853" ht="11.85" customHeight="1" x14ac:dyDescent="0.2"/>
    <row r="2854" ht="11.85" customHeight="1" x14ac:dyDescent="0.2"/>
    <row r="2855" ht="11.85" customHeight="1" x14ac:dyDescent="0.2"/>
    <row r="2856" ht="11.85" customHeight="1" x14ac:dyDescent="0.2"/>
    <row r="2857" ht="11.85" customHeight="1" x14ac:dyDescent="0.2"/>
    <row r="2858" ht="11.85" customHeight="1" x14ac:dyDescent="0.2"/>
    <row r="2859" ht="11.85" customHeight="1" x14ac:dyDescent="0.2"/>
    <row r="2860" ht="11.85" customHeight="1" x14ac:dyDescent="0.2"/>
    <row r="2861" ht="11.85" customHeight="1" x14ac:dyDescent="0.2"/>
    <row r="2862" ht="11.85" customHeight="1" x14ac:dyDescent="0.2"/>
    <row r="2863" ht="11.85" customHeight="1" x14ac:dyDescent="0.2"/>
    <row r="2864" ht="11.85" customHeight="1" x14ac:dyDescent="0.2"/>
    <row r="2865" spans="1:22" ht="11.85" customHeight="1" x14ac:dyDescent="0.2"/>
    <row r="2866" spans="1:22" ht="11.85" customHeight="1" x14ac:dyDescent="0.2"/>
    <row r="2867" spans="1:22" ht="11.85" customHeight="1" x14ac:dyDescent="0.2"/>
    <row r="2868" spans="1:22" ht="11.85" customHeight="1" x14ac:dyDescent="0.2">
      <c r="A2868" s="1"/>
      <c r="B2868" s="1"/>
      <c r="E2868" s="2" t="str">
        <f>$E$24</f>
        <v>CITY OF BRADY</v>
      </c>
    </row>
    <row r="2869" spans="1:22" ht="11.85" customHeight="1" x14ac:dyDescent="0.2">
      <c r="E2869" s="2" t="str">
        <f>$E$25</f>
        <v>BUDGET REPORT</v>
      </c>
    </row>
    <row r="2870" spans="1:22" ht="11.85" customHeight="1" x14ac:dyDescent="0.2">
      <c r="E2870" s="2" t="str">
        <f>$E$26</f>
        <v>FISCAL YEAR 2021 - 2022</v>
      </c>
    </row>
    <row r="2871" spans="1:22" ht="11.85" customHeight="1" x14ac:dyDescent="0.2">
      <c r="A2871" s="3" t="s">
        <v>1124</v>
      </c>
    </row>
    <row r="2872" spans="1:22" ht="11.85" customHeight="1" x14ac:dyDescent="0.2">
      <c r="A2872" s="3" t="s">
        <v>1286</v>
      </c>
    </row>
    <row r="2873" spans="1:22" ht="11.85" customHeight="1" x14ac:dyDescent="0.2">
      <c r="A2873" s="21" t="s">
        <v>662</v>
      </c>
      <c r="I2873" s="61" t="str">
        <f>$I$29</f>
        <v>(----- 2020-2021 ------)</v>
      </c>
      <c r="J2873" s="61"/>
      <c r="K2873" s="61"/>
      <c r="L2873" s="5"/>
      <c r="M2873" s="61" t="str">
        <f>$M$29</f>
        <v>2021-2022</v>
      </c>
      <c r="N2873" s="61"/>
      <c r="O2873" s="61"/>
      <c r="P2873" s="61"/>
      <c r="Q2873" s="61"/>
    </row>
    <row r="2874" spans="1:22" ht="11.85" customHeight="1" x14ac:dyDescent="0.2">
      <c r="C2874" s="6" t="str">
        <f>$C$30</f>
        <v>2017-2018</v>
      </c>
      <c r="D2874" s="5"/>
      <c r="E2874" s="6" t="str">
        <f>$E$30</f>
        <v>2018-2019</v>
      </c>
      <c r="F2874" s="5"/>
      <c r="G2874" s="6" t="str">
        <f>$G$30</f>
        <v>2019-2020</v>
      </c>
      <c r="H2874" s="5"/>
      <c r="I2874" s="6" t="s">
        <v>9</v>
      </c>
      <c r="J2874" s="5"/>
      <c r="K2874" s="7" t="str">
        <f>+$K$30</f>
        <v>PROJECTED</v>
      </c>
      <c r="L2874" s="5"/>
      <c r="M2874" s="7" t="str">
        <f>$M$30</f>
        <v>2021-2022</v>
      </c>
      <c r="N2874" s="5"/>
      <c r="O2874" s="7" t="str">
        <f>$O$30</f>
        <v>2021-2022</v>
      </c>
      <c r="P2874" s="5"/>
      <c r="Q2874" s="7" t="str">
        <f>$Q$30</f>
        <v xml:space="preserve">APPROVED </v>
      </c>
    </row>
    <row r="2875" spans="1:22" ht="11.85" customHeight="1" x14ac:dyDescent="0.2">
      <c r="A2875" s="8" t="s">
        <v>266</v>
      </c>
      <c r="C2875" s="9" t="s">
        <v>12</v>
      </c>
      <c r="D2875" s="5"/>
      <c r="E2875" s="9" t="s">
        <v>12</v>
      </c>
      <c r="F2875" s="5"/>
      <c r="G2875" s="9" t="s">
        <v>12</v>
      </c>
      <c r="H2875" s="5"/>
      <c r="I2875" s="9" t="s">
        <v>13</v>
      </c>
      <c r="J2875" s="5"/>
      <c r="K2875" s="10" t="s">
        <v>13</v>
      </c>
      <c r="L2875" s="5"/>
      <c r="M2875" s="10" t="str">
        <f>$M$31</f>
        <v>BASE</v>
      </c>
      <c r="N2875" s="5"/>
      <c r="O2875" s="10" t="str">
        <f>$O$31</f>
        <v>SUPPLEMENTAL</v>
      </c>
      <c r="P2875" s="5"/>
      <c r="Q2875" s="10" t="str">
        <f>$Q$31</f>
        <v>BUDGET</v>
      </c>
    </row>
    <row r="2876" spans="1:22" ht="11.85" customHeight="1" x14ac:dyDescent="0.2"/>
    <row r="2877" spans="1:22" ht="11.85" customHeight="1" x14ac:dyDescent="0.2">
      <c r="A2877" s="11" t="s">
        <v>279</v>
      </c>
      <c r="D2877" s="2"/>
      <c r="F2877" s="2"/>
      <c r="H2877" s="2"/>
      <c r="J2877" s="2"/>
      <c r="L2877" s="2"/>
      <c r="N2877" s="2"/>
      <c r="P2877" s="2"/>
    </row>
    <row r="2878" spans="1:22" ht="11.85" customHeight="1" x14ac:dyDescent="0.2">
      <c r="A2878" s="3" t="s">
        <v>1287</v>
      </c>
      <c r="C2878" s="2">
        <v>0</v>
      </c>
      <c r="D2878" s="2"/>
      <c r="E2878" s="2">
        <v>0</v>
      </c>
      <c r="F2878" s="2"/>
      <c r="G2878" s="2">
        <v>0</v>
      </c>
      <c r="H2878" s="2"/>
      <c r="I2878" s="2">
        <v>0</v>
      </c>
      <c r="J2878" s="2"/>
      <c r="K2878" s="4">
        <v>0</v>
      </c>
      <c r="L2878" s="2"/>
      <c r="M2878" s="4">
        <v>0</v>
      </c>
      <c r="N2878" s="2"/>
      <c r="O2878" s="4">
        <v>0</v>
      </c>
      <c r="P2878" s="2"/>
      <c r="Q2878" s="4">
        <f>M2878+O2878</f>
        <v>0</v>
      </c>
      <c r="T2878" s="36"/>
    </row>
    <row r="2879" spans="1:22" ht="11.85" customHeight="1" x14ac:dyDescent="0.2">
      <c r="A2879" s="3" t="s">
        <v>1288</v>
      </c>
      <c r="C2879" s="12">
        <v>0</v>
      </c>
      <c r="D2879" s="2"/>
      <c r="E2879" s="12">
        <v>0</v>
      </c>
      <c r="F2879" s="2"/>
      <c r="G2879" s="12">
        <v>0</v>
      </c>
      <c r="H2879" s="2"/>
      <c r="I2879" s="12">
        <v>0</v>
      </c>
      <c r="J2879" s="2"/>
      <c r="K2879" s="13">
        <v>0</v>
      </c>
      <c r="L2879" s="2"/>
      <c r="M2879" s="13">
        <v>0</v>
      </c>
      <c r="N2879" s="2"/>
      <c r="O2879" s="13">
        <v>0</v>
      </c>
      <c r="P2879" s="2"/>
      <c r="Q2879" s="13">
        <f>M2879+O2879</f>
        <v>0</v>
      </c>
      <c r="T2879" s="36"/>
      <c r="V2879" s="55"/>
    </row>
    <row r="2880" spans="1:22" ht="11.85" customHeight="1" x14ac:dyDescent="0.2">
      <c r="A2880" s="3" t="s">
        <v>297</v>
      </c>
      <c r="C2880" s="2">
        <f>SUM(C2878:C2879)</f>
        <v>0</v>
      </c>
      <c r="D2880" s="2"/>
      <c r="E2880" s="2">
        <f>SUM(E2878:E2879)</f>
        <v>0</v>
      </c>
      <c r="F2880" s="2"/>
      <c r="G2880" s="2">
        <f>SUM(G2878:G2879)</f>
        <v>0</v>
      </c>
      <c r="H2880" s="2"/>
      <c r="I2880" s="2">
        <f>SUM(I2878:I2879)</f>
        <v>0</v>
      </c>
      <c r="J2880" s="2"/>
      <c r="K2880" s="4">
        <f>SUM(K2878:K2879)</f>
        <v>0</v>
      </c>
      <c r="L2880" s="2"/>
      <c r="M2880" s="4">
        <f>SUM(M2878:M2879)</f>
        <v>0</v>
      </c>
      <c r="N2880" s="2"/>
      <c r="O2880" s="4">
        <f>SUM(O2878:O2879)</f>
        <v>0</v>
      </c>
      <c r="P2880" s="2"/>
      <c r="Q2880" s="4">
        <f>SUM(Q2878:Q2879)</f>
        <v>0</v>
      </c>
    </row>
    <row r="2881" spans="1:22" ht="11.85" customHeight="1" x14ac:dyDescent="0.2">
      <c r="D2881" s="2"/>
      <c r="F2881" s="2"/>
      <c r="H2881" s="2"/>
      <c r="J2881" s="2"/>
      <c r="L2881" s="2"/>
      <c r="N2881" s="2"/>
      <c r="P2881" s="2"/>
    </row>
    <row r="2882" spans="1:22" ht="11.85" customHeight="1" x14ac:dyDescent="0.2">
      <c r="A2882" s="11" t="s">
        <v>324</v>
      </c>
      <c r="D2882" s="2"/>
      <c r="F2882" s="2"/>
      <c r="H2882" s="2"/>
      <c r="J2882" s="2"/>
      <c r="L2882" s="2"/>
      <c r="N2882" s="2"/>
      <c r="P2882" s="2"/>
    </row>
    <row r="2883" spans="1:22" ht="11.85" customHeight="1" x14ac:dyDescent="0.2">
      <c r="A2883" s="3" t="s">
        <v>1289</v>
      </c>
      <c r="C2883" s="12">
        <v>0</v>
      </c>
      <c r="D2883" s="2"/>
      <c r="E2883" s="12">
        <v>0</v>
      </c>
      <c r="F2883" s="2"/>
      <c r="G2883" s="12">
        <v>0</v>
      </c>
      <c r="H2883" s="2"/>
      <c r="I2883" s="12">
        <v>0</v>
      </c>
      <c r="J2883" s="2"/>
      <c r="K2883" s="13">
        <v>0</v>
      </c>
      <c r="L2883" s="2"/>
      <c r="M2883" s="13">
        <v>0</v>
      </c>
      <c r="N2883" s="2"/>
      <c r="O2883" s="13">
        <v>0</v>
      </c>
      <c r="P2883" s="2"/>
      <c r="Q2883" s="13">
        <f>M2883+O2883</f>
        <v>0</v>
      </c>
    </row>
    <row r="2884" spans="1:22" ht="11.85" customHeight="1" x14ac:dyDescent="0.2">
      <c r="A2884" s="3" t="s">
        <v>328</v>
      </c>
      <c r="C2884" s="2">
        <f>SUM(C2883:C2883)</f>
        <v>0</v>
      </c>
      <c r="D2884" s="2"/>
      <c r="E2884" s="2">
        <f>SUM(E2883:E2883)</f>
        <v>0</v>
      </c>
      <c r="F2884" s="2"/>
      <c r="G2884" s="2">
        <f>SUM(G2883:G2883)</f>
        <v>0</v>
      </c>
      <c r="H2884" s="2"/>
      <c r="I2884" s="2">
        <f>SUM(I2883:I2883)</f>
        <v>0</v>
      </c>
      <c r="J2884" s="2"/>
      <c r="K2884" s="4">
        <f>SUM(K2883:K2883)</f>
        <v>0</v>
      </c>
      <c r="L2884" s="2"/>
      <c r="M2884" s="4">
        <f>SUM(M2883:M2883)</f>
        <v>0</v>
      </c>
      <c r="N2884" s="2"/>
      <c r="O2884" s="4">
        <f>SUM(O2883:O2883)</f>
        <v>0</v>
      </c>
      <c r="P2884" s="2"/>
      <c r="Q2884" s="4">
        <f>SUM(Q2883:Q2883)</f>
        <v>0</v>
      </c>
      <c r="V2884" s="51"/>
    </row>
    <row r="2885" spans="1:22" ht="11.85" customHeight="1" x14ac:dyDescent="0.2">
      <c r="D2885" s="2"/>
      <c r="F2885" s="2"/>
      <c r="H2885" s="2"/>
      <c r="J2885" s="2"/>
      <c r="L2885" s="2"/>
      <c r="N2885" s="2"/>
      <c r="P2885" s="2"/>
      <c r="T2885" s="36"/>
    </row>
    <row r="2886" spans="1:22" ht="11.85" customHeight="1" x14ac:dyDescent="0.2">
      <c r="A2886" s="3" t="s">
        <v>1290</v>
      </c>
      <c r="C2886" s="2">
        <f>+C2880+C2884</f>
        <v>0</v>
      </c>
      <c r="D2886" s="2"/>
      <c r="E2886" s="2">
        <f>+E2880+E2884</f>
        <v>0</v>
      </c>
      <c r="F2886" s="2"/>
      <c r="G2886" s="2">
        <f>+G2880+G2884</f>
        <v>0</v>
      </c>
      <c r="H2886" s="2"/>
      <c r="I2886" s="2">
        <f>+I2880+I2884</f>
        <v>0</v>
      </c>
      <c r="J2886" s="2"/>
      <c r="K2886" s="4">
        <f>+K2880+K2884</f>
        <v>0</v>
      </c>
      <c r="L2886" s="4"/>
      <c r="M2886" s="4">
        <f>+M2880+M2884</f>
        <v>0</v>
      </c>
      <c r="N2886" s="4"/>
      <c r="O2886" s="4">
        <f>+O2880+O2884</f>
        <v>0</v>
      </c>
      <c r="P2886" s="4"/>
      <c r="Q2886" s="4">
        <f>+Q2880+Q2884</f>
        <v>0</v>
      </c>
      <c r="R2886" s="39"/>
      <c r="U2886" s="37"/>
    </row>
    <row r="2887" spans="1:22" ht="11.85" customHeight="1" x14ac:dyDescent="0.2">
      <c r="D2887" s="2"/>
      <c r="F2887" s="2"/>
      <c r="H2887" s="2"/>
      <c r="J2887" s="2"/>
      <c r="L2887" s="2"/>
      <c r="N2887" s="2"/>
      <c r="P2887" s="2"/>
      <c r="T2887" s="36"/>
    </row>
    <row r="2888" spans="1:22" ht="11.85" customHeight="1" x14ac:dyDescent="0.2">
      <c r="D2888" s="2"/>
      <c r="F2888" s="2"/>
      <c r="H2888" s="2"/>
      <c r="J2888" s="2"/>
      <c r="L2888" s="2"/>
      <c r="N2888" s="2"/>
      <c r="P2888" s="2"/>
      <c r="T2888" s="36"/>
    </row>
    <row r="2889" spans="1:22" ht="11.85" customHeight="1" x14ac:dyDescent="0.2">
      <c r="D2889" s="2"/>
      <c r="F2889" s="2"/>
      <c r="H2889" s="2"/>
      <c r="J2889" s="2"/>
      <c r="L2889" s="2"/>
      <c r="N2889" s="2"/>
      <c r="P2889" s="2"/>
      <c r="T2889" s="36"/>
    </row>
    <row r="2890" spans="1:22" ht="11.85" customHeight="1" x14ac:dyDescent="0.2">
      <c r="D2890" s="2"/>
      <c r="F2890" s="2"/>
      <c r="H2890" s="2"/>
      <c r="J2890" s="2"/>
      <c r="L2890" s="2"/>
      <c r="N2890" s="2"/>
      <c r="P2890" s="2"/>
      <c r="T2890" s="36"/>
    </row>
    <row r="2891" spans="1:22" ht="11.85" customHeight="1" x14ac:dyDescent="0.2">
      <c r="D2891" s="2"/>
      <c r="F2891" s="2"/>
      <c r="H2891" s="2"/>
      <c r="J2891" s="2"/>
      <c r="L2891" s="2"/>
      <c r="N2891" s="2"/>
      <c r="P2891" s="2"/>
      <c r="T2891" s="36"/>
    </row>
    <row r="2892" spans="1:22" ht="11.85" customHeight="1" x14ac:dyDescent="0.2">
      <c r="D2892" s="2"/>
      <c r="F2892" s="2"/>
      <c r="H2892" s="2"/>
      <c r="J2892" s="2"/>
      <c r="L2892" s="2"/>
      <c r="N2892" s="2"/>
      <c r="P2892" s="2"/>
      <c r="T2892" s="36"/>
    </row>
    <row r="2893" spans="1:22" ht="11.85" customHeight="1" x14ac:dyDescent="0.2">
      <c r="D2893" s="2"/>
      <c r="F2893" s="2"/>
      <c r="H2893" s="2"/>
      <c r="J2893" s="2"/>
      <c r="L2893" s="2"/>
      <c r="N2893" s="2"/>
      <c r="P2893" s="2"/>
      <c r="T2893" s="36"/>
    </row>
    <row r="2894" spans="1:22" ht="11.85" customHeight="1" x14ac:dyDescent="0.2">
      <c r="D2894" s="2"/>
      <c r="F2894" s="2"/>
      <c r="H2894" s="2"/>
      <c r="J2894" s="2"/>
      <c r="L2894" s="2"/>
      <c r="N2894" s="2"/>
      <c r="P2894" s="2"/>
      <c r="T2894" s="36"/>
    </row>
    <row r="2895" spans="1:22" ht="11.85" customHeight="1" x14ac:dyDescent="0.2">
      <c r="D2895" s="2"/>
      <c r="F2895" s="2"/>
      <c r="H2895" s="2"/>
      <c r="J2895" s="2"/>
      <c r="L2895" s="2"/>
      <c r="N2895" s="2"/>
      <c r="P2895" s="2"/>
      <c r="T2895" s="36"/>
    </row>
    <row r="2896" spans="1:22" ht="11.85" customHeight="1" x14ac:dyDescent="0.2">
      <c r="D2896" s="2"/>
      <c r="F2896" s="2"/>
      <c r="H2896" s="2"/>
      <c r="J2896" s="2"/>
      <c r="L2896" s="2"/>
      <c r="N2896" s="2"/>
      <c r="P2896" s="2"/>
      <c r="T2896" s="36"/>
    </row>
    <row r="2897" spans="4:20" ht="11.85" customHeight="1" x14ac:dyDescent="0.2">
      <c r="D2897" s="2"/>
      <c r="F2897" s="2"/>
      <c r="H2897" s="2"/>
      <c r="J2897" s="2"/>
      <c r="L2897" s="2"/>
      <c r="N2897" s="2"/>
      <c r="P2897" s="2"/>
      <c r="T2897" s="36"/>
    </row>
    <row r="2898" spans="4:20" ht="11.85" customHeight="1" x14ac:dyDescent="0.2">
      <c r="D2898" s="2"/>
      <c r="F2898" s="2"/>
      <c r="H2898" s="2"/>
      <c r="J2898" s="2"/>
      <c r="L2898" s="2"/>
      <c r="N2898" s="2"/>
      <c r="P2898" s="2"/>
      <c r="T2898" s="36"/>
    </row>
    <row r="2899" spans="4:20" ht="11.85" customHeight="1" x14ac:dyDescent="0.2">
      <c r="D2899" s="2"/>
      <c r="F2899" s="2"/>
      <c r="H2899" s="2"/>
      <c r="J2899" s="2"/>
      <c r="L2899" s="2"/>
      <c r="N2899" s="2"/>
      <c r="P2899" s="2"/>
      <c r="T2899" s="36"/>
    </row>
    <row r="2900" spans="4:20" ht="11.85" customHeight="1" x14ac:dyDescent="0.2">
      <c r="D2900" s="2"/>
      <c r="F2900" s="2"/>
      <c r="H2900" s="2"/>
      <c r="J2900" s="2"/>
      <c r="L2900" s="2"/>
      <c r="N2900" s="2"/>
      <c r="P2900" s="2"/>
      <c r="T2900" s="36"/>
    </row>
    <row r="2901" spans="4:20" ht="11.85" customHeight="1" x14ac:dyDescent="0.2">
      <c r="D2901" s="2"/>
      <c r="F2901" s="2"/>
      <c r="H2901" s="2"/>
      <c r="J2901" s="2"/>
      <c r="L2901" s="2"/>
      <c r="N2901" s="2"/>
      <c r="P2901" s="2"/>
      <c r="T2901" s="36"/>
    </row>
    <row r="2902" spans="4:20" ht="11.85" customHeight="1" x14ac:dyDescent="0.2">
      <c r="D2902" s="2"/>
      <c r="F2902" s="2"/>
      <c r="H2902" s="2"/>
      <c r="J2902" s="2"/>
      <c r="L2902" s="2"/>
      <c r="N2902" s="2"/>
      <c r="P2902" s="2"/>
      <c r="T2902" s="36"/>
    </row>
    <row r="2903" spans="4:20" ht="11.85" customHeight="1" x14ac:dyDescent="0.2">
      <c r="D2903" s="2"/>
      <c r="F2903" s="2"/>
      <c r="H2903" s="2"/>
      <c r="J2903" s="2"/>
      <c r="L2903" s="2"/>
      <c r="N2903" s="2"/>
      <c r="P2903" s="2"/>
      <c r="T2903" s="36"/>
    </row>
    <row r="2904" spans="4:20" ht="11.85" customHeight="1" x14ac:dyDescent="0.2">
      <c r="D2904" s="2"/>
      <c r="F2904" s="2"/>
      <c r="H2904" s="2"/>
      <c r="J2904" s="2"/>
      <c r="L2904" s="2"/>
      <c r="N2904" s="2"/>
      <c r="P2904" s="2"/>
      <c r="T2904" s="36"/>
    </row>
    <row r="2905" spans="4:20" ht="11.85" customHeight="1" x14ac:dyDescent="0.2">
      <c r="D2905" s="2"/>
      <c r="F2905" s="2"/>
      <c r="H2905" s="2"/>
      <c r="J2905" s="2"/>
      <c r="L2905" s="2"/>
      <c r="N2905" s="2"/>
      <c r="P2905" s="2"/>
      <c r="T2905" s="36"/>
    </row>
    <row r="2906" spans="4:20" ht="11.85" customHeight="1" x14ac:dyDescent="0.2">
      <c r="D2906" s="2"/>
      <c r="F2906" s="2"/>
      <c r="H2906" s="2"/>
      <c r="J2906" s="2"/>
      <c r="L2906" s="2"/>
      <c r="N2906" s="2"/>
      <c r="P2906" s="2"/>
      <c r="T2906" s="36"/>
    </row>
    <row r="2907" spans="4:20" ht="11.85" customHeight="1" x14ac:dyDescent="0.2">
      <c r="D2907" s="2"/>
      <c r="F2907" s="2"/>
      <c r="H2907" s="2"/>
      <c r="J2907" s="2"/>
      <c r="L2907" s="2"/>
      <c r="N2907" s="2"/>
      <c r="P2907" s="2"/>
      <c r="T2907" s="36"/>
    </row>
    <row r="2908" spans="4:20" ht="11.85" customHeight="1" x14ac:dyDescent="0.2">
      <c r="D2908" s="2"/>
      <c r="F2908" s="2"/>
      <c r="H2908" s="2"/>
      <c r="J2908" s="2"/>
      <c r="L2908" s="2"/>
      <c r="N2908" s="2"/>
      <c r="P2908" s="2"/>
      <c r="T2908" s="36"/>
    </row>
    <row r="2909" spans="4:20" ht="11.85" customHeight="1" x14ac:dyDescent="0.2">
      <c r="D2909" s="2"/>
      <c r="F2909" s="2"/>
      <c r="H2909" s="2"/>
      <c r="J2909" s="2"/>
      <c r="L2909" s="2"/>
      <c r="N2909" s="2"/>
      <c r="P2909" s="2"/>
      <c r="T2909" s="36"/>
    </row>
    <row r="2910" spans="4:20" ht="11.85" customHeight="1" x14ac:dyDescent="0.2">
      <c r="D2910" s="2"/>
      <c r="F2910" s="2"/>
      <c r="H2910" s="2"/>
      <c r="J2910" s="2"/>
      <c r="L2910" s="2"/>
      <c r="N2910" s="2"/>
      <c r="P2910" s="2"/>
      <c r="T2910" s="36"/>
    </row>
    <row r="2911" spans="4:20" ht="11.25" customHeight="1" x14ac:dyDescent="0.2">
      <c r="D2911" s="2"/>
      <c r="F2911" s="2"/>
      <c r="H2911" s="2"/>
      <c r="J2911" s="2"/>
      <c r="L2911" s="2"/>
      <c r="N2911" s="2"/>
      <c r="P2911" s="2"/>
      <c r="T2911" s="36"/>
    </row>
    <row r="2912" spans="4:20" ht="11.85" customHeight="1" x14ac:dyDescent="0.2">
      <c r="D2912" s="2"/>
      <c r="F2912" s="2"/>
      <c r="H2912" s="2"/>
      <c r="J2912" s="2"/>
      <c r="L2912" s="2"/>
      <c r="N2912" s="2"/>
      <c r="P2912" s="2"/>
      <c r="T2912" s="36"/>
    </row>
    <row r="2913" spans="4:20" ht="11.85" customHeight="1" x14ac:dyDescent="0.2">
      <c r="D2913" s="2"/>
      <c r="F2913" s="2"/>
      <c r="H2913" s="2"/>
      <c r="J2913" s="2"/>
      <c r="L2913" s="2"/>
      <c r="N2913" s="2"/>
      <c r="P2913" s="2"/>
      <c r="T2913" s="36"/>
    </row>
    <row r="2914" spans="4:20" ht="11.85" customHeight="1" x14ac:dyDescent="0.2">
      <c r="D2914" s="2"/>
      <c r="F2914" s="2"/>
      <c r="H2914" s="2"/>
      <c r="J2914" s="2"/>
      <c r="L2914" s="2"/>
      <c r="N2914" s="2"/>
      <c r="P2914" s="2"/>
      <c r="T2914" s="36"/>
    </row>
    <row r="2915" spans="4:20" ht="11.85" customHeight="1" x14ac:dyDescent="0.2">
      <c r="D2915" s="2"/>
      <c r="F2915" s="2"/>
      <c r="H2915" s="2"/>
      <c r="J2915" s="2"/>
      <c r="L2915" s="2"/>
      <c r="N2915" s="2"/>
      <c r="P2915" s="2"/>
      <c r="T2915" s="36"/>
    </row>
    <row r="2916" spans="4:20" ht="11.85" customHeight="1" x14ac:dyDescent="0.2">
      <c r="D2916" s="2"/>
      <c r="F2916" s="2"/>
      <c r="H2916" s="2"/>
      <c r="J2916" s="2"/>
      <c r="L2916" s="2"/>
      <c r="N2916" s="2"/>
      <c r="P2916" s="2"/>
      <c r="T2916" s="36"/>
    </row>
    <row r="2917" spans="4:20" ht="11.85" customHeight="1" x14ac:dyDescent="0.2">
      <c r="D2917" s="2"/>
      <c r="F2917" s="2"/>
      <c r="H2917" s="2"/>
      <c r="J2917" s="2"/>
      <c r="L2917" s="2"/>
      <c r="N2917" s="2"/>
      <c r="P2917" s="2"/>
      <c r="T2917" s="36"/>
    </row>
    <row r="2918" spans="4:20" ht="11.85" customHeight="1" x14ac:dyDescent="0.2">
      <c r="D2918" s="2"/>
      <c r="F2918" s="2"/>
      <c r="H2918" s="2"/>
      <c r="J2918" s="2"/>
      <c r="L2918" s="2"/>
      <c r="N2918" s="2"/>
      <c r="P2918" s="2"/>
      <c r="T2918" s="36"/>
    </row>
    <row r="2919" spans="4:20" ht="11.85" customHeight="1" x14ac:dyDescent="0.2">
      <c r="D2919" s="2"/>
      <c r="F2919" s="2"/>
      <c r="H2919" s="2"/>
      <c r="J2919" s="2"/>
      <c r="L2919" s="2"/>
      <c r="N2919" s="2"/>
      <c r="P2919" s="2"/>
      <c r="T2919" s="36"/>
    </row>
    <row r="2920" spans="4:20" ht="11.85" customHeight="1" x14ac:dyDescent="0.2">
      <c r="D2920" s="2"/>
      <c r="F2920" s="2"/>
      <c r="H2920" s="2"/>
      <c r="J2920" s="2"/>
      <c r="L2920" s="2"/>
      <c r="N2920" s="2"/>
      <c r="P2920" s="2"/>
      <c r="T2920" s="36"/>
    </row>
    <row r="2921" spans="4:20" ht="11.85" customHeight="1" x14ac:dyDescent="0.2">
      <c r="D2921" s="2"/>
      <c r="F2921" s="2"/>
      <c r="H2921" s="2"/>
      <c r="J2921" s="2"/>
      <c r="L2921" s="2"/>
      <c r="N2921" s="2"/>
      <c r="P2921" s="2"/>
      <c r="T2921" s="36"/>
    </row>
    <row r="2922" spans="4:20" ht="11.85" customHeight="1" x14ac:dyDescent="0.2">
      <c r="D2922" s="2"/>
      <c r="F2922" s="2"/>
      <c r="H2922" s="2"/>
      <c r="J2922" s="2"/>
      <c r="L2922" s="2"/>
      <c r="N2922" s="2"/>
      <c r="P2922" s="2"/>
      <c r="T2922" s="36"/>
    </row>
    <row r="2923" spans="4:20" ht="11.85" customHeight="1" x14ac:dyDescent="0.2">
      <c r="D2923" s="2"/>
      <c r="F2923" s="2"/>
      <c r="H2923" s="2"/>
      <c r="J2923" s="2"/>
      <c r="L2923" s="2"/>
      <c r="N2923" s="2"/>
      <c r="P2923" s="2"/>
      <c r="T2923" s="36"/>
    </row>
    <row r="2924" spans="4:20" ht="11.85" customHeight="1" x14ac:dyDescent="0.2">
      <c r="D2924" s="2"/>
      <c r="F2924" s="2"/>
      <c r="H2924" s="2"/>
      <c r="J2924" s="2"/>
      <c r="L2924" s="2"/>
      <c r="N2924" s="2"/>
      <c r="P2924" s="2"/>
      <c r="T2924" s="36"/>
    </row>
    <row r="2925" spans="4:20" ht="11.85" customHeight="1" x14ac:dyDescent="0.2">
      <c r="D2925" s="2"/>
      <c r="F2925" s="2"/>
      <c r="H2925" s="2"/>
      <c r="J2925" s="2"/>
      <c r="L2925" s="2"/>
      <c r="N2925" s="2"/>
      <c r="P2925" s="2"/>
      <c r="R2925" s="39"/>
    </row>
    <row r="2926" spans="4:20" ht="11.85" customHeight="1" x14ac:dyDescent="0.2">
      <c r="D2926" s="2"/>
      <c r="F2926" s="2"/>
      <c r="H2926" s="2"/>
      <c r="J2926" s="2"/>
      <c r="L2926" s="2"/>
      <c r="N2926" s="2"/>
      <c r="P2926" s="2"/>
    </row>
    <row r="2927" spans="4:20" ht="11.85" customHeight="1" x14ac:dyDescent="0.2">
      <c r="D2927" s="2"/>
      <c r="F2927" s="2"/>
      <c r="H2927" s="2"/>
      <c r="J2927" s="2"/>
      <c r="L2927" s="2"/>
      <c r="N2927" s="2"/>
      <c r="P2927" s="2"/>
    </row>
    <row r="2928" spans="4:20" ht="11.85" customHeight="1" x14ac:dyDescent="0.2">
      <c r="D2928" s="2"/>
      <c r="F2928" s="2"/>
      <c r="H2928" s="2"/>
      <c r="J2928" s="2"/>
      <c r="L2928" s="2"/>
      <c r="N2928" s="2"/>
      <c r="P2928" s="2"/>
    </row>
    <row r="2929" spans="1:22" ht="11.85" customHeight="1" x14ac:dyDescent="0.2">
      <c r="D2929" s="2"/>
      <c r="F2929" s="2"/>
      <c r="H2929" s="2"/>
      <c r="J2929" s="2"/>
      <c r="L2929" s="2"/>
      <c r="N2929" s="2"/>
      <c r="P2929" s="2"/>
    </row>
    <row r="2930" spans="1:22" ht="11.85" customHeight="1" x14ac:dyDescent="0.2">
      <c r="D2930" s="2"/>
      <c r="F2930" s="2"/>
      <c r="H2930" s="2"/>
      <c r="J2930" s="2"/>
      <c r="L2930" s="2"/>
      <c r="N2930" s="2"/>
      <c r="P2930" s="2"/>
    </row>
    <row r="2931" spans="1:22" ht="11.85" customHeight="1" x14ac:dyDescent="0.2">
      <c r="A2931" s="1"/>
      <c r="B2931" s="1"/>
      <c r="E2931" s="2" t="str">
        <f>$E$24</f>
        <v>CITY OF BRADY</v>
      </c>
    </row>
    <row r="2932" spans="1:22" ht="11.85" customHeight="1" x14ac:dyDescent="0.2">
      <c r="E2932" s="2" t="str">
        <f>$E$25</f>
        <v>BUDGET REPORT</v>
      </c>
    </row>
    <row r="2933" spans="1:22" ht="11.85" customHeight="1" x14ac:dyDescent="0.2">
      <c r="E2933" s="2" t="str">
        <f>$E$26</f>
        <v>FISCAL YEAR 2021 - 2022</v>
      </c>
    </row>
    <row r="2934" spans="1:22" ht="11.85" customHeight="1" x14ac:dyDescent="0.2">
      <c r="A2934" s="3" t="s">
        <v>1124</v>
      </c>
    </row>
    <row r="2935" spans="1:22" ht="11.85" customHeight="1" x14ac:dyDescent="0.2"/>
    <row r="2936" spans="1:22" ht="11.85" customHeight="1" x14ac:dyDescent="0.2">
      <c r="I2936" s="61" t="str">
        <f>$I$29</f>
        <v>(----- 2020-2021 ------)</v>
      </c>
      <c r="J2936" s="61"/>
      <c r="K2936" s="61"/>
      <c r="L2936" s="5"/>
      <c r="M2936" s="61" t="str">
        <f>$M$29</f>
        <v>2021-2022</v>
      </c>
      <c r="N2936" s="61"/>
      <c r="O2936" s="61"/>
      <c r="P2936" s="61"/>
      <c r="Q2936" s="61"/>
    </row>
    <row r="2937" spans="1:22" ht="11.85" customHeight="1" x14ac:dyDescent="0.2">
      <c r="C2937" s="6" t="str">
        <f>$C$30</f>
        <v>2017-2018</v>
      </c>
      <c r="D2937" s="5"/>
      <c r="E2937" s="6" t="str">
        <f>$E$30</f>
        <v>2018-2019</v>
      </c>
      <c r="F2937" s="5"/>
      <c r="G2937" s="6" t="str">
        <f>$G$30</f>
        <v>2019-2020</v>
      </c>
      <c r="H2937" s="5"/>
      <c r="I2937" s="6" t="s">
        <v>9</v>
      </c>
      <c r="J2937" s="5"/>
      <c r="K2937" s="7" t="str">
        <f>+$K$30</f>
        <v>PROJECTED</v>
      </c>
      <c r="L2937" s="5"/>
      <c r="M2937" s="7" t="str">
        <f>$M$30</f>
        <v>2021-2022</v>
      </c>
      <c r="N2937" s="5"/>
      <c r="O2937" s="7" t="str">
        <f>$O$30</f>
        <v>2021-2022</v>
      </c>
      <c r="P2937" s="5"/>
      <c r="Q2937" s="7" t="str">
        <f>$Q$30</f>
        <v xml:space="preserve">APPROVED </v>
      </c>
    </row>
    <row r="2938" spans="1:22" ht="11.85" customHeight="1" x14ac:dyDescent="0.2">
      <c r="A2938" s="8" t="s">
        <v>266</v>
      </c>
      <c r="C2938" s="9" t="s">
        <v>12</v>
      </c>
      <c r="D2938" s="5"/>
      <c r="E2938" s="9" t="s">
        <v>12</v>
      </c>
      <c r="F2938" s="5"/>
      <c r="G2938" s="9" t="s">
        <v>12</v>
      </c>
      <c r="H2938" s="5"/>
      <c r="I2938" s="9" t="s">
        <v>13</v>
      </c>
      <c r="J2938" s="5"/>
      <c r="K2938" s="10" t="s">
        <v>13</v>
      </c>
      <c r="L2938" s="5"/>
      <c r="M2938" s="10" t="str">
        <f>$M$31</f>
        <v>BASE</v>
      </c>
      <c r="N2938" s="5"/>
      <c r="O2938" s="10" t="str">
        <f>$O$31</f>
        <v>SUPPLEMENTAL</v>
      </c>
      <c r="P2938" s="5"/>
      <c r="Q2938" s="10" t="str">
        <f>$Q$31</f>
        <v>BUDGET</v>
      </c>
    </row>
    <row r="2939" spans="1:22" ht="11.85" customHeight="1" x14ac:dyDescent="0.2">
      <c r="D2939" s="2"/>
      <c r="F2939" s="2"/>
      <c r="H2939" s="2"/>
      <c r="J2939" s="2"/>
      <c r="L2939" s="2"/>
      <c r="N2939" s="2"/>
      <c r="P2939" s="2"/>
    </row>
    <row r="2940" spans="1:22" ht="11.85" customHeight="1" thickBot="1" x14ac:dyDescent="0.25">
      <c r="A2940" s="3" t="s">
        <v>1109</v>
      </c>
      <c r="C2940" s="17">
        <f>C2564+C2699+C2826+C2886</f>
        <v>10757590.640000001</v>
      </c>
      <c r="D2940" s="2"/>
      <c r="E2940" s="17">
        <f>E2564+E2699+E2826+E2886</f>
        <v>7081774</v>
      </c>
      <c r="F2940" s="2"/>
      <c r="G2940" s="17">
        <f>G2564+G2699+G2826+G2886</f>
        <v>8730387.2100000009</v>
      </c>
      <c r="H2940" s="2"/>
      <c r="I2940" s="17">
        <f>I2564+I2699+I2826+I2886</f>
        <v>7746509</v>
      </c>
      <c r="J2940" s="2"/>
      <c r="K2940" s="18">
        <f>K2564+K2699+K2826+K2886</f>
        <v>8144355</v>
      </c>
      <c r="L2940" s="2"/>
      <c r="M2940" s="18">
        <f>M2564+M2699+M2826+M2886</f>
        <v>6695356</v>
      </c>
      <c r="N2940" s="2"/>
      <c r="O2940" s="18">
        <f>O2564+O2699+O2826+O2886</f>
        <v>470000</v>
      </c>
      <c r="P2940" s="2"/>
      <c r="Q2940" s="18">
        <f>Q2564+Q2699+Q2826+Q2886</f>
        <v>7165356</v>
      </c>
      <c r="R2940" s="39"/>
      <c r="U2940" s="34"/>
    </row>
    <row r="2941" spans="1:22" ht="11.85" customHeight="1" thickTop="1" x14ac:dyDescent="0.2">
      <c r="D2941" s="2"/>
      <c r="F2941" s="2"/>
      <c r="H2941" s="2"/>
      <c r="J2941" s="2"/>
      <c r="L2941" s="2"/>
      <c r="N2941" s="2"/>
      <c r="P2941" s="2"/>
      <c r="V2941" s="34"/>
    </row>
    <row r="2942" spans="1:22" ht="11.85" customHeight="1" thickBot="1" x14ac:dyDescent="0.25">
      <c r="A2942" s="3" t="s">
        <v>1110</v>
      </c>
      <c r="C2942" s="17">
        <f>C2542-C2940</f>
        <v>-2819460.8099999987</v>
      </c>
      <c r="D2942" s="2"/>
      <c r="E2942" s="17">
        <f>E2542-E2940</f>
        <v>111788.41999999993</v>
      </c>
      <c r="F2942" s="2"/>
      <c r="G2942" s="17">
        <f>G2542-G2940</f>
        <v>80921.689999999478</v>
      </c>
      <c r="H2942" s="2"/>
      <c r="I2942" s="17">
        <f>I2542-I2940</f>
        <v>-539909</v>
      </c>
      <c r="J2942" s="2"/>
      <c r="K2942" s="17">
        <f>K2542-K2940</f>
        <v>-932255</v>
      </c>
      <c r="L2942" s="2"/>
      <c r="M2942" s="17">
        <f>M2542-M2940</f>
        <v>614044</v>
      </c>
      <c r="N2942" s="2"/>
      <c r="O2942" s="17">
        <f>O2542-O2940</f>
        <v>-470000</v>
      </c>
      <c r="P2942" s="2"/>
      <c r="Q2942" s="17">
        <f>Q2542-Q2940</f>
        <v>144044</v>
      </c>
      <c r="U2942" s="39"/>
    </row>
    <row r="2943" spans="1:22" ht="11.85" customHeight="1" thickTop="1" x14ac:dyDescent="0.2">
      <c r="D2943" s="2"/>
      <c r="F2943" s="2"/>
      <c r="H2943" s="2"/>
      <c r="J2943" s="2"/>
      <c r="L2943" s="2"/>
      <c r="N2943" s="2"/>
      <c r="P2943" s="2"/>
    </row>
    <row r="2944" spans="1:22" ht="11.85" customHeight="1" x14ac:dyDescent="0.2">
      <c r="D2944" s="2"/>
      <c r="F2944" s="2"/>
      <c r="H2944" s="2"/>
      <c r="J2944" s="2"/>
      <c r="L2944" s="2"/>
      <c r="N2944" s="2"/>
      <c r="P2944" s="2"/>
    </row>
    <row r="2945" spans="1:21" ht="11.85" customHeight="1" x14ac:dyDescent="0.2">
      <c r="A2945" s="3" t="s">
        <v>1111</v>
      </c>
      <c r="D2945" s="2"/>
      <c r="F2945" s="2"/>
      <c r="H2945" s="2"/>
      <c r="J2945" s="2"/>
      <c r="L2945" s="2"/>
      <c r="N2945" s="2"/>
      <c r="P2945" s="2"/>
    </row>
    <row r="2946" spans="1:21" ht="11.85" customHeight="1" thickBot="1" x14ac:dyDescent="0.25">
      <c r="A2946" s="3" t="s">
        <v>17</v>
      </c>
      <c r="C2946" s="17">
        <f>C2486+C2542-C2940</f>
        <v>3971310.1900000013</v>
      </c>
      <c r="D2946" s="2"/>
      <c r="E2946" s="17">
        <f>E2486+E2542-E2940</f>
        <v>4083098.6100000013</v>
      </c>
      <c r="F2946" s="2"/>
      <c r="G2946" s="17">
        <f>G2486+G2542-G2940</f>
        <v>4164020.3000000007</v>
      </c>
      <c r="H2946" s="2"/>
      <c r="I2946" s="17">
        <f>I2486+I2542-I2940</f>
        <v>3624111.3000000007</v>
      </c>
      <c r="J2946" s="2"/>
      <c r="K2946" s="18">
        <f>K2486+K2542-K2940</f>
        <v>3231765.3000000007</v>
      </c>
      <c r="L2946" s="2"/>
      <c r="M2946" s="18">
        <f>M2486+M2542-M2940</f>
        <v>3845809.3000000007</v>
      </c>
      <c r="N2946" s="2"/>
      <c r="P2946" s="2"/>
      <c r="Q2946" s="18">
        <f>Q2486+Q2542-Q2940</f>
        <v>3375809.3000000007</v>
      </c>
      <c r="U2946" s="39"/>
    </row>
    <row r="2947" spans="1:21" ht="11.85" customHeight="1" thickTop="1" x14ac:dyDescent="0.2"/>
    <row r="2948" spans="1:21" ht="11.85" customHeight="1" x14ac:dyDescent="0.2"/>
    <row r="2949" spans="1:21" ht="11.85" customHeight="1" x14ac:dyDescent="0.2"/>
    <row r="2950" spans="1:21" ht="11.85" customHeight="1" x14ac:dyDescent="0.2"/>
    <row r="2951" spans="1:21" ht="11.85" customHeight="1" x14ac:dyDescent="0.2"/>
    <row r="2952" spans="1:21" ht="11.85" customHeight="1" x14ac:dyDescent="0.2"/>
    <row r="2953" spans="1:21" ht="11.85" customHeight="1" x14ac:dyDescent="0.2"/>
    <row r="2954" spans="1:21" ht="11.85" customHeight="1" x14ac:dyDescent="0.2"/>
    <row r="2955" spans="1:21" ht="11.85" customHeight="1" x14ac:dyDescent="0.2"/>
    <row r="2956" spans="1:21" ht="11.85" customHeight="1" x14ac:dyDescent="0.2"/>
    <row r="2957" spans="1:21" ht="11.85" customHeight="1" x14ac:dyDescent="0.2"/>
    <row r="2958" spans="1:21" ht="11.85" customHeight="1" x14ac:dyDescent="0.2"/>
    <row r="2959" spans="1:21" ht="11.85" customHeight="1" x14ac:dyDescent="0.2"/>
    <row r="2960" spans="1:21" ht="11.85" customHeight="1" x14ac:dyDescent="0.2"/>
    <row r="2961" ht="11.85" customHeight="1" x14ac:dyDescent="0.2"/>
    <row r="2962" ht="11.85" customHeight="1" x14ac:dyDescent="0.2"/>
    <row r="2963" ht="11.85" customHeight="1" x14ac:dyDescent="0.2"/>
    <row r="2964" ht="11.85" customHeight="1" x14ac:dyDescent="0.2"/>
    <row r="2965" ht="11.85" customHeight="1" x14ac:dyDescent="0.2"/>
    <row r="2966" ht="11.85" customHeight="1" x14ac:dyDescent="0.2"/>
    <row r="2967" ht="11.85" customHeight="1" x14ac:dyDescent="0.2"/>
    <row r="2968" ht="11.85" customHeight="1" x14ac:dyDescent="0.2"/>
    <row r="2969" ht="11.85" customHeight="1" x14ac:dyDescent="0.2"/>
    <row r="2970" ht="11.85" customHeight="1" x14ac:dyDescent="0.2"/>
    <row r="2971" ht="11.85" customHeight="1" x14ac:dyDescent="0.2"/>
    <row r="2972" ht="11.85" customHeight="1" x14ac:dyDescent="0.2"/>
    <row r="2973" ht="11.85" customHeight="1" x14ac:dyDescent="0.2"/>
    <row r="2974" ht="11.85" customHeight="1" x14ac:dyDescent="0.2"/>
    <row r="2975" ht="11.85" customHeight="1" x14ac:dyDescent="0.2"/>
    <row r="2976" ht="11.85" customHeight="1" x14ac:dyDescent="0.2"/>
    <row r="2977" ht="11.85" customHeight="1" x14ac:dyDescent="0.2"/>
    <row r="2978" ht="11.85" customHeight="1" x14ac:dyDescent="0.2"/>
    <row r="2979" ht="11.85" customHeight="1" x14ac:dyDescent="0.2"/>
    <row r="2980" ht="11.85" customHeight="1" x14ac:dyDescent="0.2"/>
    <row r="2981" ht="11.85" customHeight="1" x14ac:dyDescent="0.2"/>
    <row r="2982" ht="11.85" customHeight="1" x14ac:dyDescent="0.2"/>
    <row r="2983" ht="11.85" customHeight="1" x14ac:dyDescent="0.2"/>
    <row r="2984" ht="11.85" customHeight="1" x14ac:dyDescent="0.2"/>
    <row r="2985" ht="11.85" customHeight="1" x14ac:dyDescent="0.2"/>
    <row r="2986" ht="11.85" customHeight="1" x14ac:dyDescent="0.2"/>
    <row r="2987" ht="11.85" customHeight="1" x14ac:dyDescent="0.2"/>
    <row r="2988" ht="11.85" customHeight="1" x14ac:dyDescent="0.2"/>
    <row r="2989" ht="11.85" customHeight="1" x14ac:dyDescent="0.2"/>
    <row r="2990" ht="11.85" customHeight="1" x14ac:dyDescent="0.2"/>
    <row r="2991" ht="11.85" customHeight="1" x14ac:dyDescent="0.2"/>
    <row r="2992" ht="11.85" customHeight="1" x14ac:dyDescent="0.2"/>
    <row r="2993" spans="1:19" ht="11.85" customHeight="1" x14ac:dyDescent="0.2"/>
    <row r="2994" spans="1:19" ht="11.85" customHeight="1" x14ac:dyDescent="0.2">
      <c r="A2994" s="1"/>
      <c r="B2994" s="1"/>
      <c r="E2994" s="2" t="str">
        <f>$E$24</f>
        <v>CITY OF BRADY</v>
      </c>
    </row>
    <row r="2995" spans="1:19" ht="11.85" customHeight="1" x14ac:dyDescent="0.2">
      <c r="E2995" s="2" t="str">
        <f>$E$25</f>
        <v>BUDGET REPORT</v>
      </c>
    </row>
    <row r="2996" spans="1:19" ht="11.85" customHeight="1" x14ac:dyDescent="0.2">
      <c r="E2996" s="2" t="str">
        <f>$E$26</f>
        <v>FISCAL YEAR 2021 - 2022</v>
      </c>
    </row>
    <row r="2997" spans="1:19" ht="11.85" customHeight="1" x14ac:dyDescent="0.2">
      <c r="A2997" s="3" t="s">
        <v>1291</v>
      </c>
      <c r="S2997" s="54"/>
    </row>
    <row r="2998" spans="1:19" ht="11.85" customHeight="1" x14ac:dyDescent="0.2"/>
    <row r="2999" spans="1:19" ht="11.85" customHeight="1" x14ac:dyDescent="0.2">
      <c r="I2999" s="61" t="str">
        <f>$I$29</f>
        <v>(----- 2020-2021 ------)</v>
      </c>
      <c r="J2999" s="61"/>
      <c r="K2999" s="61"/>
      <c r="L2999" s="5"/>
      <c r="M2999" s="61" t="str">
        <f>$M$29</f>
        <v>2021-2022</v>
      </c>
      <c r="N2999" s="61"/>
      <c r="O2999" s="61"/>
      <c r="P2999" s="61"/>
      <c r="Q2999" s="61"/>
    </row>
    <row r="3000" spans="1:19" ht="11.85" customHeight="1" x14ac:dyDescent="0.2">
      <c r="C3000" s="6" t="str">
        <f>$C$30</f>
        <v>2017-2018</v>
      </c>
      <c r="D3000" s="5"/>
      <c r="E3000" s="6" t="str">
        <f>$E$30</f>
        <v>2018-2019</v>
      </c>
      <c r="F3000" s="5"/>
      <c r="G3000" s="6" t="str">
        <f>$G$30</f>
        <v>2019-2020</v>
      </c>
      <c r="H3000" s="5"/>
      <c r="I3000" s="6" t="s">
        <v>9</v>
      </c>
      <c r="J3000" s="5"/>
      <c r="K3000" s="7" t="str">
        <f>+$K$30</f>
        <v>PROJECTED</v>
      </c>
      <c r="L3000" s="5"/>
      <c r="M3000" s="7" t="str">
        <f>$M$30</f>
        <v>2021-2022</v>
      </c>
      <c r="N3000" s="5"/>
      <c r="O3000" s="7" t="str">
        <f>$O$30</f>
        <v>2021-2022</v>
      </c>
      <c r="P3000" s="5"/>
      <c r="Q3000" s="7" t="str">
        <f>$Q$30</f>
        <v xml:space="preserve">APPROVED </v>
      </c>
    </row>
    <row r="3001" spans="1:19" ht="11.85" customHeight="1" x14ac:dyDescent="0.2">
      <c r="A3001" s="8"/>
      <c r="C3001" s="9" t="s">
        <v>12</v>
      </c>
      <c r="D3001" s="5"/>
      <c r="E3001" s="9" t="s">
        <v>12</v>
      </c>
      <c r="F3001" s="5"/>
      <c r="G3001" s="9" t="s">
        <v>12</v>
      </c>
      <c r="H3001" s="5"/>
      <c r="I3001" s="9" t="s">
        <v>13</v>
      </c>
      <c r="J3001" s="5"/>
      <c r="K3001" s="10" t="s">
        <v>13</v>
      </c>
      <c r="L3001" s="5"/>
      <c r="M3001" s="10" t="str">
        <f>$M$31</f>
        <v>BASE</v>
      </c>
      <c r="N3001" s="5"/>
      <c r="O3001" s="10" t="str">
        <f>$O$31</f>
        <v>SUPPLEMENTAL</v>
      </c>
      <c r="P3001" s="5"/>
      <c r="Q3001" s="10" t="str">
        <f>$Q$31</f>
        <v>BUDGET</v>
      </c>
    </row>
    <row r="3002" spans="1:19" ht="11.85" customHeight="1" x14ac:dyDescent="0.2">
      <c r="S3002" s="43"/>
    </row>
    <row r="3003" spans="1:19" ht="11.85" customHeight="1" x14ac:dyDescent="0.2">
      <c r="A3003" s="3" t="s">
        <v>16</v>
      </c>
    </row>
    <row r="3004" spans="1:19" ht="11.85" customHeight="1" x14ac:dyDescent="0.2">
      <c r="A3004" s="3" t="s">
        <v>17</v>
      </c>
      <c r="C3004" s="2">
        <v>1797153.82</v>
      </c>
      <c r="D3004" s="2"/>
      <c r="E3004" s="2">
        <f>+C3601</f>
        <v>4423511.9700000007</v>
      </c>
      <c r="F3004" s="2"/>
      <c r="G3004" s="2">
        <f>+E3601</f>
        <v>4727485.8499999996</v>
      </c>
      <c r="H3004" s="2"/>
      <c r="I3004" s="2">
        <f>+G3601</f>
        <v>5562613.4600000018</v>
      </c>
      <c r="J3004" s="2"/>
      <c r="K3004" s="4">
        <f>+I3004</f>
        <v>5562613.4600000018</v>
      </c>
      <c r="L3004" s="2"/>
      <c r="M3004" s="4">
        <f>+K3601</f>
        <v>5035688.4600000009</v>
      </c>
      <c r="N3004" s="2"/>
      <c r="P3004" s="2"/>
      <c r="Q3004" s="4">
        <f>+M3004</f>
        <v>5035688.4600000009</v>
      </c>
    </row>
    <row r="3005" spans="1:19" ht="11.85" customHeight="1" x14ac:dyDescent="0.2">
      <c r="D3005" s="2"/>
      <c r="F3005" s="2"/>
      <c r="H3005" s="2"/>
      <c r="J3005" s="2"/>
      <c r="L3005" s="2"/>
      <c r="N3005" s="2"/>
      <c r="P3005" s="2"/>
    </row>
    <row r="3006" spans="1:19" ht="11.45" customHeight="1" x14ac:dyDescent="0.2">
      <c r="A3006" s="11" t="s">
        <v>18</v>
      </c>
      <c r="D3006" s="2"/>
      <c r="F3006" s="2"/>
      <c r="H3006" s="2"/>
      <c r="J3006" s="2"/>
      <c r="L3006" s="2"/>
      <c r="N3006" s="2"/>
      <c r="P3006" s="2"/>
    </row>
    <row r="3007" spans="1:19" ht="11.85" customHeight="1" x14ac:dyDescent="0.2">
      <c r="A3007" s="11"/>
      <c r="D3007" s="2"/>
      <c r="F3007" s="2"/>
      <c r="H3007" s="2"/>
      <c r="J3007" s="2"/>
      <c r="L3007" s="2"/>
      <c r="N3007" s="2"/>
      <c r="P3007" s="2"/>
    </row>
    <row r="3008" spans="1:19" ht="11.85" customHeight="1" x14ac:dyDescent="0.2">
      <c r="A3008" s="11" t="s">
        <v>1145</v>
      </c>
      <c r="D3008" s="2"/>
      <c r="F3008" s="2"/>
      <c r="H3008" s="2"/>
      <c r="J3008" s="2"/>
      <c r="L3008" s="2"/>
      <c r="N3008" s="2"/>
      <c r="P3008" s="2"/>
    </row>
    <row r="3009" spans="1:21" ht="11.85" customHeight="1" x14ac:dyDescent="0.2">
      <c r="A3009" s="3" t="s">
        <v>1292</v>
      </c>
      <c r="C3009" s="2">
        <v>667079.15</v>
      </c>
      <c r="D3009" s="2"/>
      <c r="E3009" s="2">
        <v>822543.67</v>
      </c>
      <c r="F3009" s="2"/>
      <c r="G3009" s="2">
        <v>798216.78</v>
      </c>
      <c r="H3009" s="2"/>
      <c r="I3009" s="2">
        <v>800000</v>
      </c>
      <c r="J3009" s="2"/>
      <c r="K3009" s="4">
        <v>800000</v>
      </c>
      <c r="L3009" s="2"/>
      <c r="M3009" s="4">
        <v>790000</v>
      </c>
      <c r="N3009" s="2"/>
      <c r="O3009" s="4">
        <v>0</v>
      </c>
      <c r="P3009" s="2"/>
      <c r="Q3009" s="4">
        <f>M3009+O3009</f>
        <v>790000</v>
      </c>
    </row>
    <row r="3010" spans="1:21" ht="11.85" customHeight="1" x14ac:dyDescent="0.2">
      <c r="A3010" s="3" t="s">
        <v>1293</v>
      </c>
      <c r="C3010" s="2">
        <v>349203.68</v>
      </c>
      <c r="D3010" s="2"/>
      <c r="E3010" s="2">
        <v>398348.49</v>
      </c>
      <c r="F3010" s="2"/>
      <c r="G3010" s="2">
        <v>442858.08</v>
      </c>
      <c r="H3010" s="2"/>
      <c r="I3010" s="2">
        <v>420000</v>
      </c>
      <c r="J3010" s="2"/>
      <c r="K3010" s="4">
        <v>420000</v>
      </c>
      <c r="L3010" s="2"/>
      <c r="M3010" s="4">
        <v>430000</v>
      </c>
      <c r="N3010" s="2"/>
      <c r="O3010" s="4">
        <v>0</v>
      </c>
      <c r="P3010" s="2"/>
      <c r="Q3010" s="4">
        <f>M3010+O3010</f>
        <v>430000</v>
      </c>
    </row>
    <row r="3011" spans="1:21" ht="11.85" customHeight="1" x14ac:dyDescent="0.2">
      <c r="A3011" s="3" t="s">
        <v>1294</v>
      </c>
      <c r="C3011" s="2">
        <v>18796.8</v>
      </c>
      <c r="D3011" s="2"/>
      <c r="E3011" s="2">
        <v>14642.75</v>
      </c>
      <c r="F3011" s="2"/>
      <c r="G3011" s="2">
        <v>22129.599999999999</v>
      </c>
      <c r="H3011" s="2"/>
      <c r="I3011" s="2">
        <v>15000</v>
      </c>
      <c r="J3011" s="2"/>
      <c r="K3011" s="4">
        <v>15000</v>
      </c>
      <c r="L3011" s="2"/>
      <c r="M3011" s="4">
        <v>20000</v>
      </c>
      <c r="N3011" s="2"/>
      <c r="O3011" s="4">
        <v>0</v>
      </c>
      <c r="P3011" s="2"/>
      <c r="Q3011" s="4">
        <f>M3011+O3011</f>
        <v>20000</v>
      </c>
    </row>
    <row r="3012" spans="1:21" ht="11.85" customHeight="1" x14ac:dyDescent="0.2">
      <c r="A3012" s="3" t="s">
        <v>1295</v>
      </c>
      <c r="C3012" s="12">
        <v>0</v>
      </c>
      <c r="D3012" s="2"/>
      <c r="E3012" s="12">
        <v>0</v>
      </c>
      <c r="F3012" s="2"/>
      <c r="G3012" s="12">
        <v>0</v>
      </c>
      <c r="H3012" s="2"/>
      <c r="I3012" s="12">
        <v>0</v>
      </c>
      <c r="J3012" s="2"/>
      <c r="K3012" s="13">
        <v>0</v>
      </c>
      <c r="L3012" s="2"/>
      <c r="M3012" s="13">
        <v>0</v>
      </c>
      <c r="N3012" s="2"/>
      <c r="O3012" s="13">
        <v>0</v>
      </c>
      <c r="P3012" s="2"/>
      <c r="Q3012" s="13">
        <f>M3012+O3012</f>
        <v>0</v>
      </c>
    </row>
    <row r="3013" spans="1:21" ht="11.85" customHeight="1" x14ac:dyDescent="0.2">
      <c r="A3013" s="3" t="s">
        <v>1150</v>
      </c>
      <c r="C3013" s="2">
        <f>SUM(C3009:C3012)</f>
        <v>1035079.6300000001</v>
      </c>
      <c r="D3013" s="2"/>
      <c r="E3013" s="2">
        <f>SUM(E3009:E3012)</f>
        <v>1235534.9100000001</v>
      </c>
      <c r="F3013" s="2"/>
      <c r="G3013" s="2">
        <f>SUM(G3009:G3012)</f>
        <v>1263204.4600000002</v>
      </c>
      <c r="H3013" s="2"/>
      <c r="I3013" s="2">
        <f>SUM(I3009:I3012)</f>
        <v>1235000</v>
      </c>
      <c r="J3013" s="2"/>
      <c r="K3013" s="4">
        <f>SUM(K3009:K3012)</f>
        <v>1235000</v>
      </c>
      <c r="L3013" s="2"/>
      <c r="M3013" s="4">
        <f>SUM(M3009:M3012)</f>
        <v>1240000</v>
      </c>
      <c r="N3013" s="2"/>
      <c r="O3013" s="4">
        <f>SUM(O3009:O3012)</f>
        <v>0</v>
      </c>
      <c r="P3013" s="2"/>
      <c r="Q3013" s="4">
        <f>SUM(Q3009:Q3012)</f>
        <v>1240000</v>
      </c>
      <c r="R3013" s="39"/>
    </row>
    <row r="3014" spans="1:21" ht="11.85" customHeight="1" x14ac:dyDescent="0.2">
      <c r="A3014" s="11"/>
      <c r="D3014" s="2"/>
      <c r="F3014" s="2"/>
      <c r="H3014" s="2"/>
      <c r="J3014" s="2"/>
      <c r="L3014" s="2"/>
      <c r="N3014" s="2"/>
      <c r="P3014" s="2"/>
    </row>
    <row r="3015" spans="1:21" ht="11.85" customHeight="1" x14ac:dyDescent="0.2">
      <c r="A3015" s="11" t="s">
        <v>1151</v>
      </c>
      <c r="D3015" s="2"/>
      <c r="F3015" s="2"/>
      <c r="H3015" s="2"/>
      <c r="J3015" s="2"/>
      <c r="L3015" s="2"/>
      <c r="N3015" s="2"/>
      <c r="P3015" s="2"/>
    </row>
    <row r="3016" spans="1:21" ht="11.85" customHeight="1" x14ac:dyDescent="0.2">
      <c r="A3016" s="3" t="s">
        <v>1296</v>
      </c>
      <c r="C3016" s="2">
        <v>4245.3</v>
      </c>
      <c r="D3016" s="2"/>
      <c r="E3016" s="2">
        <v>6452.5</v>
      </c>
      <c r="F3016" s="2"/>
      <c r="G3016" s="2">
        <v>8962.5</v>
      </c>
      <c r="H3016" s="2"/>
      <c r="I3016" s="2">
        <v>6000</v>
      </c>
      <c r="J3016" s="2"/>
      <c r="K3016" s="4">
        <v>6000</v>
      </c>
      <c r="L3016" s="2"/>
      <c r="M3016" s="4">
        <v>7000</v>
      </c>
      <c r="N3016" s="2"/>
      <c r="O3016" s="4">
        <v>0</v>
      </c>
      <c r="P3016" s="2"/>
      <c r="Q3016" s="4">
        <f>M3016+O3016</f>
        <v>7000</v>
      </c>
    </row>
    <row r="3017" spans="1:21" ht="11.85" customHeight="1" x14ac:dyDescent="0.2">
      <c r="A3017" s="3" t="s">
        <v>1297</v>
      </c>
      <c r="C3017" s="2">
        <v>0</v>
      </c>
      <c r="D3017" s="2"/>
      <c r="E3017" s="2">
        <v>0</v>
      </c>
      <c r="F3017" s="2"/>
      <c r="G3017" s="2">
        <v>626.89</v>
      </c>
      <c r="H3017" s="2"/>
      <c r="I3017" s="2">
        <v>0</v>
      </c>
      <c r="J3017" s="2"/>
      <c r="K3017" s="4">
        <v>0</v>
      </c>
      <c r="L3017" s="2"/>
      <c r="M3017" s="4">
        <v>0</v>
      </c>
      <c r="N3017" s="2"/>
      <c r="O3017" s="4">
        <v>0</v>
      </c>
      <c r="P3017" s="2"/>
      <c r="Q3017" s="4">
        <f>M3017+O3017</f>
        <v>0</v>
      </c>
    </row>
    <row r="3018" spans="1:21" ht="11.85" customHeight="1" x14ac:dyDescent="0.2">
      <c r="A3018" s="3" t="s">
        <v>1298</v>
      </c>
      <c r="C3018" s="2">
        <v>1000</v>
      </c>
      <c r="D3018" s="2"/>
      <c r="E3018" s="2">
        <v>250</v>
      </c>
      <c r="F3018" s="2"/>
      <c r="G3018" s="2">
        <v>1250</v>
      </c>
      <c r="H3018" s="2"/>
      <c r="I3018" s="2">
        <v>0</v>
      </c>
      <c r="J3018" s="2"/>
      <c r="K3018" s="4">
        <v>0</v>
      </c>
      <c r="L3018" s="2"/>
      <c r="M3018" s="4">
        <v>0</v>
      </c>
      <c r="N3018" s="2"/>
      <c r="O3018" s="4">
        <v>0</v>
      </c>
      <c r="P3018" s="2"/>
      <c r="Q3018" s="4">
        <f>M3018+O3018</f>
        <v>0</v>
      </c>
    </row>
    <row r="3019" spans="1:21" ht="11.85" customHeight="1" x14ac:dyDescent="0.2">
      <c r="A3019" s="3" t="s">
        <v>1299</v>
      </c>
      <c r="C3019" s="12">
        <v>1696.48</v>
      </c>
      <c r="D3019" s="2"/>
      <c r="E3019" s="12">
        <v>2861.51</v>
      </c>
      <c r="F3019" s="2"/>
      <c r="G3019" s="12">
        <v>29361.26</v>
      </c>
      <c r="H3019" s="2"/>
      <c r="I3019" s="12">
        <v>18000</v>
      </c>
      <c r="J3019" s="2"/>
      <c r="K3019" s="13">
        <v>18000</v>
      </c>
      <c r="L3019" s="2"/>
      <c r="M3019" s="13">
        <v>20000</v>
      </c>
      <c r="N3019" s="2"/>
      <c r="O3019" s="13">
        <v>0</v>
      </c>
      <c r="P3019" s="2"/>
      <c r="Q3019" s="13">
        <f>M3019+O3019</f>
        <v>20000</v>
      </c>
    </row>
    <row r="3020" spans="1:21" ht="11.25" customHeight="1" x14ac:dyDescent="0.2">
      <c r="A3020" s="3" t="s">
        <v>1156</v>
      </c>
      <c r="C3020" s="2">
        <f>SUM(C3016:C3019)</f>
        <v>6941.7800000000007</v>
      </c>
      <c r="D3020" s="2"/>
      <c r="E3020" s="2">
        <f>SUM(E3016:E3019)</f>
        <v>9564.01</v>
      </c>
      <c r="F3020" s="2"/>
      <c r="G3020" s="2">
        <f>SUM(G3016:G3019)</f>
        <v>40200.649999999994</v>
      </c>
      <c r="H3020" s="2"/>
      <c r="I3020" s="2">
        <f>SUM(I3016:I3019)</f>
        <v>24000</v>
      </c>
      <c r="J3020" s="2"/>
      <c r="K3020" s="4">
        <f>SUM(K3016:K3019)</f>
        <v>24000</v>
      </c>
      <c r="L3020" s="2"/>
      <c r="M3020" s="4">
        <f>SUM(M3016:M3019)</f>
        <v>27000</v>
      </c>
      <c r="N3020" s="2"/>
      <c r="O3020" s="4">
        <f>SUM(O3016:O3019)</f>
        <v>0</v>
      </c>
      <c r="P3020" s="2"/>
      <c r="Q3020" s="4">
        <f>SUM(Q3016:Q3019)</f>
        <v>27000</v>
      </c>
      <c r="U3020" s="34"/>
    </row>
    <row r="3021" spans="1:21" ht="11.85" customHeight="1" x14ac:dyDescent="0.2">
      <c r="D3021" s="2"/>
      <c r="F3021" s="2"/>
      <c r="H3021" s="2"/>
      <c r="J3021" s="2"/>
      <c r="L3021" s="2"/>
      <c r="N3021" s="2"/>
      <c r="P3021" s="2"/>
    </row>
    <row r="3022" spans="1:21" ht="11.85" customHeight="1" x14ac:dyDescent="0.2">
      <c r="A3022" s="11" t="s">
        <v>1300</v>
      </c>
      <c r="D3022" s="2"/>
      <c r="F3022" s="2"/>
      <c r="H3022" s="2"/>
      <c r="J3022" s="2"/>
      <c r="L3022" s="2"/>
      <c r="N3022" s="2"/>
      <c r="P3022" s="2"/>
    </row>
    <row r="3023" spans="1:21" ht="11.85" customHeight="1" x14ac:dyDescent="0.2">
      <c r="A3023" s="3" t="s">
        <v>1301</v>
      </c>
      <c r="C3023" s="2">
        <v>15040.39</v>
      </c>
      <c r="D3023" s="2"/>
      <c r="E3023" s="2">
        <v>8899.65</v>
      </c>
      <c r="F3023" s="2"/>
      <c r="G3023" s="2">
        <v>781.31</v>
      </c>
      <c r="H3023" s="2"/>
      <c r="I3023" s="2">
        <v>0</v>
      </c>
      <c r="J3023" s="2"/>
      <c r="K3023" s="4">
        <v>0</v>
      </c>
      <c r="L3023" s="2"/>
      <c r="M3023" s="4">
        <v>0</v>
      </c>
      <c r="N3023" s="2"/>
      <c r="O3023" s="4">
        <v>0</v>
      </c>
      <c r="P3023" s="2"/>
      <c r="Q3023" s="4">
        <f>M3023+O3023</f>
        <v>0</v>
      </c>
    </row>
    <row r="3024" spans="1:21" ht="11.85" customHeight="1" x14ac:dyDescent="0.2">
      <c r="A3024" s="3" t="s">
        <v>1302</v>
      </c>
      <c r="C3024" s="12">
        <v>311.12</v>
      </c>
      <c r="D3024" s="2"/>
      <c r="E3024" s="12">
        <v>0</v>
      </c>
      <c r="F3024" s="2"/>
      <c r="G3024" s="12">
        <v>0</v>
      </c>
      <c r="H3024" s="2"/>
      <c r="I3024" s="12">
        <v>0</v>
      </c>
      <c r="J3024" s="2"/>
      <c r="K3024" s="13">
        <v>0</v>
      </c>
      <c r="L3024" s="2"/>
      <c r="M3024" s="13">
        <v>0</v>
      </c>
      <c r="N3024" s="2"/>
      <c r="O3024" s="13">
        <v>0</v>
      </c>
      <c r="P3024" s="2"/>
      <c r="Q3024" s="13">
        <f>M3024+O3024</f>
        <v>0</v>
      </c>
    </row>
    <row r="3025" spans="1:32" ht="11.85" customHeight="1" x14ac:dyDescent="0.2">
      <c r="A3025" s="3" t="s">
        <v>1160</v>
      </c>
      <c r="C3025" s="2">
        <f>SUM(C3023:C3024)</f>
        <v>15351.51</v>
      </c>
      <c r="D3025" s="2"/>
      <c r="E3025" s="2">
        <f>SUM(E3023:E3024)</f>
        <v>8899.65</v>
      </c>
      <c r="F3025" s="2"/>
      <c r="G3025" s="2">
        <f>SUM(G3023:G3024)</f>
        <v>781.31</v>
      </c>
      <c r="H3025" s="2"/>
      <c r="I3025" s="2">
        <f>SUM(I3023:I3024)</f>
        <v>0</v>
      </c>
      <c r="J3025" s="2"/>
      <c r="K3025" s="4">
        <f>SUM(K3023:K3024)</f>
        <v>0</v>
      </c>
      <c r="L3025" s="2"/>
      <c r="M3025" s="4">
        <f>SUM(M3023:M3024)</f>
        <v>0</v>
      </c>
      <c r="N3025" s="2"/>
      <c r="O3025" s="4">
        <f>SUM(O3023:O3024)</f>
        <v>0</v>
      </c>
      <c r="P3025" s="2"/>
      <c r="Q3025" s="4">
        <f>SUM(Q3023:Q3024)</f>
        <v>0</v>
      </c>
      <c r="AF3025" s="34"/>
    </row>
    <row r="3026" spans="1:32" ht="11.85" customHeight="1" x14ac:dyDescent="0.2">
      <c r="A3026" s="11"/>
      <c r="D3026" s="2"/>
      <c r="F3026" s="2"/>
      <c r="H3026" s="2"/>
      <c r="J3026" s="2"/>
      <c r="L3026" s="2"/>
      <c r="N3026" s="2"/>
      <c r="P3026" s="2"/>
    </row>
    <row r="3027" spans="1:32" ht="11.85" customHeight="1" x14ac:dyDescent="0.2">
      <c r="A3027" s="11" t="s">
        <v>1303</v>
      </c>
      <c r="D3027" s="2"/>
      <c r="F3027" s="2"/>
      <c r="H3027" s="2"/>
      <c r="J3027" s="2"/>
      <c r="L3027" s="2"/>
      <c r="N3027" s="2"/>
      <c r="P3027" s="2"/>
    </row>
    <row r="3028" spans="1:32" ht="11.85" customHeight="1" x14ac:dyDescent="0.2">
      <c r="A3028" s="3" t="s">
        <v>1304</v>
      </c>
      <c r="C3028" s="2">
        <v>1547173.94</v>
      </c>
      <c r="D3028" s="2"/>
      <c r="E3028" s="2">
        <v>1567047.17</v>
      </c>
      <c r="F3028" s="2"/>
      <c r="G3028" s="2">
        <v>1892568.34</v>
      </c>
      <c r="H3028" s="2"/>
      <c r="I3028" s="2">
        <v>1844000</v>
      </c>
      <c r="J3028" s="2"/>
      <c r="K3028" s="4">
        <v>1844000</v>
      </c>
      <c r="L3028" s="2"/>
      <c r="M3028" s="4">
        <v>1850000</v>
      </c>
      <c r="N3028" s="2"/>
      <c r="O3028" s="2">
        <v>0</v>
      </c>
      <c r="P3028" s="2"/>
      <c r="Q3028" s="4">
        <f t="shared" ref="Q3028:Q3033" si="89">M3028+O3028</f>
        <v>1850000</v>
      </c>
      <c r="R3028" s="39"/>
    </row>
    <row r="3029" spans="1:32" ht="11.85" customHeight="1" x14ac:dyDescent="0.2">
      <c r="A3029" s="3" t="s">
        <v>1305</v>
      </c>
      <c r="C3029" s="2">
        <v>596841.05000000005</v>
      </c>
      <c r="D3029" s="2"/>
      <c r="E3029" s="2">
        <v>609474.82999999996</v>
      </c>
      <c r="F3029" s="2"/>
      <c r="G3029" s="2">
        <v>745392.33</v>
      </c>
      <c r="H3029" s="2"/>
      <c r="I3029" s="2">
        <v>704000</v>
      </c>
      <c r="J3029" s="2"/>
      <c r="K3029" s="4">
        <v>704000</v>
      </c>
      <c r="L3029" s="2"/>
      <c r="M3029" s="4">
        <v>750000</v>
      </c>
      <c r="N3029" s="2"/>
      <c r="O3029" s="2">
        <v>0</v>
      </c>
      <c r="P3029" s="2"/>
      <c r="Q3029" s="4">
        <f t="shared" si="89"/>
        <v>750000</v>
      </c>
    </row>
    <row r="3030" spans="1:32" ht="11.85" customHeight="1" x14ac:dyDescent="0.2">
      <c r="A3030" s="3" t="s">
        <v>1306</v>
      </c>
      <c r="C3030" s="2">
        <v>11810.14</v>
      </c>
      <c r="D3030" s="2"/>
      <c r="E3030" s="2">
        <v>18347.87</v>
      </c>
      <c r="F3030" s="2"/>
      <c r="G3030" s="2">
        <v>18013.86</v>
      </c>
      <c r="H3030" s="2"/>
      <c r="I3030" s="2">
        <v>11000</v>
      </c>
      <c r="J3030" s="2"/>
      <c r="K3030" s="4">
        <v>11000</v>
      </c>
      <c r="L3030" s="2"/>
      <c r="M3030" s="4">
        <v>18000</v>
      </c>
      <c r="N3030" s="2"/>
      <c r="O3030" s="4">
        <v>0</v>
      </c>
      <c r="P3030" s="2"/>
      <c r="Q3030" s="4">
        <f t="shared" si="89"/>
        <v>18000</v>
      </c>
    </row>
    <row r="3031" spans="1:32" ht="11.85" customHeight="1" x14ac:dyDescent="0.2">
      <c r="A3031" s="3" t="s">
        <v>1307</v>
      </c>
      <c r="C3031" s="2">
        <v>3361.9</v>
      </c>
      <c r="D3031" s="2"/>
      <c r="E3031" s="2">
        <v>7574.48</v>
      </c>
      <c r="F3031" s="2"/>
      <c r="G3031" s="2">
        <v>59799.22</v>
      </c>
      <c r="H3031" s="2"/>
      <c r="I3031" s="2">
        <v>1000</v>
      </c>
      <c r="J3031" s="2"/>
      <c r="K3031" s="4">
        <v>1000</v>
      </c>
      <c r="L3031" s="2"/>
      <c r="M3031" s="4">
        <v>5000</v>
      </c>
      <c r="N3031" s="2"/>
      <c r="O3031" s="4">
        <v>0</v>
      </c>
      <c r="P3031" s="2"/>
      <c r="Q3031" s="4">
        <f t="shared" si="89"/>
        <v>5000</v>
      </c>
    </row>
    <row r="3032" spans="1:32" ht="11.85" customHeight="1" x14ac:dyDescent="0.2">
      <c r="A3032" s="3" t="s">
        <v>1308</v>
      </c>
      <c r="C3032" s="2">
        <v>139076.44</v>
      </c>
      <c r="D3032" s="2"/>
      <c r="E3032" s="2">
        <v>128296.83</v>
      </c>
      <c r="F3032" s="2"/>
      <c r="G3032" s="2">
        <v>226423.88</v>
      </c>
      <c r="H3032" s="2"/>
      <c r="I3032" s="2">
        <v>120000</v>
      </c>
      <c r="J3032" s="2"/>
      <c r="K3032" s="4">
        <v>120000</v>
      </c>
      <c r="L3032" s="2"/>
      <c r="M3032" s="4">
        <v>220000</v>
      </c>
      <c r="N3032" s="2"/>
      <c r="O3032" s="4">
        <v>0</v>
      </c>
      <c r="P3032" s="2"/>
      <c r="Q3032" s="4">
        <f t="shared" si="89"/>
        <v>220000</v>
      </c>
    </row>
    <row r="3033" spans="1:32" ht="11.85" customHeight="1" x14ac:dyDescent="0.2">
      <c r="A3033" s="3" t="s">
        <v>1309</v>
      </c>
      <c r="C3033" s="12">
        <v>-521.48</v>
      </c>
      <c r="D3033" s="2"/>
      <c r="E3033" s="12">
        <v>0</v>
      </c>
      <c r="F3033" s="2"/>
      <c r="G3033" s="12">
        <v>0</v>
      </c>
      <c r="H3033" s="2"/>
      <c r="I3033" s="12">
        <v>-1000</v>
      </c>
      <c r="J3033" s="2"/>
      <c r="K3033" s="12">
        <v>-1000</v>
      </c>
      <c r="L3033" s="2"/>
      <c r="M3033" s="12">
        <v>0</v>
      </c>
      <c r="N3033" s="2"/>
      <c r="O3033" s="13">
        <v>0</v>
      </c>
      <c r="P3033" s="2"/>
      <c r="Q3033" s="12">
        <f t="shared" si="89"/>
        <v>0</v>
      </c>
    </row>
    <row r="3034" spans="1:32" ht="11.85" customHeight="1" x14ac:dyDescent="0.2">
      <c r="A3034" s="3" t="s">
        <v>1310</v>
      </c>
      <c r="C3034" s="2">
        <f>SUM(C3028:C3033)</f>
        <v>2297741.9900000002</v>
      </c>
      <c r="D3034" s="2"/>
      <c r="E3034" s="2">
        <f>SUM(E3028:E3033)</f>
        <v>2330741.1800000002</v>
      </c>
      <c r="F3034" s="2"/>
      <c r="G3034" s="2">
        <f>SUM(G3028:G3033)</f>
        <v>2942197.63</v>
      </c>
      <c r="H3034" s="2"/>
      <c r="I3034" s="2">
        <f>SUM(I3028:I3033)</f>
        <v>2679000</v>
      </c>
      <c r="J3034" s="2"/>
      <c r="K3034" s="4">
        <f>SUM(K3028:K3033)</f>
        <v>2679000</v>
      </c>
      <c r="L3034" s="2"/>
      <c r="M3034" s="4">
        <f>SUM(M3028:M3033)</f>
        <v>2843000</v>
      </c>
      <c r="N3034" s="2"/>
      <c r="O3034" s="2">
        <f>SUM(O3028:O3033)</f>
        <v>0</v>
      </c>
      <c r="P3034" s="2"/>
      <c r="Q3034" s="4">
        <f>SUM(Q3028:Q3033)</f>
        <v>2843000</v>
      </c>
      <c r="R3034" s="39"/>
    </row>
    <row r="3035" spans="1:32" ht="13.15" customHeight="1" x14ac:dyDescent="0.2">
      <c r="D3035" s="2"/>
      <c r="F3035" s="2"/>
      <c r="H3035" s="2"/>
      <c r="J3035" s="2"/>
      <c r="L3035" s="2"/>
      <c r="N3035" s="2"/>
      <c r="P3035" s="2"/>
    </row>
    <row r="3036" spans="1:32" ht="11.85" customHeight="1" x14ac:dyDescent="0.2">
      <c r="A3036" s="11" t="s">
        <v>1311</v>
      </c>
      <c r="D3036" s="2"/>
      <c r="F3036" s="2"/>
      <c r="H3036" s="2"/>
      <c r="J3036" s="2"/>
      <c r="L3036" s="2"/>
      <c r="N3036" s="2"/>
      <c r="P3036" s="2"/>
    </row>
    <row r="3037" spans="1:32" ht="11.85" customHeight="1" x14ac:dyDescent="0.2">
      <c r="A3037" s="3" t="s">
        <v>1312</v>
      </c>
      <c r="C3037" s="2">
        <v>758.2</v>
      </c>
      <c r="D3037" s="2"/>
      <c r="E3037" s="2">
        <v>0</v>
      </c>
      <c r="F3037" s="2"/>
      <c r="G3037" s="2">
        <v>0</v>
      </c>
      <c r="H3037" s="2"/>
      <c r="I3037" s="2">
        <v>0</v>
      </c>
      <c r="J3037" s="2"/>
      <c r="K3037" s="4">
        <v>0</v>
      </c>
      <c r="L3037" s="2"/>
      <c r="M3037" s="4">
        <v>0</v>
      </c>
      <c r="N3037" s="2"/>
      <c r="O3037" s="4">
        <v>0</v>
      </c>
      <c r="P3037" s="2"/>
      <c r="Q3037" s="4">
        <f t="shared" ref="Q3037:Q3045" si="90">M3037+O3037</f>
        <v>0</v>
      </c>
    </row>
    <row r="3038" spans="1:32" ht="11.85" customHeight="1" x14ac:dyDescent="0.2">
      <c r="A3038" s="3" t="s">
        <v>1313</v>
      </c>
      <c r="C3038" s="2">
        <v>5324.34</v>
      </c>
      <c r="D3038" s="2"/>
      <c r="E3038" s="2">
        <v>60005.46</v>
      </c>
      <c r="F3038" s="2"/>
      <c r="G3038" s="2">
        <v>1606</v>
      </c>
      <c r="H3038" s="2"/>
      <c r="I3038" s="2">
        <v>0</v>
      </c>
      <c r="J3038" s="2"/>
      <c r="K3038" s="4">
        <v>0</v>
      </c>
      <c r="L3038" s="2"/>
      <c r="M3038" s="4">
        <v>0</v>
      </c>
      <c r="N3038" s="2"/>
      <c r="O3038" s="4">
        <v>0</v>
      </c>
      <c r="P3038" s="2"/>
      <c r="Q3038" s="4">
        <f t="shared" si="90"/>
        <v>0</v>
      </c>
    </row>
    <row r="3039" spans="1:32" ht="11.85" customHeight="1" x14ac:dyDescent="0.2">
      <c r="A3039" s="3" t="s">
        <v>1314</v>
      </c>
      <c r="C3039" s="2">
        <v>0</v>
      </c>
      <c r="D3039" s="2"/>
      <c r="E3039" s="2">
        <v>0</v>
      </c>
      <c r="F3039" s="2"/>
      <c r="G3039" s="2">
        <v>1508318.54</v>
      </c>
      <c r="H3039" s="2"/>
      <c r="I3039" s="2">
        <v>0</v>
      </c>
      <c r="J3039" s="2"/>
      <c r="K3039" s="4">
        <v>0</v>
      </c>
      <c r="L3039" s="2"/>
      <c r="M3039" s="4">
        <v>0</v>
      </c>
      <c r="N3039" s="2"/>
      <c r="O3039" s="4">
        <v>0</v>
      </c>
      <c r="P3039" s="2"/>
      <c r="Q3039" s="4">
        <f t="shared" si="90"/>
        <v>0</v>
      </c>
    </row>
    <row r="3040" spans="1:32" ht="11.85" customHeight="1" x14ac:dyDescent="0.2">
      <c r="A3040" s="3" t="s">
        <v>1315</v>
      </c>
      <c r="C3040" s="2">
        <v>0</v>
      </c>
      <c r="D3040" s="2"/>
      <c r="E3040" s="2">
        <v>0</v>
      </c>
      <c r="F3040" s="2"/>
      <c r="G3040" s="2">
        <v>39600</v>
      </c>
      <c r="H3040" s="2"/>
      <c r="I3040" s="2">
        <v>0</v>
      </c>
      <c r="J3040" s="2"/>
      <c r="K3040" s="4">
        <v>0</v>
      </c>
      <c r="L3040" s="2"/>
      <c r="M3040" s="4">
        <v>350000</v>
      </c>
      <c r="N3040" s="2"/>
      <c r="O3040" s="4">
        <v>0</v>
      </c>
      <c r="P3040" s="2"/>
      <c r="Q3040" s="4">
        <f t="shared" si="90"/>
        <v>350000</v>
      </c>
    </row>
    <row r="3041" spans="1:32" ht="11.85" customHeight="1" x14ac:dyDescent="0.2">
      <c r="A3041" s="3" t="s">
        <v>1316</v>
      </c>
      <c r="C3041" s="2">
        <v>764.4</v>
      </c>
      <c r="D3041" s="2"/>
      <c r="E3041" s="2">
        <v>1842.24</v>
      </c>
      <c r="F3041" s="2"/>
      <c r="G3041" s="2">
        <v>1528.8</v>
      </c>
      <c r="H3041" s="2"/>
      <c r="I3041" s="2">
        <v>0</v>
      </c>
      <c r="J3041" s="2"/>
      <c r="K3041" s="4">
        <v>0</v>
      </c>
      <c r="L3041" s="2"/>
      <c r="M3041" s="4">
        <v>0</v>
      </c>
      <c r="N3041" s="2"/>
      <c r="O3041" s="4">
        <v>0</v>
      </c>
      <c r="P3041" s="2"/>
      <c r="Q3041" s="4">
        <f t="shared" si="90"/>
        <v>0</v>
      </c>
    </row>
    <row r="3042" spans="1:32" ht="11.85" customHeight="1" x14ac:dyDescent="0.2">
      <c r="A3042" s="3" t="s">
        <v>1317</v>
      </c>
      <c r="C3042" s="2">
        <v>433</v>
      </c>
      <c r="D3042" s="2"/>
      <c r="E3042" s="2">
        <v>1501.18</v>
      </c>
      <c r="F3042" s="2"/>
      <c r="G3042" s="2">
        <v>2987.08</v>
      </c>
      <c r="H3042" s="2"/>
      <c r="I3042" s="2">
        <v>0</v>
      </c>
      <c r="J3042" s="2"/>
      <c r="K3042" s="4">
        <v>0</v>
      </c>
      <c r="L3042" s="2"/>
      <c r="M3042" s="4">
        <v>0</v>
      </c>
      <c r="N3042" s="2"/>
      <c r="O3042" s="4">
        <v>0</v>
      </c>
      <c r="P3042" s="2"/>
      <c r="Q3042" s="4">
        <f t="shared" si="90"/>
        <v>0</v>
      </c>
    </row>
    <row r="3043" spans="1:32" ht="11.85" customHeight="1" x14ac:dyDescent="0.2">
      <c r="A3043" s="3" t="s">
        <v>1318</v>
      </c>
      <c r="C3043" s="2">
        <v>0</v>
      </c>
      <c r="D3043" s="2"/>
      <c r="E3043" s="2">
        <v>0</v>
      </c>
      <c r="F3043" s="2"/>
      <c r="G3043" s="2">
        <v>0</v>
      </c>
      <c r="H3043" s="2"/>
      <c r="I3043" s="2">
        <v>0</v>
      </c>
      <c r="J3043" s="2"/>
      <c r="K3043" s="4">
        <v>0</v>
      </c>
      <c r="L3043" s="2"/>
      <c r="M3043" s="4">
        <v>0</v>
      </c>
      <c r="N3043" s="2"/>
      <c r="O3043" s="4">
        <v>0</v>
      </c>
      <c r="P3043" s="2"/>
      <c r="Q3043" s="4">
        <f t="shared" si="90"/>
        <v>0</v>
      </c>
    </row>
    <row r="3044" spans="1:32" ht="11.85" customHeight="1" x14ac:dyDescent="0.2">
      <c r="A3044" s="3" t="s">
        <v>1319</v>
      </c>
      <c r="C3044" s="2">
        <v>2545.62</v>
      </c>
      <c r="D3044" s="2"/>
      <c r="E3044" s="2">
        <v>3503.01</v>
      </c>
      <c r="F3044" s="2"/>
      <c r="G3044" s="2">
        <v>30110.19</v>
      </c>
      <c r="H3044" s="2"/>
      <c r="I3044" s="2">
        <v>18000</v>
      </c>
      <c r="J3044" s="2"/>
      <c r="K3044" s="4">
        <v>18000</v>
      </c>
      <c r="L3044" s="2"/>
      <c r="M3044" s="4">
        <v>20000</v>
      </c>
      <c r="N3044" s="2"/>
      <c r="O3044" s="4">
        <v>0</v>
      </c>
      <c r="P3044" s="2"/>
      <c r="Q3044" s="4">
        <f t="shared" si="90"/>
        <v>20000</v>
      </c>
    </row>
    <row r="3045" spans="1:32" ht="11.85" customHeight="1" x14ac:dyDescent="0.2">
      <c r="A3045" s="3" t="s">
        <v>1320</v>
      </c>
      <c r="C3045" s="12">
        <v>0</v>
      </c>
      <c r="D3045" s="2"/>
      <c r="E3045" s="12">
        <v>10950</v>
      </c>
      <c r="F3045" s="2"/>
      <c r="G3045" s="12">
        <v>0</v>
      </c>
      <c r="H3045" s="2"/>
      <c r="I3045" s="12">
        <v>0</v>
      </c>
      <c r="J3045" s="2"/>
      <c r="K3045" s="13">
        <v>0</v>
      </c>
      <c r="L3045" s="2"/>
      <c r="M3045" s="13">
        <v>0</v>
      </c>
      <c r="N3045" s="2"/>
      <c r="O3045" s="13">
        <v>0</v>
      </c>
      <c r="P3045" s="2"/>
      <c r="Q3045" s="13">
        <f t="shared" si="90"/>
        <v>0</v>
      </c>
    </row>
    <row r="3046" spans="1:32" ht="11.85" customHeight="1" x14ac:dyDescent="0.2">
      <c r="A3046" s="3" t="s">
        <v>1321</v>
      </c>
      <c r="C3046" s="2">
        <f>SUM(C3037:C3045)</f>
        <v>9825.56</v>
      </c>
      <c r="D3046" s="2"/>
      <c r="E3046" s="2">
        <f>SUM(E3037:E3045)</f>
        <v>77801.89</v>
      </c>
      <c r="F3046" s="2"/>
      <c r="G3046" s="2">
        <f>SUM(G3037:G3045)</f>
        <v>1584150.61</v>
      </c>
      <c r="H3046" s="2"/>
      <c r="I3046" s="2">
        <f>SUM(I3037:I3045)</f>
        <v>18000</v>
      </c>
      <c r="J3046" s="2"/>
      <c r="K3046" s="4">
        <f>SUM(K3037:K3045)</f>
        <v>18000</v>
      </c>
      <c r="L3046" s="2"/>
      <c r="M3046" s="4">
        <f>SUM(M3037:M3045)</f>
        <v>370000</v>
      </c>
      <c r="N3046" s="2"/>
      <c r="O3046" s="4">
        <f>SUM(O3037:O3045)</f>
        <v>0</v>
      </c>
      <c r="P3046" s="2"/>
      <c r="Q3046" s="4">
        <f>SUM(Q3037:Q3045)</f>
        <v>370000</v>
      </c>
      <c r="U3046" s="39"/>
      <c r="AF3046" s="34"/>
    </row>
    <row r="3047" spans="1:32" ht="11.85" customHeight="1" x14ac:dyDescent="0.2">
      <c r="D3047" s="2"/>
      <c r="F3047" s="2"/>
      <c r="H3047" s="2"/>
      <c r="J3047" s="2"/>
      <c r="L3047" s="2"/>
      <c r="N3047" s="2"/>
      <c r="P3047" s="2"/>
    </row>
    <row r="3048" spans="1:32" ht="11.85" customHeight="1" x14ac:dyDescent="0.2">
      <c r="A3048" s="11" t="s">
        <v>1322</v>
      </c>
      <c r="D3048" s="2"/>
      <c r="F3048" s="2"/>
      <c r="H3048" s="2"/>
      <c r="J3048" s="2"/>
      <c r="L3048" s="2"/>
      <c r="N3048" s="2"/>
      <c r="P3048" s="2"/>
    </row>
    <row r="3049" spans="1:32" ht="11.85" customHeight="1" x14ac:dyDescent="0.2">
      <c r="A3049" s="3" t="s">
        <v>1323</v>
      </c>
      <c r="C3049" s="2">
        <v>0</v>
      </c>
      <c r="D3049" s="2"/>
      <c r="E3049" s="2">
        <v>0</v>
      </c>
      <c r="F3049" s="2"/>
      <c r="G3049" s="2">
        <v>0</v>
      </c>
      <c r="H3049" s="2"/>
      <c r="I3049" s="2">
        <v>0</v>
      </c>
      <c r="J3049" s="2"/>
      <c r="K3049" s="4">
        <v>0</v>
      </c>
      <c r="L3049" s="2"/>
      <c r="M3049" s="4">
        <v>0</v>
      </c>
      <c r="N3049" s="2"/>
      <c r="O3049" s="4">
        <v>0</v>
      </c>
      <c r="P3049" s="2"/>
      <c r="Q3049" s="4">
        <f t="shared" ref="Q3049:Q3054" si="91">M3049+O3049</f>
        <v>0</v>
      </c>
    </row>
    <row r="3050" spans="1:32" ht="11.85" customHeight="1" x14ac:dyDescent="0.2">
      <c r="A3050" s="3" t="s">
        <v>1324</v>
      </c>
      <c r="C3050" s="2">
        <v>0</v>
      </c>
      <c r="D3050" s="2"/>
      <c r="E3050" s="2">
        <v>0</v>
      </c>
      <c r="F3050" s="2"/>
      <c r="G3050" s="2">
        <v>0</v>
      </c>
      <c r="H3050" s="2"/>
      <c r="I3050" s="2">
        <v>0</v>
      </c>
      <c r="J3050" s="2"/>
      <c r="K3050" s="4">
        <v>0</v>
      </c>
      <c r="L3050" s="2"/>
      <c r="M3050" s="4">
        <v>0</v>
      </c>
      <c r="N3050" s="2"/>
      <c r="O3050" s="4">
        <v>0</v>
      </c>
      <c r="P3050" s="2"/>
      <c r="Q3050" s="4">
        <f t="shared" si="91"/>
        <v>0</v>
      </c>
    </row>
    <row r="3051" spans="1:32" ht="11.85" customHeight="1" x14ac:dyDescent="0.2">
      <c r="A3051" s="3" t="s">
        <v>1325</v>
      </c>
      <c r="C3051" s="12">
        <v>4164.7</v>
      </c>
      <c r="D3051" s="2"/>
      <c r="E3051" s="12">
        <v>2180.0500000000002</v>
      </c>
      <c r="F3051" s="2"/>
      <c r="G3051" s="12">
        <v>567.34</v>
      </c>
      <c r="H3051" s="2"/>
      <c r="I3051" s="12">
        <v>0</v>
      </c>
      <c r="J3051" s="2"/>
      <c r="K3051" s="13">
        <v>0</v>
      </c>
      <c r="L3051" s="2"/>
      <c r="M3051" s="13">
        <v>0</v>
      </c>
      <c r="N3051" s="2"/>
      <c r="O3051" s="13">
        <v>0</v>
      </c>
      <c r="P3051" s="2"/>
      <c r="Q3051" s="13">
        <f t="shared" si="91"/>
        <v>0</v>
      </c>
      <c r="R3051" s="40"/>
      <c r="S3051" s="41"/>
      <c r="T3051" s="56"/>
    </row>
    <row r="3052" spans="1:32" ht="11.85" hidden="1" customHeight="1" x14ac:dyDescent="0.2">
      <c r="A3052" s="3" t="s">
        <v>1326</v>
      </c>
      <c r="C3052" s="2">
        <v>0</v>
      </c>
      <c r="D3052" s="2"/>
      <c r="E3052" s="2">
        <v>0</v>
      </c>
      <c r="F3052" s="2"/>
      <c r="G3052" s="2">
        <v>0</v>
      </c>
      <c r="H3052" s="2"/>
      <c r="I3052" s="2">
        <v>0</v>
      </c>
      <c r="J3052" s="2"/>
      <c r="K3052" s="4">
        <v>0</v>
      </c>
      <c r="L3052" s="2"/>
      <c r="M3052" s="4">
        <v>0</v>
      </c>
      <c r="N3052" s="2"/>
      <c r="O3052" s="4">
        <v>0</v>
      </c>
      <c r="P3052" s="2"/>
      <c r="Q3052" s="4">
        <f t="shared" si="91"/>
        <v>0</v>
      </c>
    </row>
    <row r="3053" spans="1:32" ht="11.85" hidden="1" customHeight="1" x14ac:dyDescent="0.2">
      <c r="A3053" s="3" t="s">
        <v>1327</v>
      </c>
      <c r="C3053" s="2">
        <v>0</v>
      </c>
      <c r="D3053" s="2"/>
      <c r="E3053" s="2">
        <v>0</v>
      </c>
      <c r="F3053" s="2"/>
      <c r="G3053" s="2">
        <v>0</v>
      </c>
      <c r="H3053" s="2"/>
      <c r="I3053" s="2">
        <v>0</v>
      </c>
      <c r="J3053" s="2"/>
      <c r="K3053" s="4">
        <v>0</v>
      </c>
      <c r="L3053" s="2"/>
      <c r="M3053" s="4">
        <v>0</v>
      </c>
      <c r="N3053" s="2"/>
      <c r="O3053" s="4">
        <v>0</v>
      </c>
      <c r="P3053" s="2"/>
      <c r="Q3053" s="4">
        <f t="shared" si="91"/>
        <v>0</v>
      </c>
    </row>
    <row r="3054" spans="1:32" ht="11.85" hidden="1" customHeight="1" x14ac:dyDescent="0.2">
      <c r="A3054" s="3" t="s">
        <v>1328</v>
      </c>
      <c r="C3054" s="12">
        <v>0</v>
      </c>
      <c r="D3054" s="2"/>
      <c r="E3054" s="12">
        <v>0</v>
      </c>
      <c r="F3054" s="2"/>
      <c r="G3054" s="12">
        <v>0</v>
      </c>
      <c r="H3054" s="2"/>
      <c r="I3054" s="12">
        <v>0</v>
      </c>
      <c r="J3054" s="2"/>
      <c r="K3054" s="13">
        <v>0</v>
      </c>
      <c r="L3054" s="2"/>
      <c r="M3054" s="13">
        <v>0</v>
      </c>
      <c r="N3054" s="2"/>
      <c r="O3054" s="13">
        <v>0</v>
      </c>
      <c r="P3054" s="2"/>
      <c r="Q3054" s="13">
        <f t="shared" si="91"/>
        <v>0</v>
      </c>
      <c r="R3054" s="40"/>
      <c r="S3054" s="41"/>
      <c r="T3054" s="56"/>
    </row>
    <row r="3055" spans="1:32" ht="11.85" customHeight="1" x14ac:dyDescent="0.2">
      <c r="A3055" s="3" t="s">
        <v>1329</v>
      </c>
      <c r="C3055" s="2">
        <f>SUM(C3049:C3054)</f>
        <v>4164.7</v>
      </c>
      <c r="D3055" s="2"/>
      <c r="E3055" s="2">
        <f>SUM(E3049:E3054)</f>
        <v>2180.0500000000002</v>
      </c>
      <c r="F3055" s="2"/>
      <c r="G3055" s="2">
        <f>SUM(G3049:G3054)</f>
        <v>567.34</v>
      </c>
      <c r="H3055" s="2"/>
      <c r="I3055" s="2">
        <f>SUM(I3049:I3054)</f>
        <v>0</v>
      </c>
      <c r="J3055" s="2"/>
      <c r="K3055" s="4">
        <f>SUM(K3049:K3054)</f>
        <v>0</v>
      </c>
      <c r="L3055" s="2"/>
      <c r="M3055" s="4">
        <f>SUM(M3049:M3054)</f>
        <v>0</v>
      </c>
      <c r="N3055" s="2"/>
      <c r="O3055" s="4">
        <f>SUM(O3049:O3054)</f>
        <v>0</v>
      </c>
      <c r="P3055" s="2"/>
      <c r="Q3055" s="4">
        <f>SUM(Q3049:Q3054)</f>
        <v>0</v>
      </c>
    </row>
    <row r="3056" spans="1:32" ht="11.85" customHeight="1" x14ac:dyDescent="0.2">
      <c r="D3056" s="2"/>
      <c r="F3056" s="2"/>
      <c r="H3056" s="2"/>
      <c r="J3056" s="2"/>
      <c r="L3056" s="2"/>
      <c r="N3056" s="2"/>
      <c r="P3056" s="2"/>
    </row>
    <row r="3057" spans="1:21" ht="10.9" customHeight="1" x14ac:dyDescent="0.2">
      <c r="D3057" s="2"/>
      <c r="F3057" s="2"/>
      <c r="H3057" s="2"/>
      <c r="J3057" s="2"/>
      <c r="L3057" s="2"/>
      <c r="N3057" s="2"/>
      <c r="P3057" s="2"/>
    </row>
    <row r="3058" spans="1:21" ht="11.85" customHeight="1" x14ac:dyDescent="0.2">
      <c r="A3058" s="1"/>
      <c r="B3058" s="1"/>
      <c r="E3058" s="2" t="str">
        <f>$E$24</f>
        <v>CITY OF BRADY</v>
      </c>
    </row>
    <row r="3059" spans="1:21" ht="11.85" customHeight="1" x14ac:dyDescent="0.2">
      <c r="E3059" s="2" t="str">
        <f>$E$25</f>
        <v>BUDGET REPORT</v>
      </c>
    </row>
    <row r="3060" spans="1:21" ht="11.85" customHeight="1" x14ac:dyDescent="0.2">
      <c r="E3060" s="2" t="str">
        <f>$E$26</f>
        <v>FISCAL YEAR 2021 - 2022</v>
      </c>
    </row>
    <row r="3061" spans="1:21" ht="11.85" customHeight="1" x14ac:dyDescent="0.2">
      <c r="A3061" s="3" t="s">
        <v>1291</v>
      </c>
    </row>
    <row r="3062" spans="1:21" ht="11.85" customHeight="1" x14ac:dyDescent="0.2"/>
    <row r="3063" spans="1:21" ht="11.85" customHeight="1" x14ac:dyDescent="0.2">
      <c r="I3063" s="61" t="str">
        <f>$I$29</f>
        <v>(----- 2020-2021 ------)</v>
      </c>
      <c r="J3063" s="61"/>
      <c r="K3063" s="61"/>
      <c r="L3063" s="5"/>
      <c r="M3063" s="61" t="str">
        <f>$M$29</f>
        <v>2021-2022</v>
      </c>
      <c r="N3063" s="61"/>
      <c r="O3063" s="61"/>
      <c r="P3063" s="61"/>
      <c r="Q3063" s="61"/>
    </row>
    <row r="3064" spans="1:21" ht="11.85" customHeight="1" x14ac:dyDescent="0.2">
      <c r="C3064" s="6" t="str">
        <f>$C$30</f>
        <v>2017-2018</v>
      </c>
      <c r="D3064" s="5"/>
      <c r="E3064" s="6" t="str">
        <f>$E$30</f>
        <v>2018-2019</v>
      </c>
      <c r="F3064" s="5"/>
      <c r="G3064" s="6" t="str">
        <f>$G$30</f>
        <v>2019-2020</v>
      </c>
      <c r="H3064" s="5"/>
      <c r="I3064" s="6" t="s">
        <v>9</v>
      </c>
      <c r="J3064" s="5"/>
      <c r="K3064" s="7" t="str">
        <f>+$K$30</f>
        <v>PROJECTED</v>
      </c>
      <c r="L3064" s="5"/>
      <c r="M3064" s="7" t="str">
        <f>$M$30</f>
        <v>2021-2022</v>
      </c>
      <c r="N3064" s="5"/>
      <c r="O3064" s="7" t="str">
        <f>$O$30</f>
        <v>2021-2022</v>
      </c>
      <c r="P3064" s="5"/>
      <c r="Q3064" s="7" t="str">
        <f>$Q$30</f>
        <v xml:space="preserve">APPROVED </v>
      </c>
    </row>
    <row r="3065" spans="1:21" ht="11.85" customHeight="1" x14ac:dyDescent="0.2">
      <c r="A3065" s="8"/>
      <c r="C3065" s="9" t="s">
        <v>12</v>
      </c>
      <c r="D3065" s="5"/>
      <c r="E3065" s="9" t="s">
        <v>12</v>
      </c>
      <c r="F3065" s="5"/>
      <c r="G3065" s="9" t="s">
        <v>12</v>
      </c>
      <c r="H3065" s="5"/>
      <c r="I3065" s="9" t="s">
        <v>13</v>
      </c>
      <c r="J3065" s="5"/>
      <c r="K3065" s="10" t="s">
        <v>13</v>
      </c>
      <c r="L3065" s="5"/>
      <c r="M3065" s="10" t="str">
        <f>$M$31</f>
        <v>BASE</v>
      </c>
      <c r="N3065" s="5"/>
      <c r="O3065" s="10" t="str">
        <f>$O$31</f>
        <v>SUPPLEMENTAL</v>
      </c>
      <c r="P3065" s="5"/>
      <c r="Q3065" s="10" t="str">
        <f>$Q$31</f>
        <v>BUDGET</v>
      </c>
    </row>
    <row r="3066" spans="1:21" ht="11.85" customHeight="1" x14ac:dyDescent="0.2">
      <c r="C3066" s="6"/>
      <c r="D3066" s="5"/>
      <c r="E3066" s="6"/>
      <c r="F3066" s="5"/>
      <c r="G3066" s="6"/>
      <c r="H3066" s="5"/>
      <c r="I3066" s="6"/>
      <c r="J3066" s="5"/>
      <c r="K3066" s="7"/>
      <c r="L3066" s="5"/>
      <c r="M3066" s="7"/>
      <c r="N3066" s="5"/>
      <c r="O3066" s="7"/>
      <c r="P3066" s="5"/>
      <c r="Q3066" s="7"/>
    </row>
    <row r="3067" spans="1:21" ht="11.85" customHeight="1" x14ac:dyDescent="0.2">
      <c r="A3067" s="11" t="s">
        <v>236</v>
      </c>
      <c r="D3067" s="2"/>
      <c r="F3067" s="2"/>
      <c r="H3067" s="2"/>
      <c r="J3067" s="2"/>
      <c r="L3067" s="2"/>
      <c r="N3067" s="2"/>
      <c r="P3067" s="2"/>
    </row>
    <row r="3068" spans="1:21" ht="12.6" customHeight="1" x14ac:dyDescent="0.2">
      <c r="A3068" s="3" t="s">
        <v>1330</v>
      </c>
      <c r="C3068" s="2">
        <v>0</v>
      </c>
      <c r="D3068" s="2"/>
      <c r="E3068" s="2">
        <v>0</v>
      </c>
      <c r="F3068" s="2"/>
      <c r="G3068" s="2">
        <v>0</v>
      </c>
      <c r="H3068" s="2"/>
      <c r="I3068" s="2">
        <v>0</v>
      </c>
      <c r="J3068" s="2"/>
      <c r="K3068" s="4">
        <v>0</v>
      </c>
      <c r="L3068" s="2"/>
      <c r="M3068" s="4">
        <v>0</v>
      </c>
      <c r="N3068" s="2"/>
      <c r="O3068" s="4">
        <v>0</v>
      </c>
      <c r="P3068" s="2"/>
      <c r="Q3068" s="4">
        <f>M3068+O3068</f>
        <v>0</v>
      </c>
    </row>
    <row r="3069" spans="1:21" ht="12.6" customHeight="1" x14ac:dyDescent="0.2">
      <c r="A3069" s="3" t="s">
        <v>1331</v>
      </c>
      <c r="C3069" s="2">
        <v>2839248.62</v>
      </c>
      <c r="D3069" s="2"/>
      <c r="E3069" s="2">
        <v>0</v>
      </c>
      <c r="F3069" s="2"/>
      <c r="G3069" s="2">
        <v>0</v>
      </c>
      <c r="H3069" s="2"/>
      <c r="I3069" s="2">
        <v>0</v>
      </c>
      <c r="J3069" s="2"/>
      <c r="K3069" s="4">
        <v>0</v>
      </c>
      <c r="L3069" s="2"/>
      <c r="M3069" s="4">
        <v>0</v>
      </c>
      <c r="N3069" s="2"/>
      <c r="O3069" s="4">
        <v>0</v>
      </c>
      <c r="P3069" s="2"/>
      <c r="Q3069" s="4">
        <f>M3069+O3069</f>
        <v>0</v>
      </c>
    </row>
    <row r="3070" spans="1:21" ht="12.6" hidden="1" customHeight="1" x14ac:dyDescent="0.2">
      <c r="A3070" s="3" t="s">
        <v>1332</v>
      </c>
      <c r="C3070" s="2">
        <v>0</v>
      </c>
      <c r="D3070" s="2"/>
      <c r="E3070" s="2">
        <v>0</v>
      </c>
      <c r="F3070" s="2"/>
      <c r="G3070" s="2">
        <v>0</v>
      </c>
      <c r="H3070" s="2"/>
      <c r="I3070" s="2">
        <v>0</v>
      </c>
      <c r="J3070" s="2"/>
      <c r="K3070" s="4">
        <v>0</v>
      </c>
      <c r="L3070" s="2"/>
      <c r="M3070" s="4">
        <v>0</v>
      </c>
      <c r="N3070" s="2"/>
      <c r="O3070" s="4">
        <v>0</v>
      </c>
      <c r="P3070" s="2"/>
      <c r="Q3070" s="4">
        <f>M3070+O3070</f>
        <v>0</v>
      </c>
    </row>
    <row r="3071" spans="1:21" ht="7.9" customHeight="1" x14ac:dyDescent="0.2">
      <c r="A3071" s="11"/>
      <c r="D3071" s="2"/>
      <c r="F3071" s="2"/>
      <c r="H3071" s="2"/>
      <c r="J3071" s="2"/>
      <c r="L3071" s="2"/>
      <c r="N3071" s="2"/>
      <c r="P3071" s="2"/>
    </row>
    <row r="3072" spans="1:21" ht="11.85" customHeight="1" x14ac:dyDescent="0.2">
      <c r="A3072" s="3" t="s">
        <v>1333</v>
      </c>
      <c r="C3072" s="12">
        <v>0</v>
      </c>
      <c r="D3072" s="2"/>
      <c r="E3072" s="12">
        <v>0</v>
      </c>
      <c r="F3072" s="2"/>
      <c r="G3072" s="12">
        <v>0</v>
      </c>
      <c r="H3072" s="2"/>
      <c r="I3072" s="12">
        <v>0</v>
      </c>
      <c r="J3072" s="2"/>
      <c r="K3072" s="13">
        <v>0</v>
      </c>
      <c r="L3072" s="2"/>
      <c r="M3072" s="13">
        <v>95000</v>
      </c>
      <c r="N3072" s="2"/>
      <c r="O3072" s="13">
        <v>0</v>
      </c>
      <c r="P3072" s="2"/>
      <c r="Q3072" s="13">
        <f>M3072+O3072</f>
        <v>95000</v>
      </c>
      <c r="U3072" s="34"/>
    </row>
    <row r="3073" spans="1:21" ht="11.85" hidden="1" customHeight="1" x14ac:dyDescent="0.2">
      <c r="A3073" s="3" t="s">
        <v>1334</v>
      </c>
      <c r="C3073" s="2">
        <v>0</v>
      </c>
      <c r="D3073" s="2"/>
      <c r="E3073" s="2">
        <v>0</v>
      </c>
      <c r="F3073" s="2"/>
      <c r="G3073" s="2">
        <v>0</v>
      </c>
      <c r="H3073" s="2"/>
      <c r="I3073" s="2">
        <v>0</v>
      </c>
      <c r="J3073" s="2"/>
      <c r="K3073" s="4">
        <v>0</v>
      </c>
      <c r="L3073" s="2"/>
      <c r="M3073" s="4">
        <v>0</v>
      </c>
      <c r="N3073" s="2"/>
      <c r="O3073" s="4">
        <v>0</v>
      </c>
      <c r="P3073" s="2"/>
      <c r="Q3073" s="4">
        <f>M3073+O3073</f>
        <v>0</v>
      </c>
      <c r="R3073" s="40"/>
      <c r="S3073" s="41"/>
      <c r="T3073" s="56"/>
    </row>
    <row r="3074" spans="1:21" ht="11.85" hidden="1" customHeight="1" x14ac:dyDescent="0.2">
      <c r="A3074" s="3" t="s">
        <v>1334</v>
      </c>
      <c r="C3074" s="12">
        <v>0</v>
      </c>
      <c r="D3074" s="2"/>
      <c r="E3074" s="12">
        <v>0</v>
      </c>
      <c r="F3074" s="2"/>
      <c r="G3074" s="12">
        <v>0</v>
      </c>
      <c r="H3074" s="2"/>
      <c r="I3074" s="12">
        <v>0</v>
      </c>
      <c r="J3074" s="2"/>
      <c r="K3074" s="13">
        <v>0</v>
      </c>
      <c r="L3074" s="2"/>
      <c r="M3074" s="13">
        <v>0</v>
      </c>
      <c r="N3074" s="2"/>
      <c r="O3074" s="13">
        <v>0</v>
      </c>
      <c r="P3074" s="2"/>
      <c r="Q3074" s="13">
        <v>0</v>
      </c>
      <c r="R3074" s="40"/>
      <c r="S3074" s="41"/>
      <c r="T3074" s="56"/>
    </row>
    <row r="3075" spans="1:21" ht="11.85" customHeight="1" x14ac:dyDescent="0.2">
      <c r="A3075" s="3" t="s">
        <v>250</v>
      </c>
      <c r="C3075" s="2">
        <f>SUM(C3068:C3074)</f>
        <v>2839248.62</v>
      </c>
      <c r="D3075" s="2"/>
      <c r="E3075" s="2">
        <f>SUM(E3068:E3074)</f>
        <v>0</v>
      </c>
      <c r="F3075" s="2"/>
      <c r="G3075" s="2">
        <f>SUM(G3068:G3074)</f>
        <v>0</v>
      </c>
      <c r="H3075" s="4"/>
      <c r="I3075" s="2">
        <f>SUM(I3068:I3074)</f>
        <v>0</v>
      </c>
      <c r="J3075" s="4"/>
      <c r="K3075" s="2">
        <f>SUM(K3068:K3074)</f>
        <v>0</v>
      </c>
      <c r="L3075" s="4"/>
      <c r="M3075" s="2">
        <f>SUM(M3068:M3074)</f>
        <v>95000</v>
      </c>
      <c r="N3075" s="4"/>
      <c r="O3075" s="2">
        <f>SUM(O3068:O3074)</f>
        <v>0</v>
      </c>
      <c r="P3075" s="4"/>
      <c r="Q3075" s="2">
        <f>SUM(Q3068:Q3074)</f>
        <v>95000</v>
      </c>
    </row>
    <row r="3076" spans="1:21" ht="11.85" customHeight="1" x14ac:dyDescent="0.2">
      <c r="C3076" s="6"/>
      <c r="D3076" s="5"/>
      <c r="E3076" s="6"/>
      <c r="F3076" s="5"/>
      <c r="G3076" s="6"/>
      <c r="H3076" s="5"/>
      <c r="I3076" s="6"/>
      <c r="J3076" s="5"/>
      <c r="K3076" s="7"/>
      <c r="L3076" s="5"/>
      <c r="M3076" s="7"/>
      <c r="N3076" s="5"/>
      <c r="O3076" s="7"/>
      <c r="P3076" s="5"/>
      <c r="Q3076" s="7"/>
    </row>
    <row r="3077" spans="1:21" ht="11.85" customHeight="1" thickBot="1" x14ac:dyDescent="0.25">
      <c r="A3077" s="3" t="s">
        <v>263</v>
      </c>
      <c r="C3077" s="17">
        <f>+C3025+C3055+C3013+C3034+C3020+C3046+C3075</f>
        <v>6208353.79</v>
      </c>
      <c r="D3077" s="2"/>
      <c r="E3077" s="17">
        <f>+E3025+E3055+E3013+E3034+E3020+E3046+E3075</f>
        <v>3664721.69</v>
      </c>
      <c r="F3077" s="2"/>
      <c r="G3077" s="17">
        <f>+G3025+G3055+G3013+G3034+G3020+G3046+G3075</f>
        <v>5831102.0000000009</v>
      </c>
      <c r="H3077" s="2"/>
      <c r="I3077" s="17">
        <f>+I3025+I3055+I3013+I3034+I3020+I3046+I3075</f>
        <v>3956000</v>
      </c>
      <c r="J3077" s="2"/>
      <c r="K3077" s="17">
        <f>+K3025+K3055+K3013+K3034+K3020+K3046+K3075</f>
        <v>3956000</v>
      </c>
      <c r="L3077" s="2"/>
      <c r="M3077" s="17">
        <f>+M3025+M3055+M3013+M3034+M3020+M3046+M3075</f>
        <v>4575000</v>
      </c>
      <c r="N3077" s="2"/>
      <c r="O3077" s="17">
        <f>+O3025+O3055+O3013+O3034+O3020+O3046+O3075</f>
        <v>0</v>
      </c>
      <c r="P3077" s="2"/>
      <c r="Q3077" s="17">
        <f>+Q3025+Q3055+Q3013+Q3034+Q3020+Q3046+Q3075</f>
        <v>4575000</v>
      </c>
      <c r="U3077" s="39"/>
    </row>
    <row r="3078" spans="1:21" ht="11.85" customHeight="1" thickTop="1" x14ac:dyDescent="0.2">
      <c r="D3078" s="2"/>
      <c r="F3078" s="2"/>
      <c r="H3078" s="2"/>
      <c r="J3078" s="2"/>
      <c r="L3078" s="2"/>
      <c r="N3078" s="2"/>
      <c r="P3078" s="2"/>
    </row>
    <row r="3079" spans="1:21" ht="11.85" customHeight="1" x14ac:dyDescent="0.2">
      <c r="D3079" s="2"/>
      <c r="F3079" s="2"/>
      <c r="H3079" s="2"/>
      <c r="J3079" s="2"/>
      <c r="L3079" s="2"/>
      <c r="N3079" s="2"/>
      <c r="P3079" s="2"/>
    </row>
    <row r="3080" spans="1:21" ht="11.85" customHeight="1" x14ac:dyDescent="0.2">
      <c r="A3080" s="3" t="s">
        <v>264</v>
      </c>
      <c r="C3080" s="2">
        <f>C3004+C3077</f>
        <v>8005507.6100000003</v>
      </c>
      <c r="D3080" s="2"/>
      <c r="E3080" s="2">
        <f>E3004+E3077</f>
        <v>8088233.6600000001</v>
      </c>
      <c r="F3080" s="2"/>
      <c r="G3080" s="2">
        <f>G3004+G3077</f>
        <v>10558587.850000001</v>
      </c>
      <c r="H3080" s="2"/>
      <c r="I3080" s="2">
        <f>I3004+I3077</f>
        <v>9518613.4600000009</v>
      </c>
      <c r="J3080" s="2"/>
      <c r="K3080" s="4">
        <f>K3004+K3077</f>
        <v>9518613.4600000009</v>
      </c>
      <c r="L3080" s="2"/>
      <c r="M3080" s="4">
        <f>M3004+M3077</f>
        <v>9610688.4600000009</v>
      </c>
      <c r="N3080" s="2"/>
      <c r="P3080" s="2"/>
      <c r="Q3080" s="4">
        <f>Q3004+Q3077</f>
        <v>9610688.4600000009</v>
      </c>
      <c r="U3080" s="39"/>
    </row>
    <row r="3081" spans="1:21" ht="11.85" customHeight="1" x14ac:dyDescent="0.2"/>
    <row r="3082" spans="1:21" ht="11.85" customHeight="1" x14ac:dyDescent="0.2"/>
    <row r="3083" spans="1:21" ht="11.85" customHeight="1" x14ac:dyDescent="0.2"/>
    <row r="3084" spans="1:21" ht="11.85" customHeight="1" x14ac:dyDescent="0.2"/>
    <row r="3085" spans="1:21" ht="11.85" customHeight="1" x14ac:dyDescent="0.2"/>
    <row r="3086" spans="1:21" ht="11.85" customHeight="1" x14ac:dyDescent="0.2"/>
    <row r="3087" spans="1:21" ht="11.85" customHeight="1" x14ac:dyDescent="0.2"/>
    <row r="3088" spans="1:21" ht="11.85" customHeight="1" x14ac:dyDescent="0.2"/>
    <row r="3089" ht="11.85" customHeight="1" x14ac:dyDescent="0.2"/>
    <row r="3090" ht="11.85" customHeight="1" x14ac:dyDescent="0.2"/>
    <row r="3091" ht="11.85" customHeight="1" x14ac:dyDescent="0.2"/>
    <row r="3092" ht="11.85" customHeight="1" x14ac:dyDescent="0.2"/>
    <row r="3093" ht="11.85" customHeight="1" x14ac:dyDescent="0.2"/>
    <row r="3094" ht="11.85" customHeight="1" x14ac:dyDescent="0.2"/>
    <row r="3095" ht="11.85" customHeight="1" x14ac:dyDescent="0.2"/>
    <row r="3096" ht="11.85" customHeight="1" x14ac:dyDescent="0.2"/>
    <row r="3097" ht="11.85" customHeight="1" x14ac:dyDescent="0.2"/>
    <row r="3098" ht="11.85" customHeight="1" x14ac:dyDescent="0.2"/>
    <row r="3099" ht="11.85" customHeight="1" x14ac:dyDescent="0.2"/>
    <row r="3100" ht="11.85" customHeight="1" x14ac:dyDescent="0.2"/>
    <row r="3101" ht="11.85" customHeight="1" x14ac:dyDescent="0.2"/>
    <row r="3102" ht="11.85" customHeight="1" x14ac:dyDescent="0.2"/>
    <row r="3103" ht="11.85" customHeight="1" x14ac:dyDescent="0.2"/>
    <row r="3104" ht="11.85" customHeight="1" x14ac:dyDescent="0.2"/>
    <row r="3105" ht="11.85" customHeight="1" x14ac:dyDescent="0.2"/>
    <row r="3106" ht="11.85" customHeight="1" x14ac:dyDescent="0.2"/>
    <row r="3107" ht="11.85" customHeight="1" x14ac:dyDescent="0.2"/>
    <row r="3108" ht="11.85" customHeight="1" x14ac:dyDescent="0.2"/>
    <row r="3109" ht="11.85" customHeight="1" x14ac:dyDescent="0.2"/>
    <row r="3110" ht="11.85" customHeight="1" x14ac:dyDescent="0.2"/>
    <row r="3111" ht="11.85" customHeight="1" x14ac:dyDescent="0.2"/>
    <row r="3112" ht="11.85" customHeight="1" x14ac:dyDescent="0.2"/>
    <row r="3113" ht="11.85" customHeight="1" x14ac:dyDescent="0.2"/>
    <row r="3114" ht="11.85" customHeight="1" x14ac:dyDescent="0.2"/>
    <row r="3115" ht="11.85" customHeight="1" x14ac:dyDescent="0.2"/>
    <row r="3116" ht="11.85" customHeight="1" x14ac:dyDescent="0.2"/>
    <row r="3117" ht="11.85" customHeight="1" x14ac:dyDescent="0.2"/>
    <row r="3118" ht="11.85" customHeight="1" x14ac:dyDescent="0.2"/>
    <row r="3119" ht="11.85" customHeight="1" x14ac:dyDescent="0.2"/>
    <row r="3120" ht="11.85" customHeight="1" x14ac:dyDescent="0.2"/>
    <row r="3121" spans="1:20" ht="11.85" customHeight="1" x14ac:dyDescent="0.2"/>
    <row r="3122" spans="1:20" ht="11.85" customHeight="1" x14ac:dyDescent="0.2"/>
    <row r="3123" spans="1:20" ht="11.85" customHeight="1" x14ac:dyDescent="0.2">
      <c r="A3123" s="1"/>
      <c r="B3123" s="1"/>
      <c r="E3123" s="2" t="str">
        <f>$E$24</f>
        <v>CITY OF BRADY</v>
      </c>
    </row>
    <row r="3124" spans="1:20" ht="11.85" customHeight="1" x14ac:dyDescent="0.2">
      <c r="E3124" s="2" t="str">
        <f>$E$25</f>
        <v>BUDGET REPORT</v>
      </c>
    </row>
    <row r="3125" spans="1:20" ht="11.85" customHeight="1" x14ac:dyDescent="0.2">
      <c r="E3125" s="2" t="str">
        <f>$E$26</f>
        <v>FISCAL YEAR 2021 - 2022</v>
      </c>
    </row>
    <row r="3126" spans="1:20" ht="11.85" customHeight="1" x14ac:dyDescent="0.2">
      <c r="A3126" s="3" t="s">
        <v>1291</v>
      </c>
      <c r="S3126" s="43"/>
    </row>
    <row r="3127" spans="1:20" ht="11.85" customHeight="1" x14ac:dyDescent="0.2">
      <c r="A3127" s="3" t="s">
        <v>1335</v>
      </c>
    </row>
    <row r="3128" spans="1:20" ht="11.85" customHeight="1" x14ac:dyDescent="0.2">
      <c r="I3128" s="61" t="str">
        <f>$I$29</f>
        <v>(----- 2020-2021 ------)</v>
      </c>
      <c r="J3128" s="61"/>
      <c r="K3128" s="61"/>
      <c r="L3128" s="5"/>
      <c r="M3128" s="61" t="str">
        <f>$M$29</f>
        <v>2021-2022</v>
      </c>
      <c r="N3128" s="61"/>
      <c r="O3128" s="61"/>
      <c r="P3128" s="61"/>
      <c r="Q3128" s="61"/>
    </row>
    <row r="3129" spans="1:20" ht="11.85" customHeight="1" x14ac:dyDescent="0.2">
      <c r="C3129" s="6" t="str">
        <f>$C$30</f>
        <v>2017-2018</v>
      </c>
      <c r="D3129" s="5"/>
      <c r="E3129" s="6" t="str">
        <f>$E$30</f>
        <v>2018-2019</v>
      </c>
      <c r="F3129" s="5"/>
      <c r="G3129" s="6" t="str">
        <f>$G$30</f>
        <v>2019-2020</v>
      </c>
      <c r="H3129" s="5"/>
      <c r="I3129" s="6" t="s">
        <v>9</v>
      </c>
      <c r="J3129" s="5"/>
      <c r="K3129" s="7" t="str">
        <f>+$K$30</f>
        <v>PROJECTED</v>
      </c>
      <c r="L3129" s="5"/>
      <c r="M3129" s="7" t="str">
        <f>$M$30</f>
        <v>2021-2022</v>
      </c>
      <c r="N3129" s="5"/>
      <c r="O3129" s="7" t="str">
        <f>$O$30</f>
        <v>2021-2022</v>
      </c>
      <c r="P3129" s="5"/>
      <c r="Q3129" s="7" t="str">
        <f>$Q$30</f>
        <v xml:space="preserve">APPROVED </v>
      </c>
    </row>
    <row r="3130" spans="1:20" ht="11.85" customHeight="1" x14ac:dyDescent="0.2">
      <c r="A3130" s="8" t="s">
        <v>266</v>
      </c>
      <c r="C3130" s="9" t="s">
        <v>12</v>
      </c>
      <c r="D3130" s="5"/>
      <c r="E3130" s="9" t="s">
        <v>12</v>
      </c>
      <c r="F3130" s="5"/>
      <c r="G3130" s="9" t="s">
        <v>12</v>
      </c>
      <c r="H3130" s="5"/>
      <c r="I3130" s="9" t="s">
        <v>13</v>
      </c>
      <c r="J3130" s="5"/>
      <c r="K3130" s="10" t="s">
        <v>13</v>
      </c>
      <c r="L3130" s="5"/>
      <c r="M3130" s="10" t="str">
        <f>$M$31</f>
        <v>BASE</v>
      </c>
      <c r="N3130" s="5"/>
      <c r="O3130" s="10" t="str">
        <f>$O$31</f>
        <v>SUPPLEMENTAL</v>
      </c>
      <c r="P3130" s="5"/>
      <c r="Q3130" s="10" t="str">
        <f>$Q$31</f>
        <v>BUDGET</v>
      </c>
    </row>
    <row r="3131" spans="1:20" ht="11.85" customHeight="1" x14ac:dyDescent="0.2"/>
    <row r="3132" spans="1:20" ht="11.85" customHeight="1" x14ac:dyDescent="0.2">
      <c r="A3132" s="11" t="s">
        <v>267</v>
      </c>
    </row>
    <row r="3133" spans="1:20" ht="11.85" customHeight="1" x14ac:dyDescent="0.2">
      <c r="A3133" s="3" t="s">
        <v>1336</v>
      </c>
      <c r="C3133" s="2">
        <v>88825.05</v>
      </c>
      <c r="D3133" s="2"/>
      <c r="E3133" s="2">
        <v>88951.42</v>
      </c>
      <c r="F3133" s="2"/>
      <c r="G3133" s="2">
        <v>109102.12</v>
      </c>
      <c r="H3133" s="2"/>
      <c r="I3133" s="2">
        <v>121939</v>
      </c>
      <c r="J3133" s="2"/>
      <c r="K3133" s="4">
        <v>121939</v>
      </c>
      <c r="L3133" s="2"/>
      <c r="M3133" s="4">
        <v>125058</v>
      </c>
      <c r="N3133" s="2"/>
      <c r="O3133" s="4">
        <v>0</v>
      </c>
      <c r="P3133" s="2"/>
      <c r="Q3133" s="4">
        <f>M3133+O3133</f>
        <v>125058</v>
      </c>
      <c r="T3133" s="36"/>
    </row>
    <row r="3134" spans="1:20" ht="11.85" customHeight="1" x14ac:dyDescent="0.2">
      <c r="A3134" s="3" t="s">
        <v>1337</v>
      </c>
      <c r="C3134" s="2">
        <v>13046.27</v>
      </c>
      <c r="D3134" s="2"/>
      <c r="E3134" s="2">
        <v>13443.72</v>
      </c>
      <c r="F3134" s="2"/>
      <c r="G3134" s="2">
        <v>15011.33</v>
      </c>
      <c r="H3134" s="2"/>
      <c r="I3134" s="2">
        <v>5000</v>
      </c>
      <c r="J3134" s="2"/>
      <c r="K3134" s="4">
        <v>5000</v>
      </c>
      <c r="L3134" s="2"/>
      <c r="M3134" s="4">
        <v>6300</v>
      </c>
      <c r="N3134" s="2"/>
      <c r="O3134" s="4">
        <v>0</v>
      </c>
      <c r="P3134" s="2"/>
      <c r="Q3134" s="4">
        <f>M3134+O3134</f>
        <v>6300</v>
      </c>
      <c r="T3134" s="36"/>
    </row>
    <row r="3135" spans="1:20" ht="11.85" customHeight="1" x14ac:dyDescent="0.2">
      <c r="A3135" s="3" t="s">
        <v>1338</v>
      </c>
      <c r="C3135" s="2">
        <v>2400</v>
      </c>
      <c r="D3135" s="2"/>
      <c r="E3135" s="2">
        <v>2400</v>
      </c>
      <c r="F3135" s="2"/>
      <c r="G3135" s="2">
        <v>900</v>
      </c>
      <c r="H3135" s="2"/>
      <c r="I3135" s="2">
        <v>900</v>
      </c>
      <c r="J3135" s="2"/>
      <c r="K3135" s="4">
        <v>1600</v>
      </c>
      <c r="L3135" s="2"/>
      <c r="M3135" s="4">
        <v>2400</v>
      </c>
      <c r="N3135" s="2"/>
      <c r="O3135" s="4">
        <v>0</v>
      </c>
      <c r="P3135" s="2"/>
      <c r="Q3135" s="4">
        <f>M3135+O3135</f>
        <v>2400</v>
      </c>
      <c r="T3135" s="36"/>
    </row>
    <row r="3136" spans="1:20" ht="11.85" customHeight="1" x14ac:dyDescent="0.2">
      <c r="A3136" s="3" t="s">
        <v>1339</v>
      </c>
      <c r="C3136" s="2">
        <v>3640</v>
      </c>
      <c r="D3136" s="2"/>
      <c r="E3136" s="2">
        <v>3640</v>
      </c>
      <c r="F3136" s="2"/>
      <c r="G3136" s="2">
        <v>3640</v>
      </c>
      <c r="H3136" s="2"/>
      <c r="I3136" s="2">
        <v>1820</v>
      </c>
      <c r="J3136" s="2"/>
      <c r="K3136" s="4">
        <v>2940</v>
      </c>
      <c r="L3136" s="2"/>
      <c r="M3136" s="4">
        <v>3640</v>
      </c>
      <c r="N3136" s="2"/>
      <c r="O3136" s="4">
        <v>0</v>
      </c>
      <c r="P3136" s="2"/>
      <c r="Q3136" s="4">
        <f t="shared" ref="Q3136:Q3141" si="92">M3136+O3136</f>
        <v>3640</v>
      </c>
      <c r="T3136" s="36"/>
    </row>
    <row r="3137" spans="1:21" ht="11.85" customHeight="1" x14ac:dyDescent="0.2">
      <c r="A3137" s="3" t="s">
        <v>1340</v>
      </c>
      <c r="C3137" s="2">
        <v>22868.16</v>
      </c>
      <c r="D3137" s="2"/>
      <c r="E3137" s="2">
        <v>22232.15</v>
      </c>
      <c r="F3137" s="2"/>
      <c r="G3137" s="2">
        <v>22988.78</v>
      </c>
      <c r="H3137" s="2"/>
      <c r="I3137" s="2">
        <v>25920</v>
      </c>
      <c r="J3137" s="2"/>
      <c r="K3137" s="4">
        <v>25920</v>
      </c>
      <c r="L3137" s="2"/>
      <c r="M3137" s="4">
        <v>23664</v>
      </c>
      <c r="N3137" s="2"/>
      <c r="O3137" s="4">
        <v>0</v>
      </c>
      <c r="P3137" s="2"/>
      <c r="Q3137" s="4">
        <f t="shared" si="92"/>
        <v>23664</v>
      </c>
      <c r="T3137" s="36"/>
    </row>
    <row r="3138" spans="1:21" ht="11.85" customHeight="1" x14ac:dyDescent="0.2">
      <c r="A3138" s="3" t="s">
        <v>1341</v>
      </c>
      <c r="C3138" s="2">
        <v>10885.97</v>
      </c>
      <c r="D3138" s="2"/>
      <c r="E3138" s="2">
        <v>11297.08</v>
      </c>
      <c r="F3138" s="2"/>
      <c r="G3138" s="2">
        <v>12113.94</v>
      </c>
      <c r="H3138" s="2"/>
      <c r="I3138" s="2">
        <v>11438</v>
      </c>
      <c r="J3138" s="2"/>
      <c r="K3138" s="4">
        <v>11438</v>
      </c>
      <c r="L3138" s="2"/>
      <c r="M3138" s="4">
        <v>11664</v>
      </c>
      <c r="N3138" s="2"/>
      <c r="O3138" s="4">
        <v>0</v>
      </c>
      <c r="P3138" s="2"/>
      <c r="Q3138" s="4">
        <f t="shared" si="92"/>
        <v>11664</v>
      </c>
      <c r="T3138" s="36"/>
    </row>
    <row r="3139" spans="1:21" ht="11.85" customHeight="1" x14ac:dyDescent="0.2">
      <c r="A3139" s="3" t="s">
        <v>1342</v>
      </c>
      <c r="C3139" s="2">
        <v>2237.61</v>
      </c>
      <c r="D3139" s="2"/>
      <c r="E3139" s="2">
        <v>2005.13</v>
      </c>
      <c r="F3139" s="2"/>
      <c r="G3139" s="2">
        <v>2342.9499999999998</v>
      </c>
      <c r="H3139" s="2"/>
      <c r="I3139" s="2">
        <v>2530</v>
      </c>
      <c r="J3139" s="2"/>
      <c r="K3139" s="4">
        <v>2530</v>
      </c>
      <c r="L3139" s="2"/>
      <c r="M3139" s="4">
        <v>2795</v>
      </c>
      <c r="N3139" s="2"/>
      <c r="O3139" s="4">
        <v>0</v>
      </c>
      <c r="P3139" s="2"/>
      <c r="Q3139" s="4">
        <f t="shared" si="92"/>
        <v>2795</v>
      </c>
      <c r="T3139" s="36"/>
    </row>
    <row r="3140" spans="1:21" ht="11.85" customHeight="1" x14ac:dyDescent="0.2">
      <c r="A3140" s="3" t="s">
        <v>1343</v>
      </c>
      <c r="C3140" s="2">
        <v>467.37</v>
      </c>
      <c r="D3140" s="2"/>
      <c r="E3140" s="2">
        <v>24.9</v>
      </c>
      <c r="F3140" s="2"/>
      <c r="G3140" s="2">
        <v>421.03</v>
      </c>
      <c r="H3140" s="2"/>
      <c r="I3140" s="2">
        <v>540</v>
      </c>
      <c r="J3140" s="2"/>
      <c r="K3140" s="4">
        <v>540</v>
      </c>
      <c r="L3140" s="2"/>
      <c r="M3140" s="4">
        <v>432</v>
      </c>
      <c r="N3140" s="2"/>
      <c r="O3140" s="4">
        <v>0</v>
      </c>
      <c r="P3140" s="2"/>
      <c r="Q3140" s="4">
        <f t="shared" si="92"/>
        <v>432</v>
      </c>
      <c r="T3140" s="36"/>
    </row>
    <row r="3141" spans="1:21" ht="11.85" customHeight="1" x14ac:dyDescent="0.2">
      <c r="A3141" s="3" t="s">
        <v>1344</v>
      </c>
      <c r="C3141" s="12">
        <v>8260.52</v>
      </c>
      <c r="D3141" s="2"/>
      <c r="E3141" s="12">
        <v>8340.74</v>
      </c>
      <c r="F3141" s="2"/>
      <c r="G3141" s="12">
        <v>9898.23</v>
      </c>
      <c r="H3141" s="2"/>
      <c r="I3141" s="12">
        <v>9759</v>
      </c>
      <c r="J3141" s="2"/>
      <c r="K3141" s="13">
        <v>9759</v>
      </c>
      <c r="L3141" s="2"/>
      <c r="M3141" s="13">
        <v>10246</v>
      </c>
      <c r="N3141" s="2"/>
      <c r="O3141" s="13">
        <v>0</v>
      </c>
      <c r="P3141" s="2"/>
      <c r="Q3141" s="13">
        <f t="shared" si="92"/>
        <v>10246</v>
      </c>
      <c r="T3141" s="36"/>
    </row>
    <row r="3142" spans="1:21" ht="11.85" customHeight="1" x14ac:dyDescent="0.2">
      <c r="A3142" s="3" t="s">
        <v>278</v>
      </c>
      <c r="C3142" s="2">
        <f>SUM(C3133:C3141)</f>
        <v>152630.94999999998</v>
      </c>
      <c r="D3142" s="2"/>
      <c r="E3142" s="2">
        <f>SUM(E3133:E3141)</f>
        <v>152335.13999999998</v>
      </c>
      <c r="F3142" s="2"/>
      <c r="G3142" s="2">
        <f>SUM(G3133:G3141)</f>
        <v>176418.38</v>
      </c>
      <c r="H3142" s="2"/>
      <c r="I3142" s="2">
        <f>SUM(I3133:I3141)</f>
        <v>179846</v>
      </c>
      <c r="J3142" s="2"/>
      <c r="K3142" s="4">
        <f>SUM(K3133:K3141)</f>
        <v>181666</v>
      </c>
      <c r="L3142" s="2"/>
      <c r="M3142" s="4">
        <f>SUM(M3133:M3141)</f>
        <v>186199</v>
      </c>
      <c r="N3142" s="2"/>
      <c r="O3142" s="4">
        <f>SUM(O3133:O3141)</f>
        <v>0</v>
      </c>
      <c r="P3142" s="2"/>
      <c r="Q3142" s="4">
        <f>SUM(Q3133:Q3141)</f>
        <v>186199</v>
      </c>
      <c r="R3142" s="39"/>
      <c r="U3142" s="39"/>
    </row>
    <row r="3143" spans="1:21" ht="11.85" customHeight="1" x14ac:dyDescent="0.2">
      <c r="D3143" s="2"/>
      <c r="F3143" s="2"/>
      <c r="H3143" s="2"/>
      <c r="J3143" s="2"/>
      <c r="L3143" s="2"/>
      <c r="N3143" s="2"/>
      <c r="P3143" s="2"/>
    </row>
    <row r="3144" spans="1:21" ht="11.85" customHeight="1" x14ac:dyDescent="0.2">
      <c r="A3144" s="11" t="s">
        <v>279</v>
      </c>
      <c r="D3144" s="2"/>
      <c r="F3144" s="2"/>
      <c r="H3144" s="2"/>
      <c r="J3144" s="2"/>
      <c r="L3144" s="2"/>
      <c r="N3144" s="2"/>
      <c r="P3144" s="2"/>
    </row>
    <row r="3145" spans="1:21" ht="11.85" customHeight="1" x14ac:dyDescent="0.2">
      <c r="A3145" s="3" t="s">
        <v>1345</v>
      </c>
      <c r="C3145" s="2">
        <v>60</v>
      </c>
      <c r="D3145" s="2"/>
      <c r="E3145" s="2">
        <v>120</v>
      </c>
      <c r="F3145" s="2"/>
      <c r="G3145" s="2">
        <v>0</v>
      </c>
      <c r="H3145" s="2"/>
      <c r="I3145" s="2">
        <v>150</v>
      </c>
      <c r="J3145" s="2"/>
      <c r="K3145" s="4">
        <v>150</v>
      </c>
      <c r="L3145" s="2"/>
      <c r="M3145" s="4">
        <v>150</v>
      </c>
      <c r="N3145" s="2"/>
      <c r="O3145" s="4">
        <v>0</v>
      </c>
      <c r="P3145" s="2"/>
      <c r="Q3145" s="4">
        <f t="shared" ref="Q3145:Q3159" si="93">M3145+O3145</f>
        <v>150</v>
      </c>
      <c r="T3145" s="36"/>
    </row>
    <row r="3146" spans="1:21" ht="11.85" customHeight="1" x14ac:dyDescent="0.2">
      <c r="A3146" s="3" t="s">
        <v>1346</v>
      </c>
      <c r="C3146" s="2">
        <v>68692.95</v>
      </c>
      <c r="D3146" s="2"/>
      <c r="E3146" s="2">
        <v>73584.45</v>
      </c>
      <c r="F3146" s="2"/>
      <c r="G3146" s="2">
        <v>78816.39</v>
      </c>
      <c r="H3146" s="2"/>
      <c r="I3146" s="2">
        <v>80000</v>
      </c>
      <c r="J3146" s="2"/>
      <c r="K3146" s="4">
        <v>80000</v>
      </c>
      <c r="L3146" s="2"/>
      <c r="M3146" s="4">
        <v>80000</v>
      </c>
      <c r="N3146" s="2"/>
      <c r="O3146" s="4">
        <v>0</v>
      </c>
      <c r="P3146" s="2"/>
      <c r="Q3146" s="4">
        <f t="shared" si="93"/>
        <v>80000</v>
      </c>
      <c r="T3146" s="36"/>
    </row>
    <row r="3147" spans="1:21" ht="11.85" customHeight="1" x14ac:dyDescent="0.2">
      <c r="A3147" s="3" t="s">
        <v>1347</v>
      </c>
      <c r="C3147" s="2">
        <v>121.7</v>
      </c>
      <c r="D3147" s="2"/>
      <c r="E3147" s="2">
        <v>1250</v>
      </c>
      <c r="F3147" s="2"/>
      <c r="G3147" s="2">
        <v>208.25</v>
      </c>
      <c r="H3147" s="2"/>
      <c r="I3147" s="2">
        <v>0</v>
      </c>
      <c r="J3147" s="2"/>
      <c r="K3147" s="4">
        <v>3400</v>
      </c>
      <c r="L3147" s="2"/>
      <c r="M3147" s="4">
        <v>2500</v>
      </c>
      <c r="N3147" s="2"/>
      <c r="O3147" s="4">
        <v>0</v>
      </c>
      <c r="P3147" s="2"/>
      <c r="Q3147" s="4">
        <f t="shared" si="93"/>
        <v>2500</v>
      </c>
      <c r="T3147" s="36"/>
    </row>
    <row r="3148" spans="1:21" ht="11.85" customHeight="1" x14ac:dyDescent="0.2">
      <c r="A3148" s="3" t="s">
        <v>1348</v>
      </c>
      <c r="C3148" s="2">
        <v>9376.73</v>
      </c>
      <c r="D3148" s="2"/>
      <c r="E3148" s="2">
        <v>10589.23</v>
      </c>
      <c r="F3148" s="2"/>
      <c r="G3148" s="2">
        <v>8814.23</v>
      </c>
      <c r="H3148" s="2"/>
      <c r="I3148" s="2">
        <v>10000</v>
      </c>
      <c r="J3148" s="2"/>
      <c r="K3148" s="4">
        <v>10000</v>
      </c>
      <c r="L3148" s="2"/>
      <c r="M3148" s="4">
        <v>10000</v>
      </c>
      <c r="N3148" s="2"/>
      <c r="O3148" s="4">
        <v>0</v>
      </c>
      <c r="P3148" s="2"/>
      <c r="Q3148" s="4">
        <f t="shared" si="93"/>
        <v>10000</v>
      </c>
      <c r="T3148" s="36"/>
    </row>
    <row r="3149" spans="1:21" ht="11.85" hidden="1" customHeight="1" x14ac:dyDescent="0.2">
      <c r="A3149" s="3" t="s">
        <v>1246</v>
      </c>
      <c r="C3149" s="2">
        <v>0</v>
      </c>
      <c r="D3149" s="2"/>
      <c r="E3149" s="2">
        <v>0</v>
      </c>
      <c r="F3149" s="2"/>
      <c r="G3149" s="2">
        <v>0</v>
      </c>
      <c r="H3149" s="2"/>
      <c r="I3149" s="2">
        <v>0</v>
      </c>
      <c r="J3149" s="2"/>
      <c r="K3149" s="4">
        <v>0</v>
      </c>
      <c r="L3149" s="2"/>
      <c r="M3149" s="4">
        <v>0</v>
      </c>
      <c r="N3149" s="2"/>
      <c r="O3149" s="4">
        <v>0</v>
      </c>
      <c r="P3149" s="2"/>
      <c r="Q3149" s="4">
        <f t="shared" si="93"/>
        <v>0</v>
      </c>
      <c r="T3149" s="36"/>
    </row>
    <row r="3150" spans="1:21" ht="11.85" hidden="1" customHeight="1" x14ac:dyDescent="0.2">
      <c r="A3150" s="3" t="s">
        <v>1247</v>
      </c>
      <c r="C3150" s="2">
        <v>0</v>
      </c>
      <c r="D3150" s="2"/>
      <c r="E3150" s="2">
        <v>0</v>
      </c>
      <c r="F3150" s="2"/>
      <c r="G3150" s="2">
        <v>0</v>
      </c>
      <c r="H3150" s="2"/>
      <c r="I3150" s="2">
        <v>0</v>
      </c>
      <c r="J3150" s="2"/>
      <c r="K3150" s="4">
        <v>0</v>
      </c>
      <c r="L3150" s="2"/>
      <c r="M3150" s="4">
        <v>0</v>
      </c>
      <c r="N3150" s="2"/>
      <c r="O3150" s="4">
        <v>0</v>
      </c>
      <c r="P3150" s="2"/>
      <c r="Q3150" s="4">
        <f t="shared" si="93"/>
        <v>0</v>
      </c>
      <c r="T3150" s="36"/>
    </row>
    <row r="3151" spans="1:21" ht="11.85" customHeight="1" x14ac:dyDescent="0.2">
      <c r="A3151" s="3" t="s">
        <v>1349</v>
      </c>
      <c r="C3151" s="2">
        <v>8096.36</v>
      </c>
      <c r="D3151" s="2"/>
      <c r="E3151" s="2">
        <v>8729.2800000000007</v>
      </c>
      <c r="F3151" s="2"/>
      <c r="G3151" s="2">
        <v>9319.07</v>
      </c>
      <c r="H3151" s="2"/>
      <c r="I3151" s="2">
        <v>10200</v>
      </c>
      <c r="J3151" s="2"/>
      <c r="K3151" s="4">
        <v>10200</v>
      </c>
      <c r="L3151" s="2"/>
      <c r="M3151" s="4">
        <v>11150</v>
      </c>
      <c r="N3151" s="2"/>
      <c r="O3151" s="4">
        <v>0</v>
      </c>
      <c r="P3151" s="2"/>
      <c r="Q3151" s="4">
        <f t="shared" si="93"/>
        <v>11150</v>
      </c>
      <c r="T3151" s="36"/>
    </row>
    <row r="3152" spans="1:21" ht="11.85" customHeight="1" x14ac:dyDescent="0.2">
      <c r="A3152" s="3" t="s">
        <v>1350</v>
      </c>
      <c r="C3152" s="2">
        <v>0</v>
      </c>
      <c r="D3152" s="2"/>
      <c r="E3152" s="2">
        <v>0</v>
      </c>
      <c r="F3152" s="2"/>
      <c r="G3152" s="2">
        <v>0</v>
      </c>
      <c r="H3152" s="2"/>
      <c r="I3152" s="2">
        <v>0</v>
      </c>
      <c r="J3152" s="2"/>
      <c r="K3152" s="4">
        <v>0</v>
      </c>
      <c r="L3152" s="2"/>
      <c r="M3152" s="4">
        <v>0</v>
      </c>
      <c r="N3152" s="2"/>
      <c r="O3152" s="4">
        <v>0</v>
      </c>
      <c r="P3152" s="2"/>
      <c r="Q3152" s="4">
        <f t="shared" si="93"/>
        <v>0</v>
      </c>
      <c r="T3152" s="36"/>
    </row>
    <row r="3153" spans="1:20" ht="11.85" customHeight="1" x14ac:dyDescent="0.2">
      <c r="A3153" s="3" t="s">
        <v>1351</v>
      </c>
      <c r="C3153" s="2">
        <v>0</v>
      </c>
      <c r="D3153" s="2"/>
      <c r="E3153" s="2">
        <v>0</v>
      </c>
      <c r="F3153" s="2"/>
      <c r="G3153" s="2">
        <v>0</v>
      </c>
      <c r="H3153" s="2"/>
      <c r="I3153" s="2">
        <v>0</v>
      </c>
      <c r="J3153" s="2"/>
      <c r="K3153" s="4">
        <v>5000</v>
      </c>
      <c r="L3153" s="2"/>
      <c r="M3153" s="4">
        <v>0</v>
      </c>
      <c r="N3153" s="2"/>
      <c r="O3153" s="4">
        <v>0</v>
      </c>
      <c r="P3153" s="2"/>
      <c r="Q3153" s="4">
        <f t="shared" si="93"/>
        <v>0</v>
      </c>
      <c r="T3153" s="36"/>
    </row>
    <row r="3154" spans="1:20" ht="11.85" customHeight="1" x14ac:dyDescent="0.2">
      <c r="A3154" s="3" t="s">
        <v>1352</v>
      </c>
      <c r="C3154" s="2">
        <v>137.19999999999999</v>
      </c>
      <c r="D3154" s="2"/>
      <c r="E3154" s="2">
        <v>0</v>
      </c>
      <c r="F3154" s="2"/>
      <c r="G3154" s="2">
        <v>0</v>
      </c>
      <c r="H3154" s="2"/>
      <c r="I3154" s="2">
        <v>500</v>
      </c>
      <c r="J3154" s="2"/>
      <c r="K3154" s="4">
        <v>500</v>
      </c>
      <c r="L3154" s="2"/>
      <c r="M3154" s="4">
        <v>0</v>
      </c>
      <c r="N3154" s="2"/>
      <c r="O3154" s="4">
        <v>0</v>
      </c>
      <c r="P3154" s="2"/>
      <c r="Q3154" s="4">
        <f t="shared" si="93"/>
        <v>0</v>
      </c>
      <c r="T3154" s="36"/>
    </row>
    <row r="3155" spans="1:20" ht="11.85" customHeight="1" x14ac:dyDescent="0.2">
      <c r="A3155" s="3" t="s">
        <v>1353</v>
      </c>
      <c r="C3155" s="2">
        <v>0</v>
      </c>
      <c r="D3155" s="2"/>
      <c r="E3155" s="2">
        <v>0</v>
      </c>
      <c r="F3155" s="2"/>
      <c r="G3155" s="2">
        <v>280.5</v>
      </c>
      <c r="H3155" s="2"/>
      <c r="I3155" s="2">
        <v>350</v>
      </c>
      <c r="J3155" s="2"/>
      <c r="K3155" s="4">
        <v>350</v>
      </c>
      <c r="L3155" s="2"/>
      <c r="M3155" s="4">
        <v>350</v>
      </c>
      <c r="N3155" s="2"/>
      <c r="O3155" s="4">
        <v>0</v>
      </c>
      <c r="P3155" s="2"/>
      <c r="Q3155" s="4">
        <f t="shared" si="93"/>
        <v>350</v>
      </c>
      <c r="T3155" s="36"/>
    </row>
    <row r="3156" spans="1:20" ht="11.85" customHeight="1" x14ac:dyDescent="0.2">
      <c r="A3156" s="3" t="s">
        <v>1354</v>
      </c>
      <c r="C3156" s="2">
        <v>0</v>
      </c>
      <c r="D3156" s="2"/>
      <c r="E3156" s="2">
        <v>1503.57</v>
      </c>
      <c r="F3156" s="2"/>
      <c r="G3156" s="2">
        <v>36</v>
      </c>
      <c r="H3156" s="2"/>
      <c r="I3156" s="2">
        <v>350</v>
      </c>
      <c r="J3156" s="2"/>
      <c r="K3156" s="4">
        <v>350</v>
      </c>
      <c r="L3156" s="2"/>
      <c r="M3156" s="4">
        <v>1950</v>
      </c>
      <c r="N3156" s="2"/>
      <c r="O3156" s="4">
        <v>0</v>
      </c>
      <c r="P3156" s="2"/>
      <c r="Q3156" s="4">
        <f t="shared" si="93"/>
        <v>1950</v>
      </c>
      <c r="T3156" s="36"/>
    </row>
    <row r="3157" spans="1:20" ht="11.85" customHeight="1" x14ac:dyDescent="0.2">
      <c r="A3157" s="3" t="s">
        <v>1355</v>
      </c>
      <c r="C3157" s="2">
        <v>550</v>
      </c>
      <c r="D3157" s="2"/>
      <c r="E3157" s="2">
        <v>300</v>
      </c>
      <c r="F3157" s="2"/>
      <c r="G3157" s="2">
        <v>481.39</v>
      </c>
      <c r="H3157" s="2"/>
      <c r="I3157" s="2">
        <v>600</v>
      </c>
      <c r="J3157" s="2"/>
      <c r="K3157" s="4">
        <v>600</v>
      </c>
      <c r="L3157" s="2"/>
      <c r="M3157" s="4">
        <v>1400</v>
      </c>
      <c r="N3157" s="2"/>
      <c r="O3157" s="4">
        <v>0</v>
      </c>
      <c r="P3157" s="2"/>
      <c r="Q3157" s="4">
        <f t="shared" si="93"/>
        <v>1400</v>
      </c>
      <c r="T3157" s="36"/>
    </row>
    <row r="3158" spans="1:20" ht="11.85" customHeight="1" x14ac:dyDescent="0.2">
      <c r="A3158" s="3" t="s">
        <v>1356</v>
      </c>
      <c r="C3158" s="2">
        <v>0</v>
      </c>
      <c r="D3158" s="2"/>
      <c r="E3158" s="2">
        <v>127500</v>
      </c>
      <c r="F3158" s="2"/>
      <c r="G3158" s="2">
        <v>137004</v>
      </c>
      <c r="H3158" s="2"/>
      <c r="I3158" s="2">
        <v>126000</v>
      </c>
      <c r="J3158" s="2"/>
      <c r="K3158" s="4">
        <v>126000</v>
      </c>
      <c r="L3158" s="2"/>
      <c r="M3158" s="4">
        <v>126000</v>
      </c>
      <c r="N3158" s="2"/>
      <c r="O3158" s="4">
        <v>0</v>
      </c>
      <c r="P3158" s="2"/>
      <c r="Q3158" s="4">
        <f t="shared" si="93"/>
        <v>126000</v>
      </c>
      <c r="T3158" s="36"/>
    </row>
    <row r="3159" spans="1:20" ht="11.85" customHeight="1" x14ac:dyDescent="0.2">
      <c r="A3159" s="3" t="s">
        <v>1357</v>
      </c>
      <c r="C3159" s="12">
        <v>0</v>
      </c>
      <c r="D3159" s="2"/>
      <c r="E3159" s="12">
        <v>39900</v>
      </c>
      <c r="F3159" s="2"/>
      <c r="G3159" s="12">
        <v>33996</v>
      </c>
      <c r="H3159" s="2"/>
      <c r="I3159" s="12">
        <v>50000</v>
      </c>
      <c r="J3159" s="2"/>
      <c r="K3159" s="13">
        <v>50000</v>
      </c>
      <c r="L3159" s="2"/>
      <c r="M3159" s="13">
        <v>45000</v>
      </c>
      <c r="N3159" s="2"/>
      <c r="O3159" s="13">
        <v>0</v>
      </c>
      <c r="P3159" s="2"/>
      <c r="Q3159" s="13">
        <f t="shared" si="93"/>
        <v>45000</v>
      </c>
      <c r="T3159" s="36"/>
    </row>
    <row r="3160" spans="1:20" ht="11.85" customHeight="1" x14ac:dyDescent="0.2">
      <c r="A3160" s="3" t="s">
        <v>297</v>
      </c>
      <c r="C3160" s="2">
        <f>SUM(C3145:C3159)</f>
        <v>87034.939999999988</v>
      </c>
      <c r="D3160" s="2"/>
      <c r="E3160" s="2">
        <f>SUM(E3145:E3159)</f>
        <v>263476.53000000003</v>
      </c>
      <c r="F3160" s="2"/>
      <c r="G3160" s="2">
        <f>SUM(G3145:G3159)</f>
        <v>268955.83</v>
      </c>
      <c r="H3160" s="2"/>
      <c r="I3160" s="2">
        <f>SUM(I3145:I3159)</f>
        <v>278150</v>
      </c>
      <c r="J3160" s="2"/>
      <c r="K3160" s="4">
        <f>SUM(K3145:K3159)</f>
        <v>286550</v>
      </c>
      <c r="L3160" s="2"/>
      <c r="M3160" s="4">
        <f>SUM(M3145:M3159)</f>
        <v>278500</v>
      </c>
      <c r="N3160" s="2"/>
      <c r="O3160" s="4">
        <f>SUM(O3145:O3159)</f>
        <v>0</v>
      </c>
      <c r="P3160" s="2"/>
      <c r="Q3160" s="4">
        <f>SUM(Q3145:Q3159)</f>
        <v>278500</v>
      </c>
    </row>
    <row r="3161" spans="1:20" ht="11.85" customHeight="1" x14ac:dyDescent="0.2">
      <c r="D3161" s="2"/>
      <c r="F3161" s="2"/>
      <c r="H3161" s="2"/>
      <c r="J3161" s="2"/>
      <c r="L3161" s="2"/>
      <c r="N3161" s="2"/>
      <c r="P3161" s="2"/>
    </row>
    <row r="3162" spans="1:20" ht="11.85" customHeight="1" x14ac:dyDescent="0.2">
      <c r="A3162" s="11" t="s">
        <v>298</v>
      </c>
      <c r="D3162" s="2"/>
      <c r="F3162" s="2"/>
      <c r="H3162" s="2"/>
      <c r="J3162" s="2"/>
      <c r="L3162" s="2"/>
      <c r="N3162" s="2"/>
      <c r="P3162" s="2"/>
    </row>
    <row r="3163" spans="1:20" ht="11.85" customHeight="1" x14ac:dyDescent="0.2">
      <c r="A3163" s="3" t="s">
        <v>1358</v>
      </c>
      <c r="C3163" s="2">
        <v>0</v>
      </c>
      <c r="D3163" s="2"/>
      <c r="E3163" s="2">
        <v>859.76</v>
      </c>
      <c r="F3163" s="2"/>
      <c r="G3163" s="2">
        <v>0</v>
      </c>
      <c r="H3163" s="2"/>
      <c r="I3163" s="2">
        <v>900</v>
      </c>
      <c r="J3163" s="2"/>
      <c r="K3163" s="4">
        <v>900</v>
      </c>
      <c r="L3163" s="2"/>
      <c r="M3163" s="4">
        <v>900</v>
      </c>
      <c r="N3163" s="2"/>
      <c r="O3163" s="4">
        <v>0</v>
      </c>
      <c r="P3163" s="2"/>
      <c r="Q3163" s="4">
        <f t="shared" ref="Q3163:Q3181" si="94">M3163+O3163</f>
        <v>900</v>
      </c>
      <c r="T3163" s="36"/>
    </row>
    <row r="3164" spans="1:20" ht="11.85" customHeight="1" x14ac:dyDescent="0.2">
      <c r="A3164" s="3" t="s">
        <v>1359</v>
      </c>
      <c r="C3164" s="2">
        <v>2307.09</v>
      </c>
      <c r="D3164" s="2"/>
      <c r="E3164" s="2">
        <v>181.13</v>
      </c>
      <c r="F3164" s="2"/>
      <c r="G3164" s="2">
        <v>2041.21</v>
      </c>
      <c r="H3164" s="2"/>
      <c r="I3164" s="2">
        <v>2700</v>
      </c>
      <c r="J3164" s="2"/>
      <c r="K3164" s="4">
        <v>2700</v>
      </c>
      <c r="L3164" s="2"/>
      <c r="M3164" s="4">
        <v>2700</v>
      </c>
      <c r="N3164" s="2"/>
      <c r="O3164" s="4">
        <v>0</v>
      </c>
      <c r="P3164" s="2"/>
      <c r="Q3164" s="4">
        <f t="shared" si="94"/>
        <v>2700</v>
      </c>
      <c r="T3164" s="36"/>
    </row>
    <row r="3165" spans="1:20" ht="11.85" customHeight="1" x14ac:dyDescent="0.2">
      <c r="A3165" s="3" t="s">
        <v>1360</v>
      </c>
      <c r="C3165" s="2">
        <v>2016.97</v>
      </c>
      <c r="D3165" s="2"/>
      <c r="E3165" s="2">
        <v>4035.33</v>
      </c>
      <c r="F3165" s="2"/>
      <c r="G3165" s="2">
        <v>1747.09</v>
      </c>
      <c r="H3165" s="2"/>
      <c r="I3165" s="2">
        <v>4000</v>
      </c>
      <c r="J3165" s="2"/>
      <c r="K3165" s="4">
        <v>3300</v>
      </c>
      <c r="L3165" s="2"/>
      <c r="M3165" s="4">
        <v>4000</v>
      </c>
      <c r="N3165" s="2"/>
      <c r="O3165" s="4">
        <v>0</v>
      </c>
      <c r="P3165" s="2"/>
      <c r="Q3165" s="4">
        <f t="shared" si="94"/>
        <v>4000</v>
      </c>
      <c r="T3165" s="36"/>
    </row>
    <row r="3166" spans="1:20" ht="11.85" customHeight="1" x14ac:dyDescent="0.2">
      <c r="A3166" s="3" t="s">
        <v>1361</v>
      </c>
      <c r="C3166" s="2">
        <v>1796.2</v>
      </c>
      <c r="D3166" s="2"/>
      <c r="E3166" s="2">
        <v>947.08</v>
      </c>
      <c r="F3166" s="2"/>
      <c r="G3166" s="2">
        <v>829.47</v>
      </c>
      <c r="H3166" s="2"/>
      <c r="I3166" s="2">
        <v>2500</v>
      </c>
      <c r="J3166" s="2"/>
      <c r="K3166" s="4">
        <v>2000</v>
      </c>
      <c r="L3166" s="2"/>
      <c r="M3166" s="4">
        <v>2500</v>
      </c>
      <c r="N3166" s="2"/>
      <c r="O3166" s="4">
        <v>0</v>
      </c>
      <c r="P3166" s="2"/>
      <c r="Q3166" s="4">
        <f t="shared" si="94"/>
        <v>2500</v>
      </c>
      <c r="T3166" s="36"/>
    </row>
    <row r="3167" spans="1:20" ht="11.85" customHeight="1" x14ac:dyDescent="0.2">
      <c r="A3167" s="3" t="s">
        <v>1362</v>
      </c>
      <c r="C3167" s="2">
        <v>1276.07</v>
      </c>
      <c r="D3167" s="2"/>
      <c r="E3167" s="2">
        <v>307.77</v>
      </c>
      <c r="F3167" s="2"/>
      <c r="G3167" s="2">
        <v>458.44</v>
      </c>
      <c r="H3167" s="2"/>
      <c r="I3167" s="2">
        <v>3000</v>
      </c>
      <c r="J3167" s="2"/>
      <c r="K3167" s="4">
        <v>2380</v>
      </c>
      <c r="L3167" s="2"/>
      <c r="M3167" s="4">
        <v>3000</v>
      </c>
      <c r="N3167" s="2"/>
      <c r="O3167" s="4">
        <v>0</v>
      </c>
      <c r="P3167" s="2"/>
      <c r="Q3167" s="4">
        <f t="shared" si="94"/>
        <v>3000</v>
      </c>
      <c r="T3167" s="36"/>
    </row>
    <row r="3168" spans="1:20" ht="11.85" customHeight="1" x14ac:dyDescent="0.2">
      <c r="A3168" s="3" t="s">
        <v>1363</v>
      </c>
      <c r="C3168" s="2">
        <v>0</v>
      </c>
      <c r="D3168" s="2"/>
      <c r="E3168" s="2">
        <v>0</v>
      </c>
      <c r="F3168" s="2"/>
      <c r="G3168" s="2">
        <v>0</v>
      </c>
      <c r="H3168" s="2"/>
      <c r="I3168" s="2">
        <v>0</v>
      </c>
      <c r="J3168" s="2"/>
      <c r="K3168" s="4">
        <v>0</v>
      </c>
      <c r="L3168" s="2"/>
      <c r="M3168" s="4">
        <v>0</v>
      </c>
      <c r="N3168" s="2"/>
      <c r="O3168" s="4">
        <v>0</v>
      </c>
      <c r="P3168" s="2"/>
      <c r="Q3168" s="4">
        <f t="shared" si="94"/>
        <v>0</v>
      </c>
      <c r="T3168" s="36"/>
    </row>
    <row r="3169" spans="1:20" ht="11.85" customHeight="1" x14ac:dyDescent="0.2">
      <c r="A3169" s="3" t="s">
        <v>1364</v>
      </c>
      <c r="C3169" s="2">
        <v>0</v>
      </c>
      <c r="D3169" s="2"/>
      <c r="E3169" s="2">
        <v>0</v>
      </c>
      <c r="F3169" s="2"/>
      <c r="G3169" s="2">
        <v>0</v>
      </c>
      <c r="H3169" s="2"/>
      <c r="I3169" s="2">
        <v>0</v>
      </c>
      <c r="J3169" s="2"/>
      <c r="K3169" s="4">
        <v>0</v>
      </c>
      <c r="L3169" s="2"/>
      <c r="M3169" s="4">
        <v>0</v>
      </c>
      <c r="N3169" s="2"/>
      <c r="O3169" s="4">
        <v>0</v>
      </c>
      <c r="P3169" s="2"/>
      <c r="Q3169" s="4">
        <f t="shared" si="94"/>
        <v>0</v>
      </c>
      <c r="T3169" s="36"/>
    </row>
    <row r="3170" spans="1:20" ht="11.85" customHeight="1" x14ac:dyDescent="0.2">
      <c r="A3170" s="3" t="s">
        <v>1365</v>
      </c>
      <c r="C3170" s="2">
        <v>0</v>
      </c>
      <c r="D3170" s="2"/>
      <c r="E3170" s="2">
        <v>0</v>
      </c>
      <c r="F3170" s="2"/>
      <c r="G3170" s="2">
        <v>0</v>
      </c>
      <c r="H3170" s="2"/>
      <c r="I3170" s="2">
        <v>0</v>
      </c>
      <c r="J3170" s="2"/>
      <c r="K3170" s="4">
        <v>0</v>
      </c>
      <c r="L3170" s="2"/>
      <c r="M3170" s="4">
        <v>0</v>
      </c>
      <c r="N3170" s="2"/>
      <c r="O3170" s="4">
        <v>0</v>
      </c>
      <c r="P3170" s="2"/>
      <c r="Q3170" s="4">
        <f t="shared" si="94"/>
        <v>0</v>
      </c>
      <c r="T3170" s="36"/>
    </row>
    <row r="3171" spans="1:20" ht="11.85" customHeight="1" x14ac:dyDescent="0.2">
      <c r="A3171" s="3" t="s">
        <v>1366</v>
      </c>
      <c r="C3171" s="2">
        <v>987.7</v>
      </c>
      <c r="D3171" s="2"/>
      <c r="E3171" s="2">
        <v>1072.74</v>
      </c>
      <c r="F3171" s="2"/>
      <c r="G3171" s="2">
        <v>1757.6</v>
      </c>
      <c r="H3171" s="2"/>
      <c r="I3171" s="2">
        <v>2500</v>
      </c>
      <c r="J3171" s="2"/>
      <c r="K3171" s="4">
        <v>2500</v>
      </c>
      <c r="L3171" s="2"/>
      <c r="M3171" s="4">
        <v>2500</v>
      </c>
      <c r="N3171" s="2"/>
      <c r="O3171" s="4">
        <v>0</v>
      </c>
      <c r="P3171" s="2"/>
      <c r="Q3171" s="4">
        <f t="shared" si="94"/>
        <v>2500</v>
      </c>
      <c r="T3171" s="36"/>
    </row>
    <row r="3172" spans="1:20" ht="11.85" customHeight="1" x14ac:dyDescent="0.2">
      <c r="A3172" s="3" t="s">
        <v>1367</v>
      </c>
      <c r="C3172" s="2">
        <v>844.21</v>
      </c>
      <c r="D3172" s="2"/>
      <c r="E3172" s="2">
        <v>1642.01</v>
      </c>
      <c r="F3172" s="2"/>
      <c r="G3172" s="2">
        <v>1778.66</v>
      </c>
      <c r="H3172" s="2"/>
      <c r="I3172" s="2">
        <v>2000</v>
      </c>
      <c r="J3172" s="2"/>
      <c r="K3172" s="4">
        <v>2000</v>
      </c>
      <c r="L3172" s="2"/>
      <c r="M3172" s="4">
        <v>2000</v>
      </c>
      <c r="N3172" s="2"/>
      <c r="O3172" s="4">
        <v>0</v>
      </c>
      <c r="P3172" s="2"/>
      <c r="Q3172" s="4">
        <f t="shared" si="94"/>
        <v>2000</v>
      </c>
      <c r="T3172" s="36"/>
    </row>
    <row r="3173" spans="1:20" ht="11.85" customHeight="1" x14ac:dyDescent="0.2">
      <c r="A3173" s="3" t="s">
        <v>1368</v>
      </c>
      <c r="C3173" s="2">
        <v>1270.28</v>
      </c>
      <c r="D3173" s="2"/>
      <c r="E3173" s="2">
        <v>6927.05</v>
      </c>
      <c r="F3173" s="2"/>
      <c r="G3173" s="2">
        <v>6298.25</v>
      </c>
      <c r="H3173" s="2"/>
      <c r="I3173" s="2">
        <v>7000</v>
      </c>
      <c r="J3173" s="2"/>
      <c r="K3173" s="4">
        <v>6000</v>
      </c>
      <c r="L3173" s="2"/>
      <c r="M3173" s="4">
        <v>10000</v>
      </c>
      <c r="N3173" s="2"/>
      <c r="O3173" s="4">
        <v>0</v>
      </c>
      <c r="P3173" s="2"/>
      <c r="Q3173" s="4">
        <f t="shared" si="94"/>
        <v>10000</v>
      </c>
      <c r="T3173" s="36"/>
    </row>
    <row r="3174" spans="1:20" ht="11.85" customHeight="1" x14ac:dyDescent="0.2">
      <c r="A3174" s="3" t="s">
        <v>1369</v>
      </c>
      <c r="C3174" s="2">
        <v>900</v>
      </c>
      <c r="D3174" s="2"/>
      <c r="E3174" s="2">
        <v>900</v>
      </c>
      <c r="F3174" s="2"/>
      <c r="G3174" s="2">
        <v>1000</v>
      </c>
      <c r="H3174" s="2"/>
      <c r="I3174" s="2">
        <v>900</v>
      </c>
      <c r="J3174" s="2"/>
      <c r="K3174" s="4">
        <v>900</v>
      </c>
      <c r="L3174" s="2"/>
      <c r="M3174" s="4">
        <v>900</v>
      </c>
      <c r="N3174" s="2"/>
      <c r="O3174" s="4">
        <v>0</v>
      </c>
      <c r="P3174" s="2"/>
      <c r="Q3174" s="4">
        <f t="shared" si="94"/>
        <v>900</v>
      </c>
      <c r="T3174" s="36"/>
    </row>
    <row r="3175" spans="1:20" ht="11.85" customHeight="1" x14ac:dyDescent="0.2">
      <c r="A3175" s="3" t="s">
        <v>1370</v>
      </c>
      <c r="C3175" s="2">
        <v>155.94</v>
      </c>
      <c r="D3175" s="2"/>
      <c r="E3175" s="2">
        <v>317.77999999999997</v>
      </c>
      <c r="F3175" s="2"/>
      <c r="G3175" s="2">
        <v>120.14</v>
      </c>
      <c r="H3175" s="2"/>
      <c r="I3175" s="2">
        <v>220</v>
      </c>
      <c r="J3175" s="2"/>
      <c r="K3175" s="4">
        <v>220</v>
      </c>
      <c r="L3175" s="2"/>
      <c r="M3175" s="4">
        <v>220</v>
      </c>
      <c r="N3175" s="2"/>
      <c r="O3175" s="4">
        <v>0</v>
      </c>
      <c r="P3175" s="2"/>
      <c r="Q3175" s="4">
        <f t="shared" si="94"/>
        <v>220</v>
      </c>
      <c r="T3175" s="36"/>
    </row>
    <row r="3176" spans="1:20" ht="11.85" hidden="1" customHeight="1" x14ac:dyDescent="0.2">
      <c r="A3176" s="3" t="s">
        <v>1268</v>
      </c>
      <c r="C3176" s="2">
        <v>0</v>
      </c>
      <c r="D3176" s="2"/>
      <c r="E3176" s="2">
        <v>0</v>
      </c>
      <c r="F3176" s="2"/>
      <c r="G3176" s="2">
        <v>0</v>
      </c>
      <c r="H3176" s="2"/>
      <c r="I3176" s="2">
        <v>0</v>
      </c>
      <c r="J3176" s="2"/>
      <c r="K3176" s="4">
        <v>0</v>
      </c>
      <c r="L3176" s="2"/>
      <c r="M3176" s="4">
        <v>0</v>
      </c>
      <c r="N3176" s="2"/>
      <c r="O3176" s="4">
        <v>0</v>
      </c>
      <c r="P3176" s="2"/>
      <c r="Q3176" s="4">
        <f t="shared" si="94"/>
        <v>0</v>
      </c>
      <c r="T3176" s="36"/>
    </row>
    <row r="3177" spans="1:20" ht="11.85" customHeight="1" x14ac:dyDescent="0.2">
      <c r="A3177" s="3" t="s">
        <v>1371</v>
      </c>
      <c r="C3177" s="2">
        <v>25470.29</v>
      </c>
      <c r="D3177" s="2"/>
      <c r="E3177" s="2">
        <v>27375.75</v>
      </c>
      <c r="F3177" s="2"/>
      <c r="G3177" s="2">
        <v>29690.95</v>
      </c>
      <c r="H3177" s="2"/>
      <c r="I3177" s="2">
        <v>28000</v>
      </c>
      <c r="J3177" s="2"/>
      <c r="K3177" s="4">
        <v>28000</v>
      </c>
      <c r="L3177" s="2"/>
      <c r="M3177" s="4">
        <v>29500</v>
      </c>
      <c r="N3177" s="2"/>
      <c r="O3177" s="4">
        <v>0</v>
      </c>
      <c r="P3177" s="2"/>
      <c r="Q3177" s="4">
        <f t="shared" si="94"/>
        <v>29500</v>
      </c>
      <c r="T3177" s="36"/>
    </row>
    <row r="3178" spans="1:20" ht="11.85" customHeight="1" x14ac:dyDescent="0.2">
      <c r="A3178" s="3" t="s">
        <v>1372</v>
      </c>
      <c r="C3178" s="2">
        <v>368.95</v>
      </c>
      <c r="D3178" s="2"/>
      <c r="E3178" s="2">
        <v>464.9</v>
      </c>
      <c r="F3178" s="2"/>
      <c r="G3178" s="2">
        <v>571.5</v>
      </c>
      <c r="H3178" s="2"/>
      <c r="I3178" s="2">
        <v>750</v>
      </c>
      <c r="J3178" s="2"/>
      <c r="K3178" s="4">
        <v>750</v>
      </c>
      <c r="L3178" s="2"/>
      <c r="M3178" s="4">
        <v>750</v>
      </c>
      <c r="N3178" s="2"/>
      <c r="O3178" s="4">
        <v>0</v>
      </c>
      <c r="P3178" s="2"/>
      <c r="Q3178" s="4">
        <f t="shared" si="94"/>
        <v>750</v>
      </c>
      <c r="T3178" s="36"/>
    </row>
    <row r="3179" spans="1:20" ht="11.85" customHeight="1" x14ac:dyDescent="0.2">
      <c r="A3179" s="3" t="s">
        <v>1373</v>
      </c>
      <c r="C3179" s="2">
        <v>21890.91</v>
      </c>
      <c r="D3179" s="2"/>
      <c r="E3179" s="2">
        <v>28273.84</v>
      </c>
      <c r="F3179" s="2"/>
      <c r="G3179" s="2">
        <v>27527.38</v>
      </c>
      <c r="H3179" s="2"/>
      <c r="I3179" s="2">
        <v>30000</v>
      </c>
      <c r="J3179" s="2"/>
      <c r="K3179" s="4">
        <v>30000</v>
      </c>
      <c r="L3179" s="2"/>
      <c r="M3179" s="4">
        <v>31500</v>
      </c>
      <c r="N3179" s="2"/>
      <c r="O3179" s="4">
        <v>0</v>
      </c>
      <c r="P3179" s="2"/>
      <c r="Q3179" s="4">
        <f t="shared" si="94"/>
        <v>31500</v>
      </c>
      <c r="T3179" s="36"/>
    </row>
    <row r="3180" spans="1:20" ht="11.85" hidden="1" customHeight="1" x14ac:dyDescent="0.2">
      <c r="A3180" s="3" t="s">
        <v>1272</v>
      </c>
      <c r="C3180" s="2">
        <v>0</v>
      </c>
      <c r="D3180" s="2"/>
      <c r="E3180" s="2">
        <v>0</v>
      </c>
      <c r="F3180" s="2"/>
      <c r="G3180" s="2">
        <v>0</v>
      </c>
      <c r="H3180" s="2"/>
      <c r="I3180" s="2">
        <v>0</v>
      </c>
      <c r="J3180" s="2"/>
      <c r="K3180" s="4">
        <v>0</v>
      </c>
      <c r="L3180" s="2"/>
      <c r="M3180" s="4">
        <v>0</v>
      </c>
      <c r="N3180" s="2"/>
      <c r="O3180" s="4">
        <v>0</v>
      </c>
      <c r="P3180" s="2"/>
      <c r="Q3180" s="4">
        <f t="shared" si="94"/>
        <v>0</v>
      </c>
      <c r="T3180" s="36"/>
    </row>
    <row r="3181" spans="1:20" ht="11.85" customHeight="1" x14ac:dyDescent="0.2">
      <c r="A3181" s="3" t="s">
        <v>1374</v>
      </c>
      <c r="C3181" s="2">
        <v>5200</v>
      </c>
      <c r="D3181" s="2"/>
      <c r="E3181" s="2">
        <v>4650</v>
      </c>
      <c r="F3181" s="2"/>
      <c r="G3181" s="2">
        <v>6400</v>
      </c>
      <c r="H3181" s="2"/>
      <c r="I3181" s="2">
        <v>5000</v>
      </c>
      <c r="J3181" s="2"/>
      <c r="K3181" s="4">
        <v>5000</v>
      </c>
      <c r="L3181" s="2"/>
      <c r="M3181" s="4">
        <v>6000</v>
      </c>
      <c r="N3181" s="2"/>
      <c r="O3181" s="4">
        <v>0</v>
      </c>
      <c r="P3181" s="2"/>
      <c r="Q3181" s="4">
        <f t="shared" si="94"/>
        <v>6000</v>
      </c>
      <c r="T3181" s="36"/>
    </row>
    <row r="3182" spans="1:20" ht="11.85" customHeight="1" x14ac:dyDescent="0.2">
      <c r="A3182" s="3" t="s">
        <v>1375</v>
      </c>
      <c r="C3182" s="12">
        <v>16097</v>
      </c>
      <c r="D3182" s="2"/>
      <c r="E3182" s="12">
        <v>14751.5</v>
      </c>
      <c r="F3182" s="2"/>
      <c r="G3182" s="12">
        <v>56321.760000000002</v>
      </c>
      <c r="H3182" s="2"/>
      <c r="I3182" s="12">
        <v>106750</v>
      </c>
      <c r="J3182" s="2"/>
      <c r="K3182" s="13">
        <v>106750</v>
      </c>
      <c r="L3182" s="2"/>
      <c r="M3182" s="13">
        <v>49300</v>
      </c>
      <c r="N3182" s="2"/>
      <c r="O3182" s="13">
        <v>0</v>
      </c>
      <c r="P3182" s="2"/>
      <c r="Q3182" s="13">
        <f>M3182+O3182</f>
        <v>49300</v>
      </c>
      <c r="T3182" s="36"/>
    </row>
    <row r="3183" spans="1:20" ht="11.85" customHeight="1" x14ac:dyDescent="0.2">
      <c r="A3183" s="3" t="s">
        <v>320</v>
      </c>
      <c r="C3183" s="2">
        <f>SUM(C3163:C3182)</f>
        <v>80581.61</v>
      </c>
      <c r="D3183" s="2"/>
      <c r="E3183" s="2">
        <f>SUM(E3163:E3169)+SUM(E3170:E3182)</f>
        <v>92706.640000000014</v>
      </c>
      <c r="F3183" s="2"/>
      <c r="G3183" s="2">
        <f>SUM(G3163:G3169)+SUM(G3170:G3182)</f>
        <v>136542.44999999998</v>
      </c>
      <c r="H3183" s="2"/>
      <c r="I3183" s="2">
        <f>SUM(I3163:I3169)+SUM(I3170:I3182)</f>
        <v>196220</v>
      </c>
      <c r="J3183" s="2"/>
      <c r="K3183" s="4">
        <f>SUM(K3163:K3169)+SUM(K3170:K3182)</f>
        <v>193400</v>
      </c>
      <c r="L3183" s="2"/>
      <c r="M3183" s="4">
        <f>SUM(M3163:M3169)+SUM(M3170:M3182)</f>
        <v>145770</v>
      </c>
      <c r="N3183" s="2"/>
      <c r="O3183" s="4">
        <f>SUM(O3163:O3169)+SUM(O3170:O3182)</f>
        <v>0</v>
      </c>
      <c r="P3183" s="2"/>
      <c r="Q3183" s="4">
        <f>SUM(Q3163:Q3169)+SUM(Q3170:Q3182)</f>
        <v>145770</v>
      </c>
      <c r="R3183" s="39"/>
    </row>
    <row r="3184" spans="1:20" ht="11.85" customHeight="1" x14ac:dyDescent="0.2">
      <c r="D3184" s="2"/>
      <c r="F3184" s="2"/>
      <c r="H3184" s="2"/>
      <c r="J3184" s="2"/>
      <c r="L3184" s="2"/>
      <c r="N3184" s="2"/>
      <c r="P3184" s="2"/>
    </row>
    <row r="3185" spans="1:17" ht="11.85" customHeight="1" x14ac:dyDescent="0.2">
      <c r="A3185" s="3" t="s">
        <v>1376</v>
      </c>
      <c r="C3185" s="2">
        <v>113000</v>
      </c>
      <c r="D3185" s="2"/>
      <c r="E3185" s="2">
        <v>32000</v>
      </c>
      <c r="F3185" s="2"/>
      <c r="G3185" s="2">
        <v>117943</v>
      </c>
      <c r="H3185" s="2"/>
      <c r="I3185" s="2">
        <v>0</v>
      </c>
      <c r="J3185" s="2"/>
      <c r="K3185" s="4">
        <v>0</v>
      </c>
      <c r="L3185" s="2"/>
      <c r="M3185" s="4">
        <v>0</v>
      </c>
      <c r="N3185" s="2"/>
      <c r="O3185" s="4">
        <v>0</v>
      </c>
      <c r="P3185" s="2"/>
      <c r="Q3185" s="4">
        <f>M3185+O3185</f>
        <v>0</v>
      </c>
    </row>
    <row r="3186" spans="1:17" ht="11.85" customHeight="1" x14ac:dyDescent="0.2">
      <c r="A3186" s="3" t="s">
        <v>1377</v>
      </c>
      <c r="C3186" s="12">
        <v>0</v>
      </c>
      <c r="D3186" s="2"/>
      <c r="E3186" s="12">
        <v>0</v>
      </c>
      <c r="F3186" s="2"/>
      <c r="G3186" s="12">
        <v>27775</v>
      </c>
      <c r="H3186" s="2"/>
      <c r="I3186" s="12">
        <v>0</v>
      </c>
      <c r="J3186" s="2"/>
      <c r="K3186" s="13">
        <v>0</v>
      </c>
      <c r="L3186" s="2"/>
      <c r="M3186" s="13">
        <v>0</v>
      </c>
      <c r="N3186" s="2"/>
      <c r="O3186" s="13">
        <v>0</v>
      </c>
      <c r="P3186" s="2"/>
      <c r="Q3186" s="13">
        <f>M3186+O3186</f>
        <v>0</v>
      </c>
    </row>
    <row r="3187" spans="1:17" ht="11.85" customHeight="1" x14ac:dyDescent="0.2">
      <c r="A3187" s="3" t="s">
        <v>323</v>
      </c>
      <c r="C3187" s="2">
        <f>SUM(C3185:C3186)</f>
        <v>113000</v>
      </c>
      <c r="D3187" s="2"/>
      <c r="E3187" s="2">
        <f>SUM(E3185:E3186)</f>
        <v>32000</v>
      </c>
      <c r="F3187" s="2"/>
      <c r="G3187" s="2">
        <f>SUM(G3185:G3186)</f>
        <v>145718</v>
      </c>
      <c r="H3187" s="2"/>
      <c r="I3187" s="2">
        <f>SUM(I3185:I3186)</f>
        <v>0</v>
      </c>
      <c r="J3187" s="2"/>
      <c r="K3187" s="4">
        <f>SUM(K3185:K3186)</f>
        <v>0</v>
      </c>
      <c r="L3187" s="2"/>
      <c r="M3187" s="4">
        <f>SUM(M3185:M3186)</f>
        <v>0</v>
      </c>
      <c r="N3187" s="2"/>
      <c r="O3187" s="4">
        <f>SUM(O3185:O3186)</f>
        <v>0</v>
      </c>
      <c r="P3187" s="2"/>
      <c r="Q3187" s="4">
        <f>SUM(Q3185:Q3186)</f>
        <v>0</v>
      </c>
    </row>
    <row r="3188" spans="1:17" ht="11.85" customHeight="1" x14ac:dyDescent="0.2">
      <c r="D3188" s="2"/>
      <c r="F3188" s="2"/>
      <c r="H3188" s="2"/>
      <c r="J3188" s="2"/>
      <c r="L3188" s="2"/>
      <c r="N3188" s="2"/>
      <c r="P3188" s="2"/>
    </row>
    <row r="3189" spans="1:17" ht="11.85" customHeight="1" x14ac:dyDescent="0.2">
      <c r="A3189" s="1"/>
      <c r="B3189" s="1"/>
      <c r="E3189" s="2" t="str">
        <f>$E$24</f>
        <v>CITY OF BRADY</v>
      </c>
    </row>
    <row r="3190" spans="1:17" ht="11.85" customHeight="1" x14ac:dyDescent="0.2">
      <c r="E3190" s="2" t="str">
        <f>$E$25</f>
        <v>BUDGET REPORT</v>
      </c>
    </row>
    <row r="3191" spans="1:17" ht="11.85" customHeight="1" x14ac:dyDescent="0.2">
      <c r="E3191" s="2" t="str">
        <f>$E$26</f>
        <v>FISCAL YEAR 2021 - 2022</v>
      </c>
    </row>
    <row r="3192" spans="1:17" ht="11.85" customHeight="1" x14ac:dyDescent="0.2">
      <c r="A3192" s="3" t="s">
        <v>1291</v>
      </c>
    </row>
    <row r="3193" spans="1:17" ht="11.85" customHeight="1" x14ac:dyDescent="0.2">
      <c r="A3193" s="3" t="s">
        <v>1335</v>
      </c>
    </row>
    <row r="3194" spans="1:17" ht="11.85" customHeight="1" x14ac:dyDescent="0.2">
      <c r="I3194" s="61" t="str">
        <f>$I$29</f>
        <v>(----- 2020-2021 ------)</v>
      </c>
      <c r="J3194" s="61"/>
      <c r="K3194" s="61"/>
      <c r="L3194" s="5"/>
      <c r="M3194" s="61" t="str">
        <f>$M$29</f>
        <v>2021-2022</v>
      </c>
      <c r="N3194" s="61"/>
      <c r="O3194" s="61"/>
      <c r="P3194" s="61"/>
      <c r="Q3194" s="61"/>
    </row>
    <row r="3195" spans="1:17" ht="11.85" customHeight="1" x14ac:dyDescent="0.2">
      <c r="C3195" s="6" t="str">
        <f>$C$30</f>
        <v>2017-2018</v>
      </c>
      <c r="D3195" s="5"/>
      <c r="E3195" s="6" t="str">
        <f>$E$30</f>
        <v>2018-2019</v>
      </c>
      <c r="F3195" s="5"/>
      <c r="G3195" s="6" t="str">
        <f>$G$30</f>
        <v>2019-2020</v>
      </c>
      <c r="H3195" s="5"/>
      <c r="I3195" s="6" t="s">
        <v>9</v>
      </c>
      <c r="J3195" s="5"/>
      <c r="K3195" s="7" t="str">
        <f>+$K$30</f>
        <v>PROJECTED</v>
      </c>
      <c r="L3195" s="5"/>
      <c r="M3195" s="7" t="str">
        <f>$M$30</f>
        <v>2021-2022</v>
      </c>
      <c r="N3195" s="5"/>
      <c r="O3195" s="7" t="str">
        <f>$O$30</f>
        <v>2021-2022</v>
      </c>
      <c r="P3195" s="5"/>
      <c r="Q3195" s="7" t="str">
        <f>$Q$30</f>
        <v xml:space="preserve">APPROVED </v>
      </c>
    </row>
    <row r="3196" spans="1:17" ht="11.85" customHeight="1" x14ac:dyDescent="0.2">
      <c r="A3196" s="8" t="s">
        <v>266</v>
      </c>
      <c r="C3196" s="9" t="s">
        <v>12</v>
      </c>
      <c r="D3196" s="5"/>
      <c r="E3196" s="9" t="s">
        <v>12</v>
      </c>
      <c r="F3196" s="5"/>
      <c r="G3196" s="9" t="s">
        <v>12</v>
      </c>
      <c r="H3196" s="5"/>
      <c r="I3196" s="9" t="s">
        <v>13</v>
      </c>
      <c r="J3196" s="5"/>
      <c r="K3196" s="10" t="s">
        <v>13</v>
      </c>
      <c r="L3196" s="5"/>
      <c r="M3196" s="10" t="str">
        <f>$M$31</f>
        <v>BASE</v>
      </c>
      <c r="N3196" s="5"/>
      <c r="O3196" s="10" t="str">
        <f>$O$31</f>
        <v>SUPPLEMENTAL</v>
      </c>
      <c r="P3196" s="5"/>
      <c r="Q3196" s="10" t="str">
        <f>$Q$31</f>
        <v>BUDGET</v>
      </c>
    </row>
    <row r="3197" spans="1:17" ht="11.85" customHeight="1" x14ac:dyDescent="0.2">
      <c r="D3197" s="2"/>
      <c r="F3197" s="2"/>
      <c r="H3197" s="2"/>
      <c r="J3197" s="2"/>
      <c r="L3197" s="2"/>
      <c r="N3197" s="2"/>
      <c r="P3197" s="2"/>
    </row>
    <row r="3198" spans="1:17" ht="11.85" customHeight="1" x14ac:dyDescent="0.2">
      <c r="A3198" s="11" t="s">
        <v>1004</v>
      </c>
      <c r="D3198" s="2"/>
      <c r="F3198" s="2"/>
      <c r="H3198" s="2"/>
      <c r="J3198" s="2"/>
      <c r="L3198" s="2"/>
      <c r="N3198" s="2"/>
      <c r="P3198" s="2"/>
    </row>
    <row r="3199" spans="1:17" ht="11.85" customHeight="1" x14ac:dyDescent="0.2">
      <c r="A3199" s="3" t="s">
        <v>1378</v>
      </c>
      <c r="C3199" s="12">
        <v>11518</v>
      </c>
      <c r="D3199" s="2"/>
      <c r="E3199" s="12">
        <v>8757.4</v>
      </c>
      <c r="F3199" s="2"/>
      <c r="G3199" s="12">
        <v>0</v>
      </c>
      <c r="H3199" s="2"/>
      <c r="I3199" s="12">
        <v>50000</v>
      </c>
      <c r="J3199" s="2"/>
      <c r="K3199" s="13">
        <v>42600</v>
      </c>
      <c r="L3199" s="2"/>
      <c r="M3199" s="13">
        <v>50000</v>
      </c>
      <c r="N3199" s="2"/>
      <c r="O3199" s="13">
        <v>0</v>
      </c>
      <c r="P3199" s="2"/>
      <c r="Q3199" s="13">
        <f>M3199+O3199</f>
        <v>50000</v>
      </c>
    </row>
    <row r="3200" spans="1:17" ht="11.85" customHeight="1" x14ac:dyDescent="0.2">
      <c r="A3200" s="3" t="s">
        <v>1006</v>
      </c>
      <c r="C3200" s="2">
        <f>SUM(C3199:C3199)</f>
        <v>11518</v>
      </c>
      <c r="D3200" s="2"/>
      <c r="E3200" s="2">
        <f>SUM(E3199:E3199)</f>
        <v>8757.4</v>
      </c>
      <c r="F3200" s="2"/>
      <c r="G3200" s="2">
        <f>SUM(G3199:G3199)</f>
        <v>0</v>
      </c>
      <c r="H3200" s="2"/>
      <c r="I3200" s="2">
        <f>SUM(I3199:I3199)</f>
        <v>50000</v>
      </c>
      <c r="J3200" s="2"/>
      <c r="K3200" s="4">
        <f>SUM(K3199:K3199)</f>
        <v>42600</v>
      </c>
      <c r="L3200" s="2"/>
      <c r="M3200" s="4">
        <f>SUM(M3199:M3199)</f>
        <v>50000</v>
      </c>
      <c r="N3200" s="2"/>
      <c r="O3200" s="4">
        <f>SUM(O3199:O3199)</f>
        <v>0</v>
      </c>
      <c r="P3200" s="2"/>
      <c r="Q3200" s="4">
        <f>SUM(Q3199:Q3199)</f>
        <v>50000</v>
      </c>
    </row>
    <row r="3201" spans="1:22" ht="11.85" customHeight="1" x14ac:dyDescent="0.2">
      <c r="D3201" s="2"/>
      <c r="F3201" s="2"/>
      <c r="H3201" s="2"/>
      <c r="J3201" s="2"/>
      <c r="L3201" s="2"/>
      <c r="N3201" s="2"/>
      <c r="P3201" s="2"/>
    </row>
    <row r="3202" spans="1:22" ht="11.85" customHeight="1" x14ac:dyDescent="0.2">
      <c r="A3202" s="11" t="s">
        <v>324</v>
      </c>
      <c r="D3202" s="2"/>
      <c r="F3202" s="2"/>
      <c r="H3202" s="2"/>
      <c r="J3202" s="2"/>
      <c r="L3202" s="2"/>
      <c r="N3202" s="2"/>
      <c r="P3202" s="2"/>
    </row>
    <row r="3203" spans="1:22" ht="11.85" customHeight="1" x14ac:dyDescent="0.2">
      <c r="A3203" s="3" t="s">
        <v>1379</v>
      </c>
      <c r="C3203" s="2">
        <v>115000</v>
      </c>
      <c r="D3203" s="2"/>
      <c r="E3203" s="2">
        <v>120000</v>
      </c>
      <c r="F3203" s="2"/>
      <c r="G3203" s="2">
        <v>120000</v>
      </c>
      <c r="H3203" s="2"/>
      <c r="I3203" s="2">
        <v>345000</v>
      </c>
      <c r="J3203" s="2"/>
      <c r="K3203" s="4">
        <v>345000</v>
      </c>
      <c r="L3203" s="2"/>
      <c r="M3203" s="4">
        <v>350000</v>
      </c>
      <c r="N3203" s="2"/>
      <c r="O3203" s="4">
        <v>0</v>
      </c>
      <c r="P3203" s="2"/>
      <c r="Q3203" s="4">
        <f t="shared" ref="Q3203:Q3208" si="95">M3203+O3203</f>
        <v>350000</v>
      </c>
      <c r="T3203" s="36"/>
    </row>
    <row r="3204" spans="1:22" ht="11.85" customHeight="1" x14ac:dyDescent="0.2">
      <c r="A3204" s="3" t="s">
        <v>1380</v>
      </c>
      <c r="C3204" s="2">
        <v>0</v>
      </c>
      <c r="D3204" s="2"/>
      <c r="E3204" s="2">
        <v>0</v>
      </c>
      <c r="F3204" s="2"/>
      <c r="G3204" s="2">
        <v>0</v>
      </c>
      <c r="H3204" s="2"/>
      <c r="I3204" s="2">
        <v>0</v>
      </c>
      <c r="J3204" s="2"/>
      <c r="K3204" s="4">
        <v>0</v>
      </c>
      <c r="L3204" s="2"/>
      <c r="M3204" s="4">
        <v>0</v>
      </c>
      <c r="N3204" s="2"/>
      <c r="O3204" s="4">
        <v>0</v>
      </c>
      <c r="P3204" s="2"/>
      <c r="Q3204" s="4">
        <f t="shared" si="95"/>
        <v>0</v>
      </c>
    </row>
    <row r="3205" spans="1:22" ht="11.85" customHeight="1" x14ac:dyDescent="0.2">
      <c r="A3205" s="3" t="s">
        <v>1381</v>
      </c>
      <c r="C3205" s="2">
        <v>150000</v>
      </c>
      <c r="D3205" s="2"/>
      <c r="E3205" s="2">
        <v>0</v>
      </c>
      <c r="F3205" s="2"/>
      <c r="G3205" s="2">
        <v>0</v>
      </c>
      <c r="H3205" s="2"/>
      <c r="I3205" s="2">
        <v>0</v>
      </c>
      <c r="J3205" s="2"/>
      <c r="K3205" s="4">
        <v>0</v>
      </c>
      <c r="L3205" s="2"/>
      <c r="M3205" s="4">
        <v>0</v>
      </c>
      <c r="N3205" s="2"/>
      <c r="O3205" s="4">
        <v>0</v>
      </c>
      <c r="P3205" s="2"/>
      <c r="Q3205" s="4">
        <f t="shared" si="95"/>
        <v>0</v>
      </c>
    </row>
    <row r="3206" spans="1:22" ht="11.85" hidden="1" customHeight="1" x14ac:dyDescent="0.2">
      <c r="A3206" s="3" t="s">
        <v>1382</v>
      </c>
      <c r="C3206" s="2">
        <v>0</v>
      </c>
      <c r="D3206" s="2"/>
      <c r="E3206" s="2">
        <v>0</v>
      </c>
      <c r="F3206" s="2"/>
      <c r="G3206" s="2">
        <v>0</v>
      </c>
      <c r="H3206" s="2"/>
      <c r="I3206" s="2">
        <v>0</v>
      </c>
      <c r="J3206" s="2"/>
      <c r="K3206" s="4">
        <v>0</v>
      </c>
      <c r="L3206" s="2"/>
      <c r="M3206" s="4">
        <v>0</v>
      </c>
      <c r="N3206" s="2"/>
      <c r="O3206" s="4">
        <v>0</v>
      </c>
      <c r="P3206" s="2"/>
      <c r="Q3206" s="4">
        <f t="shared" si="95"/>
        <v>0</v>
      </c>
    </row>
    <row r="3207" spans="1:22" ht="11.85" hidden="1" customHeight="1" x14ac:dyDescent="0.2">
      <c r="A3207" s="3" t="s">
        <v>1383</v>
      </c>
      <c r="C3207" s="2">
        <v>0</v>
      </c>
      <c r="D3207" s="2"/>
      <c r="E3207" s="2">
        <v>0</v>
      </c>
      <c r="F3207" s="2"/>
      <c r="G3207" s="2">
        <v>0</v>
      </c>
      <c r="H3207" s="2"/>
      <c r="I3207" s="2">
        <v>0</v>
      </c>
      <c r="J3207" s="2"/>
      <c r="K3207" s="4">
        <v>0</v>
      </c>
      <c r="L3207" s="2"/>
      <c r="M3207" s="4">
        <v>0</v>
      </c>
      <c r="N3207" s="2"/>
      <c r="O3207" s="4">
        <v>0</v>
      </c>
      <c r="P3207" s="2"/>
      <c r="Q3207" s="4">
        <f t="shared" si="95"/>
        <v>0</v>
      </c>
    </row>
    <row r="3208" spans="1:22" ht="11.85" customHeight="1" x14ac:dyDescent="0.2">
      <c r="A3208" s="3" t="s">
        <v>1384</v>
      </c>
      <c r="C3208" s="12">
        <v>0</v>
      </c>
      <c r="D3208" s="2"/>
      <c r="E3208" s="12">
        <v>0</v>
      </c>
      <c r="F3208" s="2"/>
      <c r="G3208" s="12">
        <v>0</v>
      </c>
      <c r="H3208" s="2"/>
      <c r="I3208" s="12">
        <v>190000</v>
      </c>
      <c r="J3208" s="2"/>
      <c r="K3208" s="13">
        <v>190000</v>
      </c>
      <c r="L3208" s="2"/>
      <c r="M3208" s="13">
        <v>200000</v>
      </c>
      <c r="N3208" s="2"/>
      <c r="O3208" s="13">
        <v>0</v>
      </c>
      <c r="P3208" s="2"/>
      <c r="Q3208" s="13">
        <f t="shared" si="95"/>
        <v>200000</v>
      </c>
      <c r="R3208" s="39"/>
    </row>
    <row r="3209" spans="1:22" ht="11.85" customHeight="1" x14ac:dyDescent="0.2">
      <c r="A3209" s="3" t="s">
        <v>328</v>
      </c>
      <c r="C3209" s="2">
        <f>SUM(C3203:C3208)</f>
        <v>265000</v>
      </c>
      <c r="D3209" s="2"/>
      <c r="E3209" s="2">
        <f>SUM(E3203:E3208)</f>
        <v>120000</v>
      </c>
      <c r="F3209" s="2"/>
      <c r="G3209" s="2">
        <f>SUM(G3203:G3208)</f>
        <v>120000</v>
      </c>
      <c r="H3209" s="2"/>
      <c r="I3209" s="2">
        <f>SUM(I3203:I3208)</f>
        <v>535000</v>
      </c>
      <c r="J3209" s="2"/>
      <c r="K3209" s="4">
        <f>SUM(K3203:K3208)</f>
        <v>535000</v>
      </c>
      <c r="L3209" s="2"/>
      <c r="M3209" s="4">
        <f>SUM(M3203:M3208)</f>
        <v>550000</v>
      </c>
      <c r="N3209" s="2"/>
      <c r="O3209" s="4">
        <f>SUM(O3203:O3208)</f>
        <v>0</v>
      </c>
      <c r="P3209" s="2"/>
      <c r="Q3209" s="4">
        <f>SUM(Q3203:Q3208)</f>
        <v>550000</v>
      </c>
    </row>
    <row r="3210" spans="1:22" ht="11.85" customHeight="1" x14ac:dyDescent="0.2">
      <c r="D3210" s="2"/>
      <c r="F3210" s="2"/>
      <c r="H3210" s="2"/>
      <c r="J3210" s="2"/>
      <c r="L3210" s="2"/>
      <c r="N3210" s="2"/>
      <c r="P3210" s="2"/>
      <c r="T3210" s="36"/>
    </row>
    <row r="3211" spans="1:22" ht="11.85" customHeight="1" x14ac:dyDescent="0.2">
      <c r="A3211" s="3" t="s">
        <v>1285</v>
      </c>
      <c r="C3211" s="2">
        <f>C3142+C3160+C3183+C3187+C3200+C3209</f>
        <v>709765.5</v>
      </c>
      <c r="D3211" s="2"/>
      <c r="E3211" s="2">
        <f>E3142+E3160+E3183+E3187+E3200+E3209</f>
        <v>669275.71000000008</v>
      </c>
      <c r="F3211" s="2"/>
      <c r="G3211" s="2">
        <f>G3142+G3160+G3183+G3187+G3200+G3209</f>
        <v>847634.66</v>
      </c>
      <c r="H3211" s="2"/>
      <c r="I3211" s="2">
        <f>I3142+I3160+I3183+I3187+I3200+I3209</f>
        <v>1239216</v>
      </c>
      <c r="J3211" s="2"/>
      <c r="K3211" s="4">
        <f>K3142+K3160+K3183+K3187+K3200+K3209</f>
        <v>1239216</v>
      </c>
      <c r="L3211" s="2"/>
      <c r="M3211" s="4">
        <f>M3142+M3160+M3183+M3187+M3200+M3209</f>
        <v>1210469</v>
      </c>
      <c r="N3211" s="2"/>
      <c r="O3211" s="4">
        <f>O3142+O3160+O3183+O3187+O3200+O3209</f>
        <v>0</v>
      </c>
      <c r="P3211" s="2"/>
      <c r="Q3211" s="4">
        <f>Q3142+Q3160+Q3183+Q3187+Q3200+Q3209</f>
        <v>1210469</v>
      </c>
      <c r="R3211" s="39"/>
      <c r="U3211" s="37"/>
      <c r="V3211" s="39"/>
    </row>
    <row r="3212" spans="1:22" ht="11.85" customHeight="1" x14ac:dyDescent="0.2"/>
    <row r="3213" spans="1:22" ht="11.85" customHeight="1" x14ac:dyDescent="0.2"/>
    <row r="3214" spans="1:22" ht="11.85" customHeight="1" x14ac:dyDescent="0.2"/>
    <row r="3215" spans="1:22" ht="11.85" customHeight="1" x14ac:dyDescent="0.2"/>
    <row r="3216" spans="1:22" ht="11.85" customHeight="1" x14ac:dyDescent="0.2"/>
    <row r="3217" ht="11.85" customHeight="1" x14ac:dyDescent="0.2"/>
    <row r="3218" ht="11.85" customHeight="1" x14ac:dyDescent="0.2"/>
    <row r="3219" ht="11.85" customHeight="1" x14ac:dyDescent="0.2"/>
    <row r="3220" ht="11.85" customHeight="1" x14ac:dyDescent="0.2"/>
    <row r="3221" ht="11.85" customHeight="1" x14ac:dyDescent="0.2"/>
    <row r="3222" ht="11.85" customHeight="1" x14ac:dyDescent="0.2"/>
    <row r="3223" ht="11.85" customHeight="1" x14ac:dyDescent="0.2"/>
    <row r="3224" ht="11.85" customHeight="1" x14ac:dyDescent="0.2"/>
    <row r="3225" ht="11.85" customHeight="1" x14ac:dyDescent="0.2"/>
    <row r="3226" ht="11.85" customHeight="1" x14ac:dyDescent="0.2"/>
    <row r="3227" ht="11.85" customHeight="1" x14ac:dyDescent="0.2"/>
    <row r="3228" ht="11.85" customHeight="1" x14ac:dyDescent="0.2"/>
    <row r="3229" ht="11.85" customHeight="1" x14ac:dyDescent="0.2"/>
    <row r="3230" ht="11.85" customHeight="1" x14ac:dyDescent="0.2"/>
    <row r="3231" ht="11.85" customHeight="1" x14ac:dyDescent="0.2"/>
    <row r="3232" ht="11.85" customHeight="1" x14ac:dyDescent="0.2"/>
    <row r="3233" ht="11.85" customHeight="1" x14ac:dyDescent="0.2"/>
    <row r="3234" ht="11.85" customHeight="1" x14ac:dyDescent="0.2"/>
    <row r="3235" ht="11.85" customHeight="1" x14ac:dyDescent="0.2"/>
    <row r="3236" ht="11.85" customHeight="1" x14ac:dyDescent="0.2"/>
    <row r="3237" ht="11.85" customHeight="1" x14ac:dyDescent="0.2"/>
    <row r="3238" ht="11.85" customHeight="1" x14ac:dyDescent="0.2"/>
    <row r="3239" ht="11.85" customHeight="1" x14ac:dyDescent="0.2"/>
    <row r="3240" ht="11.85" customHeight="1" x14ac:dyDescent="0.2"/>
    <row r="3241" ht="11.85" customHeight="1" x14ac:dyDescent="0.2"/>
    <row r="3242" ht="11.85" customHeight="1" x14ac:dyDescent="0.2"/>
    <row r="3243" ht="11.85" customHeight="1" x14ac:dyDescent="0.2"/>
    <row r="3244" ht="11.85" customHeight="1" x14ac:dyDescent="0.2"/>
    <row r="3245" ht="11.85" customHeight="1" x14ac:dyDescent="0.2"/>
    <row r="3246" ht="11.85" customHeight="1" x14ac:dyDescent="0.2"/>
    <row r="3247" ht="11.85" customHeight="1" x14ac:dyDescent="0.2"/>
    <row r="3248" ht="11.85" customHeight="1" x14ac:dyDescent="0.2"/>
    <row r="3249" spans="1:20" ht="11.85" customHeight="1" x14ac:dyDescent="0.2"/>
    <row r="3250" spans="1:20" ht="11.85" customHeight="1" x14ac:dyDescent="0.2"/>
    <row r="3251" spans="1:20" ht="11.85" customHeight="1" x14ac:dyDescent="0.2"/>
    <row r="3252" spans="1:20" ht="11.85" customHeight="1" x14ac:dyDescent="0.2"/>
    <row r="3253" spans="1:20" ht="11.85" customHeight="1" x14ac:dyDescent="0.2">
      <c r="A3253" s="1"/>
      <c r="B3253" s="1"/>
      <c r="E3253" s="2" t="str">
        <f>$E$24</f>
        <v>CITY OF BRADY</v>
      </c>
    </row>
    <row r="3254" spans="1:20" ht="11.85" customHeight="1" x14ac:dyDescent="0.2">
      <c r="E3254" s="2" t="str">
        <f>$E$25</f>
        <v>BUDGET REPORT</v>
      </c>
    </row>
    <row r="3255" spans="1:20" ht="11.85" customHeight="1" x14ac:dyDescent="0.2">
      <c r="E3255" s="2" t="str">
        <f>$E$26</f>
        <v>FISCAL YEAR 2021 - 2022</v>
      </c>
    </row>
    <row r="3256" spans="1:20" ht="11.85" customHeight="1" x14ac:dyDescent="0.2">
      <c r="A3256" s="3" t="s">
        <v>1291</v>
      </c>
    </row>
    <row r="3257" spans="1:20" ht="11.85" customHeight="1" x14ac:dyDescent="0.2">
      <c r="A3257" s="3" t="s">
        <v>1385</v>
      </c>
    </row>
    <row r="3258" spans="1:20" ht="11.85" customHeight="1" x14ac:dyDescent="0.2">
      <c r="I3258" s="61" t="str">
        <f>$I$29</f>
        <v>(----- 2020-2021 ------)</v>
      </c>
      <c r="J3258" s="61"/>
      <c r="K3258" s="61"/>
      <c r="L3258" s="5"/>
      <c r="M3258" s="61" t="str">
        <f>$M$29</f>
        <v>2021-2022</v>
      </c>
      <c r="N3258" s="61"/>
      <c r="O3258" s="61"/>
      <c r="P3258" s="61"/>
      <c r="Q3258" s="61"/>
    </row>
    <row r="3259" spans="1:20" ht="11.85" customHeight="1" x14ac:dyDescent="0.2">
      <c r="C3259" s="6" t="str">
        <f>$C$30</f>
        <v>2017-2018</v>
      </c>
      <c r="D3259" s="5"/>
      <c r="E3259" s="6" t="str">
        <f>$E$30</f>
        <v>2018-2019</v>
      </c>
      <c r="F3259" s="5"/>
      <c r="G3259" s="6" t="str">
        <f>$G$30</f>
        <v>2019-2020</v>
      </c>
      <c r="H3259" s="5"/>
      <c r="I3259" s="6" t="s">
        <v>9</v>
      </c>
      <c r="J3259" s="5"/>
      <c r="K3259" s="7" t="str">
        <f>+$K$30</f>
        <v>PROJECTED</v>
      </c>
      <c r="L3259" s="5"/>
      <c r="M3259" s="7" t="str">
        <f>$M$30</f>
        <v>2021-2022</v>
      </c>
      <c r="N3259" s="5"/>
      <c r="O3259" s="7" t="str">
        <f>$O$30</f>
        <v>2021-2022</v>
      </c>
      <c r="P3259" s="5"/>
      <c r="Q3259" s="7" t="str">
        <f>$Q$30</f>
        <v xml:space="preserve">APPROVED </v>
      </c>
    </row>
    <row r="3260" spans="1:20" ht="11.85" customHeight="1" x14ac:dyDescent="0.2">
      <c r="A3260" s="8" t="s">
        <v>266</v>
      </c>
      <c r="C3260" s="9" t="s">
        <v>12</v>
      </c>
      <c r="D3260" s="5"/>
      <c r="E3260" s="9" t="s">
        <v>12</v>
      </c>
      <c r="F3260" s="5"/>
      <c r="G3260" s="9" t="s">
        <v>12</v>
      </c>
      <c r="H3260" s="5"/>
      <c r="I3260" s="9" t="s">
        <v>13</v>
      </c>
      <c r="J3260" s="5"/>
      <c r="K3260" s="10" t="s">
        <v>13</v>
      </c>
      <c r="L3260" s="5"/>
      <c r="M3260" s="10" t="str">
        <f>$M$31</f>
        <v>BASE</v>
      </c>
      <c r="N3260" s="5"/>
      <c r="O3260" s="10" t="str">
        <f>$O$31</f>
        <v>SUPPLEMENTAL</v>
      </c>
      <c r="P3260" s="5"/>
      <c r="Q3260" s="10" t="str">
        <f>$Q$31</f>
        <v>BUDGET</v>
      </c>
    </row>
    <row r="3261" spans="1:20" ht="11.85" customHeight="1" x14ac:dyDescent="0.2"/>
    <row r="3262" spans="1:20" ht="11.85" customHeight="1" x14ac:dyDescent="0.2">
      <c r="A3262" s="11" t="s">
        <v>279</v>
      </c>
      <c r="D3262" s="2"/>
      <c r="F3262" s="2"/>
      <c r="H3262" s="2"/>
      <c r="J3262" s="2"/>
      <c r="L3262" s="2"/>
      <c r="N3262" s="2"/>
      <c r="P3262" s="2"/>
    </row>
    <row r="3263" spans="1:20" ht="11.85" customHeight="1" x14ac:dyDescent="0.2">
      <c r="A3263" s="3" t="s">
        <v>1386</v>
      </c>
      <c r="C3263" s="2">
        <v>673024.44</v>
      </c>
      <c r="D3263" s="2"/>
      <c r="E3263" s="2">
        <v>424943.12</v>
      </c>
      <c r="F3263" s="2"/>
      <c r="G3263" s="2">
        <v>33895</v>
      </c>
      <c r="H3263" s="2"/>
      <c r="I3263" s="2">
        <v>0</v>
      </c>
      <c r="J3263" s="2"/>
      <c r="K3263" s="4">
        <v>0</v>
      </c>
      <c r="L3263" s="2"/>
      <c r="M3263" s="4">
        <v>0</v>
      </c>
      <c r="N3263" s="2"/>
      <c r="O3263" s="4">
        <v>0</v>
      </c>
      <c r="P3263" s="2"/>
      <c r="Q3263" s="4">
        <f>M3263+O3263</f>
        <v>0</v>
      </c>
      <c r="T3263" s="36"/>
    </row>
    <row r="3264" spans="1:20" ht="11.85" customHeight="1" x14ac:dyDescent="0.2">
      <c r="A3264" s="3" t="s">
        <v>1387</v>
      </c>
      <c r="C3264" s="2">
        <v>16260.66</v>
      </c>
      <c r="D3264" s="2"/>
      <c r="E3264" s="2">
        <v>0</v>
      </c>
      <c r="F3264" s="2"/>
      <c r="G3264" s="2">
        <v>0</v>
      </c>
      <c r="H3264" s="2"/>
      <c r="I3264" s="2">
        <v>0</v>
      </c>
      <c r="J3264" s="2"/>
      <c r="K3264" s="4">
        <v>0</v>
      </c>
      <c r="L3264" s="2"/>
      <c r="M3264" s="4">
        <v>0</v>
      </c>
      <c r="N3264" s="2"/>
      <c r="O3264" s="4">
        <v>0</v>
      </c>
      <c r="P3264" s="2"/>
      <c r="Q3264" s="4">
        <f>M3264+O3264</f>
        <v>0</v>
      </c>
      <c r="T3264" s="36"/>
    </row>
    <row r="3265" spans="1:22" ht="11.85" customHeight="1" x14ac:dyDescent="0.2">
      <c r="A3265" s="3" t="s">
        <v>1388</v>
      </c>
      <c r="C3265" s="2">
        <v>0</v>
      </c>
      <c r="D3265" s="2"/>
      <c r="E3265" s="2">
        <v>0</v>
      </c>
      <c r="F3265" s="2"/>
      <c r="G3265" s="2">
        <v>0</v>
      </c>
      <c r="H3265" s="2"/>
      <c r="I3265" s="2">
        <v>0</v>
      </c>
      <c r="J3265" s="2"/>
      <c r="K3265" s="4">
        <v>0</v>
      </c>
      <c r="L3265" s="2"/>
      <c r="M3265" s="4">
        <v>0</v>
      </c>
      <c r="N3265" s="2"/>
      <c r="O3265" s="4">
        <v>0</v>
      </c>
      <c r="P3265" s="2"/>
      <c r="Q3265" s="4">
        <f>M3265+O3265</f>
        <v>0</v>
      </c>
      <c r="T3265" s="36"/>
    </row>
    <row r="3266" spans="1:22" ht="11.85" customHeight="1" x14ac:dyDescent="0.2">
      <c r="A3266" s="3" t="s">
        <v>1389</v>
      </c>
      <c r="C3266" s="12">
        <v>0</v>
      </c>
      <c r="D3266" s="2"/>
      <c r="E3266" s="12">
        <v>0</v>
      </c>
      <c r="F3266" s="2"/>
      <c r="G3266" s="12">
        <v>0</v>
      </c>
      <c r="H3266" s="2"/>
      <c r="I3266" s="12">
        <v>0</v>
      </c>
      <c r="J3266" s="2"/>
      <c r="K3266" s="13">
        <v>0</v>
      </c>
      <c r="L3266" s="2"/>
      <c r="M3266" s="13">
        <v>0</v>
      </c>
      <c r="N3266" s="2"/>
      <c r="O3266" s="13">
        <v>0</v>
      </c>
      <c r="P3266" s="2"/>
      <c r="Q3266" s="13">
        <f>M3266+O3266</f>
        <v>0</v>
      </c>
      <c r="T3266" s="36"/>
      <c r="V3266" s="55"/>
    </row>
    <row r="3267" spans="1:22" ht="11.85" customHeight="1" x14ac:dyDescent="0.2">
      <c r="A3267" s="3" t="s">
        <v>297</v>
      </c>
      <c r="C3267" s="2">
        <f>SUM(C3263:C3266)</f>
        <v>689285.1</v>
      </c>
      <c r="D3267" s="2"/>
      <c r="E3267" s="2">
        <f>SUM(E3263:E3266)</f>
        <v>424943.12</v>
      </c>
      <c r="F3267" s="2"/>
      <c r="G3267" s="2">
        <f>SUM(G3263:G3266)</f>
        <v>33895</v>
      </c>
      <c r="H3267" s="2"/>
      <c r="I3267" s="2">
        <f>SUM(I3263:I3266)</f>
        <v>0</v>
      </c>
      <c r="J3267" s="2"/>
      <c r="K3267" s="4">
        <f>SUM(K3263:K3266)</f>
        <v>0</v>
      </c>
      <c r="L3267" s="2"/>
      <c r="M3267" s="4">
        <f>SUM(M3263:M3266)</f>
        <v>0</v>
      </c>
      <c r="N3267" s="2"/>
      <c r="O3267" s="4">
        <f>SUM(O3263:O3266)</f>
        <v>0</v>
      </c>
      <c r="P3267" s="2"/>
      <c r="Q3267" s="4">
        <f>SUM(Q3263:Q3266)</f>
        <v>0</v>
      </c>
    </row>
    <row r="3268" spans="1:22" ht="11.85" customHeight="1" x14ac:dyDescent="0.2">
      <c r="D3268" s="2"/>
      <c r="F3268" s="2"/>
      <c r="H3268" s="2"/>
      <c r="J3268" s="2"/>
      <c r="L3268" s="2"/>
      <c r="N3268" s="2"/>
      <c r="P3268" s="2"/>
    </row>
    <row r="3269" spans="1:22" ht="11.85" customHeight="1" x14ac:dyDescent="0.2">
      <c r="A3269" s="11" t="s">
        <v>324</v>
      </c>
      <c r="D3269" s="2"/>
      <c r="F3269" s="2"/>
      <c r="H3269" s="2"/>
      <c r="J3269" s="2"/>
      <c r="L3269" s="2"/>
      <c r="N3269" s="2"/>
      <c r="P3269" s="2"/>
    </row>
    <row r="3270" spans="1:22" ht="11.85" customHeight="1" x14ac:dyDescent="0.2">
      <c r="A3270" s="3" t="s">
        <v>1390</v>
      </c>
      <c r="C3270" s="12">
        <v>0</v>
      </c>
      <c r="D3270" s="2"/>
      <c r="E3270" s="12">
        <v>0</v>
      </c>
      <c r="F3270" s="2"/>
      <c r="G3270" s="12">
        <v>0</v>
      </c>
      <c r="H3270" s="2"/>
      <c r="I3270" s="12">
        <v>0</v>
      </c>
      <c r="J3270" s="2"/>
      <c r="K3270" s="13">
        <v>0</v>
      </c>
      <c r="L3270" s="2"/>
      <c r="M3270" s="13">
        <v>0</v>
      </c>
      <c r="N3270" s="2"/>
      <c r="O3270" s="13">
        <v>0</v>
      </c>
      <c r="P3270" s="2"/>
      <c r="Q3270" s="13">
        <f>M3270+O3270</f>
        <v>0</v>
      </c>
    </row>
    <row r="3271" spans="1:22" ht="11.85" customHeight="1" x14ac:dyDescent="0.2">
      <c r="A3271" s="3" t="s">
        <v>328</v>
      </c>
      <c r="C3271" s="2">
        <f>SUM(C3270:C3270)</f>
        <v>0</v>
      </c>
      <c r="D3271" s="2"/>
      <c r="E3271" s="2">
        <f>SUM(E3270:E3270)</f>
        <v>0</v>
      </c>
      <c r="F3271" s="2"/>
      <c r="G3271" s="2">
        <f>SUM(G3270:G3270)</f>
        <v>0</v>
      </c>
      <c r="H3271" s="2"/>
      <c r="I3271" s="2">
        <f>SUM(I3270:I3270)</f>
        <v>0</v>
      </c>
      <c r="J3271" s="2"/>
      <c r="K3271" s="4">
        <f>SUM(K3270:K3270)</f>
        <v>0</v>
      </c>
      <c r="L3271" s="2"/>
      <c r="M3271" s="4">
        <f>SUM(M3270:M3270)</f>
        <v>0</v>
      </c>
      <c r="N3271" s="2"/>
      <c r="O3271" s="4">
        <f>SUM(O3270:O3270)</f>
        <v>0</v>
      </c>
      <c r="P3271" s="2"/>
      <c r="Q3271" s="4">
        <f>SUM(Q3270:Q3270)</f>
        <v>0</v>
      </c>
      <c r="V3271" s="51"/>
    </row>
    <row r="3272" spans="1:22" ht="11.85" customHeight="1" x14ac:dyDescent="0.2">
      <c r="D3272" s="2"/>
      <c r="F3272" s="2"/>
      <c r="H3272" s="2"/>
      <c r="J3272" s="2"/>
      <c r="L3272" s="2"/>
      <c r="N3272" s="2"/>
      <c r="P3272" s="2"/>
      <c r="T3272" s="36"/>
    </row>
    <row r="3273" spans="1:22" ht="11.85" customHeight="1" x14ac:dyDescent="0.2">
      <c r="A3273" s="3" t="s">
        <v>1391</v>
      </c>
      <c r="C3273" s="2">
        <f>+C3267+C3271</f>
        <v>689285.1</v>
      </c>
      <c r="D3273" s="2"/>
      <c r="E3273" s="2">
        <f>+E3267+E3271</f>
        <v>424943.12</v>
      </c>
      <c r="F3273" s="2"/>
      <c r="G3273" s="2">
        <f>+G3267+G3271</f>
        <v>33895</v>
      </c>
      <c r="H3273" s="2"/>
      <c r="I3273" s="2">
        <f>+I3267+I3271</f>
        <v>0</v>
      </c>
      <c r="J3273" s="2"/>
      <c r="K3273" s="4">
        <f>+K3267+K3271</f>
        <v>0</v>
      </c>
      <c r="L3273" s="4"/>
      <c r="M3273" s="4">
        <f>+M3267+M3271</f>
        <v>0</v>
      </c>
      <c r="N3273" s="4"/>
      <c r="O3273" s="4">
        <f>+O3267+O3271</f>
        <v>0</v>
      </c>
      <c r="P3273" s="4"/>
      <c r="Q3273" s="4">
        <f>+Q3267+Q3271</f>
        <v>0</v>
      </c>
      <c r="R3273" s="39"/>
      <c r="U3273" s="37"/>
    </row>
    <row r="3274" spans="1:22" ht="11.85" customHeight="1" x14ac:dyDescent="0.2">
      <c r="D3274" s="2"/>
      <c r="F3274" s="2"/>
      <c r="H3274" s="2"/>
      <c r="J3274" s="2"/>
      <c r="L3274" s="2"/>
      <c r="N3274" s="2"/>
      <c r="P3274" s="2"/>
      <c r="T3274" s="36"/>
    </row>
    <row r="3275" spans="1:22" ht="11.85" customHeight="1" x14ac:dyDescent="0.2"/>
    <row r="3276" spans="1:22" ht="11.85" customHeight="1" x14ac:dyDescent="0.2"/>
    <row r="3277" spans="1:22" ht="11.85" customHeight="1" x14ac:dyDescent="0.2"/>
    <row r="3278" spans="1:22" ht="11.85" customHeight="1" x14ac:dyDescent="0.2"/>
    <row r="3279" spans="1:22" ht="11.85" customHeight="1" x14ac:dyDescent="0.2"/>
    <row r="3280" spans="1:22" ht="11.85" customHeight="1" x14ac:dyDescent="0.2"/>
    <row r="3281" ht="11.85" customHeight="1" x14ac:dyDescent="0.2"/>
    <row r="3282" ht="11.85" customHeight="1" x14ac:dyDescent="0.2"/>
    <row r="3283" ht="11.85" customHeight="1" x14ac:dyDescent="0.2"/>
    <row r="3284" ht="11.85" customHeight="1" x14ac:dyDescent="0.2"/>
    <row r="3285" ht="11.85" customHeight="1" x14ac:dyDescent="0.2"/>
    <row r="3286" ht="11.85" customHeight="1" x14ac:dyDescent="0.2"/>
    <row r="3287" ht="11.85" customHeight="1" x14ac:dyDescent="0.2"/>
    <row r="3288" ht="11.85" customHeight="1" x14ac:dyDescent="0.2"/>
    <row r="3289" ht="11.85" customHeight="1" x14ac:dyDescent="0.2"/>
    <row r="3290" ht="11.85" customHeight="1" x14ac:dyDescent="0.2"/>
    <row r="3291" ht="11.85" customHeight="1" x14ac:dyDescent="0.2"/>
    <row r="3292" ht="11.85" customHeight="1" x14ac:dyDescent="0.2"/>
    <row r="3293" ht="11.85" customHeight="1" x14ac:dyDescent="0.2"/>
    <row r="3294" ht="11.85" customHeight="1" x14ac:dyDescent="0.2"/>
    <row r="3295" ht="11.85" customHeight="1" x14ac:dyDescent="0.2"/>
    <row r="3296" ht="11.85" customHeight="1" x14ac:dyDescent="0.2"/>
    <row r="3297" ht="11.85" customHeight="1" x14ac:dyDescent="0.2"/>
    <row r="3298" ht="11.85" customHeight="1" x14ac:dyDescent="0.2"/>
    <row r="3299" ht="11.85" customHeight="1" x14ac:dyDescent="0.2"/>
    <row r="3300" ht="11.85" customHeight="1" x14ac:dyDescent="0.2"/>
    <row r="3301" ht="11.85" customHeight="1" x14ac:dyDescent="0.2"/>
    <row r="3302" ht="11.85" customHeight="1" x14ac:dyDescent="0.2"/>
    <row r="3303" ht="11.85" customHeight="1" x14ac:dyDescent="0.2"/>
    <row r="3304" ht="11.85" customHeight="1" x14ac:dyDescent="0.2"/>
    <row r="3305" ht="11.85" customHeight="1" x14ac:dyDescent="0.2"/>
    <row r="3306" ht="11.85" customHeight="1" x14ac:dyDescent="0.2"/>
    <row r="3307" ht="11.85" customHeight="1" x14ac:dyDescent="0.2"/>
    <row r="3308" ht="11.85" customHeight="1" x14ac:dyDescent="0.2"/>
    <row r="3309" ht="11.85" customHeight="1" x14ac:dyDescent="0.2"/>
    <row r="3310" ht="11.85" customHeight="1" x14ac:dyDescent="0.2"/>
    <row r="3311" ht="11.85" customHeight="1" x14ac:dyDescent="0.2"/>
    <row r="3312" ht="11.85" customHeight="1" x14ac:dyDescent="0.2"/>
    <row r="3313" spans="1:20" ht="11.85" customHeight="1" x14ac:dyDescent="0.2"/>
    <row r="3314" spans="1:20" ht="11.85" customHeight="1" x14ac:dyDescent="0.2"/>
    <row r="3315" spans="1:20" ht="11.85" customHeight="1" x14ac:dyDescent="0.2"/>
    <row r="3316" spans="1:20" ht="11.85" customHeight="1" x14ac:dyDescent="0.2"/>
    <row r="3317" spans="1:20" ht="11.85" customHeight="1" x14ac:dyDescent="0.2">
      <c r="A3317" s="1"/>
      <c r="B3317" s="1"/>
      <c r="E3317" s="2" t="str">
        <f>$E$24</f>
        <v>CITY OF BRADY</v>
      </c>
    </row>
    <row r="3318" spans="1:20" ht="11.85" customHeight="1" x14ac:dyDescent="0.2">
      <c r="E3318" s="2" t="str">
        <f>$E$25</f>
        <v>BUDGET REPORT</v>
      </c>
    </row>
    <row r="3319" spans="1:20" ht="11.85" customHeight="1" x14ac:dyDescent="0.2">
      <c r="E3319" s="2" t="str">
        <f>$E$26</f>
        <v>FISCAL YEAR 2021 - 2022</v>
      </c>
    </row>
    <row r="3320" spans="1:20" ht="11.85" customHeight="1" x14ac:dyDescent="0.2">
      <c r="A3320" s="3" t="s">
        <v>1291</v>
      </c>
    </row>
    <row r="3321" spans="1:20" ht="11.85" customHeight="1" x14ac:dyDescent="0.2">
      <c r="A3321" s="3" t="s">
        <v>1392</v>
      </c>
    </row>
    <row r="3322" spans="1:20" ht="11.85" customHeight="1" x14ac:dyDescent="0.2">
      <c r="I3322" s="61" t="str">
        <f>$I$29</f>
        <v>(----- 2020-2021 ------)</v>
      </c>
      <c r="J3322" s="61"/>
      <c r="K3322" s="61"/>
      <c r="L3322" s="5"/>
      <c r="M3322" s="61" t="str">
        <f>$M$29</f>
        <v>2021-2022</v>
      </c>
      <c r="N3322" s="61"/>
      <c r="O3322" s="61"/>
      <c r="P3322" s="61"/>
      <c r="Q3322" s="61"/>
    </row>
    <row r="3323" spans="1:20" ht="11.85" customHeight="1" x14ac:dyDescent="0.2">
      <c r="C3323" s="6" t="str">
        <f>$C$30</f>
        <v>2017-2018</v>
      </c>
      <c r="D3323" s="5"/>
      <c r="E3323" s="6" t="str">
        <f>$E$30</f>
        <v>2018-2019</v>
      </c>
      <c r="F3323" s="5"/>
      <c r="G3323" s="6" t="str">
        <f>$G$30</f>
        <v>2019-2020</v>
      </c>
      <c r="H3323" s="5"/>
      <c r="I3323" s="6" t="s">
        <v>9</v>
      </c>
      <c r="J3323" s="5"/>
      <c r="K3323" s="7" t="str">
        <f>+$K$30</f>
        <v>PROJECTED</v>
      </c>
      <c r="L3323" s="5"/>
      <c r="M3323" s="7" t="str">
        <f>$M$30</f>
        <v>2021-2022</v>
      </c>
      <c r="N3323" s="5"/>
      <c r="O3323" s="7" t="str">
        <f>$O$30</f>
        <v>2021-2022</v>
      </c>
      <c r="P3323" s="5"/>
      <c r="Q3323" s="7" t="str">
        <f>$Q$30</f>
        <v xml:space="preserve">APPROVED </v>
      </c>
    </row>
    <row r="3324" spans="1:20" ht="11.85" customHeight="1" x14ac:dyDescent="0.2">
      <c r="A3324" s="8" t="s">
        <v>266</v>
      </c>
      <c r="C3324" s="9" t="s">
        <v>12</v>
      </c>
      <c r="D3324" s="5"/>
      <c r="E3324" s="9" t="s">
        <v>12</v>
      </c>
      <c r="F3324" s="5"/>
      <c r="G3324" s="9" t="s">
        <v>12</v>
      </c>
      <c r="H3324" s="5"/>
      <c r="I3324" s="9" t="s">
        <v>13</v>
      </c>
      <c r="J3324" s="5"/>
      <c r="K3324" s="10" t="s">
        <v>13</v>
      </c>
      <c r="L3324" s="5"/>
      <c r="M3324" s="10" t="str">
        <f>$M$31</f>
        <v>BASE</v>
      </c>
      <c r="N3324" s="5"/>
      <c r="O3324" s="10" t="str">
        <f>$O$31</f>
        <v>SUPPLEMENTAL</v>
      </c>
      <c r="P3324" s="5"/>
      <c r="Q3324" s="10" t="str">
        <f>$Q$31</f>
        <v>BUDGET</v>
      </c>
    </row>
    <row r="3325" spans="1:20" ht="11.85" customHeight="1" x14ac:dyDescent="0.2"/>
    <row r="3326" spans="1:20" ht="11.85" customHeight="1" x14ac:dyDescent="0.2">
      <c r="A3326" s="11" t="s">
        <v>267</v>
      </c>
    </row>
    <row r="3327" spans="1:20" ht="11.85" customHeight="1" x14ac:dyDescent="0.2">
      <c r="A3327" s="3" t="s">
        <v>1393</v>
      </c>
      <c r="C3327" s="2">
        <v>79307.199999999997</v>
      </c>
      <c r="D3327" s="2"/>
      <c r="E3327" s="2">
        <v>63867.7</v>
      </c>
      <c r="F3327" s="2"/>
      <c r="G3327" s="2">
        <v>56719.83</v>
      </c>
      <c r="H3327" s="2"/>
      <c r="I3327" s="2">
        <v>105449</v>
      </c>
      <c r="J3327" s="2"/>
      <c r="K3327" s="4">
        <v>105449</v>
      </c>
      <c r="L3327" s="2"/>
      <c r="M3327" s="4">
        <v>108620</v>
      </c>
      <c r="N3327" s="2"/>
      <c r="O3327" s="4">
        <v>0</v>
      </c>
      <c r="P3327" s="2"/>
      <c r="Q3327" s="4">
        <f t="shared" ref="Q3327:Q3335" si="96">M3327+O3327</f>
        <v>108620</v>
      </c>
      <c r="T3327" s="36"/>
    </row>
    <row r="3328" spans="1:20" ht="11.85" customHeight="1" x14ac:dyDescent="0.2">
      <c r="A3328" s="3" t="s">
        <v>1394</v>
      </c>
      <c r="C3328" s="2">
        <v>0</v>
      </c>
      <c r="D3328" s="2"/>
      <c r="E3328" s="2">
        <v>0</v>
      </c>
      <c r="F3328" s="2"/>
      <c r="G3328" s="2">
        <v>0</v>
      </c>
      <c r="H3328" s="2"/>
      <c r="I3328" s="2">
        <v>0</v>
      </c>
      <c r="J3328" s="2"/>
      <c r="K3328" s="4">
        <v>0</v>
      </c>
      <c r="L3328" s="2"/>
      <c r="M3328" s="4">
        <v>0</v>
      </c>
      <c r="N3328" s="2"/>
      <c r="O3328" s="4">
        <v>0</v>
      </c>
      <c r="P3328" s="2"/>
      <c r="Q3328" s="4">
        <f t="shared" si="96"/>
        <v>0</v>
      </c>
      <c r="T3328" s="36"/>
    </row>
    <row r="3329" spans="1:21" ht="11.85" customHeight="1" x14ac:dyDescent="0.2">
      <c r="A3329" s="3" t="s">
        <v>1395</v>
      </c>
      <c r="C3329" s="2">
        <v>0</v>
      </c>
      <c r="D3329" s="2"/>
      <c r="E3329" s="2">
        <v>0</v>
      </c>
      <c r="F3329" s="2"/>
      <c r="G3329" s="2">
        <v>0</v>
      </c>
      <c r="H3329" s="2"/>
      <c r="I3329" s="2">
        <v>0</v>
      </c>
      <c r="J3329" s="2"/>
      <c r="K3329" s="4">
        <v>0</v>
      </c>
      <c r="L3329" s="2"/>
      <c r="M3329" s="4">
        <v>0</v>
      </c>
      <c r="N3329" s="2"/>
      <c r="O3329" s="4">
        <v>0</v>
      </c>
      <c r="P3329" s="2"/>
      <c r="Q3329" s="4">
        <f t="shared" si="96"/>
        <v>0</v>
      </c>
      <c r="T3329" s="36"/>
    </row>
    <row r="3330" spans="1:21" ht="11.85" customHeight="1" x14ac:dyDescent="0.2">
      <c r="A3330" s="3" t="s">
        <v>1396</v>
      </c>
      <c r="C3330" s="2">
        <v>3000</v>
      </c>
      <c r="D3330" s="2"/>
      <c r="E3330" s="2">
        <v>3000</v>
      </c>
      <c r="F3330" s="2"/>
      <c r="G3330" s="2">
        <v>3000</v>
      </c>
      <c r="H3330" s="2"/>
      <c r="I3330" s="2">
        <v>3000</v>
      </c>
      <c r="J3330" s="2"/>
      <c r="K3330" s="4">
        <v>3000</v>
      </c>
      <c r="L3330" s="2"/>
      <c r="M3330" s="4">
        <v>0</v>
      </c>
      <c r="N3330" s="2"/>
      <c r="O3330" s="4">
        <v>0</v>
      </c>
      <c r="P3330" s="2"/>
      <c r="Q3330" s="4">
        <f t="shared" si="96"/>
        <v>0</v>
      </c>
      <c r="T3330" s="36"/>
    </row>
    <row r="3331" spans="1:21" ht="11.85" customHeight="1" x14ac:dyDescent="0.2">
      <c r="A3331" s="3" t="s">
        <v>1397</v>
      </c>
      <c r="C3331" s="2">
        <v>22868.16</v>
      </c>
      <c r="D3331" s="2"/>
      <c r="E3331" s="2">
        <v>16082.26</v>
      </c>
      <c r="F3331" s="2"/>
      <c r="G3331" s="2">
        <v>11494.39</v>
      </c>
      <c r="H3331" s="2"/>
      <c r="I3331" s="2">
        <v>12960</v>
      </c>
      <c r="J3331" s="2"/>
      <c r="K3331" s="4">
        <v>12960</v>
      </c>
      <c r="L3331" s="2"/>
      <c r="M3331" s="4">
        <v>11832</v>
      </c>
      <c r="N3331" s="2"/>
      <c r="O3331" s="4">
        <v>0</v>
      </c>
      <c r="P3331" s="2"/>
      <c r="Q3331" s="4">
        <f t="shared" si="96"/>
        <v>11832</v>
      </c>
      <c r="T3331" s="36"/>
    </row>
    <row r="3332" spans="1:21" ht="11.85" customHeight="1" x14ac:dyDescent="0.2">
      <c r="A3332" s="3" t="s">
        <v>1398</v>
      </c>
      <c r="C3332" s="2">
        <v>14713.29</v>
      </c>
      <c r="D3332" s="2"/>
      <c r="E3332" s="2">
        <v>12811.3</v>
      </c>
      <c r="F3332" s="2"/>
      <c r="G3332" s="2">
        <v>10742.02</v>
      </c>
      <c r="H3332" s="2"/>
      <c r="I3332" s="2">
        <v>10490</v>
      </c>
      <c r="J3332" s="2"/>
      <c r="K3332" s="4">
        <v>10490</v>
      </c>
      <c r="L3332" s="2"/>
      <c r="M3332" s="4">
        <v>10452</v>
      </c>
      <c r="N3332" s="2"/>
      <c r="O3332" s="4">
        <v>0</v>
      </c>
      <c r="P3332" s="2"/>
      <c r="Q3332" s="4">
        <f t="shared" si="96"/>
        <v>10452</v>
      </c>
      <c r="T3332" s="36"/>
    </row>
    <row r="3333" spans="1:21" ht="11.85" customHeight="1" x14ac:dyDescent="0.2">
      <c r="A3333" s="3" t="s">
        <v>1399</v>
      </c>
      <c r="C3333" s="2">
        <v>363.45</v>
      </c>
      <c r="D3333" s="2"/>
      <c r="E3333" s="2">
        <v>296.51</v>
      </c>
      <c r="F3333" s="2"/>
      <c r="G3333" s="2">
        <v>248.01</v>
      </c>
      <c r="H3333" s="2"/>
      <c r="I3333" s="2">
        <v>238</v>
      </c>
      <c r="J3333" s="2"/>
      <c r="K3333" s="4">
        <v>238</v>
      </c>
      <c r="L3333" s="2"/>
      <c r="M3333" s="4">
        <v>281</v>
      </c>
      <c r="N3333" s="2"/>
      <c r="O3333" s="4">
        <v>0</v>
      </c>
      <c r="P3333" s="2"/>
      <c r="Q3333" s="4">
        <f t="shared" si="96"/>
        <v>281</v>
      </c>
      <c r="T3333" s="36"/>
    </row>
    <row r="3334" spans="1:21" ht="11.85" customHeight="1" x14ac:dyDescent="0.2">
      <c r="A3334" s="3" t="s">
        <v>1400</v>
      </c>
      <c r="C3334" s="2">
        <v>324</v>
      </c>
      <c r="D3334" s="2"/>
      <c r="E3334" s="2">
        <v>9</v>
      </c>
      <c r="F3334" s="2"/>
      <c r="G3334" s="2">
        <v>144</v>
      </c>
      <c r="H3334" s="2"/>
      <c r="I3334" s="2">
        <v>180</v>
      </c>
      <c r="J3334" s="2"/>
      <c r="K3334" s="4">
        <v>180</v>
      </c>
      <c r="L3334" s="2"/>
      <c r="M3334" s="4">
        <v>144</v>
      </c>
      <c r="N3334" s="2"/>
      <c r="O3334" s="4">
        <v>0</v>
      </c>
      <c r="P3334" s="2"/>
      <c r="Q3334" s="4">
        <f t="shared" si="96"/>
        <v>144</v>
      </c>
      <c r="T3334" s="36"/>
    </row>
    <row r="3335" spans="1:21" ht="11.85" customHeight="1" x14ac:dyDescent="0.2">
      <c r="A3335" s="3" t="s">
        <v>1401</v>
      </c>
      <c r="C3335" s="12">
        <v>10427.280000000001</v>
      </c>
      <c r="D3335" s="2"/>
      <c r="E3335" s="12">
        <v>9246.4599999999991</v>
      </c>
      <c r="F3335" s="2"/>
      <c r="G3335" s="12">
        <v>8061.42</v>
      </c>
      <c r="H3335" s="2"/>
      <c r="I3335" s="12">
        <v>8225</v>
      </c>
      <c r="J3335" s="2"/>
      <c r="K3335" s="13">
        <v>8225</v>
      </c>
      <c r="L3335" s="2"/>
      <c r="M3335" s="13">
        <v>8472</v>
      </c>
      <c r="N3335" s="2"/>
      <c r="O3335" s="13">
        <v>0</v>
      </c>
      <c r="P3335" s="2"/>
      <c r="Q3335" s="13">
        <f t="shared" si="96"/>
        <v>8472</v>
      </c>
      <c r="T3335" s="36"/>
    </row>
    <row r="3336" spans="1:21" ht="11.85" customHeight="1" x14ac:dyDescent="0.2">
      <c r="A3336" s="3" t="s">
        <v>278</v>
      </c>
      <c r="C3336" s="2">
        <f>SUM(C3327:C3335)</f>
        <v>131003.37999999999</v>
      </c>
      <c r="D3336" s="2"/>
      <c r="E3336" s="2">
        <f>SUM(E3327:E3335)</f>
        <v>105313.22999999998</v>
      </c>
      <c r="F3336" s="2"/>
      <c r="G3336" s="2">
        <f>SUM(G3327:G3335)</f>
        <v>90409.67</v>
      </c>
      <c r="H3336" s="2"/>
      <c r="I3336" s="2">
        <f>SUM(I3327:I3335)</f>
        <v>140542</v>
      </c>
      <c r="J3336" s="2"/>
      <c r="K3336" s="4">
        <f>SUM(K3327:K3335)</f>
        <v>140542</v>
      </c>
      <c r="L3336" s="2"/>
      <c r="M3336" s="4">
        <f>SUM(M3327:M3335)</f>
        <v>139801</v>
      </c>
      <c r="N3336" s="2"/>
      <c r="O3336" s="4">
        <f>SUM(O3327:O3335)</f>
        <v>0</v>
      </c>
      <c r="P3336" s="2"/>
      <c r="Q3336" s="4">
        <f>SUM(Q3327:Q3335)</f>
        <v>139801</v>
      </c>
      <c r="R3336" s="39"/>
      <c r="U3336" s="39"/>
    </row>
    <row r="3337" spans="1:21" ht="11.85" customHeight="1" x14ac:dyDescent="0.2">
      <c r="D3337" s="2"/>
      <c r="F3337" s="2"/>
      <c r="H3337" s="2"/>
      <c r="J3337" s="2"/>
      <c r="L3337" s="2"/>
      <c r="N3337" s="2"/>
      <c r="P3337" s="2"/>
    </row>
    <row r="3338" spans="1:21" ht="11.85" customHeight="1" x14ac:dyDescent="0.2">
      <c r="A3338" s="11" t="s">
        <v>279</v>
      </c>
      <c r="D3338" s="2"/>
      <c r="F3338" s="2"/>
      <c r="H3338" s="2"/>
      <c r="J3338" s="2"/>
      <c r="L3338" s="2"/>
      <c r="N3338" s="2"/>
      <c r="P3338" s="2"/>
    </row>
    <row r="3339" spans="1:21" ht="11.85" customHeight="1" x14ac:dyDescent="0.2">
      <c r="A3339" s="3" t="s">
        <v>1402</v>
      </c>
      <c r="C3339" s="2">
        <v>189.98</v>
      </c>
      <c r="D3339" s="2"/>
      <c r="E3339" s="2">
        <v>410.58</v>
      </c>
      <c r="F3339" s="2"/>
      <c r="G3339" s="2">
        <v>943.49</v>
      </c>
      <c r="H3339" s="2"/>
      <c r="I3339" s="2">
        <v>750</v>
      </c>
      <c r="J3339" s="2"/>
      <c r="K3339" s="4">
        <v>750</v>
      </c>
      <c r="L3339" s="2"/>
      <c r="M3339" s="4">
        <v>750</v>
      </c>
      <c r="N3339" s="2"/>
      <c r="O3339" s="4">
        <v>0</v>
      </c>
      <c r="P3339" s="2"/>
      <c r="Q3339" s="4">
        <f>M3339+O3339</f>
        <v>750</v>
      </c>
      <c r="T3339" s="36"/>
    </row>
    <row r="3340" spans="1:21" ht="11.85" customHeight="1" x14ac:dyDescent="0.2">
      <c r="A3340" s="3" t="s">
        <v>1403</v>
      </c>
      <c r="C3340" s="12">
        <v>0</v>
      </c>
      <c r="D3340" s="2"/>
      <c r="E3340" s="12">
        <v>1433.96</v>
      </c>
      <c r="F3340" s="2"/>
      <c r="G3340" s="12">
        <v>360</v>
      </c>
      <c r="H3340" s="2"/>
      <c r="I3340" s="12">
        <v>350</v>
      </c>
      <c r="J3340" s="2"/>
      <c r="K3340" s="13">
        <v>350</v>
      </c>
      <c r="L3340" s="2"/>
      <c r="M3340" s="13">
        <v>350</v>
      </c>
      <c r="N3340" s="2"/>
      <c r="O3340" s="13">
        <v>0</v>
      </c>
      <c r="P3340" s="2"/>
      <c r="Q3340" s="13">
        <f>M3340+O3340</f>
        <v>350</v>
      </c>
      <c r="T3340" s="36"/>
    </row>
    <row r="3341" spans="1:21" ht="11.85" customHeight="1" x14ac:dyDescent="0.2">
      <c r="A3341" s="3" t="s">
        <v>297</v>
      </c>
      <c r="C3341" s="2">
        <f>SUM(C3339:C3340)</f>
        <v>189.98</v>
      </c>
      <c r="D3341" s="2"/>
      <c r="E3341" s="2">
        <f>SUM(E3339:E3340)</f>
        <v>1844.54</v>
      </c>
      <c r="F3341" s="2"/>
      <c r="G3341" s="2">
        <f>SUM(G3339:G3340)</f>
        <v>1303.49</v>
      </c>
      <c r="H3341" s="2"/>
      <c r="I3341" s="2">
        <f>SUM(I3339:I3340)</f>
        <v>1100</v>
      </c>
      <c r="J3341" s="2"/>
      <c r="K3341" s="4">
        <f>SUM(K3339:K3340)</f>
        <v>1100</v>
      </c>
      <c r="L3341" s="2"/>
      <c r="M3341" s="4">
        <f>SUM(M3339:M3340)</f>
        <v>1100</v>
      </c>
      <c r="N3341" s="2"/>
      <c r="O3341" s="4">
        <f>SUM(O3339:O3340)</f>
        <v>0</v>
      </c>
      <c r="P3341" s="2"/>
      <c r="Q3341" s="4">
        <f>SUM(Q3339:Q3340)</f>
        <v>1100</v>
      </c>
      <c r="T3341" s="38"/>
    </row>
    <row r="3342" spans="1:21" ht="11.85" customHeight="1" x14ac:dyDescent="0.2">
      <c r="D3342" s="2"/>
      <c r="F3342" s="2"/>
      <c r="H3342" s="2"/>
      <c r="J3342" s="2"/>
      <c r="L3342" s="2"/>
      <c r="N3342" s="2"/>
      <c r="P3342" s="2"/>
    </row>
    <row r="3343" spans="1:21" ht="11.85" customHeight="1" x14ac:dyDescent="0.2">
      <c r="A3343" s="11" t="s">
        <v>298</v>
      </c>
      <c r="D3343" s="2"/>
      <c r="F3343" s="2"/>
      <c r="H3343" s="2"/>
      <c r="J3343" s="2"/>
      <c r="L3343" s="2"/>
      <c r="N3343" s="2"/>
      <c r="P3343" s="2"/>
    </row>
    <row r="3344" spans="1:21" ht="11.85" customHeight="1" x14ac:dyDescent="0.2">
      <c r="A3344" s="3" t="s">
        <v>1404</v>
      </c>
      <c r="C3344" s="2">
        <v>132.91999999999999</v>
      </c>
      <c r="D3344" s="2"/>
      <c r="E3344" s="2">
        <v>770.1</v>
      </c>
      <c r="F3344" s="2"/>
      <c r="G3344" s="2">
        <v>0</v>
      </c>
      <c r="H3344" s="2"/>
      <c r="I3344" s="2">
        <v>350</v>
      </c>
      <c r="J3344" s="2"/>
      <c r="K3344" s="4">
        <v>350</v>
      </c>
      <c r="L3344" s="2"/>
      <c r="M3344" s="4">
        <v>350</v>
      </c>
      <c r="N3344" s="2"/>
      <c r="O3344" s="4">
        <v>0</v>
      </c>
      <c r="P3344" s="2"/>
      <c r="Q3344" s="4">
        <f t="shared" ref="Q3344:Q3351" si="97">M3344+O3344</f>
        <v>350</v>
      </c>
      <c r="T3344" s="36"/>
    </row>
    <row r="3345" spans="1:20" ht="11.85" customHeight="1" x14ac:dyDescent="0.2">
      <c r="A3345" s="3" t="s">
        <v>1405</v>
      </c>
      <c r="C3345" s="2">
        <v>1689.42</v>
      </c>
      <c r="D3345" s="2"/>
      <c r="E3345" s="2">
        <v>510</v>
      </c>
      <c r="F3345" s="2"/>
      <c r="G3345" s="2">
        <v>400</v>
      </c>
      <c r="H3345" s="2"/>
      <c r="I3345" s="2">
        <v>1800</v>
      </c>
      <c r="J3345" s="2"/>
      <c r="K3345" s="4">
        <v>1800</v>
      </c>
      <c r="L3345" s="2"/>
      <c r="M3345" s="4">
        <v>1500</v>
      </c>
      <c r="N3345" s="2"/>
      <c r="O3345" s="4">
        <v>0</v>
      </c>
      <c r="P3345" s="2"/>
      <c r="Q3345" s="4">
        <f t="shared" si="97"/>
        <v>1500</v>
      </c>
      <c r="T3345" s="36"/>
    </row>
    <row r="3346" spans="1:20" ht="11.85" customHeight="1" x14ac:dyDescent="0.2">
      <c r="A3346" s="3" t="s">
        <v>1406</v>
      </c>
      <c r="C3346" s="2">
        <v>295.13</v>
      </c>
      <c r="D3346" s="2"/>
      <c r="E3346" s="2">
        <v>196.86</v>
      </c>
      <c r="F3346" s="2"/>
      <c r="G3346" s="2">
        <v>56.28</v>
      </c>
      <c r="H3346" s="2"/>
      <c r="I3346" s="2">
        <v>200</v>
      </c>
      <c r="J3346" s="2"/>
      <c r="K3346" s="4">
        <v>200</v>
      </c>
      <c r="L3346" s="2"/>
      <c r="M3346" s="4">
        <v>200</v>
      </c>
      <c r="N3346" s="2"/>
      <c r="O3346" s="4">
        <v>0</v>
      </c>
      <c r="P3346" s="2"/>
      <c r="Q3346" s="4">
        <f t="shared" si="97"/>
        <v>200</v>
      </c>
      <c r="T3346" s="36"/>
    </row>
    <row r="3347" spans="1:20" ht="11.85" customHeight="1" x14ac:dyDescent="0.2">
      <c r="A3347" s="3" t="s">
        <v>1407</v>
      </c>
      <c r="C3347" s="2">
        <v>20</v>
      </c>
      <c r="D3347" s="2"/>
      <c r="E3347" s="2">
        <v>48.88</v>
      </c>
      <c r="F3347" s="2"/>
      <c r="G3347" s="2">
        <v>0</v>
      </c>
      <c r="H3347" s="2"/>
      <c r="I3347" s="2">
        <v>0</v>
      </c>
      <c r="J3347" s="2"/>
      <c r="K3347" s="4">
        <v>0</v>
      </c>
      <c r="L3347" s="2"/>
      <c r="M3347" s="4">
        <v>0</v>
      </c>
      <c r="N3347" s="2"/>
      <c r="O3347" s="4">
        <v>0</v>
      </c>
      <c r="P3347" s="2"/>
      <c r="Q3347" s="4">
        <f t="shared" si="97"/>
        <v>0</v>
      </c>
      <c r="T3347" s="36"/>
    </row>
    <row r="3348" spans="1:20" ht="11.85" customHeight="1" x14ac:dyDescent="0.2">
      <c r="A3348" s="3" t="s">
        <v>1408</v>
      </c>
      <c r="C3348" s="2">
        <v>63</v>
      </c>
      <c r="D3348" s="2"/>
      <c r="E3348" s="2">
        <v>138</v>
      </c>
      <c r="F3348" s="2"/>
      <c r="G3348" s="2">
        <v>108</v>
      </c>
      <c r="H3348" s="2"/>
      <c r="I3348" s="2">
        <v>0</v>
      </c>
      <c r="J3348" s="2"/>
      <c r="K3348" s="4">
        <v>0</v>
      </c>
      <c r="L3348" s="2"/>
      <c r="M3348" s="4">
        <v>0</v>
      </c>
      <c r="N3348" s="2"/>
      <c r="O3348" s="4">
        <v>0</v>
      </c>
      <c r="P3348" s="2"/>
      <c r="Q3348" s="4">
        <f t="shared" si="97"/>
        <v>0</v>
      </c>
      <c r="T3348" s="36"/>
    </row>
    <row r="3349" spans="1:20" ht="11.85" customHeight="1" x14ac:dyDescent="0.2">
      <c r="A3349" s="3" t="s">
        <v>1409</v>
      </c>
      <c r="C3349" s="2">
        <v>0</v>
      </c>
      <c r="D3349" s="2"/>
      <c r="E3349" s="2">
        <v>421.41</v>
      </c>
      <c r="F3349" s="2"/>
      <c r="G3349" s="2">
        <v>46.15</v>
      </c>
      <c r="H3349" s="2"/>
      <c r="I3349" s="2">
        <v>250</v>
      </c>
      <c r="J3349" s="2"/>
      <c r="K3349" s="4">
        <v>250</v>
      </c>
      <c r="L3349" s="2"/>
      <c r="M3349" s="4">
        <v>250</v>
      </c>
      <c r="N3349" s="2"/>
      <c r="O3349" s="4">
        <v>0</v>
      </c>
      <c r="P3349" s="2"/>
      <c r="Q3349" s="4">
        <f t="shared" si="97"/>
        <v>250</v>
      </c>
      <c r="T3349" s="36"/>
    </row>
    <row r="3350" spans="1:20" ht="11.85" customHeight="1" x14ac:dyDescent="0.2">
      <c r="A3350" s="3" t="s">
        <v>1410</v>
      </c>
      <c r="C3350" s="2">
        <v>0</v>
      </c>
      <c r="D3350" s="2"/>
      <c r="E3350" s="2">
        <v>65.5</v>
      </c>
      <c r="F3350" s="2"/>
      <c r="G3350" s="2">
        <v>360</v>
      </c>
      <c r="H3350" s="2"/>
      <c r="I3350" s="2">
        <v>400</v>
      </c>
      <c r="J3350" s="2"/>
      <c r="K3350" s="4">
        <v>400</v>
      </c>
      <c r="L3350" s="2"/>
      <c r="M3350" s="4">
        <v>1200</v>
      </c>
      <c r="N3350" s="2"/>
      <c r="O3350" s="4">
        <v>0</v>
      </c>
      <c r="P3350" s="2"/>
      <c r="Q3350" s="4">
        <f t="shared" si="97"/>
        <v>1200</v>
      </c>
      <c r="T3350" s="36"/>
    </row>
    <row r="3351" spans="1:20" ht="11.85" customHeight="1" x14ac:dyDescent="0.2">
      <c r="A3351" s="3" t="s">
        <v>1411</v>
      </c>
      <c r="C3351" s="12">
        <v>0</v>
      </c>
      <c r="D3351" s="2"/>
      <c r="E3351" s="12">
        <v>0</v>
      </c>
      <c r="F3351" s="2"/>
      <c r="G3351" s="12">
        <v>0</v>
      </c>
      <c r="H3351" s="2"/>
      <c r="I3351" s="12">
        <v>110</v>
      </c>
      <c r="J3351" s="2"/>
      <c r="K3351" s="13">
        <v>110</v>
      </c>
      <c r="L3351" s="2"/>
      <c r="M3351" s="13">
        <v>110</v>
      </c>
      <c r="N3351" s="2"/>
      <c r="O3351" s="13">
        <v>0</v>
      </c>
      <c r="P3351" s="2"/>
      <c r="Q3351" s="13">
        <f t="shared" si="97"/>
        <v>110</v>
      </c>
      <c r="T3351" s="36"/>
    </row>
    <row r="3352" spans="1:20" ht="11.85" customHeight="1" x14ac:dyDescent="0.2">
      <c r="A3352" s="3" t="s">
        <v>320</v>
      </c>
      <c r="C3352" s="2">
        <f>SUM(C3344:C3351)</f>
        <v>2200.4700000000003</v>
      </c>
      <c r="D3352" s="2"/>
      <c r="E3352" s="2">
        <f>SUM(E3344:E3351)</f>
        <v>2150.75</v>
      </c>
      <c r="F3352" s="2"/>
      <c r="G3352" s="2">
        <f>SUM(G3344:G3351)</f>
        <v>970.43</v>
      </c>
      <c r="H3352" s="2"/>
      <c r="I3352" s="2">
        <f>SUM(I3344:I3351)</f>
        <v>3110</v>
      </c>
      <c r="J3352" s="2"/>
      <c r="K3352" s="4">
        <f>SUM(K3344:K3351)</f>
        <v>3110</v>
      </c>
      <c r="L3352" s="2"/>
      <c r="M3352" s="4">
        <f>SUM(M3344:M3351)</f>
        <v>3610</v>
      </c>
      <c r="N3352" s="2"/>
      <c r="O3352" s="4">
        <f>SUM(O3344:O3351)</f>
        <v>0</v>
      </c>
      <c r="P3352" s="2"/>
      <c r="Q3352" s="4">
        <f>SUM(Q3344:Q3351)</f>
        <v>3610</v>
      </c>
      <c r="T3352" s="38"/>
    </row>
    <row r="3353" spans="1:20" ht="11.85" customHeight="1" x14ac:dyDescent="0.2">
      <c r="D3353" s="2"/>
      <c r="F3353" s="2"/>
      <c r="H3353" s="2"/>
      <c r="J3353" s="2"/>
      <c r="L3353" s="2"/>
      <c r="N3353" s="2"/>
      <c r="P3353" s="2"/>
    </row>
    <row r="3354" spans="1:20" ht="11.85" customHeight="1" x14ac:dyDescent="0.2">
      <c r="A3354" s="3" t="s">
        <v>1412</v>
      </c>
      <c r="C3354" s="2">
        <f>C3336+C3341+C3352</f>
        <v>133393.82999999999</v>
      </c>
      <c r="D3354" s="2"/>
      <c r="E3354" s="2">
        <f>E3336+E3341+E3352</f>
        <v>109308.51999999997</v>
      </c>
      <c r="F3354" s="2"/>
      <c r="G3354" s="2">
        <f>G3336+G3341+G3352</f>
        <v>92683.59</v>
      </c>
      <c r="H3354" s="2"/>
      <c r="I3354" s="2">
        <f>I3336+I3341+I3352</f>
        <v>144752</v>
      </c>
      <c r="J3354" s="2"/>
      <c r="K3354" s="4">
        <f>K3336+K3341+K3352</f>
        <v>144752</v>
      </c>
      <c r="L3354" s="2"/>
      <c r="M3354" s="4">
        <f>M3336+M3341+M3352</f>
        <v>144511</v>
      </c>
      <c r="N3354" s="2"/>
      <c r="O3354" s="4">
        <f>O3336+O3341+O3352</f>
        <v>0</v>
      </c>
      <c r="P3354" s="2"/>
      <c r="Q3354" s="4">
        <f>Q3336+Q3341+Q3352</f>
        <v>144511</v>
      </c>
      <c r="R3354" s="39"/>
      <c r="T3354" s="36"/>
    </row>
    <row r="3355" spans="1:20" ht="11.85" customHeight="1" x14ac:dyDescent="0.2"/>
    <row r="3356" spans="1:20" ht="11.85" customHeight="1" x14ac:dyDescent="0.2"/>
    <row r="3357" spans="1:20" ht="11.85" customHeight="1" x14ac:dyDescent="0.2"/>
    <row r="3358" spans="1:20" ht="11.85" customHeight="1" x14ac:dyDescent="0.2"/>
    <row r="3359" spans="1:20" ht="11.85" customHeight="1" x14ac:dyDescent="0.2"/>
    <row r="3360" spans="1:20" ht="11.85" customHeight="1" x14ac:dyDescent="0.2"/>
    <row r="3361" ht="11.85" customHeight="1" x14ac:dyDescent="0.2"/>
    <row r="3362" ht="11.85" customHeight="1" x14ac:dyDescent="0.2"/>
    <row r="3363" ht="11.85" customHeight="1" x14ac:dyDescent="0.2"/>
    <row r="3364" ht="11.85" customHeight="1" x14ac:dyDescent="0.2"/>
    <row r="3365" ht="11.85" customHeight="1" x14ac:dyDescent="0.2"/>
    <row r="3366" ht="11.85" customHeight="1" x14ac:dyDescent="0.2"/>
    <row r="3367" ht="11.85" customHeight="1" x14ac:dyDescent="0.2"/>
    <row r="3368" ht="11.85" customHeight="1" x14ac:dyDescent="0.2"/>
    <row r="3369" ht="11.85" customHeight="1" x14ac:dyDescent="0.2"/>
    <row r="3370" ht="11.85" customHeight="1" x14ac:dyDescent="0.2"/>
    <row r="3371" ht="11.85" customHeight="1" x14ac:dyDescent="0.2"/>
    <row r="3372" ht="11.85" customHeight="1" x14ac:dyDescent="0.2"/>
    <row r="3373" ht="11.85" customHeight="1" x14ac:dyDescent="0.2"/>
    <row r="3374" ht="11.85" customHeight="1" x14ac:dyDescent="0.2"/>
    <row r="3375" ht="11.85" customHeight="1" x14ac:dyDescent="0.2"/>
    <row r="3376" ht="11.85" customHeight="1" x14ac:dyDescent="0.2"/>
    <row r="3377" spans="1:20" ht="11.85" customHeight="1" x14ac:dyDescent="0.2"/>
    <row r="3378" spans="1:20" ht="11.85" customHeight="1" x14ac:dyDescent="0.2"/>
    <row r="3379" spans="1:20" ht="11.85" customHeight="1" x14ac:dyDescent="0.2"/>
    <row r="3380" spans="1:20" ht="11.85" customHeight="1" x14ac:dyDescent="0.2"/>
    <row r="3381" spans="1:20" ht="11.85" customHeight="1" x14ac:dyDescent="0.2"/>
    <row r="3382" spans="1:20" ht="11.85" customHeight="1" x14ac:dyDescent="0.2">
      <c r="A3382" s="1"/>
      <c r="B3382" s="1"/>
      <c r="E3382" s="2" t="str">
        <f>$E$24</f>
        <v>CITY OF BRADY</v>
      </c>
    </row>
    <row r="3383" spans="1:20" ht="11.85" customHeight="1" x14ac:dyDescent="0.2">
      <c r="E3383" s="2" t="str">
        <f>$E$25</f>
        <v>BUDGET REPORT</v>
      </c>
    </row>
    <row r="3384" spans="1:20" ht="11.85" customHeight="1" x14ac:dyDescent="0.2">
      <c r="E3384" s="2" t="str">
        <f>$E$26</f>
        <v>FISCAL YEAR 2021 - 2022</v>
      </c>
    </row>
    <row r="3385" spans="1:20" ht="11.85" customHeight="1" x14ac:dyDescent="0.2">
      <c r="A3385" s="3" t="s">
        <v>1291</v>
      </c>
      <c r="S3385" s="43"/>
    </row>
    <row r="3386" spans="1:20" ht="11.85" customHeight="1" x14ac:dyDescent="0.2">
      <c r="A3386" s="3" t="s">
        <v>1413</v>
      </c>
    </row>
    <row r="3387" spans="1:20" ht="11.85" customHeight="1" x14ac:dyDescent="0.2">
      <c r="I3387" s="61" t="str">
        <f>$I$29</f>
        <v>(----- 2020-2021 ------)</v>
      </c>
      <c r="J3387" s="61"/>
      <c r="K3387" s="61"/>
      <c r="L3387" s="5"/>
      <c r="M3387" s="61" t="str">
        <f>$M$29</f>
        <v>2021-2022</v>
      </c>
      <c r="N3387" s="61"/>
      <c r="O3387" s="61"/>
      <c r="P3387" s="61"/>
      <c r="Q3387" s="61"/>
    </row>
    <row r="3388" spans="1:20" ht="11.85" customHeight="1" x14ac:dyDescent="0.2">
      <c r="C3388" s="6" t="str">
        <f>$C$30</f>
        <v>2017-2018</v>
      </c>
      <c r="D3388" s="5"/>
      <c r="E3388" s="6" t="str">
        <f>$E$30</f>
        <v>2018-2019</v>
      </c>
      <c r="F3388" s="5"/>
      <c r="G3388" s="6" t="str">
        <f>$G$30</f>
        <v>2019-2020</v>
      </c>
      <c r="H3388" s="5"/>
      <c r="I3388" s="6" t="s">
        <v>9</v>
      </c>
      <c r="J3388" s="5"/>
      <c r="K3388" s="7" t="str">
        <f>+$K$30</f>
        <v>PROJECTED</v>
      </c>
      <c r="L3388" s="5"/>
      <c r="M3388" s="7" t="str">
        <f>$M$30</f>
        <v>2021-2022</v>
      </c>
      <c r="N3388" s="5"/>
      <c r="O3388" s="7" t="str">
        <f>$O$30</f>
        <v>2021-2022</v>
      </c>
      <c r="P3388" s="5"/>
      <c r="Q3388" s="7" t="str">
        <f>$Q$30</f>
        <v xml:space="preserve">APPROVED </v>
      </c>
    </row>
    <row r="3389" spans="1:20" ht="11.85" customHeight="1" x14ac:dyDescent="0.2">
      <c r="A3389" s="8" t="s">
        <v>266</v>
      </c>
      <c r="C3389" s="9" t="s">
        <v>12</v>
      </c>
      <c r="D3389" s="5"/>
      <c r="E3389" s="9" t="s">
        <v>12</v>
      </c>
      <c r="F3389" s="5"/>
      <c r="G3389" s="9" t="s">
        <v>12</v>
      </c>
      <c r="H3389" s="5"/>
      <c r="I3389" s="9" t="s">
        <v>13</v>
      </c>
      <c r="J3389" s="5"/>
      <c r="K3389" s="10" t="s">
        <v>13</v>
      </c>
      <c r="L3389" s="5"/>
      <c r="M3389" s="10" t="str">
        <f>$M$31</f>
        <v>BASE</v>
      </c>
      <c r="N3389" s="5"/>
      <c r="O3389" s="10" t="str">
        <f>$O$31</f>
        <v>SUPPLEMENTAL</v>
      </c>
      <c r="P3389" s="5"/>
      <c r="Q3389" s="10" t="str">
        <f>$Q$31</f>
        <v>BUDGET</v>
      </c>
    </row>
    <row r="3390" spans="1:20" ht="11.85" customHeight="1" x14ac:dyDescent="0.2"/>
    <row r="3391" spans="1:20" ht="11.85" customHeight="1" x14ac:dyDescent="0.2">
      <c r="A3391" s="11" t="s">
        <v>267</v>
      </c>
    </row>
    <row r="3392" spans="1:20" ht="11.85" customHeight="1" x14ac:dyDescent="0.2">
      <c r="A3392" s="3" t="s">
        <v>1414</v>
      </c>
      <c r="C3392" s="2">
        <v>126211.38</v>
      </c>
      <c r="D3392" s="2"/>
      <c r="E3392" s="2">
        <v>136001.60000000001</v>
      </c>
      <c r="F3392" s="2"/>
      <c r="G3392" s="2">
        <v>194647.74</v>
      </c>
      <c r="H3392" s="2"/>
      <c r="I3392" s="2">
        <v>310407</v>
      </c>
      <c r="J3392" s="2"/>
      <c r="K3392" s="4">
        <v>308007</v>
      </c>
      <c r="L3392" s="2"/>
      <c r="M3392" s="4">
        <v>270514</v>
      </c>
      <c r="N3392" s="2"/>
      <c r="O3392" s="4">
        <f>26728-20000</f>
        <v>6728</v>
      </c>
      <c r="P3392" s="2"/>
      <c r="Q3392" s="4">
        <f t="shared" ref="Q3392:Q3401" si="98">M3392+O3392</f>
        <v>277242</v>
      </c>
      <c r="T3392" s="36"/>
    </row>
    <row r="3393" spans="1:21" ht="11.85" customHeight="1" x14ac:dyDescent="0.2">
      <c r="A3393" s="3" t="s">
        <v>1415</v>
      </c>
      <c r="C3393" s="2">
        <v>9144.56</v>
      </c>
      <c r="D3393" s="2"/>
      <c r="E3393" s="2">
        <v>10476.18</v>
      </c>
      <c r="F3393" s="2"/>
      <c r="G3393" s="2">
        <v>9742.16</v>
      </c>
      <c r="H3393" s="2"/>
      <c r="I3393" s="2">
        <v>7300</v>
      </c>
      <c r="J3393" s="2"/>
      <c r="K3393" s="4">
        <v>7300</v>
      </c>
      <c r="L3393" s="2"/>
      <c r="M3393" s="4">
        <v>7300</v>
      </c>
      <c r="N3393" s="2"/>
      <c r="O3393" s="4">
        <v>1200</v>
      </c>
      <c r="P3393" s="2"/>
      <c r="Q3393" s="4">
        <f t="shared" si="98"/>
        <v>8500</v>
      </c>
      <c r="T3393" s="36"/>
    </row>
    <row r="3394" spans="1:21" ht="11.85" customHeight="1" x14ac:dyDescent="0.2">
      <c r="A3394" s="3" t="s">
        <v>1416</v>
      </c>
      <c r="C3394" s="2">
        <v>1800</v>
      </c>
      <c r="D3394" s="2"/>
      <c r="E3394" s="2">
        <v>1612.5</v>
      </c>
      <c r="F3394" s="2"/>
      <c r="G3394" s="2">
        <v>1500</v>
      </c>
      <c r="H3394" s="2"/>
      <c r="I3394" s="2">
        <v>1800</v>
      </c>
      <c r="J3394" s="2"/>
      <c r="K3394" s="4">
        <v>3000</v>
      </c>
      <c r="L3394" s="2"/>
      <c r="M3394" s="4">
        <v>3750</v>
      </c>
      <c r="N3394" s="2"/>
      <c r="O3394" s="4">
        <v>900</v>
      </c>
      <c r="P3394" s="2"/>
      <c r="Q3394" s="4">
        <f t="shared" si="98"/>
        <v>4650</v>
      </c>
      <c r="T3394" s="36"/>
    </row>
    <row r="3395" spans="1:21" ht="11.85" customHeight="1" x14ac:dyDescent="0.2">
      <c r="A3395" s="3" t="s">
        <v>1417</v>
      </c>
      <c r="C3395" s="2">
        <v>3630</v>
      </c>
      <c r="D3395" s="2"/>
      <c r="E3395" s="2">
        <v>3640</v>
      </c>
      <c r="F3395" s="2"/>
      <c r="G3395" s="2">
        <v>3640</v>
      </c>
      <c r="H3395" s="2"/>
      <c r="I3395" s="2">
        <v>3460</v>
      </c>
      <c r="J3395" s="2"/>
      <c r="K3395" s="4">
        <v>3460</v>
      </c>
      <c r="L3395" s="2"/>
      <c r="M3395" s="4">
        <v>3460</v>
      </c>
      <c r="N3395" s="2"/>
      <c r="O3395" s="4">
        <v>0</v>
      </c>
      <c r="P3395" s="2"/>
      <c r="Q3395" s="4">
        <f t="shared" si="98"/>
        <v>3460</v>
      </c>
      <c r="T3395" s="36"/>
    </row>
    <row r="3396" spans="1:21" ht="11.85" customHeight="1" x14ac:dyDescent="0.2">
      <c r="A3396" s="3" t="s">
        <v>1418</v>
      </c>
      <c r="C3396" s="2">
        <v>300</v>
      </c>
      <c r="D3396" s="2"/>
      <c r="E3396" s="2">
        <v>300</v>
      </c>
      <c r="F3396" s="2"/>
      <c r="G3396" s="2">
        <v>300</v>
      </c>
      <c r="H3396" s="2"/>
      <c r="I3396" s="2">
        <v>300</v>
      </c>
      <c r="J3396" s="2"/>
      <c r="K3396" s="4">
        <v>300</v>
      </c>
      <c r="L3396" s="2"/>
      <c r="M3396" s="4">
        <v>300</v>
      </c>
      <c r="N3396" s="2"/>
      <c r="O3396" s="4">
        <v>0</v>
      </c>
      <c r="P3396" s="2"/>
      <c r="Q3396" s="4">
        <f t="shared" si="98"/>
        <v>300</v>
      </c>
      <c r="T3396" s="36"/>
    </row>
    <row r="3397" spans="1:21" ht="11.85" customHeight="1" x14ac:dyDescent="0.2">
      <c r="A3397" s="3" t="s">
        <v>1419</v>
      </c>
      <c r="C3397" s="2">
        <v>38594.519999999997</v>
      </c>
      <c r="D3397" s="2"/>
      <c r="E3397" s="2">
        <v>35872.75</v>
      </c>
      <c r="F3397" s="2"/>
      <c r="G3397" s="2">
        <v>50382.29</v>
      </c>
      <c r="H3397" s="2"/>
      <c r="I3397" s="2">
        <v>58320</v>
      </c>
      <c r="J3397" s="2"/>
      <c r="K3397" s="4">
        <v>58320</v>
      </c>
      <c r="L3397" s="2"/>
      <c r="M3397" s="4">
        <v>53244</v>
      </c>
      <c r="N3397" s="2"/>
      <c r="O3397" s="4">
        <v>11832</v>
      </c>
      <c r="P3397" s="2"/>
      <c r="Q3397" s="4">
        <f t="shared" si="98"/>
        <v>65076</v>
      </c>
      <c r="T3397" s="36"/>
    </row>
    <row r="3398" spans="1:21" ht="11.85" customHeight="1" x14ac:dyDescent="0.2">
      <c r="A3398" s="3" t="s">
        <v>1420</v>
      </c>
      <c r="C3398" s="2">
        <v>14140.85</v>
      </c>
      <c r="D3398" s="2"/>
      <c r="E3398" s="2">
        <v>14914.46</v>
      </c>
      <c r="F3398" s="2"/>
      <c r="G3398" s="2">
        <v>18854.59</v>
      </c>
      <c r="H3398" s="2"/>
      <c r="I3398" s="2">
        <v>27625</v>
      </c>
      <c r="J3398" s="2"/>
      <c r="K3398" s="4">
        <v>27625</v>
      </c>
      <c r="L3398" s="2"/>
      <c r="M3398" s="4">
        <v>22884</v>
      </c>
      <c r="N3398" s="2"/>
      <c r="O3398" s="4">
        <v>2687</v>
      </c>
      <c r="P3398" s="2"/>
      <c r="Q3398" s="4">
        <f t="shared" si="98"/>
        <v>25571</v>
      </c>
      <c r="T3398" s="36"/>
    </row>
    <row r="3399" spans="1:21" ht="11.85" customHeight="1" x14ac:dyDescent="0.2">
      <c r="A3399" s="3" t="s">
        <v>1421</v>
      </c>
      <c r="C3399" s="2">
        <v>4283.99</v>
      </c>
      <c r="D3399" s="2"/>
      <c r="E3399" s="2">
        <v>3751.34</v>
      </c>
      <c r="F3399" s="2"/>
      <c r="G3399" s="2">
        <v>5305.23</v>
      </c>
      <c r="H3399" s="2"/>
      <c r="I3399" s="2">
        <v>5720</v>
      </c>
      <c r="J3399" s="2"/>
      <c r="K3399" s="4">
        <v>5720</v>
      </c>
      <c r="L3399" s="2"/>
      <c r="M3399" s="4">
        <v>6028</v>
      </c>
      <c r="N3399" s="2"/>
      <c r="O3399" s="4">
        <v>1000</v>
      </c>
      <c r="P3399" s="2"/>
      <c r="Q3399" s="4">
        <f t="shared" si="98"/>
        <v>7028</v>
      </c>
      <c r="T3399" s="36"/>
    </row>
    <row r="3400" spans="1:21" ht="11.85" customHeight="1" x14ac:dyDescent="0.2">
      <c r="A3400" s="3" t="s">
        <v>1422</v>
      </c>
      <c r="C3400" s="2">
        <v>1077.19</v>
      </c>
      <c r="D3400" s="2"/>
      <c r="E3400" s="2">
        <v>119.83</v>
      </c>
      <c r="F3400" s="2"/>
      <c r="G3400" s="2">
        <v>1017.87</v>
      </c>
      <c r="H3400" s="2"/>
      <c r="I3400" s="2">
        <v>1800</v>
      </c>
      <c r="J3400" s="2"/>
      <c r="K3400" s="4">
        <v>1800</v>
      </c>
      <c r="L3400" s="2"/>
      <c r="M3400" s="4">
        <v>1008</v>
      </c>
      <c r="N3400" s="2"/>
      <c r="O3400" s="4">
        <v>145</v>
      </c>
      <c r="P3400" s="2"/>
      <c r="Q3400" s="4">
        <f t="shared" si="98"/>
        <v>1153</v>
      </c>
      <c r="T3400" s="36"/>
    </row>
    <row r="3401" spans="1:21" ht="11.85" customHeight="1" x14ac:dyDescent="0.2">
      <c r="A3401" s="3" t="s">
        <v>1423</v>
      </c>
      <c r="C3401" s="12">
        <v>10525.49</v>
      </c>
      <c r="D3401" s="2"/>
      <c r="E3401" s="12">
        <v>11691.87</v>
      </c>
      <c r="F3401" s="2"/>
      <c r="G3401" s="12">
        <v>16113.24</v>
      </c>
      <c r="H3401" s="2"/>
      <c r="I3401" s="12">
        <v>24805</v>
      </c>
      <c r="J3401" s="2"/>
      <c r="K3401" s="13">
        <v>24805</v>
      </c>
      <c r="L3401" s="2"/>
      <c r="M3401" s="13">
        <v>21670</v>
      </c>
      <c r="N3401" s="2"/>
      <c r="O3401" s="13">
        <v>2208</v>
      </c>
      <c r="P3401" s="2"/>
      <c r="Q3401" s="13">
        <f t="shared" si="98"/>
        <v>23878</v>
      </c>
      <c r="T3401" s="36"/>
    </row>
    <row r="3402" spans="1:21" ht="11.85" customHeight="1" x14ac:dyDescent="0.2">
      <c r="A3402" s="3" t="s">
        <v>278</v>
      </c>
      <c r="C3402" s="2">
        <f>SUM(C3392:C3401)</f>
        <v>209707.97999999998</v>
      </c>
      <c r="D3402" s="2"/>
      <c r="E3402" s="2">
        <f>SUM(E3392:E3401)</f>
        <v>218380.52999999997</v>
      </c>
      <c r="F3402" s="2"/>
      <c r="G3402" s="2">
        <f>SUM(G3392:G3401)</f>
        <v>301503.12</v>
      </c>
      <c r="H3402" s="2"/>
      <c r="I3402" s="2">
        <f>SUM(I3392:I3401)</f>
        <v>441537</v>
      </c>
      <c r="J3402" s="2"/>
      <c r="K3402" s="4">
        <f>SUM(K3392:K3401)</f>
        <v>440337</v>
      </c>
      <c r="L3402" s="2"/>
      <c r="M3402" s="4">
        <f>SUM(M3392:M3401)</f>
        <v>390158</v>
      </c>
      <c r="N3402" s="2"/>
      <c r="O3402" s="4">
        <f>SUM(O3392:O3401)</f>
        <v>26700</v>
      </c>
      <c r="P3402" s="2"/>
      <c r="Q3402" s="4">
        <f>SUM(Q3392:Q3401)</f>
        <v>416858</v>
      </c>
      <c r="R3402" s="39"/>
      <c r="U3402" s="39"/>
    </row>
    <row r="3403" spans="1:21" ht="11.85" customHeight="1" x14ac:dyDescent="0.2">
      <c r="D3403" s="2"/>
      <c r="F3403" s="2"/>
      <c r="H3403" s="2"/>
      <c r="J3403" s="2"/>
      <c r="L3403" s="2"/>
      <c r="N3403" s="2"/>
      <c r="P3403" s="2"/>
    </row>
    <row r="3404" spans="1:21" ht="11.85" customHeight="1" x14ac:dyDescent="0.2">
      <c r="A3404" s="11" t="s">
        <v>279</v>
      </c>
      <c r="D3404" s="2"/>
      <c r="F3404" s="2"/>
      <c r="H3404" s="2"/>
      <c r="J3404" s="2"/>
      <c r="L3404" s="2"/>
      <c r="N3404" s="2"/>
      <c r="P3404" s="2"/>
    </row>
    <row r="3405" spans="1:21" ht="11.85" customHeight="1" x14ac:dyDescent="0.2">
      <c r="A3405" s="3" t="s">
        <v>1424</v>
      </c>
      <c r="C3405" s="2">
        <v>0</v>
      </c>
      <c r="D3405" s="2"/>
      <c r="E3405" s="2">
        <v>0</v>
      </c>
      <c r="F3405" s="2"/>
      <c r="G3405" s="2">
        <v>0</v>
      </c>
      <c r="H3405" s="2"/>
      <c r="I3405" s="2">
        <v>0</v>
      </c>
      <c r="J3405" s="2"/>
      <c r="K3405" s="4">
        <v>0</v>
      </c>
      <c r="L3405" s="2"/>
      <c r="M3405" s="4">
        <v>0</v>
      </c>
      <c r="N3405" s="2"/>
      <c r="O3405" s="4">
        <v>0</v>
      </c>
      <c r="P3405" s="2"/>
      <c r="Q3405" s="4">
        <f t="shared" ref="Q3405:Q3421" si="99">M3405+O3405</f>
        <v>0</v>
      </c>
      <c r="T3405" s="36"/>
    </row>
    <row r="3406" spans="1:21" ht="11.85" customHeight="1" x14ac:dyDescent="0.2">
      <c r="A3406" s="3" t="s">
        <v>1425</v>
      </c>
      <c r="C3406" s="2">
        <v>224191.88</v>
      </c>
      <c r="D3406" s="2"/>
      <c r="E3406" s="2">
        <v>180634.46</v>
      </c>
      <c r="F3406" s="2"/>
      <c r="G3406" s="2">
        <v>216662.23</v>
      </c>
      <c r="H3406" s="2"/>
      <c r="I3406" s="2">
        <v>233000</v>
      </c>
      <c r="J3406" s="2"/>
      <c r="K3406" s="4">
        <v>233000</v>
      </c>
      <c r="L3406" s="2"/>
      <c r="M3406" s="4">
        <v>220000</v>
      </c>
      <c r="N3406" s="2"/>
      <c r="O3406" s="4">
        <v>0</v>
      </c>
      <c r="P3406" s="2"/>
      <c r="Q3406" s="4">
        <f t="shared" si="99"/>
        <v>220000</v>
      </c>
      <c r="T3406" s="36"/>
    </row>
    <row r="3407" spans="1:21" ht="11.85" customHeight="1" x14ac:dyDescent="0.2">
      <c r="A3407" s="3" t="s">
        <v>1426</v>
      </c>
      <c r="C3407" s="2">
        <v>9042.68</v>
      </c>
      <c r="D3407" s="2"/>
      <c r="E3407" s="2">
        <v>7883.3</v>
      </c>
      <c r="F3407" s="2"/>
      <c r="G3407" s="2">
        <v>6718.04</v>
      </c>
      <c r="H3407" s="2"/>
      <c r="I3407" s="2">
        <v>7500</v>
      </c>
      <c r="J3407" s="2"/>
      <c r="K3407" s="4">
        <f>13900+3500</f>
        <v>17400</v>
      </c>
      <c r="L3407" s="2"/>
      <c r="M3407" s="4">
        <v>8500</v>
      </c>
      <c r="N3407" s="2"/>
      <c r="O3407" s="4">
        <v>0</v>
      </c>
      <c r="P3407" s="2"/>
      <c r="Q3407" s="4">
        <f t="shared" si="99"/>
        <v>8500</v>
      </c>
      <c r="T3407" s="36"/>
    </row>
    <row r="3408" spans="1:21" ht="11.85" customHeight="1" x14ac:dyDescent="0.2">
      <c r="A3408" s="3" t="s">
        <v>1427</v>
      </c>
      <c r="C3408" s="2">
        <v>7350</v>
      </c>
      <c r="D3408" s="2"/>
      <c r="E3408" s="2">
        <v>7705.25</v>
      </c>
      <c r="F3408" s="2"/>
      <c r="G3408" s="2">
        <v>7705.25</v>
      </c>
      <c r="H3408" s="2"/>
      <c r="I3408" s="2">
        <v>10000</v>
      </c>
      <c r="J3408" s="2"/>
      <c r="K3408" s="4">
        <v>10000</v>
      </c>
      <c r="L3408" s="2"/>
      <c r="M3408" s="4">
        <v>11500</v>
      </c>
      <c r="N3408" s="2"/>
      <c r="O3408" s="4">
        <v>0</v>
      </c>
      <c r="P3408" s="2"/>
      <c r="Q3408" s="4">
        <f t="shared" si="99"/>
        <v>11500</v>
      </c>
      <c r="T3408" s="36"/>
    </row>
    <row r="3409" spans="1:20" ht="11.85" customHeight="1" x14ac:dyDescent="0.2">
      <c r="A3409" s="3" t="s">
        <v>1428</v>
      </c>
      <c r="C3409" s="2">
        <v>15099.39</v>
      </c>
      <c r="D3409" s="2"/>
      <c r="E3409" s="2">
        <v>16279.73</v>
      </c>
      <c r="F3409" s="2"/>
      <c r="G3409" s="2">
        <v>17379.650000000001</v>
      </c>
      <c r="H3409" s="2"/>
      <c r="I3409" s="2">
        <v>19000</v>
      </c>
      <c r="J3409" s="2"/>
      <c r="K3409" s="4">
        <v>19000</v>
      </c>
      <c r="L3409" s="2"/>
      <c r="M3409" s="4">
        <v>20800</v>
      </c>
      <c r="N3409" s="2"/>
      <c r="O3409" s="4">
        <v>0</v>
      </c>
      <c r="P3409" s="2"/>
      <c r="Q3409" s="4">
        <f t="shared" si="99"/>
        <v>20800</v>
      </c>
      <c r="T3409" s="36"/>
    </row>
    <row r="3410" spans="1:20" ht="11.85" customHeight="1" x14ac:dyDescent="0.2">
      <c r="A3410" s="3" t="s">
        <v>1429</v>
      </c>
      <c r="C3410" s="2">
        <v>825.72</v>
      </c>
      <c r="D3410" s="2"/>
      <c r="E3410" s="2">
        <v>886.96</v>
      </c>
      <c r="F3410" s="2"/>
      <c r="G3410" s="2">
        <v>883.08</v>
      </c>
      <c r="H3410" s="2"/>
      <c r="I3410" s="2">
        <v>900</v>
      </c>
      <c r="J3410" s="2"/>
      <c r="K3410" s="4">
        <v>900</v>
      </c>
      <c r="L3410" s="2"/>
      <c r="M3410" s="4">
        <v>900</v>
      </c>
      <c r="N3410" s="2"/>
      <c r="O3410" s="4">
        <v>0</v>
      </c>
      <c r="P3410" s="2"/>
      <c r="Q3410" s="4">
        <f t="shared" si="99"/>
        <v>900</v>
      </c>
      <c r="T3410" s="36"/>
    </row>
    <row r="3411" spans="1:20" ht="11.85" hidden="1" customHeight="1" x14ac:dyDescent="0.2">
      <c r="A3411" s="3" t="s">
        <v>1430</v>
      </c>
      <c r="C3411" s="2">
        <v>0</v>
      </c>
      <c r="D3411" s="2"/>
      <c r="E3411" s="2">
        <v>0</v>
      </c>
      <c r="F3411" s="2"/>
      <c r="G3411" s="2">
        <v>0</v>
      </c>
      <c r="H3411" s="2"/>
      <c r="I3411" s="2">
        <v>0</v>
      </c>
      <c r="J3411" s="2"/>
      <c r="K3411" s="4">
        <v>0</v>
      </c>
      <c r="L3411" s="2"/>
      <c r="M3411" s="4">
        <v>0</v>
      </c>
      <c r="N3411" s="2"/>
      <c r="O3411" s="4">
        <v>0</v>
      </c>
      <c r="P3411" s="2"/>
      <c r="Q3411" s="4">
        <f t="shared" si="99"/>
        <v>0</v>
      </c>
      <c r="T3411" s="36"/>
    </row>
    <row r="3412" spans="1:20" ht="11.85" customHeight="1" x14ac:dyDescent="0.2">
      <c r="A3412" s="3" t="s">
        <v>1431</v>
      </c>
      <c r="C3412" s="2">
        <v>5572.6</v>
      </c>
      <c r="D3412" s="2"/>
      <c r="E3412" s="2">
        <v>0</v>
      </c>
      <c r="F3412" s="2"/>
      <c r="G3412" s="2">
        <v>0</v>
      </c>
      <c r="H3412" s="2"/>
      <c r="I3412" s="2">
        <v>0</v>
      </c>
      <c r="J3412" s="2"/>
      <c r="K3412" s="4">
        <v>0</v>
      </c>
      <c r="L3412" s="2"/>
      <c r="M3412" s="4">
        <v>0</v>
      </c>
      <c r="N3412" s="2"/>
      <c r="O3412" s="4">
        <v>0</v>
      </c>
      <c r="P3412" s="2"/>
      <c r="Q3412" s="4">
        <f t="shared" si="99"/>
        <v>0</v>
      </c>
      <c r="T3412" s="36"/>
    </row>
    <row r="3413" spans="1:20" ht="11.85" customHeight="1" x14ac:dyDescent="0.2">
      <c r="A3413" s="3" t="s">
        <v>1432</v>
      </c>
      <c r="C3413" s="2">
        <v>0</v>
      </c>
      <c r="D3413" s="2"/>
      <c r="E3413" s="2">
        <v>0</v>
      </c>
      <c r="F3413" s="2"/>
      <c r="G3413" s="2">
        <v>0</v>
      </c>
      <c r="H3413" s="2"/>
      <c r="I3413" s="2">
        <v>0</v>
      </c>
      <c r="J3413" s="2"/>
      <c r="K3413" s="4">
        <v>0</v>
      </c>
      <c r="L3413" s="2"/>
      <c r="M3413" s="4">
        <v>292200</v>
      </c>
      <c r="N3413" s="2"/>
      <c r="O3413" s="4">
        <v>0</v>
      </c>
      <c r="P3413" s="2"/>
      <c r="Q3413" s="4">
        <f t="shared" si="99"/>
        <v>292200</v>
      </c>
      <c r="T3413" s="36"/>
    </row>
    <row r="3414" spans="1:20" ht="11.85" customHeight="1" x14ac:dyDescent="0.2">
      <c r="A3414" s="3" t="s">
        <v>1433</v>
      </c>
      <c r="C3414" s="2">
        <v>0</v>
      </c>
      <c r="D3414" s="2"/>
      <c r="E3414" s="2">
        <v>0</v>
      </c>
      <c r="F3414" s="2"/>
      <c r="G3414" s="2">
        <v>1562.5</v>
      </c>
      <c r="H3414" s="2"/>
      <c r="I3414" s="2">
        <v>0</v>
      </c>
      <c r="J3414" s="2"/>
      <c r="K3414" s="4">
        <v>0</v>
      </c>
      <c r="L3414" s="2"/>
      <c r="M3414" s="4">
        <v>0</v>
      </c>
      <c r="N3414" s="2"/>
      <c r="O3414" s="4">
        <v>0</v>
      </c>
      <c r="P3414" s="2"/>
      <c r="Q3414" s="4">
        <f t="shared" si="99"/>
        <v>0</v>
      </c>
      <c r="T3414" s="36"/>
    </row>
    <row r="3415" spans="1:20" ht="11.85" customHeight="1" x14ac:dyDescent="0.2">
      <c r="A3415" s="3" t="s">
        <v>1434</v>
      </c>
      <c r="C3415" s="2">
        <v>0</v>
      </c>
      <c r="D3415" s="2"/>
      <c r="E3415" s="2">
        <v>0</v>
      </c>
      <c r="F3415" s="2"/>
      <c r="G3415" s="2">
        <v>0</v>
      </c>
      <c r="H3415" s="2"/>
      <c r="I3415" s="2">
        <v>0</v>
      </c>
      <c r="J3415" s="2"/>
      <c r="K3415" s="4">
        <v>0</v>
      </c>
      <c r="L3415" s="2"/>
      <c r="M3415" s="4">
        <v>0</v>
      </c>
      <c r="N3415" s="2"/>
      <c r="O3415" s="4">
        <v>0</v>
      </c>
      <c r="P3415" s="2"/>
      <c r="Q3415" s="4">
        <f t="shared" si="99"/>
        <v>0</v>
      </c>
      <c r="T3415" s="36"/>
    </row>
    <row r="3416" spans="1:20" ht="11.85" customHeight="1" x14ac:dyDescent="0.2">
      <c r="A3416" s="3" t="s">
        <v>1435</v>
      </c>
      <c r="C3416" s="2">
        <v>479.28</v>
      </c>
      <c r="D3416" s="2"/>
      <c r="E3416" s="2">
        <v>359.4</v>
      </c>
      <c r="F3416" s="2"/>
      <c r="G3416" s="2">
        <v>616.59</v>
      </c>
      <c r="H3416" s="2"/>
      <c r="I3416" s="2">
        <v>700</v>
      </c>
      <c r="J3416" s="2"/>
      <c r="K3416" s="4">
        <v>700</v>
      </c>
      <c r="L3416" s="2"/>
      <c r="M3416" s="4">
        <v>0</v>
      </c>
      <c r="N3416" s="2"/>
      <c r="O3416" s="4">
        <v>0</v>
      </c>
      <c r="P3416" s="2"/>
      <c r="Q3416" s="4">
        <f t="shared" si="99"/>
        <v>0</v>
      </c>
      <c r="T3416" s="36"/>
    </row>
    <row r="3417" spans="1:20" ht="11.85" customHeight="1" x14ac:dyDescent="0.2">
      <c r="A3417" s="3" t="s">
        <v>1436</v>
      </c>
      <c r="C3417" s="2">
        <v>209.97</v>
      </c>
      <c r="D3417" s="2"/>
      <c r="E3417" s="2">
        <v>0</v>
      </c>
      <c r="F3417" s="2"/>
      <c r="G3417" s="2">
        <v>840.07</v>
      </c>
      <c r="H3417" s="2"/>
      <c r="I3417" s="2">
        <v>1000</v>
      </c>
      <c r="J3417" s="2"/>
      <c r="K3417" s="4">
        <v>1000</v>
      </c>
      <c r="L3417" s="2"/>
      <c r="M3417" s="4">
        <v>1000</v>
      </c>
      <c r="N3417" s="2"/>
      <c r="O3417" s="4">
        <v>0</v>
      </c>
      <c r="P3417" s="2"/>
      <c r="Q3417" s="4">
        <f t="shared" si="99"/>
        <v>1000</v>
      </c>
      <c r="T3417" s="36"/>
    </row>
    <row r="3418" spans="1:20" ht="11.85" customHeight="1" x14ac:dyDescent="0.2">
      <c r="A3418" s="3" t="s">
        <v>1437</v>
      </c>
      <c r="C3418" s="2">
        <v>0</v>
      </c>
      <c r="D3418" s="2"/>
      <c r="E3418" s="2">
        <v>1503.57</v>
      </c>
      <c r="F3418" s="2"/>
      <c r="G3418" s="2">
        <v>1262.28</v>
      </c>
      <c r="H3418" s="2"/>
      <c r="I3418" s="2">
        <v>1600</v>
      </c>
      <c r="J3418" s="2"/>
      <c r="K3418" s="4">
        <v>1600</v>
      </c>
      <c r="L3418" s="2"/>
      <c r="M3418" s="4">
        <v>3200</v>
      </c>
      <c r="N3418" s="2"/>
      <c r="O3418" s="4">
        <v>0</v>
      </c>
      <c r="P3418" s="2"/>
      <c r="Q3418" s="4">
        <f t="shared" si="99"/>
        <v>3200</v>
      </c>
      <c r="T3418" s="36"/>
    </row>
    <row r="3419" spans="1:20" ht="11.85" customHeight="1" x14ac:dyDescent="0.2">
      <c r="A3419" s="3" t="s">
        <v>1438</v>
      </c>
      <c r="C3419" s="2">
        <v>1400</v>
      </c>
      <c r="D3419" s="2"/>
      <c r="E3419" s="2">
        <v>1400</v>
      </c>
      <c r="F3419" s="2"/>
      <c r="G3419" s="2">
        <v>1400</v>
      </c>
      <c r="H3419" s="2"/>
      <c r="I3419" s="2">
        <v>2000</v>
      </c>
      <c r="J3419" s="2"/>
      <c r="K3419" s="4">
        <v>2000</v>
      </c>
      <c r="L3419" s="2"/>
      <c r="M3419" s="4">
        <v>2000</v>
      </c>
      <c r="N3419" s="2"/>
      <c r="O3419" s="4">
        <v>0</v>
      </c>
      <c r="P3419" s="2"/>
      <c r="Q3419" s="4">
        <f>M3419+O3419</f>
        <v>2000</v>
      </c>
      <c r="T3419" s="36"/>
    </row>
    <row r="3420" spans="1:20" ht="11.85" customHeight="1" x14ac:dyDescent="0.2">
      <c r="A3420" s="3" t="s">
        <v>1439</v>
      </c>
      <c r="C3420" s="2">
        <v>0</v>
      </c>
      <c r="D3420" s="2"/>
      <c r="E3420" s="2">
        <v>248400</v>
      </c>
      <c r="F3420" s="2"/>
      <c r="G3420" s="2">
        <v>288504</v>
      </c>
      <c r="H3420" s="2"/>
      <c r="I3420" s="2">
        <v>258000</v>
      </c>
      <c r="J3420" s="2"/>
      <c r="K3420" s="4">
        <v>258000</v>
      </c>
      <c r="L3420" s="2"/>
      <c r="M3420" s="4">
        <v>286000</v>
      </c>
      <c r="N3420" s="2"/>
      <c r="O3420" s="4">
        <v>0</v>
      </c>
      <c r="P3420" s="2"/>
      <c r="Q3420" s="4">
        <f>M3420+O3420</f>
        <v>286000</v>
      </c>
      <c r="T3420" s="36"/>
    </row>
    <row r="3421" spans="1:20" ht="11.85" customHeight="1" x14ac:dyDescent="0.2">
      <c r="A3421" s="3" t="s">
        <v>1440</v>
      </c>
      <c r="C3421" s="12">
        <v>0</v>
      </c>
      <c r="D3421" s="2"/>
      <c r="E3421" s="12">
        <v>92000.16</v>
      </c>
      <c r="F3421" s="2"/>
      <c r="G3421" s="12">
        <v>99996</v>
      </c>
      <c r="H3421" s="2"/>
      <c r="I3421" s="12">
        <v>107000</v>
      </c>
      <c r="J3421" s="2"/>
      <c r="K3421" s="13">
        <v>107000</v>
      </c>
      <c r="L3421" s="2"/>
      <c r="M3421" s="13">
        <v>141000</v>
      </c>
      <c r="N3421" s="2"/>
      <c r="O3421" s="13">
        <v>0</v>
      </c>
      <c r="P3421" s="2"/>
      <c r="Q3421" s="13">
        <f t="shared" si="99"/>
        <v>141000</v>
      </c>
      <c r="T3421" s="36"/>
    </row>
    <row r="3422" spans="1:20" ht="11.85" customHeight="1" x14ac:dyDescent="0.2">
      <c r="A3422" s="3" t="s">
        <v>297</v>
      </c>
      <c r="C3422" s="2">
        <f>SUM(C3405:C3421)</f>
        <v>264171.52000000002</v>
      </c>
      <c r="D3422" s="2"/>
      <c r="E3422" s="2">
        <f>SUM(E3405:E3421)</f>
        <v>557052.82999999996</v>
      </c>
      <c r="F3422" s="2"/>
      <c r="G3422" s="2">
        <f>SUM(G3405:G3421)</f>
        <v>643529.68999999994</v>
      </c>
      <c r="H3422" s="2"/>
      <c r="I3422" s="2">
        <f>SUM(I3405:I3421)</f>
        <v>640700</v>
      </c>
      <c r="J3422" s="2"/>
      <c r="K3422" s="4">
        <f>SUM(K3405:K3421)</f>
        <v>650600</v>
      </c>
      <c r="L3422" s="2"/>
      <c r="M3422" s="4">
        <f>SUM(M3405:M3421)</f>
        <v>987100</v>
      </c>
      <c r="N3422" s="2"/>
      <c r="O3422" s="4">
        <f>SUM(O3405:O3421)</f>
        <v>0</v>
      </c>
      <c r="P3422" s="2"/>
      <c r="Q3422" s="4">
        <f>SUM(Q3405:Q3421)</f>
        <v>987100</v>
      </c>
      <c r="R3422" s="39"/>
    </row>
    <row r="3423" spans="1:20" ht="11.85" customHeight="1" x14ac:dyDescent="0.2"/>
    <row r="3424" spans="1:20" ht="11.85" customHeight="1" x14ac:dyDescent="0.2">
      <c r="A3424" s="11" t="s">
        <v>298</v>
      </c>
    </row>
    <row r="3425" spans="1:32" ht="11.85" customHeight="1" x14ac:dyDescent="0.2">
      <c r="A3425" s="3" t="s">
        <v>1441</v>
      </c>
      <c r="C3425" s="2">
        <v>485.11</v>
      </c>
      <c r="D3425" s="2"/>
      <c r="E3425" s="2">
        <v>1047.3</v>
      </c>
      <c r="F3425" s="2"/>
      <c r="G3425" s="2">
        <v>4748.91</v>
      </c>
      <c r="H3425" s="2"/>
      <c r="I3425" s="2">
        <v>1400</v>
      </c>
      <c r="J3425" s="2"/>
      <c r="K3425" s="4">
        <v>5000</v>
      </c>
      <c r="L3425" s="2"/>
      <c r="M3425" s="4">
        <v>3400</v>
      </c>
      <c r="N3425" s="2"/>
      <c r="O3425" s="4">
        <v>0</v>
      </c>
      <c r="P3425" s="2"/>
      <c r="Q3425" s="4">
        <f t="shared" ref="Q3425:Q3447" si="100">M3425+O3425</f>
        <v>3400</v>
      </c>
      <c r="T3425" s="36"/>
      <c r="AF3425" s="39"/>
    </row>
    <row r="3426" spans="1:32" ht="11.85" customHeight="1" x14ac:dyDescent="0.2">
      <c r="A3426" s="3" t="s">
        <v>1442</v>
      </c>
      <c r="C3426" s="2">
        <v>679.11</v>
      </c>
      <c r="D3426" s="2"/>
      <c r="E3426" s="2">
        <v>903.65</v>
      </c>
      <c r="F3426" s="2"/>
      <c r="G3426" s="2">
        <v>1531.73</v>
      </c>
      <c r="H3426" s="2"/>
      <c r="I3426" s="2">
        <v>5000</v>
      </c>
      <c r="J3426" s="2"/>
      <c r="K3426" s="4">
        <v>5000</v>
      </c>
      <c r="L3426" s="2"/>
      <c r="M3426" s="4">
        <v>5000</v>
      </c>
      <c r="N3426" s="2"/>
      <c r="O3426" s="4">
        <v>0</v>
      </c>
      <c r="P3426" s="2"/>
      <c r="Q3426" s="4">
        <f t="shared" si="100"/>
        <v>5000</v>
      </c>
      <c r="T3426" s="36"/>
      <c r="AF3426" s="39"/>
    </row>
    <row r="3427" spans="1:32" ht="11.85" customHeight="1" x14ac:dyDescent="0.2">
      <c r="A3427" s="3" t="s">
        <v>1443</v>
      </c>
      <c r="C3427" s="2">
        <v>2462.85</v>
      </c>
      <c r="D3427" s="2"/>
      <c r="E3427" s="2">
        <v>3458.65</v>
      </c>
      <c r="F3427" s="2"/>
      <c r="G3427" s="2">
        <v>3494.89</v>
      </c>
      <c r="H3427" s="2"/>
      <c r="I3427" s="2">
        <v>5000</v>
      </c>
      <c r="J3427" s="2"/>
      <c r="K3427" s="4">
        <v>5000</v>
      </c>
      <c r="L3427" s="2"/>
      <c r="M3427" s="4">
        <v>5000</v>
      </c>
      <c r="N3427" s="2"/>
      <c r="O3427" s="4">
        <v>0</v>
      </c>
      <c r="P3427" s="2"/>
      <c r="Q3427" s="4">
        <f t="shared" si="100"/>
        <v>5000</v>
      </c>
      <c r="T3427" s="36"/>
      <c r="AF3427" s="39"/>
    </row>
    <row r="3428" spans="1:32" ht="11.85" customHeight="1" x14ac:dyDescent="0.2">
      <c r="A3428" s="3" t="s">
        <v>1444</v>
      </c>
      <c r="C3428" s="2">
        <v>5258.53</v>
      </c>
      <c r="D3428" s="2"/>
      <c r="E3428" s="2">
        <v>8173.13</v>
      </c>
      <c r="F3428" s="2"/>
      <c r="G3428" s="2">
        <v>13783.4</v>
      </c>
      <c r="H3428" s="2"/>
      <c r="I3428" s="2">
        <v>15000</v>
      </c>
      <c r="J3428" s="2"/>
      <c r="K3428" s="4">
        <v>15000</v>
      </c>
      <c r="L3428" s="2"/>
      <c r="M3428" s="4">
        <v>15500</v>
      </c>
      <c r="N3428" s="2"/>
      <c r="O3428" s="4">
        <v>0</v>
      </c>
      <c r="P3428" s="2"/>
      <c r="Q3428" s="4">
        <f t="shared" si="100"/>
        <v>15500</v>
      </c>
      <c r="T3428" s="36"/>
      <c r="AF3428" s="39"/>
    </row>
    <row r="3429" spans="1:32" ht="11.85" customHeight="1" x14ac:dyDescent="0.2">
      <c r="A3429" s="3" t="s">
        <v>1445</v>
      </c>
      <c r="C3429" s="2">
        <v>12147.91</v>
      </c>
      <c r="D3429" s="2"/>
      <c r="E3429" s="2">
        <v>11238.64</v>
      </c>
      <c r="F3429" s="2"/>
      <c r="G3429" s="2">
        <v>10372.83</v>
      </c>
      <c r="H3429" s="2"/>
      <c r="I3429" s="2">
        <v>11000</v>
      </c>
      <c r="J3429" s="2"/>
      <c r="K3429" s="4">
        <v>11000</v>
      </c>
      <c r="L3429" s="2"/>
      <c r="M3429" s="4">
        <v>11000</v>
      </c>
      <c r="N3429" s="2"/>
      <c r="O3429" s="4">
        <v>0</v>
      </c>
      <c r="P3429" s="2"/>
      <c r="Q3429" s="4">
        <f t="shared" si="100"/>
        <v>11000</v>
      </c>
      <c r="T3429" s="36"/>
      <c r="AF3429" s="39"/>
    </row>
    <row r="3430" spans="1:32" ht="11.85" customHeight="1" x14ac:dyDescent="0.2">
      <c r="A3430" s="3" t="s">
        <v>1446</v>
      </c>
      <c r="C3430" s="2">
        <v>5821.61</v>
      </c>
      <c r="D3430" s="2"/>
      <c r="E3430" s="2">
        <v>2793.43</v>
      </c>
      <c r="F3430" s="2"/>
      <c r="G3430" s="2">
        <v>1396.83</v>
      </c>
      <c r="H3430" s="2"/>
      <c r="I3430" s="2">
        <v>3000</v>
      </c>
      <c r="J3430" s="2"/>
      <c r="K3430" s="4">
        <v>4000</v>
      </c>
      <c r="L3430" s="2"/>
      <c r="M3430" s="4">
        <v>3000</v>
      </c>
      <c r="N3430" s="2"/>
      <c r="O3430" s="4">
        <v>0</v>
      </c>
      <c r="P3430" s="2"/>
      <c r="Q3430" s="4">
        <f t="shared" si="100"/>
        <v>3000</v>
      </c>
      <c r="T3430" s="36"/>
      <c r="AF3430" s="39"/>
    </row>
    <row r="3431" spans="1:32" ht="11.85" customHeight="1" x14ac:dyDescent="0.2">
      <c r="A3431" s="3" t="s">
        <v>1447</v>
      </c>
      <c r="C3431" s="2">
        <v>0</v>
      </c>
      <c r="D3431" s="2"/>
      <c r="E3431" s="2">
        <v>0</v>
      </c>
      <c r="F3431" s="2"/>
      <c r="G3431" s="2">
        <v>0</v>
      </c>
      <c r="H3431" s="2"/>
      <c r="I3431" s="2">
        <v>500</v>
      </c>
      <c r="J3431" s="2"/>
      <c r="K3431" s="4">
        <v>500</v>
      </c>
      <c r="L3431" s="2"/>
      <c r="M3431" s="4">
        <v>500</v>
      </c>
      <c r="N3431" s="2"/>
      <c r="O3431" s="4">
        <v>0</v>
      </c>
      <c r="P3431" s="2"/>
      <c r="Q3431" s="4">
        <f t="shared" si="100"/>
        <v>500</v>
      </c>
      <c r="T3431" s="36"/>
      <c r="AF3431" s="39"/>
    </row>
    <row r="3432" spans="1:32" ht="11.85" customHeight="1" x14ac:dyDescent="0.2">
      <c r="A3432" s="3" t="s">
        <v>1448</v>
      </c>
      <c r="C3432" s="2">
        <v>1011.07</v>
      </c>
      <c r="D3432" s="2"/>
      <c r="E3432" s="2">
        <v>41.01</v>
      </c>
      <c r="F3432" s="2"/>
      <c r="G3432" s="2">
        <v>164.53</v>
      </c>
      <c r="H3432" s="2"/>
      <c r="I3432" s="2">
        <v>1000</v>
      </c>
      <c r="J3432" s="2"/>
      <c r="K3432" s="4">
        <v>1000</v>
      </c>
      <c r="L3432" s="2"/>
      <c r="M3432" s="4">
        <v>1000</v>
      </c>
      <c r="N3432" s="2"/>
      <c r="O3432" s="4">
        <v>0</v>
      </c>
      <c r="P3432" s="2"/>
      <c r="Q3432" s="4">
        <f t="shared" si="100"/>
        <v>1000</v>
      </c>
      <c r="T3432" s="36"/>
      <c r="AF3432" s="39"/>
    </row>
    <row r="3433" spans="1:32" ht="11.85" customHeight="1" x14ac:dyDescent="0.2">
      <c r="A3433" s="3" t="s">
        <v>1449</v>
      </c>
      <c r="C3433" s="2">
        <v>0</v>
      </c>
      <c r="D3433" s="2"/>
      <c r="E3433" s="2">
        <v>421.41</v>
      </c>
      <c r="F3433" s="2"/>
      <c r="G3433" s="2">
        <v>258.89999999999998</v>
      </c>
      <c r="H3433" s="2"/>
      <c r="I3433" s="2">
        <v>750</v>
      </c>
      <c r="J3433" s="2"/>
      <c r="K3433" s="4">
        <v>750</v>
      </c>
      <c r="L3433" s="2"/>
      <c r="M3433" s="4">
        <v>750</v>
      </c>
      <c r="N3433" s="2"/>
      <c r="O3433" s="4">
        <v>0</v>
      </c>
      <c r="P3433" s="2"/>
      <c r="Q3433" s="4">
        <f t="shared" si="100"/>
        <v>750</v>
      </c>
      <c r="T3433" s="36"/>
      <c r="AF3433" s="39"/>
    </row>
    <row r="3434" spans="1:32" ht="11.85" customHeight="1" x14ac:dyDescent="0.2">
      <c r="A3434" s="3" t="s">
        <v>1450</v>
      </c>
      <c r="C3434" s="2">
        <v>4643.37</v>
      </c>
      <c r="D3434" s="2"/>
      <c r="E3434" s="2">
        <v>1228.02</v>
      </c>
      <c r="F3434" s="2"/>
      <c r="G3434" s="2">
        <v>5762.61</v>
      </c>
      <c r="H3434" s="2"/>
      <c r="I3434" s="2">
        <v>6600</v>
      </c>
      <c r="J3434" s="2"/>
      <c r="K3434" s="4">
        <v>6100</v>
      </c>
      <c r="L3434" s="2"/>
      <c r="M3434" s="4">
        <v>6600</v>
      </c>
      <c r="N3434" s="2"/>
      <c r="O3434" s="4">
        <v>0</v>
      </c>
      <c r="P3434" s="2"/>
      <c r="Q3434" s="4">
        <f t="shared" si="100"/>
        <v>6600</v>
      </c>
      <c r="T3434" s="36"/>
      <c r="AF3434" s="39"/>
    </row>
    <row r="3435" spans="1:32" ht="11.85" customHeight="1" x14ac:dyDescent="0.2">
      <c r="A3435" s="3" t="s">
        <v>1451</v>
      </c>
      <c r="C3435" s="2">
        <v>5678.61</v>
      </c>
      <c r="D3435" s="2"/>
      <c r="E3435" s="2">
        <v>1923.53</v>
      </c>
      <c r="F3435" s="2"/>
      <c r="G3435" s="2">
        <v>786.78</v>
      </c>
      <c r="H3435" s="2"/>
      <c r="I3435" s="2">
        <v>5500</v>
      </c>
      <c r="J3435" s="2"/>
      <c r="K3435" s="4">
        <v>5500</v>
      </c>
      <c r="L3435" s="2"/>
      <c r="M3435" s="4">
        <v>5500</v>
      </c>
      <c r="N3435" s="2"/>
      <c r="O3435" s="4">
        <v>0</v>
      </c>
      <c r="P3435" s="2"/>
      <c r="Q3435" s="4">
        <f t="shared" si="100"/>
        <v>5500</v>
      </c>
      <c r="T3435" s="36"/>
      <c r="AF3435" s="39"/>
    </row>
    <row r="3436" spans="1:32" ht="11.85" customHeight="1" x14ac:dyDescent="0.2">
      <c r="A3436" s="3" t="s">
        <v>1452</v>
      </c>
      <c r="C3436" s="2">
        <v>40977.440000000002</v>
      </c>
      <c r="D3436" s="2"/>
      <c r="E3436" s="2">
        <v>55745</v>
      </c>
      <c r="F3436" s="2"/>
      <c r="G3436" s="2">
        <v>0</v>
      </c>
      <c r="H3436" s="2"/>
      <c r="I3436" s="2">
        <v>60000</v>
      </c>
      <c r="J3436" s="2"/>
      <c r="K3436" s="4">
        <v>46000</v>
      </c>
      <c r="L3436" s="2"/>
      <c r="M3436" s="4">
        <v>60000</v>
      </c>
      <c r="N3436" s="2"/>
      <c r="O3436" s="4">
        <v>0</v>
      </c>
      <c r="P3436" s="2"/>
      <c r="Q3436" s="4">
        <f t="shared" si="100"/>
        <v>60000</v>
      </c>
      <c r="T3436" s="36"/>
      <c r="AF3436" s="39"/>
    </row>
    <row r="3437" spans="1:32" ht="11.85" customHeight="1" x14ac:dyDescent="0.2">
      <c r="A3437" s="3" t="s">
        <v>1453</v>
      </c>
      <c r="C3437" s="2">
        <v>78863.600000000006</v>
      </c>
      <c r="D3437" s="2"/>
      <c r="E3437" s="2">
        <v>78863.600000000006</v>
      </c>
      <c r="F3437" s="2"/>
      <c r="G3437" s="2">
        <v>80127.399999999994</v>
      </c>
      <c r="H3437" s="2"/>
      <c r="I3437" s="2">
        <v>80500</v>
      </c>
      <c r="J3437" s="2"/>
      <c r="K3437" s="4">
        <v>80500</v>
      </c>
      <c r="L3437" s="2"/>
      <c r="M3437" s="4">
        <v>80500</v>
      </c>
      <c r="N3437" s="2"/>
      <c r="O3437" s="4">
        <v>0</v>
      </c>
      <c r="P3437" s="2"/>
      <c r="Q3437" s="4">
        <f t="shared" si="100"/>
        <v>80500</v>
      </c>
      <c r="T3437" s="36"/>
      <c r="AF3437" s="39"/>
    </row>
    <row r="3438" spans="1:32" ht="11.85" customHeight="1" x14ac:dyDescent="0.2">
      <c r="A3438" s="3" t="s">
        <v>1454</v>
      </c>
      <c r="C3438" s="2">
        <v>0</v>
      </c>
      <c r="D3438" s="2"/>
      <c r="E3438" s="2">
        <v>7244.07</v>
      </c>
      <c r="F3438" s="2"/>
      <c r="G3438" s="2">
        <v>8051.39</v>
      </c>
      <c r="H3438" s="2"/>
      <c r="I3438" s="2">
        <v>15000</v>
      </c>
      <c r="J3438" s="2"/>
      <c r="K3438" s="4">
        <f>9000-3500</f>
        <v>5500</v>
      </c>
      <c r="L3438" s="2"/>
      <c r="M3438" s="4">
        <v>15000</v>
      </c>
      <c r="N3438" s="2"/>
      <c r="O3438" s="4">
        <v>0</v>
      </c>
      <c r="P3438" s="2"/>
      <c r="Q3438" s="4">
        <f>M3438+O3438</f>
        <v>15000</v>
      </c>
      <c r="T3438" s="36"/>
      <c r="AF3438" s="39"/>
    </row>
    <row r="3439" spans="1:32" ht="11.85" customHeight="1" x14ac:dyDescent="0.2">
      <c r="A3439" s="3" t="s">
        <v>1455</v>
      </c>
      <c r="C3439" s="2">
        <v>34843.61</v>
      </c>
      <c r="D3439" s="2"/>
      <c r="E3439" s="2">
        <v>56159.73</v>
      </c>
      <c r="F3439" s="2"/>
      <c r="G3439" s="2">
        <v>66503.98</v>
      </c>
      <c r="H3439" s="2"/>
      <c r="I3439" s="2">
        <v>70000</v>
      </c>
      <c r="J3439" s="2"/>
      <c r="K3439" s="4">
        <v>88000</v>
      </c>
      <c r="L3439" s="2"/>
      <c r="M3439" s="4">
        <v>70000</v>
      </c>
      <c r="N3439" s="2"/>
      <c r="O3439" s="4">
        <v>0</v>
      </c>
      <c r="P3439" s="2"/>
      <c r="Q3439" s="4">
        <f t="shared" si="100"/>
        <v>70000</v>
      </c>
      <c r="T3439" s="36"/>
      <c r="AF3439" s="39"/>
    </row>
    <row r="3440" spans="1:32" ht="11.85" customHeight="1" x14ac:dyDescent="0.2">
      <c r="A3440" s="3" t="s">
        <v>1456</v>
      </c>
      <c r="C3440" s="2">
        <v>4656.8</v>
      </c>
      <c r="D3440" s="2"/>
      <c r="E3440" s="2">
        <v>4628.3900000000003</v>
      </c>
      <c r="F3440" s="2"/>
      <c r="G3440" s="2">
        <v>4529.9799999999996</v>
      </c>
      <c r="H3440" s="2"/>
      <c r="I3440" s="2">
        <v>5300</v>
      </c>
      <c r="J3440" s="2"/>
      <c r="K3440" s="4">
        <v>5300</v>
      </c>
      <c r="L3440" s="2"/>
      <c r="M3440" s="4">
        <v>5900</v>
      </c>
      <c r="N3440" s="2"/>
      <c r="O3440" s="4">
        <v>0</v>
      </c>
      <c r="P3440" s="2"/>
      <c r="Q3440" s="4">
        <f t="shared" si="100"/>
        <v>5900</v>
      </c>
      <c r="T3440" s="36"/>
      <c r="AF3440" s="39"/>
    </row>
    <row r="3441" spans="1:32" ht="11.85" customHeight="1" x14ac:dyDescent="0.2">
      <c r="A3441" s="3" t="s">
        <v>1457</v>
      </c>
      <c r="C3441" s="2">
        <v>1170.75</v>
      </c>
      <c r="D3441" s="2"/>
      <c r="E3441" s="2">
        <v>1528.85</v>
      </c>
      <c r="F3441" s="2"/>
      <c r="G3441" s="2">
        <v>330.95</v>
      </c>
      <c r="H3441" s="2"/>
      <c r="I3441" s="2">
        <v>700</v>
      </c>
      <c r="J3441" s="2"/>
      <c r="K3441" s="4">
        <v>700</v>
      </c>
      <c r="L3441" s="2"/>
      <c r="M3441" s="4">
        <v>700</v>
      </c>
      <c r="N3441" s="2"/>
      <c r="O3441" s="4">
        <v>0</v>
      </c>
      <c r="P3441" s="2"/>
      <c r="Q3441" s="4">
        <f t="shared" si="100"/>
        <v>700</v>
      </c>
      <c r="T3441" s="36"/>
      <c r="AF3441" s="39"/>
    </row>
    <row r="3442" spans="1:32" ht="11.85" hidden="1" customHeight="1" x14ac:dyDescent="0.2">
      <c r="A3442" s="3" t="s">
        <v>1458</v>
      </c>
      <c r="C3442" s="2">
        <v>0</v>
      </c>
      <c r="D3442" s="2"/>
      <c r="E3442" s="2">
        <v>0</v>
      </c>
      <c r="F3442" s="2"/>
      <c r="G3442" s="2">
        <v>0</v>
      </c>
      <c r="H3442" s="2"/>
      <c r="I3442" s="2">
        <v>0</v>
      </c>
      <c r="J3442" s="2"/>
      <c r="K3442" s="4">
        <v>0</v>
      </c>
      <c r="L3442" s="2"/>
      <c r="M3442" s="4">
        <v>0</v>
      </c>
      <c r="N3442" s="2"/>
      <c r="O3442" s="4">
        <v>0</v>
      </c>
      <c r="P3442" s="2"/>
      <c r="Q3442" s="4">
        <f t="shared" si="100"/>
        <v>0</v>
      </c>
      <c r="T3442" s="36"/>
      <c r="AF3442" s="39"/>
    </row>
    <row r="3443" spans="1:32" ht="11.85" customHeight="1" x14ac:dyDescent="0.2">
      <c r="A3443" s="3" t="s">
        <v>1459</v>
      </c>
      <c r="C3443" s="2">
        <v>34366.339999999997</v>
      </c>
      <c r="D3443" s="2"/>
      <c r="E3443" s="2">
        <v>30469.7</v>
      </c>
      <c r="F3443" s="2"/>
      <c r="G3443" s="2">
        <v>36955.25</v>
      </c>
      <c r="H3443" s="2"/>
      <c r="I3443" s="2">
        <v>35000</v>
      </c>
      <c r="J3443" s="2"/>
      <c r="K3443" s="4">
        <v>27700</v>
      </c>
      <c r="L3443" s="2"/>
      <c r="M3443" s="4">
        <v>35000</v>
      </c>
      <c r="N3443" s="2"/>
      <c r="O3443" s="4">
        <v>0</v>
      </c>
      <c r="P3443" s="2"/>
      <c r="Q3443" s="4">
        <f t="shared" si="100"/>
        <v>35000</v>
      </c>
      <c r="T3443" s="36"/>
      <c r="AF3443" s="39"/>
    </row>
    <row r="3444" spans="1:32" ht="11.85" customHeight="1" x14ac:dyDescent="0.2">
      <c r="A3444" s="3" t="s">
        <v>1460</v>
      </c>
      <c r="C3444" s="2">
        <v>1357.38</v>
      </c>
      <c r="D3444" s="2"/>
      <c r="E3444" s="2">
        <v>1736.94</v>
      </c>
      <c r="F3444" s="2"/>
      <c r="G3444" s="2">
        <v>1250.68</v>
      </c>
      <c r="H3444" s="2"/>
      <c r="I3444" s="2">
        <v>2900</v>
      </c>
      <c r="J3444" s="2"/>
      <c r="K3444" s="4">
        <v>2900</v>
      </c>
      <c r="L3444" s="2"/>
      <c r="M3444" s="4">
        <v>2900</v>
      </c>
      <c r="N3444" s="2"/>
      <c r="O3444" s="4">
        <v>0</v>
      </c>
      <c r="P3444" s="2"/>
      <c r="Q3444" s="4">
        <f t="shared" si="100"/>
        <v>2900</v>
      </c>
      <c r="T3444" s="36"/>
      <c r="AF3444" s="39"/>
    </row>
    <row r="3445" spans="1:32" ht="11.85" customHeight="1" x14ac:dyDescent="0.2">
      <c r="A3445" s="3" t="s">
        <v>1461</v>
      </c>
      <c r="C3445" s="2">
        <v>14497.68</v>
      </c>
      <c r="D3445" s="2"/>
      <c r="E3445" s="2">
        <v>20054.439999999999</v>
      </c>
      <c r="F3445" s="2"/>
      <c r="G3445" s="2">
        <v>14703.25</v>
      </c>
      <c r="H3445" s="2"/>
      <c r="I3445" s="2">
        <v>15000</v>
      </c>
      <c r="J3445" s="2"/>
      <c r="K3445" s="4">
        <v>15000</v>
      </c>
      <c r="L3445" s="2"/>
      <c r="M3445" s="4">
        <v>15000</v>
      </c>
      <c r="N3445" s="2"/>
      <c r="O3445" s="4">
        <v>0</v>
      </c>
      <c r="P3445" s="2"/>
      <c r="Q3445" s="4">
        <f t="shared" si="100"/>
        <v>15000</v>
      </c>
      <c r="T3445" s="36"/>
      <c r="AF3445" s="39"/>
    </row>
    <row r="3446" spans="1:32" ht="11.85" customHeight="1" x14ac:dyDescent="0.2">
      <c r="A3446" s="3" t="s">
        <v>1462</v>
      </c>
      <c r="C3446" s="2">
        <v>7900</v>
      </c>
      <c r="D3446" s="2"/>
      <c r="E3446" s="2">
        <v>6450</v>
      </c>
      <c r="F3446" s="2"/>
      <c r="G3446" s="2">
        <v>8500</v>
      </c>
      <c r="H3446" s="2"/>
      <c r="I3446" s="2">
        <v>7000</v>
      </c>
      <c r="J3446" s="2"/>
      <c r="K3446" s="4">
        <v>7000</v>
      </c>
      <c r="L3446" s="2"/>
      <c r="M3446" s="4">
        <v>8000</v>
      </c>
      <c r="N3446" s="2"/>
      <c r="O3446" s="4">
        <v>0</v>
      </c>
      <c r="P3446" s="2"/>
      <c r="Q3446" s="4">
        <f t="shared" si="100"/>
        <v>8000</v>
      </c>
      <c r="T3446" s="36"/>
      <c r="AF3446" s="39"/>
    </row>
    <row r="3447" spans="1:32" ht="11.85" customHeight="1" x14ac:dyDescent="0.2">
      <c r="A3447" s="3" t="s">
        <v>1463</v>
      </c>
      <c r="C3447" s="12">
        <v>25822.69</v>
      </c>
      <c r="D3447" s="2"/>
      <c r="E3447" s="12">
        <v>20772.59</v>
      </c>
      <c r="F3447" s="2"/>
      <c r="G3447" s="12">
        <v>16450.88</v>
      </c>
      <c r="H3447" s="2"/>
      <c r="I3447" s="12">
        <v>11700</v>
      </c>
      <c r="J3447" s="2"/>
      <c r="K3447" s="13">
        <v>11700</v>
      </c>
      <c r="L3447" s="2"/>
      <c r="M3447" s="13">
        <v>7560</v>
      </c>
      <c r="N3447" s="2"/>
      <c r="O3447" s="13">
        <v>0</v>
      </c>
      <c r="P3447" s="2"/>
      <c r="Q3447" s="13">
        <f t="shared" si="100"/>
        <v>7560</v>
      </c>
      <c r="T3447" s="36"/>
      <c r="AF3447" s="39"/>
    </row>
    <row r="3448" spans="1:32" ht="11.85" customHeight="1" x14ac:dyDescent="0.2">
      <c r="A3448" s="3" t="s">
        <v>320</v>
      </c>
      <c r="C3448" s="2">
        <f>SUM(C3425:C3430)+SUM(C3431:C3447)</f>
        <v>282644.46000000002</v>
      </c>
      <c r="D3448" s="2"/>
      <c r="E3448" s="2">
        <f>SUM(E3425:E3430)+SUM(E3431:E3447)</f>
        <v>314882.08000000007</v>
      </c>
      <c r="F3448" s="2"/>
      <c r="G3448" s="2">
        <f>SUM(G3425:G3430)+SUM(G3431:G3447)</f>
        <v>279705.17000000004</v>
      </c>
      <c r="H3448" s="2"/>
      <c r="I3448" s="2">
        <f>SUM(I3425:I3430)+SUM(I3431:I3447)</f>
        <v>357850</v>
      </c>
      <c r="J3448" s="2"/>
      <c r="K3448" s="4">
        <f>SUM(K3425:K3430)+SUM(K3431:K3447)</f>
        <v>349150</v>
      </c>
      <c r="L3448" s="2"/>
      <c r="M3448" s="4">
        <f>SUM(M3425:M3430)+SUM(M3431:M3447)</f>
        <v>357810</v>
      </c>
      <c r="N3448" s="2"/>
      <c r="O3448" s="4">
        <f>SUM(O3425:O3430)+SUM(O3431:O3447)</f>
        <v>0</v>
      </c>
      <c r="P3448" s="2"/>
      <c r="Q3448" s="4">
        <f>SUM(Q3425:Q3430)+SUM(Q3431:Q3447)</f>
        <v>357810</v>
      </c>
      <c r="R3448" s="39"/>
      <c r="T3448" s="38"/>
      <c r="U3448" s="39"/>
      <c r="AF3448" s="39"/>
    </row>
    <row r="3449" spans="1:32" ht="11.85" customHeight="1" x14ac:dyDescent="0.2">
      <c r="D3449" s="2"/>
      <c r="F3449" s="2"/>
      <c r="H3449" s="2"/>
      <c r="J3449" s="2"/>
      <c r="L3449" s="2"/>
      <c r="N3449" s="2"/>
      <c r="P3449" s="2"/>
    </row>
    <row r="3450" spans="1:32" ht="11.85" customHeight="1" x14ac:dyDescent="0.2">
      <c r="A3450" s="1"/>
      <c r="B3450" s="1"/>
      <c r="E3450" s="2" t="str">
        <f>$E$24</f>
        <v>CITY OF BRADY</v>
      </c>
    </row>
    <row r="3451" spans="1:32" ht="11.85" customHeight="1" x14ac:dyDescent="0.2">
      <c r="E3451" s="2" t="str">
        <f>$E$25</f>
        <v>BUDGET REPORT</v>
      </c>
    </row>
    <row r="3452" spans="1:32" ht="11.85" customHeight="1" x14ac:dyDescent="0.2">
      <c r="E3452" s="2" t="str">
        <f>$E$26</f>
        <v>FISCAL YEAR 2021 - 2022</v>
      </c>
    </row>
    <row r="3453" spans="1:32" ht="11.85" customHeight="1" x14ac:dyDescent="0.2">
      <c r="A3453" s="3" t="s">
        <v>1291</v>
      </c>
    </row>
    <row r="3454" spans="1:32" ht="11.85" customHeight="1" x14ac:dyDescent="0.2">
      <c r="A3454" s="3" t="s">
        <v>1464</v>
      </c>
    </row>
    <row r="3455" spans="1:32" ht="11.85" customHeight="1" x14ac:dyDescent="0.2">
      <c r="I3455" s="61" t="str">
        <f>$I$29</f>
        <v>(----- 2020-2021 ------)</v>
      </c>
      <c r="J3455" s="61"/>
      <c r="K3455" s="61"/>
      <c r="L3455" s="5"/>
      <c r="M3455" s="61" t="str">
        <f>$M$29</f>
        <v>2021-2022</v>
      </c>
      <c r="N3455" s="61"/>
      <c r="O3455" s="61"/>
      <c r="P3455" s="61"/>
      <c r="Q3455" s="61"/>
    </row>
    <row r="3456" spans="1:32" ht="11.85" customHeight="1" x14ac:dyDescent="0.2">
      <c r="C3456" s="6" t="str">
        <f>$C$30</f>
        <v>2017-2018</v>
      </c>
      <c r="D3456" s="5"/>
      <c r="E3456" s="6" t="str">
        <f>$E$30</f>
        <v>2018-2019</v>
      </c>
      <c r="F3456" s="5"/>
      <c r="G3456" s="6" t="str">
        <f>$G$30</f>
        <v>2019-2020</v>
      </c>
      <c r="H3456" s="5"/>
      <c r="I3456" s="6" t="s">
        <v>9</v>
      </c>
      <c r="J3456" s="5"/>
      <c r="K3456" s="7" t="str">
        <f>+$K$30</f>
        <v>PROJECTED</v>
      </c>
      <c r="L3456" s="5"/>
      <c r="M3456" s="7" t="str">
        <f>$M$30</f>
        <v>2021-2022</v>
      </c>
      <c r="N3456" s="5"/>
      <c r="O3456" s="7" t="str">
        <f>$O$30</f>
        <v>2021-2022</v>
      </c>
      <c r="P3456" s="5"/>
      <c r="Q3456" s="7" t="str">
        <f>$Q$30</f>
        <v xml:space="preserve">APPROVED </v>
      </c>
    </row>
    <row r="3457" spans="1:20" ht="11.85" customHeight="1" x14ac:dyDescent="0.2">
      <c r="A3457" s="8" t="s">
        <v>266</v>
      </c>
      <c r="C3457" s="9" t="s">
        <v>12</v>
      </c>
      <c r="D3457" s="5"/>
      <c r="E3457" s="9" t="s">
        <v>12</v>
      </c>
      <c r="F3457" s="5"/>
      <c r="G3457" s="9" t="s">
        <v>12</v>
      </c>
      <c r="H3457" s="5"/>
      <c r="I3457" s="9" t="s">
        <v>13</v>
      </c>
      <c r="J3457" s="5"/>
      <c r="K3457" s="10" t="s">
        <v>13</v>
      </c>
      <c r="L3457" s="5"/>
      <c r="M3457" s="10" t="str">
        <f>$M$31</f>
        <v>BASE</v>
      </c>
      <c r="N3457" s="5"/>
      <c r="O3457" s="10" t="str">
        <f>$O$31</f>
        <v>SUPPLEMENTAL</v>
      </c>
      <c r="P3457" s="5"/>
      <c r="Q3457" s="10" t="str">
        <f>$Q$31</f>
        <v>BUDGET</v>
      </c>
    </row>
    <row r="3458" spans="1:20" ht="11.85" customHeight="1" x14ac:dyDescent="0.2">
      <c r="D3458" s="2"/>
      <c r="F3458" s="2"/>
      <c r="H3458" s="2"/>
      <c r="J3458" s="2"/>
      <c r="L3458" s="2"/>
      <c r="N3458" s="2"/>
      <c r="P3458" s="2"/>
    </row>
    <row r="3459" spans="1:20" ht="11.85" customHeight="1" x14ac:dyDescent="0.2">
      <c r="A3459" s="3" t="s">
        <v>1465</v>
      </c>
      <c r="C3459" s="2">
        <v>197624.7</v>
      </c>
      <c r="D3459" s="2"/>
      <c r="E3459" s="2">
        <v>106914.06</v>
      </c>
      <c r="F3459" s="2"/>
      <c r="G3459" s="2">
        <v>555745.06000000006</v>
      </c>
      <c r="H3459" s="2"/>
      <c r="I3459" s="2">
        <v>348900</v>
      </c>
      <c r="J3459" s="2"/>
      <c r="K3459" s="4">
        <v>767770</v>
      </c>
      <c r="L3459" s="2"/>
      <c r="M3459" s="4">
        <v>402500</v>
      </c>
      <c r="N3459" s="2"/>
      <c r="O3459" s="4">
        <v>250000</v>
      </c>
      <c r="P3459" s="2"/>
      <c r="Q3459" s="4">
        <f>M3459+O3459</f>
        <v>652500</v>
      </c>
    </row>
    <row r="3460" spans="1:20" ht="11.85" customHeight="1" x14ac:dyDescent="0.2">
      <c r="A3460" s="3" t="s">
        <v>1466</v>
      </c>
      <c r="C3460" s="2">
        <v>91983</v>
      </c>
      <c r="D3460" s="2"/>
      <c r="E3460" s="2">
        <v>92757</v>
      </c>
      <c r="F3460" s="2"/>
      <c r="G3460" s="2">
        <v>0</v>
      </c>
      <c r="H3460" s="2"/>
      <c r="I3460" s="2">
        <v>0</v>
      </c>
      <c r="J3460" s="2"/>
      <c r="K3460" s="4">
        <v>0</v>
      </c>
      <c r="L3460" s="2"/>
      <c r="M3460" s="4">
        <v>0</v>
      </c>
      <c r="N3460" s="2"/>
      <c r="O3460" s="4">
        <v>0</v>
      </c>
      <c r="P3460" s="2"/>
      <c r="Q3460" s="4">
        <f>M3460+O3460</f>
        <v>0</v>
      </c>
    </row>
    <row r="3461" spans="1:20" ht="11.85" customHeight="1" x14ac:dyDescent="0.2">
      <c r="A3461" s="3" t="s">
        <v>1467</v>
      </c>
      <c r="C3461" s="12">
        <v>0</v>
      </c>
      <c r="D3461" s="2"/>
      <c r="E3461" s="12">
        <v>0</v>
      </c>
      <c r="F3461" s="2"/>
      <c r="G3461" s="12">
        <v>1508318.54</v>
      </c>
      <c r="H3461" s="2"/>
      <c r="I3461" s="12">
        <v>0</v>
      </c>
      <c r="J3461" s="2"/>
      <c r="K3461" s="13">
        <v>0</v>
      </c>
      <c r="L3461" s="2"/>
      <c r="M3461" s="13">
        <v>0</v>
      </c>
      <c r="N3461" s="2"/>
      <c r="O3461" s="13">
        <v>0</v>
      </c>
      <c r="P3461" s="2"/>
      <c r="Q3461" s="13">
        <f>M3461+O3461</f>
        <v>0</v>
      </c>
    </row>
    <row r="3462" spans="1:20" ht="11.85" customHeight="1" x14ac:dyDescent="0.2">
      <c r="A3462" s="3" t="s">
        <v>323</v>
      </c>
      <c r="C3462" s="2">
        <f>SUM(C3459:C3461)</f>
        <v>289607.7</v>
      </c>
      <c r="D3462" s="2"/>
      <c r="E3462" s="2">
        <f>SUM(E3459:E3461)</f>
        <v>199671.06</v>
      </c>
      <c r="F3462" s="2"/>
      <c r="G3462" s="2">
        <f>SUM(G3459:G3461)</f>
        <v>2064063.6</v>
      </c>
      <c r="H3462" s="2"/>
      <c r="I3462" s="2">
        <f>SUM(I3459:I3461)</f>
        <v>348900</v>
      </c>
      <c r="J3462" s="2"/>
      <c r="K3462" s="4">
        <f>SUM(K3459:K3461)</f>
        <v>767770</v>
      </c>
      <c r="L3462" s="2"/>
      <c r="M3462" s="4">
        <f>SUM(M3459:M3461)</f>
        <v>402500</v>
      </c>
      <c r="N3462" s="2"/>
      <c r="O3462" s="4">
        <f>SUM(O3459:O3461)</f>
        <v>250000</v>
      </c>
      <c r="P3462" s="2"/>
      <c r="Q3462" s="4">
        <f>SUM(Q3459:Q3461)</f>
        <v>652500</v>
      </c>
    </row>
    <row r="3463" spans="1:20" ht="11.85" customHeight="1" x14ac:dyDescent="0.2">
      <c r="D3463" s="2"/>
      <c r="F3463" s="2"/>
      <c r="H3463" s="2"/>
      <c r="J3463" s="2"/>
      <c r="L3463" s="2"/>
      <c r="N3463" s="2"/>
      <c r="P3463" s="2"/>
    </row>
    <row r="3464" spans="1:20" ht="11.85" customHeight="1" x14ac:dyDescent="0.2">
      <c r="A3464" s="11" t="s">
        <v>1004</v>
      </c>
      <c r="D3464" s="2"/>
      <c r="F3464" s="2"/>
      <c r="H3464" s="2"/>
      <c r="J3464" s="2"/>
      <c r="L3464" s="2"/>
      <c r="N3464" s="2"/>
      <c r="P3464" s="2"/>
    </row>
    <row r="3465" spans="1:20" ht="11.85" hidden="1" customHeight="1" x14ac:dyDescent="0.2">
      <c r="A3465" s="3" t="s">
        <v>1468</v>
      </c>
      <c r="C3465" s="2">
        <v>0</v>
      </c>
      <c r="D3465" s="2"/>
      <c r="E3465" s="2">
        <v>0</v>
      </c>
      <c r="F3465" s="2"/>
      <c r="G3465" s="2">
        <v>0</v>
      </c>
      <c r="H3465" s="2"/>
      <c r="I3465" s="2">
        <v>0</v>
      </c>
      <c r="J3465" s="2"/>
      <c r="K3465" s="4">
        <v>0</v>
      </c>
      <c r="L3465" s="2"/>
      <c r="M3465" s="4">
        <v>0</v>
      </c>
      <c r="N3465" s="2"/>
      <c r="O3465" s="4">
        <v>0</v>
      </c>
      <c r="P3465" s="2"/>
      <c r="Q3465" s="4">
        <f>M3465+O3465</f>
        <v>0</v>
      </c>
    </row>
    <row r="3466" spans="1:20" ht="11.85" customHeight="1" x14ac:dyDescent="0.2">
      <c r="A3466" s="3" t="s">
        <v>1469</v>
      </c>
      <c r="C3466" s="12">
        <v>0</v>
      </c>
      <c r="D3466" s="2"/>
      <c r="E3466" s="12">
        <v>0</v>
      </c>
      <c r="F3466" s="2"/>
      <c r="G3466" s="12">
        <v>0</v>
      </c>
      <c r="H3466" s="2"/>
      <c r="I3466" s="12">
        <v>0</v>
      </c>
      <c r="J3466" s="2"/>
      <c r="K3466" s="13">
        <v>0</v>
      </c>
      <c r="L3466" s="2"/>
      <c r="M3466" s="13">
        <v>0</v>
      </c>
      <c r="N3466" s="2"/>
      <c r="O3466" s="13">
        <v>0</v>
      </c>
      <c r="P3466" s="2"/>
      <c r="Q3466" s="13">
        <f>M3466+O3466</f>
        <v>0</v>
      </c>
    </row>
    <row r="3467" spans="1:20" ht="11.85" hidden="1" customHeight="1" x14ac:dyDescent="0.2">
      <c r="A3467" s="3" t="s">
        <v>1470</v>
      </c>
      <c r="C3467" s="12">
        <v>0</v>
      </c>
      <c r="D3467" s="2"/>
      <c r="E3467" s="12">
        <v>0</v>
      </c>
      <c r="F3467" s="2"/>
      <c r="G3467" s="12">
        <v>0</v>
      </c>
      <c r="H3467" s="2"/>
      <c r="I3467" s="12">
        <v>0</v>
      </c>
      <c r="J3467" s="2"/>
      <c r="K3467" s="13">
        <v>0</v>
      </c>
      <c r="L3467" s="2"/>
      <c r="M3467" s="13">
        <v>0</v>
      </c>
      <c r="N3467" s="2"/>
      <c r="O3467" s="13">
        <v>0</v>
      </c>
      <c r="P3467" s="2"/>
      <c r="Q3467" s="13">
        <f>M3467+O3467</f>
        <v>0</v>
      </c>
    </row>
    <row r="3468" spans="1:20" ht="11.85" customHeight="1" x14ac:dyDescent="0.2">
      <c r="A3468" s="3" t="s">
        <v>1006</v>
      </c>
      <c r="C3468" s="2">
        <f>SUM(C3465:C3467)</f>
        <v>0</v>
      </c>
      <c r="D3468" s="2"/>
      <c r="E3468" s="2">
        <f>SUM(E3465:E3467)</f>
        <v>0</v>
      </c>
      <c r="F3468" s="2"/>
      <c r="G3468" s="2">
        <f>SUM(G3465:G3467)</f>
        <v>0</v>
      </c>
      <c r="H3468" s="2"/>
      <c r="I3468" s="2">
        <f>SUM(I3465:I3467)</f>
        <v>0</v>
      </c>
      <c r="J3468" s="2"/>
      <c r="K3468" s="4">
        <f>SUM(K3465:K3467)</f>
        <v>0</v>
      </c>
      <c r="L3468" s="2"/>
      <c r="M3468" s="4">
        <f>SUM(M3465:M3467)</f>
        <v>0</v>
      </c>
      <c r="N3468" s="2"/>
      <c r="O3468" s="4">
        <f>SUM(O3465:O3467)</f>
        <v>0</v>
      </c>
      <c r="P3468" s="2"/>
      <c r="Q3468" s="4">
        <f>SUM(Q3465:Q3467)</f>
        <v>0</v>
      </c>
    </row>
    <row r="3469" spans="1:20" ht="11.85" customHeight="1" x14ac:dyDescent="0.2">
      <c r="D3469" s="2"/>
      <c r="F3469" s="2"/>
      <c r="H3469" s="2"/>
      <c r="J3469" s="2"/>
      <c r="L3469" s="2"/>
      <c r="N3469" s="2"/>
      <c r="P3469" s="2"/>
    </row>
    <row r="3470" spans="1:20" ht="11.85" customHeight="1" x14ac:dyDescent="0.2">
      <c r="A3470" s="11" t="s">
        <v>324</v>
      </c>
      <c r="D3470" s="2"/>
      <c r="F3470" s="2"/>
      <c r="H3470" s="2"/>
      <c r="J3470" s="2"/>
      <c r="L3470" s="2"/>
      <c r="N3470" s="2"/>
      <c r="P3470" s="2"/>
    </row>
    <row r="3471" spans="1:20" ht="11.85" customHeight="1" x14ac:dyDescent="0.2">
      <c r="A3471" s="3" t="s">
        <v>1471</v>
      </c>
      <c r="C3471" s="2">
        <v>377436.15999999997</v>
      </c>
      <c r="D3471" s="2"/>
      <c r="E3471" s="2">
        <v>377493.96</v>
      </c>
      <c r="F3471" s="2"/>
      <c r="G3471" s="2">
        <v>366904.56</v>
      </c>
      <c r="H3471" s="2"/>
      <c r="I3471" s="2">
        <v>701100</v>
      </c>
      <c r="J3471" s="2"/>
      <c r="K3471" s="4">
        <v>701100</v>
      </c>
      <c r="L3471" s="2"/>
      <c r="M3471" s="4">
        <v>713100</v>
      </c>
      <c r="N3471" s="2"/>
      <c r="O3471" s="4">
        <v>0</v>
      </c>
      <c r="P3471" s="2"/>
      <c r="Q3471" s="4">
        <f t="shared" ref="Q3471:Q3479" si="101">M3471+O3471</f>
        <v>713100</v>
      </c>
      <c r="T3471" s="36"/>
    </row>
    <row r="3472" spans="1:20" ht="11.85" customHeight="1" x14ac:dyDescent="0.2">
      <c r="A3472" s="3" t="s">
        <v>1472</v>
      </c>
      <c r="C3472" s="2">
        <v>0</v>
      </c>
      <c r="D3472" s="2"/>
      <c r="E3472" s="2">
        <v>0</v>
      </c>
      <c r="F3472" s="2"/>
      <c r="G3472" s="2">
        <v>0</v>
      </c>
      <c r="H3472" s="2"/>
      <c r="I3472" s="2">
        <v>0</v>
      </c>
      <c r="J3472" s="2"/>
      <c r="K3472" s="4">
        <v>0</v>
      </c>
      <c r="L3472" s="2"/>
      <c r="M3472" s="4">
        <v>95000</v>
      </c>
      <c r="N3472" s="2"/>
      <c r="O3472" s="4">
        <v>0</v>
      </c>
      <c r="P3472" s="2"/>
      <c r="Q3472" s="4">
        <f t="shared" si="101"/>
        <v>95000</v>
      </c>
    </row>
    <row r="3473" spans="1:33" ht="11.85" customHeight="1" x14ac:dyDescent="0.2">
      <c r="A3473" s="3" t="s">
        <v>1473</v>
      </c>
      <c r="C3473" s="2">
        <v>150000</v>
      </c>
      <c r="D3473" s="2"/>
      <c r="E3473" s="2">
        <v>0</v>
      </c>
      <c r="F3473" s="2"/>
      <c r="G3473" s="2">
        <v>0</v>
      </c>
      <c r="H3473" s="2"/>
      <c r="I3473" s="2">
        <v>0</v>
      </c>
      <c r="J3473" s="2"/>
      <c r="K3473" s="4">
        <v>0</v>
      </c>
      <c r="L3473" s="2"/>
      <c r="M3473" s="4">
        <v>0</v>
      </c>
      <c r="N3473" s="2"/>
      <c r="O3473" s="4">
        <v>0</v>
      </c>
      <c r="P3473" s="2"/>
      <c r="Q3473" s="4">
        <f t="shared" si="101"/>
        <v>0</v>
      </c>
    </row>
    <row r="3474" spans="1:33" ht="11.85" hidden="1" customHeight="1" x14ac:dyDescent="0.2">
      <c r="A3474" s="3" t="s">
        <v>1474</v>
      </c>
      <c r="C3474" s="2">
        <v>0</v>
      </c>
      <c r="D3474" s="2"/>
      <c r="E3474" s="2">
        <v>0</v>
      </c>
      <c r="F3474" s="2"/>
      <c r="G3474" s="2">
        <v>0</v>
      </c>
      <c r="H3474" s="2"/>
      <c r="I3474" s="2">
        <v>0</v>
      </c>
      <c r="J3474" s="2"/>
      <c r="K3474" s="4">
        <v>0</v>
      </c>
      <c r="L3474" s="2"/>
      <c r="N3474" s="2"/>
      <c r="O3474" s="4">
        <v>0</v>
      </c>
      <c r="P3474" s="2"/>
      <c r="Q3474" s="4">
        <f t="shared" si="101"/>
        <v>0</v>
      </c>
    </row>
    <row r="3475" spans="1:33" ht="11.85" hidden="1" customHeight="1" x14ac:dyDescent="0.2">
      <c r="A3475" s="3" t="s">
        <v>1475</v>
      </c>
      <c r="C3475" s="2">
        <v>0</v>
      </c>
      <c r="D3475" s="2"/>
      <c r="E3475" s="2">
        <v>0</v>
      </c>
      <c r="F3475" s="2"/>
      <c r="G3475" s="2">
        <v>0</v>
      </c>
      <c r="H3475" s="2"/>
      <c r="I3475" s="2">
        <v>0</v>
      </c>
      <c r="J3475" s="2"/>
      <c r="K3475" s="4">
        <v>0</v>
      </c>
      <c r="L3475" s="2"/>
      <c r="M3475" s="4">
        <v>0</v>
      </c>
      <c r="N3475" s="2"/>
      <c r="O3475" s="4">
        <v>0</v>
      </c>
      <c r="P3475" s="2"/>
      <c r="Q3475" s="4">
        <f t="shared" si="101"/>
        <v>0</v>
      </c>
      <c r="T3475" s="56"/>
    </row>
    <row r="3476" spans="1:33" ht="11.85" hidden="1" customHeight="1" x14ac:dyDescent="0.2">
      <c r="A3476" s="3" t="s">
        <v>1476</v>
      </c>
      <c r="C3476" s="2">
        <v>0</v>
      </c>
      <c r="D3476" s="2"/>
      <c r="E3476" s="2">
        <v>0</v>
      </c>
      <c r="F3476" s="2"/>
      <c r="G3476" s="2">
        <v>0</v>
      </c>
      <c r="H3476" s="2"/>
      <c r="I3476" s="2">
        <v>0</v>
      </c>
      <c r="J3476" s="2"/>
      <c r="K3476" s="4">
        <v>0</v>
      </c>
      <c r="L3476" s="2"/>
      <c r="M3476" s="4">
        <v>0</v>
      </c>
      <c r="N3476" s="2"/>
      <c r="O3476" s="4">
        <v>0</v>
      </c>
      <c r="P3476" s="2"/>
      <c r="Q3476" s="4">
        <f t="shared" si="101"/>
        <v>0</v>
      </c>
      <c r="R3476" s="40"/>
      <c r="S3476" s="41"/>
    </row>
    <row r="3477" spans="1:33" ht="11.85" hidden="1" customHeight="1" x14ac:dyDescent="0.2">
      <c r="A3477" s="3" t="s">
        <v>1477</v>
      </c>
      <c r="C3477" s="2">
        <v>0</v>
      </c>
      <c r="D3477" s="2"/>
      <c r="E3477" s="2">
        <v>0</v>
      </c>
      <c r="F3477" s="2"/>
      <c r="G3477" s="2">
        <v>0</v>
      </c>
      <c r="H3477" s="2"/>
      <c r="I3477" s="2">
        <v>0</v>
      </c>
      <c r="J3477" s="2"/>
      <c r="K3477" s="4">
        <v>0</v>
      </c>
      <c r="L3477" s="2"/>
      <c r="M3477" s="4">
        <v>0</v>
      </c>
      <c r="N3477" s="2"/>
      <c r="O3477" s="4">
        <v>0</v>
      </c>
      <c r="P3477" s="2"/>
      <c r="Q3477" s="4">
        <f t="shared" si="101"/>
        <v>0</v>
      </c>
      <c r="R3477" s="57"/>
      <c r="S3477" s="41"/>
    </row>
    <row r="3478" spans="1:33" ht="11.85" customHeight="1" x14ac:dyDescent="0.2">
      <c r="A3478" s="3" t="s">
        <v>1478</v>
      </c>
      <c r="C3478" s="12">
        <v>230000</v>
      </c>
      <c r="D3478" s="2"/>
      <c r="E3478" s="12">
        <v>440000</v>
      </c>
      <c r="F3478" s="2"/>
      <c r="G3478" s="12">
        <v>320000</v>
      </c>
      <c r="H3478" s="2"/>
      <c r="I3478" s="12">
        <v>190000</v>
      </c>
      <c r="J3478" s="2"/>
      <c r="K3478" s="13">
        <v>190000</v>
      </c>
      <c r="L3478" s="2"/>
      <c r="M3478" s="13">
        <v>200000</v>
      </c>
      <c r="N3478" s="2"/>
      <c r="O3478" s="13">
        <v>0</v>
      </c>
      <c r="P3478" s="2"/>
      <c r="Q3478" s="13">
        <f t="shared" si="101"/>
        <v>200000</v>
      </c>
      <c r="R3478" s="40"/>
      <c r="S3478" s="41"/>
    </row>
    <row r="3479" spans="1:33" ht="11.85" hidden="1" customHeight="1" x14ac:dyDescent="0.2">
      <c r="A3479" s="3" t="s">
        <v>1479</v>
      </c>
      <c r="C3479" s="12">
        <v>0</v>
      </c>
      <c r="D3479" s="2"/>
      <c r="E3479" s="12">
        <v>0</v>
      </c>
      <c r="F3479" s="2"/>
      <c r="G3479" s="12">
        <v>0</v>
      </c>
      <c r="H3479" s="2"/>
      <c r="I3479" s="12">
        <v>0</v>
      </c>
      <c r="J3479" s="2"/>
      <c r="K3479" s="13">
        <v>0</v>
      </c>
      <c r="L3479" s="2"/>
      <c r="M3479" s="13">
        <v>0</v>
      </c>
      <c r="N3479" s="2"/>
      <c r="O3479" s="13">
        <v>0</v>
      </c>
      <c r="P3479" s="2"/>
      <c r="Q3479" s="13">
        <f t="shared" si="101"/>
        <v>0</v>
      </c>
      <c r="R3479" s="39"/>
    </row>
    <row r="3480" spans="1:33" ht="11.85" customHeight="1" x14ac:dyDescent="0.2">
      <c r="A3480" s="3" t="s">
        <v>328</v>
      </c>
      <c r="C3480" s="2">
        <f>SUM(C3471:C3479)</f>
        <v>757436.15999999992</v>
      </c>
      <c r="D3480" s="2"/>
      <c r="E3480" s="2">
        <f>SUM(E3471:E3479)</f>
        <v>817493.96</v>
      </c>
      <c r="F3480" s="2"/>
      <c r="G3480" s="2">
        <f>SUM(G3471:G3479)</f>
        <v>686904.56</v>
      </c>
      <c r="H3480" s="2"/>
      <c r="I3480" s="2">
        <f>SUM(I3471:I3479)</f>
        <v>891100</v>
      </c>
      <c r="J3480" s="2"/>
      <c r="K3480" s="4">
        <f>SUM(K3471:K3479)</f>
        <v>891100</v>
      </c>
      <c r="L3480" s="2"/>
      <c r="M3480" s="4">
        <f>SUM(M3471:M3479)</f>
        <v>1008100</v>
      </c>
      <c r="N3480" s="2"/>
      <c r="O3480" s="4">
        <f>SUM(O3471:O3479)</f>
        <v>0</v>
      </c>
      <c r="P3480" s="2"/>
      <c r="Q3480" s="4">
        <f>SUM(Q3471:Q3479)</f>
        <v>1008100</v>
      </c>
      <c r="R3480" s="39"/>
    </row>
    <row r="3481" spans="1:33" ht="11.85" customHeight="1" x14ac:dyDescent="0.2">
      <c r="D3481" s="2"/>
      <c r="F3481" s="2"/>
      <c r="H3481" s="2"/>
      <c r="J3481" s="2"/>
      <c r="L3481" s="2"/>
      <c r="N3481" s="2"/>
      <c r="P3481" s="2"/>
      <c r="T3481" s="36"/>
    </row>
    <row r="3482" spans="1:33" ht="11.85" customHeight="1" x14ac:dyDescent="0.2">
      <c r="A3482" s="3" t="s">
        <v>1480</v>
      </c>
      <c r="C3482" s="2">
        <f>C3402+C3422+C3448+C3462+C3468+C3480</f>
        <v>1803567.8199999998</v>
      </c>
      <c r="D3482" s="2"/>
      <c r="E3482" s="2">
        <f>E3402+E3422+E3448+E3462+E3468+E3480</f>
        <v>2107480.46</v>
      </c>
      <c r="F3482" s="2"/>
      <c r="G3482" s="2">
        <f>G3402+G3422+G3448+G3462+G3468+G3480</f>
        <v>3975706.14</v>
      </c>
      <c r="H3482" s="2"/>
      <c r="I3482" s="2">
        <f>I3402+I3422+I3448+I3462+I3468+I3480</f>
        <v>2680087</v>
      </c>
      <c r="J3482" s="2"/>
      <c r="K3482" s="4">
        <f>K3402+K3422+K3448+K3462+K3468+K3480</f>
        <v>3098957</v>
      </c>
      <c r="L3482" s="2"/>
      <c r="M3482" s="4">
        <f>M3402+M3422+M3448+M3462+M3468+M3480</f>
        <v>3145668</v>
      </c>
      <c r="N3482" s="2"/>
      <c r="O3482" s="4">
        <f>O3402+O3422+O3448+O3462+O3468+O3480</f>
        <v>276700</v>
      </c>
      <c r="P3482" s="2"/>
      <c r="Q3482" s="4">
        <f>Q3402+Q3422+Q3448+Q3462+Q3468+Q3480</f>
        <v>3422368</v>
      </c>
      <c r="R3482" s="39"/>
      <c r="T3482" s="36"/>
      <c r="U3482" s="37"/>
      <c r="V3482" s="39"/>
      <c r="AG3482" s="34"/>
    </row>
    <row r="3483" spans="1:33" ht="11.85" customHeight="1" x14ac:dyDescent="0.2"/>
    <row r="3484" spans="1:33" ht="11.85" customHeight="1" x14ac:dyDescent="0.2">
      <c r="R3484" s="39"/>
    </row>
    <row r="3485" spans="1:33" ht="11.85" customHeight="1" x14ac:dyDescent="0.2">
      <c r="R3485" s="39"/>
    </row>
    <row r="3486" spans="1:33" ht="11.85" customHeight="1" x14ac:dyDescent="0.2"/>
    <row r="3487" spans="1:33" ht="11.85" customHeight="1" x14ac:dyDescent="0.2"/>
    <row r="3488" spans="1:33" ht="11.85" customHeight="1" x14ac:dyDescent="0.2"/>
    <row r="3489" ht="11.85" customHeight="1" x14ac:dyDescent="0.2"/>
    <row r="3490" ht="11.85" customHeight="1" x14ac:dyDescent="0.2"/>
    <row r="3491" ht="11.85" customHeight="1" x14ac:dyDescent="0.2"/>
    <row r="3492" ht="11.85" customHeight="1" x14ac:dyDescent="0.2"/>
    <row r="3493" ht="11.85" customHeight="1" x14ac:dyDescent="0.2"/>
    <row r="3494" ht="11.85" customHeight="1" x14ac:dyDescent="0.2"/>
    <row r="3495" ht="11.85" customHeight="1" x14ac:dyDescent="0.2"/>
    <row r="3496" ht="11.85" customHeight="1" x14ac:dyDescent="0.2"/>
    <row r="3497" ht="11.85" customHeight="1" x14ac:dyDescent="0.2"/>
    <row r="3498" ht="11.45" customHeight="1" x14ac:dyDescent="0.2"/>
    <row r="3499" ht="11.85" customHeight="1" x14ac:dyDescent="0.2"/>
    <row r="3500" ht="11.85" customHeight="1" x14ac:dyDescent="0.2"/>
    <row r="3501" ht="11.85" customHeight="1" x14ac:dyDescent="0.2"/>
    <row r="3502" ht="11.85" customHeight="1" x14ac:dyDescent="0.2"/>
    <row r="3503" ht="11.85" customHeight="1" x14ac:dyDescent="0.2"/>
    <row r="3504" ht="11.85" customHeight="1" x14ac:dyDescent="0.2"/>
    <row r="3505" spans="1:5" ht="11.85" customHeight="1" x14ac:dyDescent="0.2"/>
    <row r="3506" spans="1:5" ht="11.85" customHeight="1" x14ac:dyDescent="0.2"/>
    <row r="3507" spans="1:5" ht="11.85" customHeight="1" x14ac:dyDescent="0.2"/>
    <row r="3508" spans="1:5" ht="11.85" customHeight="1" x14ac:dyDescent="0.2"/>
    <row r="3509" spans="1:5" ht="11.85" customHeight="1" x14ac:dyDescent="0.2"/>
    <row r="3510" spans="1:5" ht="11.85" customHeight="1" x14ac:dyDescent="0.2"/>
    <row r="3511" spans="1:5" ht="11.85" customHeight="1" x14ac:dyDescent="0.2"/>
    <row r="3512" spans="1:5" ht="11.85" customHeight="1" x14ac:dyDescent="0.2"/>
    <row r="3513" spans="1:5" ht="11.85" customHeight="1" x14ac:dyDescent="0.2"/>
    <row r="3514" spans="1:5" ht="11.85" customHeight="1" x14ac:dyDescent="0.2"/>
    <row r="3515" spans="1:5" ht="11.85" customHeight="1" x14ac:dyDescent="0.2"/>
    <row r="3516" spans="1:5" ht="11.85" customHeight="1" x14ac:dyDescent="0.2"/>
    <row r="3517" spans="1:5" ht="11.85" customHeight="1" x14ac:dyDescent="0.2">
      <c r="A3517" s="1"/>
      <c r="B3517" s="1"/>
      <c r="E3517" s="2" t="str">
        <f>$E$24</f>
        <v>CITY OF BRADY</v>
      </c>
    </row>
    <row r="3518" spans="1:5" ht="11.85" customHeight="1" x14ac:dyDescent="0.2">
      <c r="E3518" s="2" t="str">
        <f>$E$25</f>
        <v>BUDGET REPORT</v>
      </c>
    </row>
    <row r="3519" spans="1:5" ht="11.85" customHeight="1" x14ac:dyDescent="0.2">
      <c r="E3519" s="2" t="str">
        <f>$E$26</f>
        <v>FISCAL YEAR 2021 - 2022</v>
      </c>
    </row>
    <row r="3520" spans="1:5" ht="11.85" customHeight="1" x14ac:dyDescent="0.2">
      <c r="A3520" s="3" t="s">
        <v>1291</v>
      </c>
    </row>
    <row r="3521" spans="1:21" ht="11.85" customHeight="1" x14ac:dyDescent="0.2">
      <c r="A3521" s="3" t="s">
        <v>1481</v>
      </c>
    </row>
    <row r="3522" spans="1:21" ht="11.85" customHeight="1" x14ac:dyDescent="0.2">
      <c r="I3522" s="61" t="str">
        <f>$I$29</f>
        <v>(----- 2020-2021 ------)</v>
      </c>
      <c r="J3522" s="61"/>
      <c r="K3522" s="61"/>
      <c r="L3522" s="5"/>
      <c r="M3522" s="61" t="str">
        <f>$M$29</f>
        <v>2021-2022</v>
      </c>
      <c r="N3522" s="61"/>
      <c r="O3522" s="61"/>
      <c r="P3522" s="61"/>
      <c r="Q3522" s="61"/>
    </row>
    <row r="3523" spans="1:21" ht="11.85" customHeight="1" x14ac:dyDescent="0.2">
      <c r="C3523" s="6" t="str">
        <f>$C$30</f>
        <v>2017-2018</v>
      </c>
      <c r="D3523" s="5"/>
      <c r="E3523" s="6" t="str">
        <f>$E$30</f>
        <v>2018-2019</v>
      </c>
      <c r="F3523" s="5"/>
      <c r="G3523" s="6" t="str">
        <f>$G$30</f>
        <v>2019-2020</v>
      </c>
      <c r="H3523" s="5"/>
      <c r="I3523" s="6" t="s">
        <v>9</v>
      </c>
      <c r="J3523" s="5"/>
      <c r="K3523" s="7" t="str">
        <f>+$K$30</f>
        <v>PROJECTED</v>
      </c>
      <c r="L3523" s="5"/>
      <c r="M3523" s="7" t="str">
        <f>$M$30</f>
        <v>2021-2022</v>
      </c>
      <c r="N3523" s="5"/>
      <c r="O3523" s="7" t="str">
        <f>$O$30</f>
        <v>2021-2022</v>
      </c>
      <c r="P3523" s="5"/>
      <c r="Q3523" s="7" t="str">
        <f>$Q$30</f>
        <v xml:space="preserve">APPROVED </v>
      </c>
    </row>
    <row r="3524" spans="1:21" ht="11.85" customHeight="1" x14ac:dyDescent="0.2">
      <c r="A3524" s="8" t="s">
        <v>266</v>
      </c>
      <c r="C3524" s="9" t="s">
        <v>12</v>
      </c>
      <c r="D3524" s="5"/>
      <c r="E3524" s="9" t="s">
        <v>12</v>
      </c>
      <c r="F3524" s="5"/>
      <c r="G3524" s="9" t="s">
        <v>12</v>
      </c>
      <c r="H3524" s="5"/>
      <c r="I3524" s="9" t="s">
        <v>13</v>
      </c>
      <c r="J3524" s="5"/>
      <c r="K3524" s="10" t="s">
        <v>13</v>
      </c>
      <c r="L3524" s="5"/>
      <c r="M3524" s="10" t="str">
        <f>$M$31</f>
        <v>BASE</v>
      </c>
      <c r="N3524" s="5"/>
      <c r="O3524" s="10" t="str">
        <f>$O$31</f>
        <v>SUPPLEMENTAL</v>
      </c>
      <c r="P3524" s="5"/>
      <c r="Q3524" s="10" t="str">
        <f>$Q$31</f>
        <v>BUDGET</v>
      </c>
    </row>
    <row r="3525" spans="1:21" ht="11.85" customHeight="1" x14ac:dyDescent="0.2"/>
    <row r="3526" spans="1:21" ht="11.85" customHeight="1" x14ac:dyDescent="0.2">
      <c r="A3526" s="11" t="s">
        <v>279</v>
      </c>
      <c r="D3526" s="2"/>
      <c r="F3526" s="2"/>
      <c r="H3526" s="2"/>
      <c r="J3526" s="2"/>
      <c r="L3526" s="2"/>
      <c r="N3526" s="2"/>
      <c r="P3526" s="2"/>
    </row>
    <row r="3527" spans="1:21" ht="11.85" customHeight="1" x14ac:dyDescent="0.2">
      <c r="A3527" s="3" t="s">
        <v>1482</v>
      </c>
      <c r="C3527" s="2">
        <v>0</v>
      </c>
      <c r="D3527" s="2"/>
      <c r="E3527" s="2">
        <v>0</v>
      </c>
      <c r="F3527" s="2"/>
      <c r="G3527" s="2">
        <v>0</v>
      </c>
      <c r="H3527" s="2"/>
      <c r="I3527" s="2">
        <v>0</v>
      </c>
      <c r="J3527" s="2"/>
      <c r="K3527" s="4">
        <v>0</v>
      </c>
      <c r="L3527" s="2"/>
      <c r="M3527" s="4">
        <v>0</v>
      </c>
      <c r="N3527" s="2"/>
      <c r="O3527" s="4">
        <v>0</v>
      </c>
      <c r="P3527" s="2"/>
      <c r="Q3527" s="4">
        <f t="shared" ref="Q3527:Q3532" si="102">M3527+O3527</f>
        <v>0</v>
      </c>
      <c r="T3527" s="36"/>
      <c r="U3527" s="39"/>
    </row>
    <row r="3528" spans="1:21" ht="11.85" customHeight="1" x14ac:dyDescent="0.2">
      <c r="A3528" s="3" t="s">
        <v>1483</v>
      </c>
      <c r="C3528" s="2">
        <v>0</v>
      </c>
      <c r="D3528" s="2"/>
      <c r="E3528" s="2">
        <v>0</v>
      </c>
      <c r="F3528" s="2"/>
      <c r="G3528" s="2">
        <v>0</v>
      </c>
      <c r="H3528" s="2"/>
      <c r="I3528" s="2">
        <v>0</v>
      </c>
      <c r="J3528" s="2"/>
      <c r="K3528" s="4">
        <v>0</v>
      </c>
      <c r="L3528" s="2"/>
      <c r="M3528" s="4">
        <v>0</v>
      </c>
      <c r="N3528" s="2"/>
      <c r="O3528" s="4">
        <v>0</v>
      </c>
      <c r="P3528" s="2"/>
      <c r="Q3528" s="4">
        <f t="shared" si="102"/>
        <v>0</v>
      </c>
      <c r="T3528" s="36"/>
      <c r="U3528" s="39"/>
    </row>
    <row r="3529" spans="1:21" ht="11.85" customHeight="1" x14ac:dyDescent="0.2">
      <c r="A3529" s="3" t="s">
        <v>1484</v>
      </c>
      <c r="C3529" s="2">
        <v>245983.39</v>
      </c>
      <c r="D3529" s="2"/>
      <c r="E3529" s="2">
        <v>49740</v>
      </c>
      <c r="F3529" s="2"/>
      <c r="G3529" s="2">
        <v>46055</v>
      </c>
      <c r="H3529" s="2"/>
      <c r="I3529" s="2">
        <v>0</v>
      </c>
      <c r="J3529" s="2"/>
      <c r="K3529" s="4">
        <v>0</v>
      </c>
      <c r="L3529" s="2"/>
      <c r="M3529" s="4">
        <v>0</v>
      </c>
      <c r="N3529" s="2"/>
      <c r="O3529" s="4">
        <v>0</v>
      </c>
      <c r="P3529" s="2"/>
      <c r="Q3529" s="4">
        <f t="shared" si="102"/>
        <v>0</v>
      </c>
      <c r="T3529" s="36"/>
    </row>
    <row r="3530" spans="1:21" ht="11.85" customHeight="1" x14ac:dyDescent="0.2">
      <c r="A3530" s="3" t="s">
        <v>1485</v>
      </c>
      <c r="C3530" s="2">
        <v>0</v>
      </c>
      <c r="D3530" s="2"/>
      <c r="E3530" s="2">
        <v>0</v>
      </c>
      <c r="F3530" s="2"/>
      <c r="G3530" s="2">
        <v>0</v>
      </c>
      <c r="H3530" s="2"/>
      <c r="I3530" s="2">
        <v>0</v>
      </c>
      <c r="J3530" s="2"/>
      <c r="K3530" s="4">
        <v>0</v>
      </c>
      <c r="L3530" s="2"/>
      <c r="M3530" s="4">
        <v>0</v>
      </c>
      <c r="N3530" s="2"/>
      <c r="O3530" s="4">
        <v>0</v>
      </c>
      <c r="P3530" s="2"/>
      <c r="Q3530" s="4">
        <f t="shared" si="102"/>
        <v>0</v>
      </c>
      <c r="T3530" s="36"/>
      <c r="U3530" s="39"/>
    </row>
    <row r="3531" spans="1:21" ht="11.85" customHeight="1" x14ac:dyDescent="0.2">
      <c r="A3531" s="3" t="s">
        <v>1486</v>
      </c>
      <c r="C3531" s="2">
        <v>0</v>
      </c>
      <c r="D3531" s="2"/>
      <c r="E3531" s="2">
        <v>0</v>
      </c>
      <c r="F3531" s="2"/>
      <c r="G3531" s="2">
        <v>0</v>
      </c>
      <c r="H3531" s="2"/>
      <c r="I3531" s="2">
        <v>0</v>
      </c>
      <c r="J3531" s="2"/>
      <c r="K3531" s="4">
        <v>0</v>
      </c>
      <c r="L3531" s="2"/>
      <c r="M3531" s="4">
        <v>0</v>
      </c>
      <c r="N3531" s="2"/>
      <c r="O3531" s="4">
        <v>0</v>
      </c>
      <c r="P3531" s="2"/>
      <c r="Q3531" s="4">
        <f t="shared" si="102"/>
        <v>0</v>
      </c>
      <c r="T3531" s="36"/>
      <c r="U3531" s="39"/>
    </row>
    <row r="3532" spans="1:21" ht="11.85" customHeight="1" x14ac:dyDescent="0.2">
      <c r="A3532" s="3" t="s">
        <v>1487</v>
      </c>
      <c r="C3532" s="12">
        <v>0</v>
      </c>
      <c r="D3532" s="2"/>
      <c r="E3532" s="12">
        <v>0</v>
      </c>
      <c r="F3532" s="2"/>
      <c r="G3532" s="12">
        <v>0</v>
      </c>
      <c r="H3532" s="2"/>
      <c r="I3532" s="12">
        <v>0</v>
      </c>
      <c r="J3532" s="2"/>
      <c r="K3532" s="13">
        <v>0</v>
      </c>
      <c r="L3532" s="2"/>
      <c r="M3532" s="13">
        <v>0</v>
      </c>
      <c r="N3532" s="2"/>
      <c r="O3532" s="13">
        <v>0</v>
      </c>
      <c r="P3532" s="2"/>
      <c r="Q3532" s="13">
        <f t="shared" si="102"/>
        <v>0</v>
      </c>
      <c r="T3532" s="36"/>
      <c r="U3532" s="39"/>
    </row>
    <row r="3533" spans="1:21" ht="11.85" hidden="1" customHeight="1" x14ac:dyDescent="0.2">
      <c r="D3533" s="2"/>
      <c r="F3533" s="2"/>
      <c r="H3533" s="2"/>
      <c r="J3533" s="2"/>
      <c r="L3533" s="2"/>
      <c r="N3533" s="2"/>
      <c r="P3533" s="2"/>
      <c r="T3533" s="36"/>
      <c r="U3533" s="39"/>
    </row>
    <row r="3534" spans="1:21" ht="11.85" hidden="1" customHeight="1" x14ac:dyDescent="0.2">
      <c r="D3534" s="2"/>
      <c r="F3534" s="2"/>
      <c r="H3534" s="2"/>
      <c r="J3534" s="2"/>
      <c r="L3534" s="2"/>
      <c r="N3534" s="2"/>
      <c r="P3534" s="2"/>
      <c r="T3534" s="36"/>
      <c r="U3534" s="39"/>
    </row>
    <row r="3535" spans="1:21" ht="11.85" hidden="1" customHeight="1" x14ac:dyDescent="0.2">
      <c r="D3535" s="2"/>
      <c r="F3535" s="2"/>
      <c r="H3535" s="2"/>
      <c r="J3535" s="2"/>
      <c r="L3535" s="2"/>
      <c r="N3535" s="2"/>
      <c r="P3535" s="2"/>
      <c r="T3535" s="36"/>
      <c r="U3535" s="39"/>
    </row>
    <row r="3536" spans="1:21" ht="11.85" hidden="1" customHeight="1" x14ac:dyDescent="0.2">
      <c r="C3536" s="12">
        <v>0</v>
      </c>
      <c r="D3536" s="2"/>
      <c r="E3536" s="12">
        <v>0</v>
      </c>
      <c r="F3536" s="2"/>
      <c r="G3536" s="12">
        <v>0</v>
      </c>
      <c r="H3536" s="2"/>
      <c r="I3536" s="12">
        <v>0</v>
      </c>
      <c r="J3536" s="2"/>
      <c r="K3536" s="13">
        <v>0</v>
      </c>
      <c r="L3536" s="2"/>
      <c r="M3536" s="13">
        <v>0</v>
      </c>
      <c r="N3536" s="2"/>
      <c r="O3536" s="13">
        <v>0</v>
      </c>
      <c r="P3536" s="2"/>
      <c r="Q3536" s="13">
        <f>M3536+O3536</f>
        <v>0</v>
      </c>
      <c r="T3536" s="36"/>
    </row>
    <row r="3537" spans="1:22" ht="11.85" customHeight="1" x14ac:dyDescent="0.2">
      <c r="A3537" s="3" t="s">
        <v>297</v>
      </c>
      <c r="C3537" s="2">
        <f>SUM(C3527:C3536)</f>
        <v>245983.39</v>
      </c>
      <c r="D3537" s="2"/>
      <c r="E3537" s="2">
        <f>SUM(E3527:E3536)</f>
        <v>49740</v>
      </c>
      <c r="F3537" s="2"/>
      <c r="G3537" s="2">
        <f>SUM(G3527:G3536)</f>
        <v>46055</v>
      </c>
      <c r="H3537" s="2"/>
      <c r="I3537" s="2">
        <f>SUM(I3527:I3536)</f>
        <v>0</v>
      </c>
      <c r="J3537" s="2"/>
      <c r="K3537" s="4">
        <f>SUM(K3527:K3536)</f>
        <v>0</v>
      </c>
      <c r="L3537" s="2"/>
      <c r="M3537" s="4">
        <f>SUM(M3527:M3536)</f>
        <v>0</v>
      </c>
      <c r="N3537" s="2"/>
      <c r="O3537" s="4">
        <f>SUM(O3527:O3536)</f>
        <v>0</v>
      </c>
      <c r="P3537" s="2"/>
      <c r="Q3537" s="4">
        <f>SUM(Q3527:Q3536)</f>
        <v>0</v>
      </c>
    </row>
    <row r="3538" spans="1:22" ht="11.85" customHeight="1" x14ac:dyDescent="0.2">
      <c r="D3538" s="2"/>
      <c r="F3538" s="2"/>
      <c r="H3538" s="2"/>
      <c r="J3538" s="2"/>
      <c r="L3538" s="2"/>
      <c r="N3538" s="2"/>
      <c r="P3538" s="2"/>
    </row>
    <row r="3539" spans="1:22" ht="11.85" customHeight="1" x14ac:dyDescent="0.2">
      <c r="A3539" s="11" t="s">
        <v>324</v>
      </c>
      <c r="D3539" s="2"/>
      <c r="F3539" s="2"/>
      <c r="H3539" s="2"/>
      <c r="J3539" s="2"/>
      <c r="L3539" s="2"/>
      <c r="N3539" s="2"/>
      <c r="P3539" s="2"/>
    </row>
    <row r="3540" spans="1:22" ht="11.85" customHeight="1" x14ac:dyDescent="0.2">
      <c r="A3540" s="3" t="s">
        <v>1488</v>
      </c>
      <c r="C3540" s="12">
        <v>0</v>
      </c>
      <c r="D3540" s="2"/>
      <c r="E3540" s="12">
        <v>0</v>
      </c>
      <c r="F3540" s="2"/>
      <c r="G3540" s="12">
        <v>0</v>
      </c>
      <c r="H3540" s="2"/>
      <c r="I3540" s="12">
        <v>0</v>
      </c>
      <c r="J3540" s="2"/>
      <c r="K3540" s="13">
        <v>0</v>
      </c>
      <c r="L3540" s="2"/>
      <c r="M3540" s="13">
        <v>0</v>
      </c>
      <c r="N3540" s="2"/>
      <c r="O3540" s="13">
        <v>0</v>
      </c>
      <c r="P3540" s="2"/>
      <c r="Q3540" s="13">
        <f>M3540+O3540</f>
        <v>0</v>
      </c>
    </row>
    <row r="3541" spans="1:22" ht="11.85" customHeight="1" x14ac:dyDescent="0.2">
      <c r="A3541" s="3" t="s">
        <v>328</v>
      </c>
      <c r="C3541" s="2">
        <f>SUM(C3540:C3540)</f>
        <v>0</v>
      </c>
      <c r="D3541" s="2"/>
      <c r="E3541" s="2">
        <f>SUM(E3540:E3540)</f>
        <v>0</v>
      </c>
      <c r="F3541" s="2"/>
      <c r="G3541" s="2">
        <f>SUM(G3540:G3540)</f>
        <v>0</v>
      </c>
      <c r="H3541" s="2"/>
      <c r="I3541" s="2">
        <f>SUM(I3540:I3540)</f>
        <v>0</v>
      </c>
      <c r="J3541" s="2"/>
      <c r="K3541" s="4">
        <f>SUM(K3540:K3540)</f>
        <v>0</v>
      </c>
      <c r="L3541" s="2"/>
      <c r="M3541" s="4">
        <f>SUM(M3540:M3540)</f>
        <v>0</v>
      </c>
      <c r="N3541" s="2"/>
      <c r="O3541" s="4">
        <f>SUM(O3540:O3540)</f>
        <v>0</v>
      </c>
      <c r="P3541" s="2"/>
      <c r="Q3541" s="4">
        <f>SUM(Q3540:Q3540)</f>
        <v>0</v>
      </c>
      <c r="V3541" s="51"/>
    </row>
    <row r="3542" spans="1:22" ht="11.85" customHeight="1" x14ac:dyDescent="0.2">
      <c r="D3542" s="2"/>
      <c r="F3542" s="2"/>
      <c r="H3542" s="2"/>
      <c r="J3542" s="2"/>
      <c r="L3542" s="2"/>
      <c r="N3542" s="2"/>
      <c r="P3542" s="2"/>
      <c r="T3542" s="36"/>
    </row>
    <row r="3543" spans="1:22" ht="11.85" customHeight="1" x14ac:dyDescent="0.2">
      <c r="A3543" s="3" t="s">
        <v>1489</v>
      </c>
      <c r="C3543" s="2">
        <f>+C3537+C3541</f>
        <v>245983.39</v>
      </c>
      <c r="D3543" s="2"/>
      <c r="E3543" s="2">
        <f>+E3537+E3541</f>
        <v>49740</v>
      </c>
      <c r="F3543" s="2"/>
      <c r="G3543" s="2">
        <f>+G3537+G3541</f>
        <v>46055</v>
      </c>
      <c r="H3543" s="2"/>
      <c r="I3543" s="2">
        <f>+I3537+I3541</f>
        <v>0</v>
      </c>
      <c r="J3543" s="4"/>
      <c r="K3543" s="4">
        <f>+K3537+K3541</f>
        <v>0</v>
      </c>
      <c r="L3543" s="4"/>
      <c r="M3543" s="4">
        <f>+M3537+M3541</f>
        <v>0</v>
      </c>
      <c r="N3543" s="4"/>
      <c r="O3543" s="4">
        <f>+O3537+O3541</f>
        <v>0</v>
      </c>
      <c r="P3543" s="4"/>
      <c r="Q3543" s="4">
        <f>+Q3537+Q3541</f>
        <v>0</v>
      </c>
      <c r="R3543" s="39"/>
      <c r="U3543" s="37"/>
    </row>
    <row r="3544" spans="1:22" ht="11.85" customHeight="1" x14ac:dyDescent="0.2">
      <c r="D3544" s="2"/>
      <c r="F3544" s="2"/>
      <c r="H3544" s="2"/>
      <c r="J3544" s="2"/>
      <c r="L3544" s="2"/>
      <c r="N3544" s="2"/>
      <c r="P3544" s="2"/>
      <c r="T3544" s="36"/>
    </row>
    <row r="3545" spans="1:22" ht="11.85" customHeight="1" x14ac:dyDescent="0.2">
      <c r="D3545" s="2"/>
      <c r="F3545" s="2"/>
      <c r="H3545" s="2"/>
      <c r="J3545" s="2"/>
      <c r="L3545" s="2"/>
      <c r="N3545" s="2"/>
      <c r="P3545" s="2"/>
      <c r="T3545" s="36"/>
    </row>
    <row r="3546" spans="1:22" ht="11.85" customHeight="1" x14ac:dyDescent="0.2">
      <c r="D3546" s="2"/>
      <c r="F3546" s="2"/>
      <c r="H3546" s="2"/>
      <c r="J3546" s="2"/>
      <c r="L3546" s="2"/>
      <c r="N3546" s="2"/>
      <c r="P3546" s="2"/>
      <c r="T3546" s="36"/>
    </row>
    <row r="3547" spans="1:22" ht="11.85" customHeight="1" x14ac:dyDescent="0.2">
      <c r="D3547" s="2"/>
      <c r="F3547" s="2"/>
      <c r="H3547" s="2"/>
      <c r="J3547" s="2"/>
      <c r="L3547" s="2"/>
      <c r="N3547" s="2"/>
      <c r="P3547" s="2"/>
      <c r="T3547" s="36"/>
    </row>
    <row r="3548" spans="1:22" ht="11.85" customHeight="1" x14ac:dyDescent="0.2">
      <c r="D3548" s="2"/>
      <c r="F3548" s="2"/>
      <c r="H3548" s="2"/>
      <c r="J3548" s="2"/>
      <c r="L3548" s="2"/>
      <c r="N3548" s="2"/>
      <c r="P3548" s="2"/>
      <c r="T3548" s="36"/>
    </row>
    <row r="3549" spans="1:22" ht="11.85" customHeight="1" x14ac:dyDescent="0.2">
      <c r="D3549" s="2"/>
      <c r="F3549" s="2"/>
      <c r="H3549" s="2"/>
      <c r="J3549" s="2"/>
      <c r="L3549" s="2"/>
      <c r="N3549" s="2"/>
      <c r="P3549" s="2"/>
      <c r="T3549" s="36"/>
    </row>
    <row r="3550" spans="1:22" ht="11.85" customHeight="1" x14ac:dyDescent="0.2">
      <c r="D3550" s="2"/>
      <c r="F3550" s="2"/>
      <c r="H3550" s="2"/>
      <c r="J3550" s="2"/>
      <c r="L3550" s="2"/>
      <c r="N3550" s="2"/>
      <c r="P3550" s="2"/>
      <c r="T3550" s="36"/>
    </row>
    <row r="3551" spans="1:22" ht="11.85" customHeight="1" x14ac:dyDescent="0.2">
      <c r="D3551" s="2"/>
      <c r="F3551" s="2"/>
      <c r="H3551" s="2"/>
      <c r="J3551" s="2"/>
      <c r="L3551" s="2"/>
      <c r="N3551" s="2"/>
      <c r="P3551" s="2"/>
      <c r="T3551" s="36"/>
    </row>
    <row r="3552" spans="1:22" ht="11.85" customHeight="1" x14ac:dyDescent="0.2">
      <c r="D3552" s="2"/>
      <c r="F3552" s="2"/>
      <c r="H3552" s="2"/>
      <c r="J3552" s="2"/>
      <c r="L3552" s="2"/>
      <c r="N3552" s="2"/>
      <c r="P3552" s="2"/>
      <c r="T3552" s="36"/>
    </row>
    <row r="3553" spans="4:20" ht="11.85" customHeight="1" x14ac:dyDescent="0.2">
      <c r="D3553" s="2"/>
      <c r="F3553" s="2"/>
      <c r="H3553" s="2"/>
      <c r="J3553" s="2"/>
      <c r="L3553" s="2"/>
      <c r="N3553" s="2"/>
      <c r="P3553" s="2"/>
      <c r="T3553" s="36"/>
    </row>
    <row r="3554" spans="4:20" ht="11.85" customHeight="1" x14ac:dyDescent="0.2">
      <c r="D3554" s="2"/>
      <c r="F3554" s="2"/>
      <c r="H3554" s="2"/>
      <c r="J3554" s="2"/>
      <c r="L3554" s="2"/>
      <c r="N3554" s="2"/>
      <c r="P3554" s="2"/>
      <c r="T3554" s="36"/>
    </row>
    <row r="3555" spans="4:20" ht="11.85" customHeight="1" x14ac:dyDescent="0.2">
      <c r="D3555" s="2"/>
      <c r="F3555" s="2"/>
      <c r="H3555" s="2"/>
      <c r="J3555" s="2"/>
      <c r="L3555" s="2"/>
      <c r="N3555" s="2"/>
      <c r="P3555" s="2"/>
      <c r="T3555" s="36"/>
    </row>
    <row r="3556" spans="4:20" ht="11.85" customHeight="1" x14ac:dyDescent="0.2">
      <c r="D3556" s="2"/>
      <c r="F3556" s="2"/>
      <c r="H3556" s="2"/>
      <c r="J3556" s="2"/>
      <c r="L3556" s="2"/>
      <c r="N3556" s="2"/>
      <c r="P3556" s="2"/>
      <c r="T3556" s="36"/>
    </row>
    <row r="3557" spans="4:20" ht="11.85" customHeight="1" x14ac:dyDescent="0.2">
      <c r="D3557" s="2"/>
      <c r="F3557" s="2"/>
      <c r="H3557" s="2"/>
      <c r="J3557" s="2"/>
      <c r="L3557" s="2"/>
      <c r="N3557" s="2"/>
      <c r="P3557" s="2"/>
      <c r="T3557" s="36"/>
    </row>
    <row r="3558" spans="4:20" ht="11.85" customHeight="1" x14ac:dyDescent="0.2">
      <c r="D3558" s="2"/>
      <c r="F3558" s="2"/>
      <c r="H3558" s="2"/>
      <c r="J3558" s="2"/>
      <c r="L3558" s="2"/>
      <c r="N3558" s="2"/>
      <c r="P3558" s="2"/>
      <c r="T3558" s="36"/>
    </row>
    <row r="3559" spans="4:20" ht="11.85" customHeight="1" x14ac:dyDescent="0.2">
      <c r="D3559" s="2"/>
      <c r="F3559" s="2"/>
      <c r="H3559" s="2"/>
      <c r="J3559" s="2"/>
      <c r="L3559" s="2"/>
      <c r="N3559" s="2"/>
      <c r="P3559" s="2"/>
      <c r="T3559" s="36"/>
    </row>
    <row r="3560" spans="4:20" ht="11.85" customHeight="1" x14ac:dyDescent="0.2">
      <c r="D3560" s="2"/>
      <c r="F3560" s="2"/>
      <c r="H3560" s="2"/>
      <c r="J3560" s="2"/>
      <c r="L3560" s="2"/>
      <c r="N3560" s="2"/>
      <c r="P3560" s="2"/>
      <c r="T3560" s="36"/>
    </row>
    <row r="3561" spans="4:20" ht="11.85" customHeight="1" x14ac:dyDescent="0.2">
      <c r="D3561" s="2"/>
      <c r="F3561" s="2"/>
      <c r="H3561" s="2"/>
      <c r="J3561" s="2"/>
      <c r="L3561" s="2"/>
      <c r="N3561" s="2"/>
      <c r="P3561" s="2"/>
      <c r="T3561" s="36"/>
    </row>
    <row r="3562" spans="4:20" ht="11.85" customHeight="1" x14ac:dyDescent="0.2">
      <c r="D3562" s="2"/>
      <c r="F3562" s="2"/>
      <c r="H3562" s="2"/>
      <c r="J3562" s="2"/>
      <c r="L3562" s="2"/>
      <c r="N3562" s="2"/>
      <c r="P3562" s="2"/>
      <c r="T3562" s="36"/>
    </row>
    <row r="3563" spans="4:20" ht="11.85" customHeight="1" x14ac:dyDescent="0.2">
      <c r="D3563" s="2"/>
      <c r="F3563" s="2"/>
      <c r="H3563" s="2"/>
      <c r="J3563" s="2"/>
      <c r="L3563" s="2"/>
      <c r="N3563" s="2"/>
      <c r="P3563" s="2"/>
      <c r="T3563" s="36"/>
    </row>
    <row r="3564" spans="4:20" ht="11.85" customHeight="1" x14ac:dyDescent="0.2">
      <c r="D3564" s="2"/>
      <c r="F3564" s="2"/>
      <c r="H3564" s="2"/>
      <c r="J3564" s="2"/>
      <c r="L3564" s="2"/>
      <c r="N3564" s="2"/>
      <c r="P3564" s="2"/>
      <c r="T3564" s="36"/>
    </row>
    <row r="3565" spans="4:20" ht="11.85" customHeight="1" x14ac:dyDescent="0.2">
      <c r="D3565" s="2"/>
      <c r="F3565" s="2"/>
      <c r="H3565" s="2"/>
      <c r="J3565" s="2"/>
      <c r="L3565" s="2"/>
      <c r="N3565" s="2"/>
      <c r="P3565" s="2"/>
      <c r="T3565" s="36"/>
    </row>
    <row r="3566" spans="4:20" ht="11.85" customHeight="1" x14ac:dyDescent="0.2">
      <c r="D3566" s="2"/>
      <c r="F3566" s="2"/>
      <c r="H3566" s="2"/>
      <c r="J3566" s="2"/>
      <c r="L3566" s="2"/>
      <c r="N3566" s="2"/>
      <c r="P3566" s="2"/>
      <c r="T3566" s="36"/>
    </row>
    <row r="3567" spans="4:20" ht="11.25" customHeight="1" x14ac:dyDescent="0.2">
      <c r="D3567" s="2"/>
      <c r="F3567" s="2"/>
      <c r="H3567" s="2"/>
      <c r="J3567" s="2"/>
      <c r="L3567" s="2"/>
      <c r="N3567" s="2"/>
      <c r="P3567" s="2"/>
      <c r="T3567" s="36"/>
    </row>
    <row r="3568" spans="4:20" ht="11.85" customHeight="1" x14ac:dyDescent="0.2">
      <c r="D3568" s="2"/>
      <c r="F3568" s="2"/>
      <c r="H3568" s="2"/>
      <c r="J3568" s="2"/>
      <c r="L3568" s="2"/>
      <c r="N3568" s="2"/>
      <c r="P3568" s="2"/>
      <c r="T3568" s="36"/>
    </row>
    <row r="3569" spans="4:20" ht="11.85" customHeight="1" x14ac:dyDescent="0.2">
      <c r="D3569" s="2"/>
      <c r="F3569" s="2"/>
      <c r="H3569" s="2"/>
      <c r="J3569" s="2"/>
      <c r="L3569" s="2"/>
      <c r="N3569" s="2"/>
      <c r="P3569" s="2"/>
      <c r="T3569" s="36"/>
    </row>
    <row r="3570" spans="4:20" ht="11.85" customHeight="1" x14ac:dyDescent="0.2">
      <c r="D3570" s="2"/>
      <c r="F3570" s="2"/>
      <c r="H3570" s="2"/>
      <c r="J3570" s="2"/>
      <c r="L3570" s="2"/>
      <c r="N3570" s="2"/>
      <c r="P3570" s="2"/>
      <c r="T3570" s="36"/>
    </row>
    <row r="3571" spans="4:20" ht="11.85" customHeight="1" x14ac:dyDescent="0.2">
      <c r="D3571" s="2"/>
      <c r="F3571" s="2"/>
      <c r="H3571" s="2"/>
      <c r="J3571" s="2"/>
      <c r="L3571" s="2"/>
      <c r="N3571" s="2"/>
      <c r="P3571" s="2"/>
      <c r="T3571" s="36"/>
    </row>
    <row r="3572" spans="4:20" ht="11.85" customHeight="1" x14ac:dyDescent="0.2">
      <c r="D3572" s="2"/>
      <c r="F3572" s="2"/>
      <c r="H3572" s="2"/>
      <c r="J3572" s="2"/>
      <c r="L3572" s="2"/>
      <c r="N3572" s="2"/>
      <c r="P3572" s="2"/>
      <c r="T3572" s="36"/>
    </row>
    <row r="3573" spans="4:20" ht="11.85" customHeight="1" x14ac:dyDescent="0.2">
      <c r="D3573" s="2"/>
      <c r="F3573" s="2"/>
      <c r="H3573" s="2"/>
      <c r="J3573" s="2"/>
      <c r="L3573" s="2"/>
      <c r="N3573" s="2"/>
      <c r="P3573" s="2"/>
      <c r="T3573" s="36"/>
    </row>
    <row r="3574" spans="4:20" ht="11.85" customHeight="1" x14ac:dyDescent="0.2">
      <c r="D3574" s="2"/>
      <c r="F3574" s="2"/>
      <c r="H3574" s="2"/>
      <c r="J3574" s="2"/>
      <c r="L3574" s="2"/>
      <c r="N3574" s="2"/>
      <c r="P3574" s="2"/>
      <c r="T3574" s="36"/>
    </row>
    <row r="3575" spans="4:20" ht="11.85" customHeight="1" x14ac:dyDescent="0.2">
      <c r="D3575" s="2"/>
      <c r="F3575" s="2"/>
      <c r="H3575" s="2"/>
      <c r="J3575" s="2"/>
      <c r="L3575" s="2"/>
      <c r="N3575" s="2"/>
      <c r="P3575" s="2"/>
      <c r="T3575" s="36"/>
    </row>
    <row r="3576" spans="4:20" ht="11.85" customHeight="1" x14ac:dyDescent="0.2">
      <c r="D3576" s="2"/>
      <c r="F3576" s="2"/>
      <c r="H3576" s="2"/>
      <c r="J3576" s="2"/>
      <c r="L3576" s="2"/>
      <c r="N3576" s="2"/>
      <c r="P3576" s="2"/>
      <c r="T3576" s="36"/>
    </row>
    <row r="3577" spans="4:20" ht="11.85" customHeight="1" x14ac:dyDescent="0.2">
      <c r="D3577" s="2"/>
      <c r="F3577" s="2"/>
      <c r="H3577" s="2"/>
      <c r="J3577" s="2"/>
      <c r="L3577" s="2"/>
      <c r="N3577" s="2"/>
      <c r="P3577" s="2"/>
      <c r="T3577" s="36"/>
    </row>
    <row r="3578" spans="4:20" ht="11.85" customHeight="1" x14ac:dyDescent="0.2">
      <c r="D3578" s="2"/>
      <c r="F3578" s="2"/>
      <c r="H3578" s="2"/>
      <c r="J3578" s="2"/>
      <c r="L3578" s="2"/>
      <c r="N3578" s="2"/>
      <c r="P3578" s="2"/>
      <c r="T3578" s="36"/>
    </row>
    <row r="3579" spans="4:20" ht="11.85" customHeight="1" x14ac:dyDescent="0.2">
      <c r="D3579" s="2"/>
      <c r="F3579" s="2"/>
      <c r="H3579" s="2"/>
      <c r="J3579" s="2"/>
      <c r="L3579" s="2"/>
      <c r="N3579" s="2"/>
      <c r="P3579" s="2"/>
      <c r="R3579" s="39"/>
    </row>
    <row r="3580" spans="4:20" ht="11.85" customHeight="1" x14ac:dyDescent="0.2">
      <c r="D3580" s="2"/>
      <c r="F3580" s="2"/>
      <c r="H3580" s="2"/>
      <c r="J3580" s="2"/>
      <c r="L3580" s="2"/>
      <c r="N3580" s="2"/>
      <c r="P3580" s="2"/>
    </row>
    <row r="3581" spans="4:20" ht="11.85" customHeight="1" x14ac:dyDescent="0.2">
      <c r="D3581" s="2"/>
      <c r="F3581" s="2"/>
      <c r="H3581" s="2"/>
      <c r="J3581" s="2"/>
      <c r="L3581" s="2"/>
      <c r="N3581" s="2"/>
      <c r="P3581" s="2"/>
    </row>
    <row r="3582" spans="4:20" ht="11.85" customHeight="1" x14ac:dyDescent="0.2">
      <c r="D3582" s="2"/>
      <c r="F3582" s="2"/>
      <c r="H3582" s="2"/>
      <c r="J3582" s="2"/>
      <c r="L3582" s="2"/>
      <c r="N3582" s="2"/>
      <c r="P3582" s="2"/>
    </row>
    <row r="3583" spans="4:20" ht="11.85" customHeight="1" x14ac:dyDescent="0.2"/>
    <row r="3584" spans="4:20" ht="11.85" customHeight="1" x14ac:dyDescent="0.2"/>
    <row r="3585" spans="1:22" ht="11.85" customHeight="1" x14ac:dyDescent="0.2"/>
    <row r="3586" spans="1:22" ht="11.85" customHeight="1" x14ac:dyDescent="0.2">
      <c r="A3586" s="1"/>
      <c r="B3586" s="1"/>
      <c r="E3586" s="2" t="str">
        <f>$E$24</f>
        <v>CITY OF BRADY</v>
      </c>
    </row>
    <row r="3587" spans="1:22" ht="11.85" customHeight="1" x14ac:dyDescent="0.2">
      <c r="E3587" s="2" t="str">
        <f>$E$25</f>
        <v>BUDGET REPORT</v>
      </c>
    </row>
    <row r="3588" spans="1:22" ht="11.85" customHeight="1" x14ac:dyDescent="0.2">
      <c r="E3588" s="2" t="str">
        <f>$E$26</f>
        <v>FISCAL YEAR 2021 - 2022</v>
      </c>
    </row>
    <row r="3589" spans="1:22" ht="11.85" customHeight="1" x14ac:dyDescent="0.2">
      <c r="A3589" s="3" t="s">
        <v>1490</v>
      </c>
    </row>
    <row r="3590" spans="1:22" ht="11.85" customHeight="1" x14ac:dyDescent="0.2"/>
    <row r="3591" spans="1:22" ht="11.85" customHeight="1" x14ac:dyDescent="0.2">
      <c r="I3591" s="61" t="str">
        <f>$I$29</f>
        <v>(----- 2020-2021 ------)</v>
      </c>
      <c r="J3591" s="61"/>
      <c r="K3591" s="61"/>
      <c r="L3591" s="5"/>
      <c r="M3591" s="61" t="str">
        <f>$M$29</f>
        <v>2021-2022</v>
      </c>
      <c r="N3591" s="61"/>
      <c r="O3591" s="61"/>
      <c r="P3591" s="61"/>
      <c r="Q3591" s="61"/>
    </row>
    <row r="3592" spans="1:22" ht="11.85" customHeight="1" x14ac:dyDescent="0.2">
      <c r="C3592" s="6" t="str">
        <f>$C$30</f>
        <v>2017-2018</v>
      </c>
      <c r="D3592" s="5"/>
      <c r="E3592" s="6" t="str">
        <f>$E$30</f>
        <v>2018-2019</v>
      </c>
      <c r="F3592" s="5"/>
      <c r="G3592" s="6" t="str">
        <f>$G$30</f>
        <v>2019-2020</v>
      </c>
      <c r="H3592" s="5"/>
      <c r="I3592" s="6" t="s">
        <v>9</v>
      </c>
      <c r="J3592" s="5"/>
      <c r="K3592" s="7" t="str">
        <f>+$K$30</f>
        <v>PROJECTED</v>
      </c>
      <c r="L3592" s="5"/>
      <c r="M3592" s="7" t="str">
        <f>$M$30</f>
        <v>2021-2022</v>
      </c>
      <c r="N3592" s="5"/>
      <c r="O3592" s="7" t="str">
        <f>$O$30</f>
        <v>2021-2022</v>
      </c>
      <c r="P3592" s="5"/>
      <c r="Q3592" s="7" t="str">
        <f>$Q$30</f>
        <v xml:space="preserve">APPROVED </v>
      </c>
    </row>
    <row r="3593" spans="1:22" ht="11.85" customHeight="1" x14ac:dyDescent="0.2">
      <c r="A3593" s="8" t="s">
        <v>266</v>
      </c>
      <c r="C3593" s="9" t="s">
        <v>12</v>
      </c>
      <c r="D3593" s="5"/>
      <c r="E3593" s="9" t="s">
        <v>12</v>
      </c>
      <c r="F3593" s="5"/>
      <c r="G3593" s="9" t="s">
        <v>12</v>
      </c>
      <c r="H3593" s="5"/>
      <c r="I3593" s="9" t="s">
        <v>13</v>
      </c>
      <c r="J3593" s="5"/>
      <c r="K3593" s="10" t="s">
        <v>13</v>
      </c>
      <c r="L3593" s="5"/>
      <c r="M3593" s="10" t="str">
        <f>$M$31</f>
        <v>BASE</v>
      </c>
      <c r="N3593" s="5"/>
      <c r="O3593" s="10" t="str">
        <f>$O$31</f>
        <v>SUPPLEMENTAL</v>
      </c>
      <c r="P3593" s="5"/>
      <c r="Q3593" s="10" t="str">
        <f>$Q$31</f>
        <v>BUDGET</v>
      </c>
    </row>
    <row r="3594" spans="1:22" ht="11.85" customHeight="1" x14ac:dyDescent="0.2"/>
    <row r="3595" spans="1:22" ht="11.85" customHeight="1" thickBot="1" x14ac:dyDescent="0.25">
      <c r="A3595" s="3" t="s">
        <v>1109</v>
      </c>
      <c r="C3595" s="17">
        <f>C3354+C3482+C3543+C3273+C3211</f>
        <v>3581995.64</v>
      </c>
      <c r="D3595" s="2"/>
      <c r="E3595" s="17">
        <f>E3354+E3482+E3543+E3273+E3211</f>
        <v>3360747.81</v>
      </c>
      <c r="F3595" s="2"/>
      <c r="G3595" s="17">
        <f>G3354+G3482+G3543+G3273+G3211</f>
        <v>4995974.3899999997</v>
      </c>
      <c r="H3595" s="2"/>
      <c r="I3595" s="17">
        <f>I3354+I3482+I3543+I3273+I3211</f>
        <v>4064055</v>
      </c>
      <c r="J3595" s="2"/>
      <c r="K3595" s="17">
        <f>K3354+K3482+K3543+K3273+K3211</f>
        <v>4482925</v>
      </c>
      <c r="L3595" s="2"/>
      <c r="M3595" s="17">
        <f>M3354+M3482+M3543+M3273+M3211</f>
        <v>4500648</v>
      </c>
      <c r="N3595" s="2"/>
      <c r="O3595" s="17">
        <f>O3354+O3482+O3543+O3273+O3211</f>
        <v>276700</v>
      </c>
      <c r="P3595" s="2"/>
      <c r="Q3595" s="17">
        <f>Q3354+Q3482+Q3543+Q3273+Q3211</f>
        <v>4777348</v>
      </c>
      <c r="R3595" s="39"/>
      <c r="U3595" s="39"/>
      <c r="V3595" s="39"/>
    </row>
    <row r="3596" spans="1:22" ht="11.85" customHeight="1" thickTop="1" x14ac:dyDescent="0.2">
      <c r="D3596" s="2"/>
      <c r="F3596" s="2"/>
      <c r="H3596" s="2"/>
      <c r="J3596" s="2"/>
      <c r="L3596" s="2"/>
      <c r="N3596" s="2"/>
      <c r="P3596" s="2"/>
    </row>
    <row r="3597" spans="1:22" ht="11.85" customHeight="1" thickBot="1" x14ac:dyDescent="0.25">
      <c r="A3597" s="3" t="s">
        <v>1110</v>
      </c>
      <c r="C3597" s="17">
        <f>C3077-C3595</f>
        <v>2626358.15</v>
      </c>
      <c r="D3597" s="2"/>
      <c r="E3597" s="17">
        <f>E3077-E3595</f>
        <v>303973.87999999989</v>
      </c>
      <c r="F3597" s="2"/>
      <c r="G3597" s="17">
        <f>G3077-G3595</f>
        <v>835127.61000000127</v>
      </c>
      <c r="H3597" s="2"/>
      <c r="I3597" s="17">
        <f>I3077-I3595</f>
        <v>-108055</v>
      </c>
      <c r="J3597" s="2"/>
      <c r="K3597" s="17">
        <f>K3077-K3595</f>
        <v>-526925</v>
      </c>
      <c r="L3597" s="2"/>
      <c r="M3597" s="17">
        <f>M3077-M3595</f>
        <v>74352</v>
      </c>
      <c r="N3597" s="2"/>
      <c r="O3597" s="17">
        <f>O3077-O3595</f>
        <v>-276700</v>
      </c>
      <c r="P3597" s="2"/>
      <c r="Q3597" s="17">
        <f>Q3077-Q3595</f>
        <v>-202348</v>
      </c>
      <c r="U3597" s="39"/>
    </row>
    <row r="3598" spans="1:22" ht="11.85" customHeight="1" thickTop="1" x14ac:dyDescent="0.2">
      <c r="D3598" s="2"/>
      <c r="F3598" s="2"/>
      <c r="H3598" s="2"/>
      <c r="J3598" s="2"/>
      <c r="L3598" s="2"/>
      <c r="N3598" s="2"/>
      <c r="P3598" s="2"/>
    </row>
    <row r="3599" spans="1:22" ht="11.85" customHeight="1" x14ac:dyDescent="0.2">
      <c r="D3599" s="2"/>
      <c r="F3599" s="2"/>
      <c r="H3599" s="2"/>
      <c r="J3599" s="2"/>
      <c r="L3599" s="2"/>
      <c r="N3599" s="2"/>
      <c r="P3599" s="2"/>
    </row>
    <row r="3600" spans="1:22" ht="11.85" customHeight="1" x14ac:dyDescent="0.2">
      <c r="A3600" s="3" t="s">
        <v>1111</v>
      </c>
      <c r="D3600" s="2"/>
      <c r="F3600" s="2"/>
      <c r="H3600" s="2"/>
      <c r="J3600" s="2"/>
      <c r="L3600" s="2"/>
      <c r="N3600" s="2"/>
      <c r="P3600" s="2"/>
    </row>
    <row r="3601" spans="1:21" ht="11.85" customHeight="1" thickBot="1" x14ac:dyDescent="0.25">
      <c r="A3601" s="3" t="s">
        <v>17</v>
      </c>
      <c r="C3601" s="17">
        <f>C3004+C3077-C3595</f>
        <v>4423511.9700000007</v>
      </c>
      <c r="D3601" s="2"/>
      <c r="E3601" s="17">
        <f>E3004+E3077-E3595</f>
        <v>4727485.8499999996</v>
      </c>
      <c r="F3601" s="2"/>
      <c r="G3601" s="17">
        <f>G3004+G3077-G3595</f>
        <v>5562613.4600000018</v>
      </c>
      <c r="H3601" s="2"/>
      <c r="I3601" s="17">
        <f>I3004+I3077-I3595</f>
        <v>5454558.4600000009</v>
      </c>
      <c r="J3601" s="2"/>
      <c r="K3601" s="18">
        <f>K3004+K3077-K3595</f>
        <v>5035688.4600000009</v>
      </c>
      <c r="L3601" s="2"/>
      <c r="M3601" s="18">
        <f>M3004+M3077-M3595</f>
        <v>5110040.4600000009</v>
      </c>
      <c r="N3601" s="2"/>
      <c r="P3601" s="2"/>
      <c r="Q3601" s="18">
        <f>Q3004+Q3077-Q3595</f>
        <v>4833340.4600000009</v>
      </c>
      <c r="R3601" s="39"/>
      <c r="U3601" s="39"/>
    </row>
    <row r="3602" spans="1:21" ht="11.85" customHeight="1" thickTop="1" x14ac:dyDescent="0.2">
      <c r="D3602" s="2"/>
      <c r="F3602" s="2"/>
      <c r="H3602" s="2"/>
      <c r="J3602" s="2"/>
      <c r="L3602" s="2"/>
      <c r="N3602" s="2"/>
      <c r="P3602" s="2"/>
      <c r="R3602" s="39"/>
      <c r="U3602" s="39"/>
    </row>
    <row r="3603" spans="1:21" ht="11.85" customHeight="1" x14ac:dyDescent="0.2">
      <c r="D3603" s="2"/>
      <c r="F3603" s="2"/>
      <c r="H3603" s="2"/>
      <c r="J3603" s="2"/>
      <c r="L3603" s="2"/>
      <c r="N3603" s="2"/>
      <c r="P3603" s="2"/>
      <c r="R3603" s="39"/>
      <c r="U3603" s="39"/>
    </row>
    <row r="3604" spans="1:21" ht="11.85" customHeight="1" x14ac:dyDescent="0.2">
      <c r="D3604" s="2"/>
      <c r="F3604" s="2"/>
      <c r="H3604" s="2"/>
      <c r="J3604" s="2"/>
      <c r="L3604" s="2"/>
      <c r="N3604" s="2"/>
      <c r="P3604" s="2"/>
      <c r="R3604" s="39"/>
      <c r="U3604" s="39"/>
    </row>
    <row r="3605" spans="1:21" ht="11.85" customHeight="1" x14ac:dyDescent="0.2">
      <c r="D3605" s="2"/>
      <c r="F3605" s="2"/>
      <c r="H3605" s="2"/>
      <c r="J3605" s="2"/>
      <c r="L3605" s="2"/>
      <c r="N3605" s="2"/>
      <c r="P3605" s="2"/>
      <c r="R3605" s="39"/>
      <c r="U3605" s="39"/>
    </row>
    <row r="3606" spans="1:21" ht="11.85" customHeight="1" x14ac:dyDescent="0.2">
      <c r="D3606" s="2"/>
      <c r="F3606" s="2"/>
      <c r="H3606" s="2"/>
      <c r="J3606" s="2"/>
      <c r="L3606" s="2"/>
      <c r="N3606" s="2"/>
      <c r="P3606" s="2"/>
      <c r="R3606" s="39"/>
      <c r="U3606" s="39"/>
    </row>
    <row r="3607" spans="1:21" ht="11.85" customHeight="1" x14ac:dyDescent="0.2">
      <c r="D3607" s="2"/>
      <c r="F3607" s="2"/>
      <c r="H3607" s="2"/>
      <c r="J3607" s="2"/>
      <c r="L3607" s="2"/>
      <c r="N3607" s="2"/>
      <c r="P3607" s="2"/>
      <c r="R3607" s="39"/>
      <c r="U3607" s="39"/>
    </row>
    <row r="3608" spans="1:21" ht="11.85" customHeight="1" x14ac:dyDescent="0.2">
      <c r="D3608" s="2"/>
      <c r="F3608" s="2"/>
      <c r="H3608" s="2"/>
      <c r="J3608" s="2"/>
      <c r="L3608" s="2"/>
      <c r="N3608" s="2"/>
      <c r="P3608" s="2"/>
      <c r="R3608" s="39"/>
      <c r="U3608" s="39"/>
    </row>
    <row r="3609" spans="1:21" ht="11.85" customHeight="1" x14ac:dyDescent="0.2">
      <c r="D3609" s="2"/>
      <c r="F3609" s="2"/>
      <c r="H3609" s="2"/>
      <c r="J3609" s="2"/>
      <c r="L3609" s="2"/>
      <c r="N3609" s="2"/>
      <c r="P3609" s="2"/>
      <c r="R3609" s="39"/>
      <c r="U3609" s="39"/>
    </row>
    <row r="3610" spans="1:21" ht="11.85" customHeight="1" x14ac:dyDescent="0.2">
      <c r="D3610" s="2"/>
      <c r="F3610" s="2"/>
      <c r="H3610" s="2"/>
      <c r="J3610" s="2"/>
      <c r="L3610" s="2"/>
      <c r="N3610" s="2"/>
      <c r="P3610" s="2"/>
      <c r="R3610" s="39"/>
      <c r="U3610" s="39"/>
    </row>
    <row r="3611" spans="1:21" ht="11.85" customHeight="1" x14ac:dyDescent="0.2">
      <c r="D3611" s="2"/>
      <c r="F3611" s="2"/>
      <c r="H3611" s="2"/>
      <c r="J3611" s="2"/>
      <c r="L3611" s="2"/>
      <c r="N3611" s="2"/>
      <c r="P3611" s="2"/>
      <c r="R3611" s="39"/>
      <c r="U3611" s="39"/>
    </row>
    <row r="3612" spans="1:21" ht="11.85" customHeight="1" x14ac:dyDescent="0.2">
      <c r="D3612" s="2"/>
      <c r="F3612" s="2"/>
      <c r="H3612" s="2"/>
      <c r="J3612" s="2"/>
      <c r="L3612" s="2"/>
      <c r="N3612" s="2"/>
      <c r="P3612" s="2"/>
      <c r="R3612" s="39"/>
      <c r="U3612" s="39"/>
    </row>
    <row r="3613" spans="1:21" ht="11.85" customHeight="1" x14ac:dyDescent="0.2">
      <c r="D3613" s="2"/>
      <c r="F3613" s="2"/>
      <c r="H3613" s="2"/>
      <c r="J3613" s="2"/>
      <c r="L3613" s="2"/>
      <c r="N3613" s="2"/>
      <c r="P3613" s="2"/>
      <c r="R3613" s="39"/>
      <c r="U3613" s="39"/>
    </row>
    <row r="3614" spans="1:21" ht="11.85" customHeight="1" x14ac:dyDescent="0.2">
      <c r="D3614" s="2"/>
      <c r="F3614" s="2"/>
      <c r="H3614" s="2"/>
      <c r="J3614" s="2"/>
      <c r="L3614" s="2"/>
      <c r="N3614" s="2"/>
      <c r="P3614" s="2"/>
      <c r="R3614" s="39"/>
      <c r="U3614" s="39"/>
    </row>
    <row r="3615" spans="1:21" ht="11.85" customHeight="1" x14ac:dyDescent="0.2">
      <c r="D3615" s="2"/>
      <c r="F3615" s="2"/>
      <c r="H3615" s="2"/>
      <c r="J3615" s="2"/>
      <c r="L3615" s="2"/>
      <c r="N3615" s="2"/>
      <c r="P3615" s="2"/>
      <c r="R3615" s="39"/>
      <c r="U3615" s="39"/>
    </row>
    <row r="3616" spans="1:21" ht="11.85" customHeight="1" x14ac:dyDescent="0.2">
      <c r="D3616" s="2"/>
      <c r="F3616" s="2"/>
      <c r="H3616" s="2"/>
      <c r="J3616" s="2"/>
      <c r="L3616" s="2"/>
      <c r="N3616" s="2"/>
      <c r="P3616" s="2"/>
      <c r="R3616" s="39"/>
      <c r="U3616" s="39"/>
    </row>
    <row r="3617" spans="1:21" ht="11.85" customHeight="1" x14ac:dyDescent="0.2">
      <c r="D3617" s="2"/>
      <c r="F3617" s="2"/>
      <c r="H3617" s="2"/>
      <c r="J3617" s="2"/>
      <c r="L3617" s="2"/>
      <c r="N3617" s="2"/>
      <c r="P3617" s="2"/>
      <c r="R3617" s="39"/>
      <c r="U3617" s="39"/>
    </row>
    <row r="3618" spans="1:21" ht="11.85" customHeight="1" x14ac:dyDescent="0.2">
      <c r="D3618" s="2"/>
      <c r="F3618" s="2"/>
      <c r="H3618" s="2"/>
      <c r="J3618" s="2"/>
      <c r="L3618" s="2"/>
      <c r="N3618" s="2"/>
      <c r="P3618" s="2"/>
      <c r="R3618" s="39"/>
      <c r="U3618" s="39"/>
    </row>
    <row r="3619" spans="1:21" ht="11.85" customHeight="1" x14ac:dyDescent="0.2">
      <c r="D3619" s="2"/>
      <c r="F3619" s="2"/>
      <c r="H3619" s="2"/>
      <c r="J3619" s="2"/>
      <c r="L3619" s="2"/>
      <c r="N3619" s="2"/>
      <c r="P3619" s="2"/>
      <c r="R3619" s="39"/>
      <c r="U3619" s="39"/>
    </row>
    <row r="3620" spans="1:21" ht="11.85" customHeight="1" x14ac:dyDescent="0.2">
      <c r="D3620" s="2"/>
      <c r="F3620" s="2"/>
      <c r="H3620" s="2"/>
      <c r="J3620" s="2"/>
      <c r="L3620" s="2"/>
      <c r="N3620" s="2"/>
      <c r="P3620" s="2"/>
      <c r="R3620" s="39"/>
      <c r="U3620" s="39"/>
    </row>
    <row r="3621" spans="1:21" ht="11.85" customHeight="1" x14ac:dyDescent="0.2">
      <c r="D3621" s="2"/>
      <c r="F3621" s="2"/>
      <c r="H3621" s="2"/>
      <c r="J3621" s="2"/>
      <c r="L3621" s="2"/>
      <c r="N3621" s="2"/>
      <c r="P3621" s="2"/>
      <c r="R3621" s="39"/>
      <c r="U3621" s="39"/>
    </row>
    <row r="3622" spans="1:21" ht="11.45" customHeight="1" x14ac:dyDescent="0.2"/>
    <row r="3623" spans="1:21" ht="11.85" customHeight="1" x14ac:dyDescent="0.2"/>
    <row r="3624" spans="1:21" ht="11.85" customHeight="1" x14ac:dyDescent="0.2"/>
    <row r="3625" spans="1:21" ht="11.85" customHeight="1" x14ac:dyDescent="0.2"/>
    <row r="3626" spans="1:21" ht="11.85" customHeight="1" x14ac:dyDescent="0.2"/>
    <row r="3627" spans="1:21" ht="11.25" customHeight="1" x14ac:dyDescent="0.2">
      <c r="A3627" s="1"/>
      <c r="B3627" s="1"/>
      <c r="E3627" s="2" t="str">
        <f>$E$24</f>
        <v>CITY OF BRADY</v>
      </c>
    </row>
    <row r="3628" spans="1:21" ht="11.25" customHeight="1" x14ac:dyDescent="0.2">
      <c r="E3628" s="2" t="str">
        <f>$E$25</f>
        <v>BUDGET REPORT</v>
      </c>
    </row>
    <row r="3629" spans="1:21" ht="11.25" customHeight="1" x14ac:dyDescent="0.2">
      <c r="E3629" s="2" t="str">
        <f>$E$26</f>
        <v>FISCAL YEAR 2021 - 2022</v>
      </c>
    </row>
    <row r="3630" spans="1:21" ht="11.25" customHeight="1" x14ac:dyDescent="0.2">
      <c r="A3630" s="3" t="s">
        <v>1491</v>
      </c>
    </row>
    <row r="3631" spans="1:21" ht="11.25" customHeight="1" x14ac:dyDescent="0.2"/>
    <row r="3632" spans="1:21" ht="11.25" customHeight="1" x14ac:dyDescent="0.2">
      <c r="I3632" s="61" t="str">
        <f>$I$29</f>
        <v>(----- 2020-2021 ------)</v>
      </c>
      <c r="J3632" s="61"/>
      <c r="K3632" s="61"/>
      <c r="L3632" s="5"/>
      <c r="M3632" s="61" t="str">
        <f>$M$29</f>
        <v>2021-2022</v>
      </c>
      <c r="N3632" s="61"/>
      <c r="O3632" s="61"/>
      <c r="P3632" s="61"/>
      <c r="Q3632" s="61"/>
    </row>
    <row r="3633" spans="1:17" ht="11.25" customHeight="1" x14ac:dyDescent="0.2">
      <c r="C3633" s="6" t="str">
        <f>$C$30</f>
        <v>2017-2018</v>
      </c>
      <c r="D3633" s="5"/>
      <c r="E3633" s="6" t="str">
        <f>$E$30</f>
        <v>2018-2019</v>
      </c>
      <c r="F3633" s="5"/>
      <c r="G3633" s="6" t="str">
        <f>$G$30</f>
        <v>2019-2020</v>
      </c>
      <c r="H3633" s="5"/>
      <c r="I3633" s="6" t="s">
        <v>9</v>
      </c>
      <c r="J3633" s="5"/>
      <c r="K3633" s="7" t="str">
        <f>+$K$30</f>
        <v>PROJECTED</v>
      </c>
      <c r="L3633" s="5"/>
      <c r="M3633" s="7" t="str">
        <f>$M$30</f>
        <v>2021-2022</v>
      </c>
      <c r="N3633" s="5"/>
      <c r="O3633" s="7" t="str">
        <f>$O$30</f>
        <v>2021-2022</v>
      </c>
      <c r="P3633" s="5"/>
      <c r="Q3633" s="7" t="str">
        <f>$Q$30</f>
        <v xml:space="preserve">APPROVED </v>
      </c>
    </row>
    <row r="3634" spans="1:17" ht="11.25" customHeight="1" x14ac:dyDescent="0.2">
      <c r="A3634" s="8"/>
      <c r="C3634" s="9" t="s">
        <v>12</v>
      </c>
      <c r="D3634" s="5"/>
      <c r="E3634" s="9" t="s">
        <v>12</v>
      </c>
      <c r="F3634" s="5"/>
      <c r="G3634" s="9" t="s">
        <v>12</v>
      </c>
      <c r="H3634" s="5"/>
      <c r="I3634" s="9" t="s">
        <v>13</v>
      </c>
      <c r="J3634" s="5"/>
      <c r="K3634" s="10" t="s">
        <v>13</v>
      </c>
      <c r="L3634" s="5"/>
      <c r="M3634" s="10" t="str">
        <f>$M$31</f>
        <v>BASE</v>
      </c>
      <c r="N3634" s="5"/>
      <c r="O3634" s="10" t="str">
        <f>$O$31</f>
        <v>SUPPLEMENTAL</v>
      </c>
      <c r="P3634" s="5"/>
      <c r="Q3634" s="10" t="str">
        <f>$Q$31</f>
        <v>BUDGET</v>
      </c>
    </row>
    <row r="3635" spans="1:17" ht="11.25" customHeight="1" x14ac:dyDescent="0.2"/>
    <row r="3636" spans="1:17" ht="11.25" customHeight="1" x14ac:dyDescent="0.2">
      <c r="A3636" s="3" t="s">
        <v>16</v>
      </c>
      <c r="D3636" s="2"/>
      <c r="F3636" s="2"/>
      <c r="H3636" s="2"/>
      <c r="J3636" s="2"/>
      <c r="L3636" s="2"/>
      <c r="N3636" s="2"/>
      <c r="P3636" s="2"/>
    </row>
    <row r="3637" spans="1:17" ht="11.25" customHeight="1" x14ac:dyDescent="0.2">
      <c r="A3637" s="3" t="s">
        <v>17</v>
      </c>
      <c r="C3637" s="2">
        <v>0</v>
      </c>
      <c r="D3637" s="2"/>
      <c r="E3637" s="2">
        <f>+C3721</f>
        <v>0</v>
      </c>
      <c r="F3637" s="2"/>
      <c r="G3637" s="2">
        <f>+E3721</f>
        <v>28785147.300000001</v>
      </c>
      <c r="H3637" s="2"/>
      <c r="I3637" s="2">
        <f>+G3721</f>
        <v>28569919.420000002</v>
      </c>
      <c r="J3637" s="2"/>
      <c r="K3637" s="4">
        <f>+I3637</f>
        <v>28569919.420000002</v>
      </c>
      <c r="L3637" s="2"/>
      <c r="M3637" s="2">
        <f>+K3721</f>
        <v>15539391.420000002</v>
      </c>
      <c r="N3637" s="2"/>
      <c r="P3637" s="2"/>
      <c r="Q3637" s="4">
        <f>+M3637</f>
        <v>15539391.420000002</v>
      </c>
    </row>
    <row r="3638" spans="1:17" ht="11.25" customHeight="1" x14ac:dyDescent="0.2">
      <c r="D3638" s="2"/>
      <c r="F3638" s="2"/>
      <c r="H3638" s="2"/>
      <c r="J3638" s="2"/>
      <c r="L3638" s="2"/>
      <c r="N3638" s="2"/>
      <c r="P3638" s="2"/>
    </row>
    <row r="3639" spans="1:17" ht="11.25" customHeight="1" x14ac:dyDescent="0.2">
      <c r="A3639" s="11" t="s">
        <v>18</v>
      </c>
      <c r="D3639" s="2"/>
      <c r="F3639" s="2"/>
      <c r="H3639" s="2"/>
      <c r="J3639" s="2"/>
      <c r="L3639" s="2"/>
      <c r="N3639" s="2"/>
      <c r="P3639" s="2"/>
    </row>
    <row r="3640" spans="1:17" ht="11.25" customHeight="1" x14ac:dyDescent="0.2">
      <c r="D3640" s="2"/>
      <c r="F3640" s="2"/>
      <c r="H3640" s="2"/>
      <c r="J3640" s="2"/>
      <c r="L3640" s="2"/>
      <c r="N3640" s="2"/>
      <c r="P3640" s="2"/>
    </row>
    <row r="3641" spans="1:17" ht="11.25" customHeight="1" x14ac:dyDescent="0.2">
      <c r="A3641" s="11" t="s">
        <v>1113</v>
      </c>
      <c r="D3641" s="2"/>
      <c r="F3641" s="2"/>
      <c r="H3641" s="2"/>
      <c r="J3641" s="2"/>
      <c r="L3641" s="2"/>
      <c r="N3641" s="2"/>
      <c r="P3641" s="2"/>
    </row>
    <row r="3642" spans="1:17" ht="11.25" customHeight="1" x14ac:dyDescent="0.2">
      <c r="A3642" s="3" t="s">
        <v>1492</v>
      </c>
      <c r="C3642" s="2">
        <v>0</v>
      </c>
      <c r="D3642" s="2"/>
      <c r="E3642" s="2">
        <v>10929751.640000001</v>
      </c>
      <c r="F3642" s="2"/>
      <c r="G3642" s="2">
        <v>91304.15</v>
      </c>
      <c r="H3642" s="2"/>
      <c r="I3642" s="2">
        <v>0</v>
      </c>
      <c r="J3642" s="2"/>
      <c r="K3642" s="4">
        <v>0</v>
      </c>
      <c r="L3642" s="2"/>
      <c r="M3642" s="4">
        <v>0</v>
      </c>
      <c r="N3642" s="2"/>
      <c r="O3642" s="4">
        <v>0</v>
      </c>
      <c r="P3642" s="2"/>
      <c r="Q3642" s="4">
        <f>+M3642+O3642</f>
        <v>0</v>
      </c>
    </row>
    <row r="3643" spans="1:17" ht="11.25" customHeight="1" x14ac:dyDescent="0.2">
      <c r="A3643" s="3" t="s">
        <v>1493</v>
      </c>
      <c r="C3643" s="2">
        <v>0</v>
      </c>
      <c r="D3643" s="2"/>
      <c r="E3643" s="2">
        <v>4741102.7699999996</v>
      </c>
      <c r="F3643" s="2"/>
      <c r="G3643" s="2">
        <v>41752.86</v>
      </c>
      <c r="H3643" s="2"/>
      <c r="I3643" s="2">
        <v>0</v>
      </c>
      <c r="J3643" s="2"/>
      <c r="K3643" s="4">
        <v>0</v>
      </c>
      <c r="L3643" s="2"/>
      <c r="M3643" s="4">
        <v>0</v>
      </c>
      <c r="N3643" s="2"/>
      <c r="O3643" s="4">
        <v>0</v>
      </c>
      <c r="P3643" s="2"/>
      <c r="Q3643" s="4">
        <f>+M3643+O3643</f>
        <v>0</v>
      </c>
    </row>
    <row r="3644" spans="1:17" ht="11.25" customHeight="1" x14ac:dyDescent="0.2">
      <c r="A3644" s="3" t="s">
        <v>1494</v>
      </c>
      <c r="C3644" s="12">
        <v>0</v>
      </c>
      <c r="D3644" s="2"/>
      <c r="E3644" s="12">
        <v>13491829.890000001</v>
      </c>
      <c r="F3644" s="2"/>
      <c r="G3644" s="12">
        <v>118487.22</v>
      </c>
      <c r="H3644" s="2"/>
      <c r="I3644" s="12">
        <v>0</v>
      </c>
      <c r="J3644" s="2"/>
      <c r="K3644" s="13">
        <v>0</v>
      </c>
      <c r="L3644" s="2"/>
      <c r="M3644" s="13">
        <v>0</v>
      </c>
      <c r="N3644" s="2"/>
      <c r="O3644" s="13">
        <v>0</v>
      </c>
      <c r="P3644" s="2"/>
      <c r="Q3644" s="13">
        <f>+M3644+O3644</f>
        <v>0</v>
      </c>
    </row>
    <row r="3645" spans="1:17" ht="11.25" hidden="1" customHeight="1" x14ac:dyDescent="0.2">
      <c r="A3645" s="3" t="s">
        <v>1495</v>
      </c>
      <c r="C3645" s="12">
        <v>0</v>
      </c>
      <c r="D3645" s="2"/>
      <c r="E3645" s="12">
        <v>0</v>
      </c>
      <c r="F3645" s="2"/>
      <c r="G3645" s="12">
        <v>0</v>
      </c>
      <c r="H3645" s="2"/>
      <c r="I3645" s="12">
        <v>0</v>
      </c>
      <c r="J3645" s="2"/>
      <c r="K3645" s="13">
        <v>0</v>
      </c>
      <c r="L3645" s="2"/>
      <c r="M3645" s="13">
        <v>0</v>
      </c>
      <c r="N3645" s="2"/>
      <c r="O3645" s="13">
        <v>0</v>
      </c>
      <c r="P3645" s="2"/>
      <c r="Q3645" s="13">
        <f>+M3645+O3645</f>
        <v>0</v>
      </c>
    </row>
    <row r="3646" spans="1:17" ht="11.25" customHeight="1" x14ac:dyDescent="0.2">
      <c r="A3646" s="3" t="s">
        <v>1116</v>
      </c>
      <c r="C3646" s="2">
        <f>SUM(C3642:C3645)</f>
        <v>0</v>
      </c>
      <c r="D3646" s="2"/>
      <c r="E3646" s="2">
        <f>SUM(E3642:E3645)</f>
        <v>29162684.300000001</v>
      </c>
      <c r="F3646" s="2"/>
      <c r="G3646" s="2">
        <f>SUM(G3642:G3645)</f>
        <v>251544.23</v>
      </c>
      <c r="H3646" s="2"/>
      <c r="I3646" s="2">
        <f>SUM(I3642:I3645)</f>
        <v>0</v>
      </c>
      <c r="J3646" s="2"/>
      <c r="K3646" s="4">
        <f>SUM(K3642:K3645)</f>
        <v>0</v>
      </c>
      <c r="L3646" s="2"/>
      <c r="M3646" s="4">
        <f>SUM(M3642:M3645)</f>
        <v>0</v>
      </c>
      <c r="N3646" s="2"/>
      <c r="O3646" s="4">
        <f>SUM(O3642:O3645)</f>
        <v>0</v>
      </c>
      <c r="P3646" s="2"/>
      <c r="Q3646" s="4">
        <f>SUM(Q3642:Q3645)</f>
        <v>0</v>
      </c>
    </row>
    <row r="3647" spans="1:17" ht="11.25" customHeight="1" x14ac:dyDescent="0.2">
      <c r="D3647" s="2"/>
      <c r="F3647" s="2"/>
      <c r="H3647" s="2"/>
      <c r="J3647" s="2"/>
      <c r="L3647" s="2"/>
      <c r="N3647" s="2"/>
      <c r="P3647" s="2"/>
    </row>
    <row r="3648" spans="1:17" ht="11.85" hidden="1" customHeight="1" x14ac:dyDescent="0.2">
      <c r="A3648" s="11" t="s">
        <v>236</v>
      </c>
      <c r="D3648" s="2"/>
      <c r="F3648" s="2"/>
      <c r="H3648" s="2"/>
      <c r="J3648" s="2"/>
      <c r="L3648" s="2"/>
      <c r="N3648" s="2"/>
      <c r="P3648" s="2"/>
    </row>
    <row r="3649" spans="1:17" ht="11.85" hidden="1" customHeight="1" x14ac:dyDescent="0.2">
      <c r="A3649" s="3" t="s">
        <v>1496</v>
      </c>
      <c r="C3649" s="12">
        <v>0</v>
      </c>
      <c r="D3649" s="2"/>
      <c r="E3649" s="12">
        <v>0</v>
      </c>
      <c r="F3649" s="2"/>
      <c r="G3649" s="12">
        <v>0</v>
      </c>
      <c r="H3649" s="2"/>
      <c r="I3649" s="12">
        <v>0</v>
      </c>
      <c r="J3649" s="2"/>
      <c r="K3649" s="13">
        <v>0</v>
      </c>
      <c r="L3649" s="2"/>
      <c r="M3649" s="13">
        <v>0</v>
      </c>
      <c r="N3649" s="2"/>
      <c r="O3649" s="13">
        <v>0</v>
      </c>
      <c r="P3649" s="2"/>
      <c r="Q3649" s="13">
        <f>+M3649+O3649</f>
        <v>0</v>
      </c>
    </row>
    <row r="3650" spans="1:17" ht="11.85" hidden="1" customHeight="1" x14ac:dyDescent="0.2">
      <c r="A3650" s="3" t="s">
        <v>250</v>
      </c>
      <c r="C3650" s="2">
        <f>SUM(C3649:C3649)</f>
        <v>0</v>
      </c>
      <c r="D3650" s="2"/>
      <c r="E3650" s="2">
        <f>SUM(E3649:E3649)</f>
        <v>0</v>
      </c>
      <c r="F3650" s="2"/>
      <c r="G3650" s="2">
        <f>SUM(G3649:G3649)</f>
        <v>0</v>
      </c>
      <c r="H3650" s="2"/>
      <c r="I3650" s="2">
        <f>SUM(I3649:I3649)</f>
        <v>0</v>
      </c>
      <c r="J3650" s="2"/>
      <c r="K3650" s="4">
        <f>SUM(K3649:K3649)</f>
        <v>0</v>
      </c>
      <c r="L3650" s="2"/>
      <c r="M3650" s="4">
        <f>SUM(M3649:M3649)</f>
        <v>0</v>
      </c>
      <c r="N3650" s="2"/>
      <c r="O3650" s="4">
        <f>SUM(O3649:O3649)</f>
        <v>0</v>
      </c>
      <c r="P3650" s="2"/>
      <c r="Q3650" s="4">
        <f>SUM(Q3649:Q3649)</f>
        <v>0</v>
      </c>
    </row>
    <row r="3651" spans="1:17" ht="11.85" customHeight="1" x14ac:dyDescent="0.2"/>
    <row r="3652" spans="1:17" ht="11.25" customHeight="1" thickBot="1" x14ac:dyDescent="0.25">
      <c r="A3652" s="3" t="s">
        <v>263</v>
      </c>
      <c r="C3652" s="17">
        <f>C3646+C3650</f>
        <v>0</v>
      </c>
      <c r="D3652" s="2"/>
      <c r="E3652" s="17">
        <f>E3646+E3650</f>
        <v>29162684.300000001</v>
      </c>
      <c r="F3652" s="2"/>
      <c r="G3652" s="17">
        <f>G3646+G3650</f>
        <v>251544.23</v>
      </c>
      <c r="H3652" s="2"/>
      <c r="I3652" s="17">
        <f>I3646+I3650</f>
        <v>0</v>
      </c>
      <c r="J3652" s="2"/>
      <c r="K3652" s="18">
        <f>K3646+K3650</f>
        <v>0</v>
      </c>
      <c r="L3652" s="2"/>
      <c r="M3652" s="18">
        <f>M3646+M3650</f>
        <v>0</v>
      </c>
      <c r="N3652" s="2"/>
      <c r="O3652" s="18">
        <f>O3646+O3650</f>
        <v>0</v>
      </c>
      <c r="P3652" s="2"/>
      <c r="Q3652" s="18">
        <f>Q3646+Q3650</f>
        <v>0</v>
      </c>
    </row>
    <row r="3653" spans="1:17" ht="11.25" customHeight="1" thickTop="1" x14ac:dyDescent="0.2">
      <c r="D3653" s="2"/>
      <c r="F3653" s="2"/>
      <c r="H3653" s="2"/>
      <c r="J3653" s="2"/>
      <c r="L3653" s="2"/>
      <c r="N3653" s="2"/>
      <c r="P3653" s="2"/>
    </row>
    <row r="3654" spans="1:17" ht="11.25" customHeight="1" x14ac:dyDescent="0.2">
      <c r="D3654" s="2"/>
      <c r="F3654" s="2"/>
      <c r="H3654" s="2"/>
      <c r="J3654" s="2"/>
      <c r="L3654" s="2"/>
      <c r="N3654" s="2"/>
      <c r="P3654" s="2"/>
    </row>
    <row r="3655" spans="1:17" ht="11.25" customHeight="1" x14ac:dyDescent="0.2">
      <c r="A3655" s="3" t="s">
        <v>264</v>
      </c>
      <c r="C3655" s="2">
        <f>C3637+C3652</f>
        <v>0</v>
      </c>
      <c r="D3655" s="2"/>
      <c r="E3655" s="2">
        <f>E3637+E3652</f>
        <v>29162684.300000001</v>
      </c>
      <c r="F3655" s="2"/>
      <c r="G3655" s="2">
        <f>G3637+G3652</f>
        <v>29036691.530000001</v>
      </c>
      <c r="H3655" s="2"/>
      <c r="I3655" s="2">
        <f>I3637+I3652</f>
        <v>28569919.420000002</v>
      </c>
      <c r="J3655" s="2"/>
      <c r="K3655" s="4">
        <f>K3637+K3652</f>
        <v>28569919.420000002</v>
      </c>
      <c r="L3655" s="2"/>
      <c r="M3655" s="4">
        <f>M3637+M3652</f>
        <v>15539391.420000002</v>
      </c>
      <c r="N3655" s="2"/>
      <c r="P3655" s="2"/>
      <c r="Q3655" s="4">
        <f>Q3637+Q3652</f>
        <v>15539391.420000002</v>
      </c>
    </row>
    <row r="3656" spans="1:17" ht="11.25" customHeight="1" x14ac:dyDescent="0.2"/>
    <row r="3657" spans="1:17" ht="11.85" customHeight="1" x14ac:dyDescent="0.2"/>
    <row r="3658" spans="1:17" ht="11.85" customHeight="1" x14ac:dyDescent="0.2"/>
    <row r="3659" spans="1:17" ht="11.85" customHeight="1" x14ac:dyDescent="0.2"/>
    <row r="3660" spans="1:17" ht="11.85" customHeight="1" x14ac:dyDescent="0.2"/>
    <row r="3661" spans="1:17" ht="11.85" customHeight="1" x14ac:dyDescent="0.2"/>
    <row r="3662" spans="1:17" ht="11.85" customHeight="1" x14ac:dyDescent="0.2"/>
    <row r="3663" spans="1:17" ht="11.85" customHeight="1" x14ac:dyDescent="0.2"/>
    <row r="3664" spans="1:17" ht="11.85" customHeight="1" x14ac:dyDescent="0.2"/>
    <row r="3665" spans="1:17" ht="11.85" customHeight="1" x14ac:dyDescent="0.2"/>
    <row r="3666" spans="1:17" ht="11.85" customHeight="1" x14ac:dyDescent="0.2"/>
    <row r="3667" spans="1:17" ht="11.85" customHeight="1" x14ac:dyDescent="0.2"/>
    <row r="3668" spans="1:17" ht="11.85" customHeight="1" x14ac:dyDescent="0.2"/>
    <row r="3669" spans="1:17" ht="11.85" customHeight="1" x14ac:dyDescent="0.2"/>
    <row r="3670" spans="1:17" ht="11.85" customHeight="1" x14ac:dyDescent="0.2"/>
    <row r="3671" spans="1:17" ht="11.85" customHeight="1" x14ac:dyDescent="0.2"/>
    <row r="3672" spans="1:17" ht="11.85" customHeight="1" x14ac:dyDescent="0.2"/>
    <row r="3673" spans="1:17" ht="11.85" customHeight="1" x14ac:dyDescent="0.2">
      <c r="A3673" s="1"/>
      <c r="B3673" s="1"/>
      <c r="E3673" s="2" t="str">
        <f>$E$24</f>
        <v>CITY OF BRADY</v>
      </c>
    </row>
    <row r="3674" spans="1:17" ht="11.85" customHeight="1" x14ac:dyDescent="0.2">
      <c r="E3674" s="2" t="str">
        <f>$E$25</f>
        <v>BUDGET REPORT</v>
      </c>
    </row>
    <row r="3675" spans="1:17" ht="11.85" customHeight="1" x14ac:dyDescent="0.2">
      <c r="E3675" s="2" t="str">
        <f>$E$26</f>
        <v>FISCAL YEAR 2021 - 2022</v>
      </c>
    </row>
    <row r="3676" spans="1:17" ht="11.85" customHeight="1" x14ac:dyDescent="0.2">
      <c r="A3676" s="3" t="s">
        <v>1491</v>
      </c>
    </row>
    <row r="3677" spans="1:17" ht="11.85" customHeight="1" x14ac:dyDescent="0.2">
      <c r="A3677" s="3" t="s">
        <v>1497</v>
      </c>
    </row>
    <row r="3678" spans="1:17" ht="11.85" customHeight="1" x14ac:dyDescent="0.2">
      <c r="I3678" s="61" t="str">
        <f>$I$29</f>
        <v>(----- 2020-2021 ------)</v>
      </c>
      <c r="J3678" s="61"/>
      <c r="K3678" s="61"/>
      <c r="L3678" s="5"/>
      <c r="M3678" s="61" t="str">
        <f>$M$29</f>
        <v>2021-2022</v>
      </c>
      <c r="N3678" s="61"/>
      <c r="O3678" s="61"/>
      <c r="P3678" s="61"/>
      <c r="Q3678" s="61"/>
    </row>
    <row r="3679" spans="1:17" ht="11.85" customHeight="1" x14ac:dyDescent="0.2">
      <c r="C3679" s="6" t="str">
        <f>$C$30</f>
        <v>2017-2018</v>
      </c>
      <c r="D3679" s="5"/>
      <c r="E3679" s="6" t="str">
        <f>$E$30</f>
        <v>2018-2019</v>
      </c>
      <c r="F3679" s="5"/>
      <c r="G3679" s="6" t="str">
        <f>$G$30</f>
        <v>2019-2020</v>
      </c>
      <c r="H3679" s="5"/>
      <c r="I3679" s="6" t="s">
        <v>9</v>
      </c>
      <c r="J3679" s="5"/>
      <c r="K3679" s="7" t="str">
        <f>+$K$30</f>
        <v>PROJECTED</v>
      </c>
      <c r="L3679" s="5"/>
      <c r="M3679" s="7" t="str">
        <f>$M$30</f>
        <v>2021-2022</v>
      </c>
      <c r="N3679" s="5"/>
      <c r="O3679" s="7" t="str">
        <f>$O$30</f>
        <v>2021-2022</v>
      </c>
      <c r="P3679" s="5"/>
      <c r="Q3679" s="7" t="str">
        <f>$Q$30</f>
        <v xml:space="preserve">APPROVED </v>
      </c>
    </row>
    <row r="3680" spans="1:17" ht="11.85" customHeight="1" x14ac:dyDescent="0.2">
      <c r="A3680" s="8" t="s">
        <v>266</v>
      </c>
      <c r="C3680" s="9" t="s">
        <v>12</v>
      </c>
      <c r="D3680" s="5"/>
      <c r="E3680" s="9" t="s">
        <v>12</v>
      </c>
      <c r="F3680" s="5"/>
      <c r="G3680" s="9" t="s">
        <v>12</v>
      </c>
      <c r="H3680" s="5"/>
      <c r="I3680" s="9" t="s">
        <v>13</v>
      </c>
      <c r="J3680" s="5"/>
      <c r="K3680" s="10" t="s">
        <v>13</v>
      </c>
      <c r="L3680" s="5"/>
      <c r="M3680" s="10" t="str">
        <f>$M$31</f>
        <v>BASE</v>
      </c>
      <c r="N3680" s="5"/>
      <c r="O3680" s="10" t="str">
        <f>$O$31</f>
        <v>SUPPLEMENTAL</v>
      </c>
      <c r="P3680" s="5"/>
      <c r="Q3680" s="10" t="str">
        <f>$Q$31</f>
        <v>BUDGET</v>
      </c>
    </row>
    <row r="3681" spans="1:22" ht="11.85" customHeight="1" x14ac:dyDescent="0.2"/>
    <row r="3682" spans="1:22" ht="11.85" customHeight="1" x14ac:dyDescent="0.2">
      <c r="A3682" s="11" t="s">
        <v>279</v>
      </c>
      <c r="D3682" s="2"/>
      <c r="F3682" s="2"/>
      <c r="H3682" s="2"/>
      <c r="J3682" s="2"/>
      <c r="L3682" s="2"/>
      <c r="N3682" s="2"/>
      <c r="P3682" s="2"/>
    </row>
    <row r="3683" spans="1:22" ht="11.85" customHeight="1" x14ac:dyDescent="0.2">
      <c r="A3683" s="11"/>
      <c r="D3683" s="2"/>
      <c r="F3683" s="2"/>
      <c r="H3683" s="2"/>
      <c r="J3683" s="2"/>
      <c r="L3683" s="2"/>
      <c r="N3683" s="2"/>
      <c r="P3683" s="2"/>
    </row>
    <row r="3684" spans="1:22" ht="11.85" customHeight="1" x14ac:dyDescent="0.2">
      <c r="A3684" s="3" t="s">
        <v>1498</v>
      </c>
      <c r="C3684" s="2">
        <v>0</v>
      </c>
      <c r="D3684" s="2"/>
      <c r="E3684" s="2">
        <v>305537</v>
      </c>
      <c r="F3684" s="2"/>
      <c r="G3684" s="2">
        <v>0</v>
      </c>
      <c r="H3684" s="2"/>
      <c r="I3684" s="2">
        <v>0</v>
      </c>
      <c r="J3684" s="2"/>
      <c r="K3684" s="4">
        <v>0</v>
      </c>
      <c r="L3684" s="2"/>
      <c r="M3684" s="4">
        <v>10524463</v>
      </c>
      <c r="N3684" s="2"/>
      <c r="O3684" s="4">
        <v>0</v>
      </c>
      <c r="P3684" s="2"/>
      <c r="Q3684" s="4">
        <f t="shared" ref="Q3684:Q3690" si="103">+M3684+O3684</f>
        <v>10524463</v>
      </c>
    </row>
    <row r="3685" spans="1:22" ht="11.85" customHeight="1" x14ac:dyDescent="0.2">
      <c r="A3685" s="3" t="s">
        <v>1499</v>
      </c>
      <c r="C3685" s="2">
        <v>0</v>
      </c>
      <c r="D3685" s="2"/>
      <c r="E3685" s="2">
        <v>5000</v>
      </c>
      <c r="F3685" s="2"/>
      <c r="G3685" s="2">
        <v>0</v>
      </c>
      <c r="H3685" s="2"/>
      <c r="I3685" s="2">
        <v>0</v>
      </c>
      <c r="J3685" s="2"/>
      <c r="K3685" s="4">
        <v>0</v>
      </c>
      <c r="L3685" s="2"/>
      <c r="M3685" s="4">
        <v>4695000</v>
      </c>
      <c r="N3685" s="2"/>
      <c r="O3685" s="4">
        <v>0</v>
      </c>
      <c r="P3685" s="2"/>
      <c r="Q3685" s="4">
        <f t="shared" si="103"/>
        <v>4695000</v>
      </c>
    </row>
    <row r="3686" spans="1:22" ht="11.85" customHeight="1" x14ac:dyDescent="0.2">
      <c r="A3686" s="3" t="s">
        <v>1500</v>
      </c>
      <c r="C3686" s="2">
        <v>0</v>
      </c>
      <c r="D3686" s="2"/>
      <c r="E3686" s="2">
        <v>67000</v>
      </c>
      <c r="F3686" s="2"/>
      <c r="G3686" s="2">
        <v>466772.11</v>
      </c>
      <c r="H3686" s="2"/>
      <c r="I3686" s="2">
        <v>0</v>
      </c>
      <c r="J3686" s="2"/>
      <c r="K3686" s="4">
        <f>13308000-466772</f>
        <v>12841228</v>
      </c>
      <c r="L3686" s="2"/>
      <c r="M3686" s="4">
        <v>0</v>
      </c>
      <c r="N3686" s="2"/>
      <c r="O3686" s="4">
        <v>0</v>
      </c>
      <c r="P3686" s="2"/>
      <c r="Q3686" s="4">
        <f t="shared" si="103"/>
        <v>0</v>
      </c>
    </row>
    <row r="3687" spans="1:22" ht="11.85" customHeight="1" x14ac:dyDescent="0.2">
      <c r="A3687" s="3" t="s">
        <v>1501</v>
      </c>
      <c r="C3687" s="12">
        <v>0</v>
      </c>
      <c r="D3687" s="2"/>
      <c r="E3687" s="12">
        <v>0</v>
      </c>
      <c r="F3687" s="2"/>
      <c r="G3687" s="12">
        <v>0</v>
      </c>
      <c r="H3687" s="2"/>
      <c r="I3687" s="12">
        <v>0</v>
      </c>
      <c r="J3687" s="2"/>
      <c r="K3687" s="13">
        <v>189300</v>
      </c>
      <c r="L3687" s="2"/>
      <c r="M3687" s="13">
        <v>0</v>
      </c>
      <c r="N3687" s="2"/>
      <c r="O3687" s="13">
        <v>0</v>
      </c>
      <c r="P3687" s="2"/>
      <c r="Q3687" s="13">
        <f t="shared" si="103"/>
        <v>0</v>
      </c>
    </row>
    <row r="3688" spans="1:22" ht="11.85" hidden="1" customHeight="1" x14ac:dyDescent="0.2">
      <c r="C3688" s="2">
        <v>0</v>
      </c>
      <c r="D3688" s="2"/>
      <c r="E3688" s="2">
        <v>0</v>
      </c>
      <c r="F3688" s="2"/>
      <c r="G3688" s="2">
        <v>0</v>
      </c>
      <c r="H3688" s="2"/>
      <c r="I3688" s="2">
        <v>0</v>
      </c>
      <c r="J3688" s="2"/>
      <c r="K3688" s="4">
        <v>0</v>
      </c>
      <c r="L3688" s="2"/>
      <c r="M3688" s="4">
        <v>0</v>
      </c>
      <c r="N3688" s="2"/>
      <c r="O3688" s="4">
        <v>0</v>
      </c>
      <c r="P3688" s="2"/>
      <c r="Q3688" s="4">
        <f t="shared" si="103"/>
        <v>0</v>
      </c>
    </row>
    <row r="3689" spans="1:22" ht="11.85" hidden="1" customHeight="1" x14ac:dyDescent="0.2">
      <c r="C3689" s="2">
        <v>0</v>
      </c>
      <c r="D3689" s="2"/>
      <c r="E3689" s="2">
        <v>0</v>
      </c>
      <c r="F3689" s="2"/>
      <c r="G3689" s="2">
        <v>0</v>
      </c>
      <c r="H3689" s="2"/>
      <c r="I3689" s="2">
        <v>0</v>
      </c>
      <c r="J3689" s="2"/>
      <c r="K3689" s="4">
        <v>0</v>
      </c>
      <c r="L3689" s="2"/>
      <c r="M3689" s="4">
        <v>0</v>
      </c>
      <c r="N3689" s="2"/>
      <c r="O3689" s="4">
        <v>0</v>
      </c>
      <c r="P3689" s="2"/>
      <c r="Q3689" s="4">
        <f t="shared" si="103"/>
        <v>0</v>
      </c>
    </row>
    <row r="3690" spans="1:22" ht="11.85" hidden="1" customHeight="1" x14ac:dyDescent="0.2">
      <c r="C3690" s="12">
        <v>0</v>
      </c>
      <c r="D3690" s="2"/>
      <c r="E3690" s="12">
        <v>0</v>
      </c>
      <c r="F3690" s="2"/>
      <c r="G3690" s="12">
        <v>0</v>
      </c>
      <c r="H3690" s="2"/>
      <c r="I3690" s="12">
        <v>0</v>
      </c>
      <c r="J3690" s="2"/>
      <c r="K3690" s="13">
        <v>0</v>
      </c>
      <c r="L3690" s="2"/>
      <c r="M3690" s="13">
        <v>0</v>
      </c>
      <c r="N3690" s="2"/>
      <c r="O3690" s="13">
        <v>0</v>
      </c>
      <c r="P3690" s="2"/>
      <c r="Q3690" s="13">
        <f t="shared" si="103"/>
        <v>0</v>
      </c>
    </row>
    <row r="3691" spans="1:22" ht="11.85" customHeight="1" x14ac:dyDescent="0.2">
      <c r="A3691" s="3" t="s">
        <v>297</v>
      </c>
      <c r="C3691" s="2">
        <f>SUM(C3684:C3690)</f>
        <v>0</v>
      </c>
      <c r="D3691" s="2"/>
      <c r="E3691" s="2">
        <f>SUM(E3684:E3690)</f>
        <v>377537</v>
      </c>
      <c r="F3691" s="2"/>
      <c r="G3691" s="2">
        <f>SUM(G3684:G3690)</f>
        <v>466772.11</v>
      </c>
      <c r="H3691" s="2"/>
      <c r="I3691" s="2">
        <f>SUM(I3684:I3690)</f>
        <v>0</v>
      </c>
      <c r="J3691" s="2"/>
      <c r="K3691" s="2">
        <f>SUM(K3684:K3690)</f>
        <v>13030528</v>
      </c>
      <c r="L3691" s="2"/>
      <c r="M3691" s="24">
        <f>SUM(M3684:M3690)</f>
        <v>15219463</v>
      </c>
      <c r="N3691" s="2"/>
      <c r="O3691" s="2">
        <f>SUM(O3684:O3690)</f>
        <v>0</v>
      </c>
      <c r="P3691" s="2"/>
      <c r="Q3691" s="2">
        <f>SUM(Q3684:Q3690)</f>
        <v>15219463</v>
      </c>
    </row>
    <row r="3692" spans="1:22" ht="11.85" customHeight="1" x14ac:dyDescent="0.2"/>
    <row r="3693" spans="1:22" ht="11.85" customHeight="1" x14ac:dyDescent="0.2">
      <c r="D3693" s="2"/>
      <c r="F3693" s="2"/>
      <c r="H3693" s="2"/>
      <c r="J3693" s="2"/>
      <c r="L3693" s="2"/>
      <c r="N3693" s="2"/>
      <c r="P3693" s="2"/>
    </row>
    <row r="3694" spans="1:22" ht="11.85" hidden="1" customHeight="1" x14ac:dyDescent="0.2">
      <c r="A3694" s="11" t="s">
        <v>324</v>
      </c>
      <c r="D3694" s="2"/>
      <c r="F3694" s="2"/>
      <c r="H3694" s="2"/>
      <c r="J3694" s="2"/>
      <c r="L3694" s="2"/>
      <c r="N3694" s="2"/>
      <c r="P3694" s="2"/>
    </row>
    <row r="3695" spans="1:22" ht="11.85" hidden="1" customHeight="1" x14ac:dyDescent="0.2">
      <c r="A3695" s="3" t="s">
        <v>1122</v>
      </c>
      <c r="C3695" s="12">
        <v>0</v>
      </c>
      <c r="D3695" s="2"/>
      <c r="E3695" s="12">
        <v>0</v>
      </c>
      <c r="F3695" s="2"/>
      <c r="G3695" s="12">
        <v>0</v>
      </c>
      <c r="H3695" s="2"/>
      <c r="I3695" s="12">
        <v>0</v>
      </c>
      <c r="J3695" s="2"/>
      <c r="K3695" s="13">
        <v>0</v>
      </c>
      <c r="L3695" s="2"/>
      <c r="M3695" s="13">
        <v>0</v>
      </c>
      <c r="N3695" s="2"/>
      <c r="O3695" s="13">
        <v>0</v>
      </c>
      <c r="P3695" s="2"/>
      <c r="Q3695" s="13">
        <f>M3695+O3695</f>
        <v>0</v>
      </c>
    </row>
    <row r="3696" spans="1:22" ht="11.85" hidden="1" customHeight="1" x14ac:dyDescent="0.2">
      <c r="A3696" s="3" t="s">
        <v>328</v>
      </c>
      <c r="C3696" s="2">
        <f>SUM(C3695:C3695)</f>
        <v>0</v>
      </c>
      <c r="D3696" s="2"/>
      <c r="E3696" s="2">
        <f>SUM(E3695:E3695)</f>
        <v>0</v>
      </c>
      <c r="F3696" s="2"/>
      <c r="G3696" s="2">
        <f>SUM(G3695:G3695)</f>
        <v>0</v>
      </c>
      <c r="H3696" s="2"/>
      <c r="I3696" s="2">
        <f>SUM(I3695:I3695)</f>
        <v>0</v>
      </c>
      <c r="J3696" s="2"/>
      <c r="K3696" s="4">
        <f>SUM(K3695:K3695)</f>
        <v>0</v>
      </c>
      <c r="L3696" s="2"/>
      <c r="M3696" s="4">
        <f>SUM(M3695:M3695)</f>
        <v>0</v>
      </c>
      <c r="N3696" s="2"/>
      <c r="O3696" s="4">
        <f>SUM(O3695:O3695)</f>
        <v>0</v>
      </c>
      <c r="P3696" s="2"/>
      <c r="Q3696" s="4">
        <f>SUM(Q3695:Q3695)</f>
        <v>0</v>
      </c>
      <c r="V3696" s="51"/>
    </row>
    <row r="3697" spans="1:21" ht="11.85" hidden="1" customHeight="1" x14ac:dyDescent="0.2">
      <c r="D3697" s="2"/>
      <c r="F3697" s="2"/>
      <c r="H3697" s="2"/>
      <c r="J3697" s="2"/>
      <c r="L3697" s="2"/>
      <c r="N3697" s="2"/>
      <c r="P3697" s="2"/>
      <c r="T3697" s="36"/>
    </row>
    <row r="3698" spans="1:21" ht="11.85" customHeight="1" x14ac:dyDescent="0.2">
      <c r="A3698" s="3" t="s">
        <v>1502</v>
      </c>
      <c r="C3698" s="2">
        <f>+C3691</f>
        <v>0</v>
      </c>
      <c r="D3698" s="2"/>
      <c r="E3698" s="2">
        <f>+E3691</f>
        <v>377537</v>
      </c>
      <c r="F3698" s="2"/>
      <c r="G3698" s="2">
        <f>+G3691</f>
        <v>466772.11</v>
      </c>
      <c r="H3698" s="2"/>
      <c r="I3698" s="2">
        <f>+I3691</f>
        <v>0</v>
      </c>
      <c r="J3698" s="2"/>
      <c r="K3698" s="2">
        <f>+K3691</f>
        <v>13030528</v>
      </c>
      <c r="L3698" s="2"/>
      <c r="M3698" s="2">
        <f>+M3691</f>
        <v>15219463</v>
      </c>
      <c r="N3698" s="2"/>
      <c r="O3698" s="2">
        <f>+O3691</f>
        <v>0</v>
      </c>
      <c r="P3698" s="2"/>
      <c r="Q3698" s="2">
        <f>+Q3691</f>
        <v>15219463</v>
      </c>
      <c r="R3698" s="39"/>
      <c r="U3698" s="37"/>
    </row>
    <row r="3699" spans="1:21" ht="11.85" customHeight="1" x14ac:dyDescent="0.2">
      <c r="D3699" s="2"/>
      <c r="F3699" s="2"/>
      <c r="H3699" s="2"/>
      <c r="J3699" s="2"/>
      <c r="L3699" s="2"/>
      <c r="N3699" s="2"/>
      <c r="P3699" s="2"/>
      <c r="T3699" s="36"/>
    </row>
    <row r="3700" spans="1:21" ht="11.85" customHeight="1" x14ac:dyDescent="0.2">
      <c r="D3700" s="2"/>
      <c r="F3700" s="2"/>
      <c r="H3700" s="2"/>
      <c r="J3700" s="2"/>
      <c r="L3700" s="2"/>
      <c r="N3700" s="2"/>
      <c r="P3700" s="2"/>
    </row>
    <row r="3701" spans="1:21" ht="11.85" customHeight="1" x14ac:dyDescent="0.2">
      <c r="D3701" s="2"/>
      <c r="F3701" s="2"/>
      <c r="H3701" s="2"/>
      <c r="J3701" s="2"/>
      <c r="L3701" s="2"/>
      <c r="N3701" s="2"/>
      <c r="P3701" s="2"/>
    </row>
    <row r="3702" spans="1:21" ht="11.85" customHeight="1" x14ac:dyDescent="0.2">
      <c r="D3702" s="2"/>
      <c r="F3702" s="2"/>
      <c r="H3702" s="2"/>
      <c r="J3702" s="2"/>
      <c r="L3702" s="2"/>
      <c r="N3702" s="2"/>
      <c r="P3702" s="2"/>
    </row>
    <row r="3703" spans="1:21" ht="11.85" customHeight="1" x14ac:dyDescent="0.2">
      <c r="D3703" s="2"/>
      <c r="F3703" s="2"/>
      <c r="H3703" s="2"/>
      <c r="J3703" s="2"/>
      <c r="L3703" s="2"/>
      <c r="N3703" s="2"/>
      <c r="P3703" s="2"/>
    </row>
    <row r="3704" spans="1:21" ht="11.85" customHeight="1" x14ac:dyDescent="0.2">
      <c r="D3704" s="2"/>
      <c r="F3704" s="2"/>
      <c r="H3704" s="2"/>
      <c r="J3704" s="2"/>
      <c r="L3704" s="2"/>
      <c r="N3704" s="2"/>
      <c r="P3704" s="2"/>
    </row>
    <row r="3705" spans="1:21" ht="11.25" customHeight="1" x14ac:dyDescent="0.2">
      <c r="A3705" s="1"/>
      <c r="B3705" s="1"/>
      <c r="E3705" s="2" t="str">
        <f>$E$24</f>
        <v>CITY OF BRADY</v>
      </c>
    </row>
    <row r="3706" spans="1:21" ht="11.25" customHeight="1" x14ac:dyDescent="0.2">
      <c r="E3706" s="2" t="str">
        <f>$E$25</f>
        <v>BUDGET REPORT</v>
      </c>
    </row>
    <row r="3707" spans="1:21" ht="11.25" customHeight="1" x14ac:dyDescent="0.2">
      <c r="E3707" s="2" t="str">
        <f>$E$26</f>
        <v>FISCAL YEAR 2021 - 2022</v>
      </c>
    </row>
    <row r="3708" spans="1:21" ht="11.25" customHeight="1" x14ac:dyDescent="0.2">
      <c r="A3708" s="3" t="s">
        <v>1491</v>
      </c>
    </row>
    <row r="3709" spans="1:21" ht="11.25" customHeight="1" x14ac:dyDescent="0.2"/>
    <row r="3710" spans="1:21" ht="11.25" customHeight="1" x14ac:dyDescent="0.2">
      <c r="I3710" s="61" t="str">
        <f>$I$29</f>
        <v>(----- 2020-2021 ------)</v>
      </c>
      <c r="J3710" s="61"/>
      <c r="K3710" s="61"/>
      <c r="L3710" s="5"/>
      <c r="M3710" s="61" t="str">
        <f>$M$29</f>
        <v>2021-2022</v>
      </c>
      <c r="N3710" s="61"/>
      <c r="O3710" s="61"/>
      <c r="P3710" s="61"/>
      <c r="Q3710" s="61"/>
    </row>
    <row r="3711" spans="1:21" ht="11.25" customHeight="1" x14ac:dyDescent="0.2">
      <c r="C3711" s="6" t="str">
        <f>$C$30</f>
        <v>2017-2018</v>
      </c>
      <c r="D3711" s="5"/>
      <c r="E3711" s="6" t="str">
        <f>$E$30</f>
        <v>2018-2019</v>
      </c>
      <c r="F3711" s="5"/>
      <c r="G3711" s="6" t="str">
        <f>$G$30</f>
        <v>2019-2020</v>
      </c>
      <c r="H3711" s="5"/>
      <c r="I3711" s="6" t="s">
        <v>9</v>
      </c>
      <c r="J3711" s="5"/>
      <c r="K3711" s="7" t="str">
        <f>+$K$30</f>
        <v>PROJECTED</v>
      </c>
      <c r="L3711" s="5"/>
      <c r="M3711" s="7" t="str">
        <f>$M$30</f>
        <v>2021-2022</v>
      </c>
      <c r="N3711" s="5"/>
      <c r="O3711" s="7" t="str">
        <f>$O$30</f>
        <v>2021-2022</v>
      </c>
      <c r="P3711" s="5"/>
      <c r="Q3711" s="7" t="str">
        <f>$Q$30</f>
        <v xml:space="preserve">APPROVED </v>
      </c>
    </row>
    <row r="3712" spans="1:21" ht="11.25" customHeight="1" x14ac:dyDescent="0.2">
      <c r="A3712" s="8" t="s">
        <v>266</v>
      </c>
      <c r="C3712" s="9" t="s">
        <v>12</v>
      </c>
      <c r="D3712" s="5"/>
      <c r="E3712" s="9" t="s">
        <v>12</v>
      </c>
      <c r="F3712" s="5"/>
      <c r="G3712" s="9" t="s">
        <v>12</v>
      </c>
      <c r="H3712" s="5"/>
      <c r="I3712" s="9" t="s">
        <v>13</v>
      </c>
      <c r="J3712" s="5"/>
      <c r="K3712" s="10" t="s">
        <v>13</v>
      </c>
      <c r="L3712" s="5"/>
      <c r="M3712" s="10" t="str">
        <f>$M$31</f>
        <v>BASE</v>
      </c>
      <c r="N3712" s="5"/>
      <c r="O3712" s="10" t="str">
        <f>$O$31</f>
        <v>SUPPLEMENTAL</v>
      </c>
      <c r="P3712" s="5"/>
      <c r="Q3712" s="10" t="str">
        <f>$Q$31</f>
        <v>BUDGET</v>
      </c>
    </row>
    <row r="3713" spans="1:34" s="25" customFormat="1" ht="10.15" customHeight="1" x14ac:dyDescent="0.25">
      <c r="C3713" s="26"/>
      <c r="E3713" s="26"/>
      <c r="G3713" s="26"/>
      <c r="I3713" s="26"/>
      <c r="K3713" s="27"/>
      <c r="M3713" s="27"/>
      <c r="O3713" s="27"/>
      <c r="Q3713" s="27"/>
      <c r="R3713" s="52"/>
      <c r="S3713" s="53"/>
      <c r="T3713" s="35"/>
      <c r="U3713" s="52"/>
      <c r="V3713" s="52"/>
      <c r="W3713" s="52"/>
      <c r="X3713" s="52"/>
      <c r="Y3713" s="52"/>
      <c r="Z3713" s="52"/>
      <c r="AA3713" s="52"/>
      <c r="AB3713" s="52"/>
      <c r="AC3713" s="52"/>
      <c r="AD3713" s="52"/>
      <c r="AE3713" s="52"/>
      <c r="AF3713" s="52"/>
      <c r="AG3713" s="52"/>
      <c r="AH3713" s="52"/>
    </row>
    <row r="3714" spans="1:34" s="25" customFormat="1" ht="11.25" customHeight="1" x14ac:dyDescent="0.25">
      <c r="C3714" s="26"/>
      <c r="D3714" s="26"/>
      <c r="E3714" s="26"/>
      <c r="F3714" s="26"/>
      <c r="G3714" s="26"/>
      <c r="H3714" s="26"/>
      <c r="I3714" s="26"/>
      <c r="J3714" s="26"/>
      <c r="K3714" s="27"/>
      <c r="L3714" s="26"/>
      <c r="M3714" s="27"/>
      <c r="N3714" s="26"/>
      <c r="O3714" s="27"/>
      <c r="P3714" s="26"/>
      <c r="Q3714" s="27"/>
      <c r="R3714" s="52"/>
      <c r="S3714" s="53"/>
      <c r="T3714" s="35"/>
      <c r="U3714" s="52"/>
      <c r="V3714" s="52"/>
      <c r="W3714" s="52"/>
      <c r="X3714" s="52"/>
      <c r="Y3714" s="52"/>
      <c r="Z3714" s="52"/>
      <c r="AA3714" s="52"/>
      <c r="AB3714" s="52"/>
      <c r="AC3714" s="52"/>
      <c r="AD3714" s="52"/>
      <c r="AE3714" s="52"/>
      <c r="AF3714" s="52"/>
      <c r="AG3714" s="52"/>
      <c r="AH3714" s="52"/>
    </row>
    <row r="3715" spans="1:34" s="25" customFormat="1" ht="11.25" customHeight="1" thickBot="1" x14ac:dyDescent="0.3">
      <c r="A3715" s="3" t="s">
        <v>1109</v>
      </c>
      <c r="B3715" s="3"/>
      <c r="C3715" s="17">
        <f>+C3698</f>
        <v>0</v>
      </c>
      <c r="D3715" s="2"/>
      <c r="E3715" s="17">
        <f>+E3698</f>
        <v>377537</v>
      </c>
      <c r="F3715" s="2"/>
      <c r="G3715" s="17">
        <f>+G3698</f>
        <v>466772.11</v>
      </c>
      <c r="H3715" s="2"/>
      <c r="I3715" s="17">
        <f>+I3698</f>
        <v>0</v>
      </c>
      <c r="J3715" s="2"/>
      <c r="K3715" s="17">
        <f>+K3698</f>
        <v>13030528</v>
      </c>
      <c r="L3715" s="2"/>
      <c r="M3715" s="17">
        <f>+M3698</f>
        <v>15219463</v>
      </c>
      <c r="N3715" s="2"/>
      <c r="O3715" s="17">
        <f>+O3698</f>
        <v>0</v>
      </c>
      <c r="P3715" s="2"/>
      <c r="Q3715" s="17">
        <f>+Q3698</f>
        <v>15219463</v>
      </c>
      <c r="R3715" s="33"/>
      <c r="S3715" s="53"/>
      <c r="T3715" s="35"/>
      <c r="U3715" s="52"/>
      <c r="V3715" s="52"/>
      <c r="W3715" s="52"/>
      <c r="X3715" s="52"/>
      <c r="Y3715" s="52"/>
      <c r="Z3715" s="52"/>
      <c r="AA3715" s="52"/>
      <c r="AB3715" s="52"/>
      <c r="AC3715" s="52"/>
      <c r="AD3715" s="52"/>
      <c r="AE3715" s="52"/>
      <c r="AF3715" s="52"/>
      <c r="AG3715" s="52"/>
      <c r="AH3715" s="52"/>
    </row>
    <row r="3716" spans="1:34" s="25" customFormat="1" ht="11.25" customHeight="1" thickTop="1" x14ac:dyDescent="0.25">
      <c r="A3716" s="3"/>
      <c r="B3716" s="3"/>
      <c r="C3716" s="2"/>
      <c r="D3716" s="2"/>
      <c r="E3716" s="2"/>
      <c r="F3716" s="2"/>
      <c r="G3716" s="2"/>
      <c r="H3716" s="2"/>
      <c r="I3716" s="2"/>
      <c r="J3716" s="2"/>
      <c r="K3716" s="4"/>
      <c r="L3716" s="2"/>
      <c r="M3716" s="4"/>
      <c r="N3716" s="2"/>
      <c r="O3716" s="4"/>
      <c r="P3716" s="2"/>
      <c r="Q3716" s="4"/>
      <c r="R3716" s="33"/>
      <c r="S3716" s="53"/>
      <c r="T3716" s="35"/>
      <c r="U3716" s="52"/>
      <c r="V3716" s="52"/>
      <c r="W3716" s="52"/>
      <c r="X3716" s="52"/>
      <c r="Y3716" s="52"/>
      <c r="Z3716" s="52"/>
      <c r="AA3716" s="52"/>
      <c r="AB3716" s="52"/>
      <c r="AC3716" s="52"/>
      <c r="AD3716" s="52"/>
      <c r="AE3716" s="52"/>
      <c r="AF3716" s="52"/>
      <c r="AG3716" s="52"/>
      <c r="AH3716" s="52"/>
    </row>
    <row r="3717" spans="1:34" s="25" customFormat="1" ht="11.25" customHeight="1" thickBot="1" x14ac:dyDescent="0.3">
      <c r="A3717" s="3" t="s">
        <v>1110</v>
      </c>
      <c r="B3717" s="3"/>
      <c r="C3717" s="17">
        <f>C3652-C3715</f>
        <v>0</v>
      </c>
      <c r="D3717" s="2"/>
      <c r="E3717" s="17">
        <f>E3652-E3715</f>
        <v>28785147.300000001</v>
      </c>
      <c r="F3717" s="2"/>
      <c r="G3717" s="17">
        <f>G3652-G3715</f>
        <v>-215227.87999999998</v>
      </c>
      <c r="H3717" s="2"/>
      <c r="I3717" s="17">
        <f>I3652-I3715</f>
        <v>0</v>
      </c>
      <c r="J3717" s="2"/>
      <c r="K3717" s="17">
        <f>K3652-K3715</f>
        <v>-13030528</v>
      </c>
      <c r="L3717" s="2"/>
      <c r="M3717" s="17">
        <f>M3652-M3715</f>
        <v>-15219463</v>
      </c>
      <c r="N3717" s="2"/>
      <c r="O3717" s="17">
        <f>O3652-O3715</f>
        <v>0</v>
      </c>
      <c r="P3717" s="2"/>
      <c r="Q3717" s="17">
        <f>Q3652-Q3715</f>
        <v>-15219463</v>
      </c>
      <c r="R3717" s="33"/>
      <c r="S3717" s="53"/>
      <c r="T3717" s="35"/>
      <c r="U3717" s="52"/>
      <c r="V3717" s="52"/>
      <c r="W3717" s="52"/>
      <c r="X3717" s="52"/>
      <c r="Y3717" s="52"/>
      <c r="Z3717" s="52"/>
      <c r="AA3717" s="52"/>
      <c r="AB3717" s="52"/>
      <c r="AC3717" s="52"/>
      <c r="AD3717" s="52"/>
      <c r="AE3717" s="52"/>
      <c r="AF3717" s="52"/>
      <c r="AG3717" s="52"/>
      <c r="AH3717" s="52"/>
    </row>
    <row r="3718" spans="1:34" s="25" customFormat="1" ht="11.25" customHeight="1" thickTop="1" x14ac:dyDescent="0.25">
      <c r="A3718" s="3"/>
      <c r="B3718" s="3"/>
      <c r="C3718" s="2"/>
      <c r="D3718" s="2"/>
      <c r="E3718" s="2"/>
      <c r="F3718" s="2"/>
      <c r="G3718" s="2"/>
      <c r="H3718" s="2"/>
      <c r="I3718" s="2"/>
      <c r="J3718" s="2"/>
      <c r="K3718" s="4"/>
      <c r="L3718" s="2"/>
      <c r="M3718" s="4"/>
      <c r="N3718" s="2"/>
      <c r="O3718" s="4"/>
      <c r="P3718" s="2"/>
      <c r="Q3718" s="4"/>
      <c r="R3718" s="33"/>
      <c r="S3718" s="53"/>
      <c r="T3718" s="35"/>
      <c r="U3718" s="52"/>
      <c r="V3718" s="52"/>
      <c r="W3718" s="52"/>
      <c r="X3718" s="52"/>
      <c r="Y3718" s="52"/>
      <c r="Z3718" s="52"/>
      <c r="AA3718" s="52"/>
      <c r="AB3718" s="52"/>
      <c r="AC3718" s="52"/>
      <c r="AD3718" s="52"/>
      <c r="AE3718" s="52"/>
      <c r="AF3718" s="52"/>
      <c r="AG3718" s="52"/>
      <c r="AH3718" s="52"/>
    </row>
    <row r="3719" spans="1:34" s="25" customFormat="1" ht="11.25" customHeight="1" x14ac:dyDescent="0.25">
      <c r="A3719" s="3"/>
      <c r="B3719" s="3"/>
      <c r="C3719" s="2"/>
      <c r="D3719" s="2"/>
      <c r="E3719" s="2"/>
      <c r="F3719" s="2"/>
      <c r="G3719" s="2"/>
      <c r="H3719" s="2"/>
      <c r="I3719" s="2"/>
      <c r="J3719" s="2"/>
      <c r="K3719" s="4"/>
      <c r="L3719" s="2"/>
      <c r="M3719" s="4"/>
      <c r="N3719" s="2"/>
      <c r="O3719" s="4"/>
      <c r="P3719" s="2"/>
      <c r="Q3719" s="4"/>
      <c r="R3719" s="33"/>
      <c r="S3719" s="53"/>
      <c r="T3719" s="35"/>
      <c r="U3719" s="52"/>
      <c r="V3719" s="52"/>
      <c r="W3719" s="52"/>
      <c r="X3719" s="52"/>
      <c r="Y3719" s="52"/>
      <c r="Z3719" s="52"/>
      <c r="AA3719" s="52"/>
      <c r="AB3719" s="52"/>
      <c r="AC3719" s="52"/>
      <c r="AD3719" s="52"/>
      <c r="AE3719" s="52"/>
      <c r="AF3719" s="52"/>
      <c r="AG3719" s="52"/>
      <c r="AH3719" s="52"/>
    </row>
    <row r="3720" spans="1:34" s="25" customFormat="1" ht="11.25" customHeight="1" x14ac:dyDescent="0.25">
      <c r="A3720" s="3" t="s">
        <v>1111</v>
      </c>
      <c r="B3720" s="3"/>
      <c r="C3720" s="2"/>
      <c r="D3720" s="2"/>
      <c r="E3720" s="2"/>
      <c r="F3720" s="2"/>
      <c r="G3720" s="2"/>
      <c r="H3720" s="2"/>
      <c r="I3720" s="2"/>
      <c r="J3720" s="2"/>
      <c r="K3720" s="4"/>
      <c r="L3720" s="2"/>
      <c r="M3720" s="4"/>
      <c r="N3720" s="2"/>
      <c r="O3720" s="4"/>
      <c r="P3720" s="2"/>
      <c r="Q3720" s="4"/>
      <c r="R3720" s="33"/>
      <c r="S3720" s="53"/>
      <c r="T3720" s="35"/>
      <c r="U3720" s="52"/>
      <c r="V3720" s="52"/>
      <c r="W3720" s="52"/>
      <c r="X3720" s="52"/>
      <c r="Y3720" s="52"/>
      <c r="Z3720" s="52"/>
      <c r="AA3720" s="52"/>
      <c r="AB3720" s="52"/>
      <c r="AC3720" s="52"/>
      <c r="AD3720" s="52"/>
      <c r="AE3720" s="52"/>
      <c r="AF3720" s="52"/>
      <c r="AG3720" s="52"/>
      <c r="AH3720" s="52"/>
    </row>
    <row r="3721" spans="1:34" s="25" customFormat="1" ht="11.25" customHeight="1" thickBot="1" x14ac:dyDescent="0.3">
      <c r="A3721" s="3" t="s">
        <v>17</v>
      </c>
      <c r="B3721" s="3"/>
      <c r="C3721" s="17">
        <f>C3637+C3652-C3698</f>
        <v>0</v>
      </c>
      <c r="D3721" s="2"/>
      <c r="E3721" s="17">
        <f>E3637+E3652-E3698</f>
        <v>28785147.300000001</v>
      </c>
      <c r="F3721" s="2"/>
      <c r="G3721" s="17">
        <f>G3637+G3652-G3698</f>
        <v>28569919.420000002</v>
      </c>
      <c r="H3721" s="2"/>
      <c r="I3721" s="17">
        <f>I3637+I3652-I3698</f>
        <v>28569919.420000002</v>
      </c>
      <c r="J3721" s="2"/>
      <c r="K3721" s="17">
        <f>K3637+K3652-K3698</f>
        <v>15539391.420000002</v>
      </c>
      <c r="L3721" s="2"/>
      <c r="M3721" s="17">
        <f>M3637+M3652-M3698</f>
        <v>319928.42000000179</v>
      </c>
      <c r="N3721" s="2"/>
      <c r="O3721" s="4"/>
      <c r="P3721" s="2"/>
      <c r="Q3721" s="17">
        <f>Q3637+Q3652-Q3698</f>
        <v>319928.42000000179</v>
      </c>
      <c r="R3721" s="33"/>
      <c r="S3721" s="53"/>
      <c r="T3721" s="35"/>
      <c r="U3721" s="52"/>
      <c r="V3721" s="52"/>
      <c r="W3721" s="52"/>
      <c r="X3721" s="52"/>
      <c r="Y3721" s="52"/>
      <c r="Z3721" s="52"/>
      <c r="AA3721" s="52"/>
      <c r="AB3721" s="52"/>
      <c r="AC3721" s="52"/>
      <c r="AD3721" s="52"/>
      <c r="AE3721" s="52"/>
      <c r="AF3721" s="52"/>
      <c r="AG3721" s="52"/>
      <c r="AH3721" s="52"/>
    </row>
    <row r="3722" spans="1:34" s="25" customFormat="1" ht="11.25" customHeight="1" thickTop="1" x14ac:dyDescent="0.25">
      <c r="A3722" s="3"/>
      <c r="B3722" s="3"/>
      <c r="C3722" s="2"/>
      <c r="D3722" s="2"/>
      <c r="E3722" s="2"/>
      <c r="F3722" s="2"/>
      <c r="G3722" s="2"/>
      <c r="H3722" s="2"/>
      <c r="I3722" s="2"/>
      <c r="J3722" s="2"/>
      <c r="K3722" s="4"/>
      <c r="L3722" s="2"/>
      <c r="M3722" s="4"/>
      <c r="N3722" s="2"/>
      <c r="O3722" s="4"/>
      <c r="P3722" s="2"/>
      <c r="Q3722" s="4"/>
      <c r="R3722" s="33"/>
      <c r="S3722" s="53"/>
      <c r="T3722" s="35"/>
      <c r="U3722" s="52"/>
      <c r="V3722" s="52"/>
      <c r="W3722" s="52"/>
      <c r="X3722" s="52"/>
      <c r="Y3722" s="52"/>
      <c r="Z3722" s="52"/>
      <c r="AA3722" s="52"/>
      <c r="AB3722" s="52"/>
      <c r="AC3722" s="52"/>
      <c r="AD3722" s="52"/>
      <c r="AE3722" s="52"/>
      <c r="AF3722" s="52"/>
      <c r="AG3722" s="52"/>
      <c r="AH3722" s="52"/>
    </row>
    <row r="3723" spans="1:34" s="25" customFormat="1" ht="11.25" customHeight="1" x14ac:dyDescent="0.25">
      <c r="C3723" s="26"/>
      <c r="E3723" s="26"/>
      <c r="G3723" s="26"/>
      <c r="I3723" s="26"/>
      <c r="K3723" s="27"/>
      <c r="M3723" s="27"/>
      <c r="O3723" s="27"/>
      <c r="Q3723" s="27"/>
      <c r="R3723" s="52"/>
      <c r="S3723" s="53"/>
      <c r="T3723" s="35"/>
      <c r="U3723" s="52"/>
      <c r="V3723" s="52"/>
      <c r="W3723" s="52"/>
      <c r="X3723" s="52"/>
      <c r="Y3723" s="52"/>
      <c r="Z3723" s="52"/>
      <c r="AA3723" s="52"/>
      <c r="AB3723" s="52"/>
      <c r="AC3723" s="52"/>
      <c r="AD3723" s="52"/>
      <c r="AE3723" s="52"/>
      <c r="AF3723" s="52"/>
      <c r="AG3723" s="52"/>
      <c r="AH3723" s="52"/>
    </row>
    <row r="3724" spans="1:34" s="25" customFormat="1" ht="11.25" customHeight="1" x14ac:dyDescent="0.25">
      <c r="C3724" s="26"/>
      <c r="E3724" s="26"/>
      <c r="G3724" s="26"/>
      <c r="I3724" s="26"/>
      <c r="K3724" s="27"/>
      <c r="M3724" s="27"/>
      <c r="O3724" s="27"/>
      <c r="Q3724" s="27"/>
      <c r="R3724" s="52"/>
      <c r="S3724" s="53"/>
      <c r="T3724" s="35"/>
      <c r="U3724" s="52"/>
      <c r="V3724" s="52"/>
      <c r="W3724" s="52"/>
      <c r="X3724" s="52"/>
      <c r="Y3724" s="52"/>
      <c r="Z3724" s="52"/>
      <c r="AA3724" s="52"/>
      <c r="AB3724" s="52"/>
      <c r="AC3724" s="52"/>
      <c r="AD3724" s="52"/>
      <c r="AE3724" s="52"/>
      <c r="AF3724" s="52"/>
      <c r="AG3724" s="52"/>
      <c r="AH3724" s="52"/>
    </row>
    <row r="3725" spans="1:34" s="25" customFormat="1" ht="11.25" customHeight="1" x14ac:dyDescent="0.25">
      <c r="C3725" s="26"/>
      <c r="E3725" s="26"/>
      <c r="G3725" s="26"/>
      <c r="I3725" s="26"/>
      <c r="K3725" s="27"/>
      <c r="M3725" s="27"/>
      <c r="O3725" s="27"/>
      <c r="Q3725" s="27"/>
      <c r="R3725" s="52"/>
      <c r="S3725" s="53"/>
      <c r="T3725" s="35"/>
      <c r="U3725" s="52"/>
      <c r="V3725" s="52"/>
      <c r="W3725" s="52"/>
      <c r="X3725" s="52"/>
      <c r="Y3725" s="52"/>
      <c r="Z3725" s="52"/>
      <c r="AA3725" s="52"/>
      <c r="AB3725" s="52"/>
      <c r="AC3725" s="52"/>
      <c r="AD3725" s="52"/>
      <c r="AE3725" s="52"/>
      <c r="AF3725" s="52"/>
      <c r="AG3725" s="52"/>
      <c r="AH3725" s="52"/>
    </row>
    <row r="3726" spans="1:34" s="25" customFormat="1" ht="11.25" customHeight="1" x14ac:dyDescent="0.25">
      <c r="C3726" s="26"/>
      <c r="E3726" s="26"/>
      <c r="G3726" s="26"/>
      <c r="I3726" s="26"/>
      <c r="K3726" s="27"/>
      <c r="M3726" s="27"/>
      <c r="O3726" s="27"/>
      <c r="Q3726" s="27"/>
      <c r="R3726" s="52"/>
      <c r="S3726" s="53"/>
      <c r="T3726" s="35"/>
      <c r="U3726" s="52"/>
      <c r="V3726" s="52"/>
      <c r="W3726" s="52"/>
      <c r="X3726" s="52"/>
      <c r="Y3726" s="52"/>
      <c r="Z3726" s="52"/>
      <c r="AA3726" s="52"/>
      <c r="AB3726" s="52"/>
      <c r="AC3726" s="52"/>
      <c r="AD3726" s="52"/>
      <c r="AE3726" s="52"/>
      <c r="AF3726" s="52"/>
      <c r="AG3726" s="52"/>
      <c r="AH3726" s="52"/>
    </row>
    <row r="3727" spans="1:34" s="25" customFormat="1" ht="11.25" customHeight="1" x14ac:dyDescent="0.25">
      <c r="C3727" s="26"/>
      <c r="E3727" s="26"/>
      <c r="G3727" s="26"/>
      <c r="I3727" s="26"/>
      <c r="K3727" s="27"/>
      <c r="M3727" s="27"/>
      <c r="O3727" s="27"/>
      <c r="Q3727" s="27"/>
      <c r="R3727" s="52"/>
      <c r="S3727" s="53"/>
      <c r="T3727" s="35"/>
      <c r="U3727" s="52"/>
      <c r="V3727" s="52"/>
      <c r="W3727" s="52"/>
      <c r="X3727" s="52"/>
      <c r="Y3727" s="52"/>
      <c r="Z3727" s="52"/>
      <c r="AA3727" s="52"/>
      <c r="AB3727" s="52"/>
      <c r="AC3727" s="52"/>
      <c r="AD3727" s="52"/>
      <c r="AE3727" s="52"/>
      <c r="AF3727" s="52"/>
      <c r="AG3727" s="52"/>
      <c r="AH3727" s="52"/>
    </row>
    <row r="3728" spans="1:34" s="25" customFormat="1" ht="11.25" customHeight="1" x14ac:dyDescent="0.25">
      <c r="C3728" s="26"/>
      <c r="E3728" s="26"/>
      <c r="G3728" s="26"/>
      <c r="I3728" s="26"/>
      <c r="K3728" s="27"/>
      <c r="M3728" s="27"/>
      <c r="O3728" s="27"/>
      <c r="Q3728" s="27"/>
      <c r="R3728" s="52"/>
      <c r="S3728" s="53"/>
      <c r="T3728" s="35"/>
      <c r="U3728" s="52"/>
      <c r="V3728" s="52"/>
      <c r="W3728" s="52"/>
      <c r="X3728" s="52"/>
      <c r="Y3728" s="52"/>
      <c r="Z3728" s="52"/>
      <c r="AA3728" s="52"/>
      <c r="AB3728" s="52"/>
      <c r="AC3728" s="52"/>
      <c r="AD3728" s="52"/>
      <c r="AE3728" s="52"/>
      <c r="AF3728" s="52"/>
      <c r="AG3728" s="52"/>
      <c r="AH3728" s="52"/>
    </row>
    <row r="3729" spans="1:34" s="25" customFormat="1" ht="11.25" customHeight="1" x14ac:dyDescent="0.25">
      <c r="C3729" s="26"/>
      <c r="E3729" s="26"/>
      <c r="G3729" s="26"/>
      <c r="I3729" s="26"/>
      <c r="K3729" s="27"/>
      <c r="M3729" s="27"/>
      <c r="O3729" s="27"/>
      <c r="Q3729" s="27"/>
      <c r="R3729" s="52"/>
      <c r="S3729" s="53"/>
      <c r="T3729" s="35"/>
      <c r="U3729" s="52"/>
      <c r="V3729" s="52"/>
      <c r="W3729" s="52"/>
      <c r="X3729" s="52"/>
      <c r="Y3729" s="52"/>
      <c r="Z3729" s="52"/>
      <c r="AA3729" s="52"/>
      <c r="AB3729" s="52"/>
      <c r="AC3729" s="52"/>
      <c r="AD3729" s="52"/>
      <c r="AE3729" s="52"/>
      <c r="AF3729" s="52"/>
      <c r="AG3729" s="52"/>
      <c r="AH3729" s="52"/>
    </row>
    <row r="3730" spans="1:34" s="25" customFormat="1" ht="11.25" customHeight="1" x14ac:dyDescent="0.25">
      <c r="C3730" s="26"/>
      <c r="E3730" s="26"/>
      <c r="G3730" s="26"/>
      <c r="I3730" s="26"/>
      <c r="K3730" s="27"/>
      <c r="M3730" s="27"/>
      <c r="O3730" s="27"/>
      <c r="Q3730" s="27"/>
      <c r="R3730" s="52"/>
      <c r="S3730" s="53"/>
      <c r="T3730" s="35"/>
      <c r="U3730" s="52"/>
      <c r="V3730" s="52"/>
      <c r="W3730" s="52"/>
      <c r="X3730" s="52"/>
      <c r="Y3730" s="52"/>
      <c r="Z3730" s="52"/>
      <c r="AA3730" s="52"/>
      <c r="AB3730" s="52"/>
      <c r="AC3730" s="52"/>
      <c r="AD3730" s="52"/>
      <c r="AE3730" s="52"/>
      <c r="AF3730" s="52"/>
      <c r="AG3730" s="52"/>
      <c r="AH3730" s="52"/>
    </row>
    <row r="3731" spans="1:34" s="25" customFormat="1" ht="11.25" customHeight="1" x14ac:dyDescent="0.25">
      <c r="C3731" s="26"/>
      <c r="E3731" s="26"/>
      <c r="G3731" s="26"/>
      <c r="I3731" s="26"/>
      <c r="K3731" s="27"/>
      <c r="M3731" s="27"/>
      <c r="O3731" s="27"/>
      <c r="Q3731" s="27"/>
      <c r="R3731" s="52"/>
      <c r="S3731" s="53"/>
      <c r="T3731" s="35"/>
      <c r="U3731" s="52"/>
      <c r="V3731" s="52"/>
      <c r="W3731" s="52"/>
      <c r="X3731" s="52"/>
      <c r="Y3731" s="52"/>
      <c r="Z3731" s="52"/>
      <c r="AA3731" s="52"/>
      <c r="AB3731" s="52"/>
      <c r="AC3731" s="52"/>
      <c r="AD3731" s="52"/>
      <c r="AE3731" s="52"/>
      <c r="AF3731" s="52"/>
      <c r="AG3731" s="52"/>
      <c r="AH3731" s="52"/>
    </row>
    <row r="3732" spans="1:34" s="25" customFormat="1" ht="11.25" customHeight="1" x14ac:dyDescent="0.25">
      <c r="C3732" s="26"/>
      <c r="E3732" s="26"/>
      <c r="G3732" s="26"/>
      <c r="I3732" s="26"/>
      <c r="K3732" s="27"/>
      <c r="M3732" s="27"/>
      <c r="O3732" s="27"/>
      <c r="Q3732" s="27"/>
      <c r="R3732" s="52"/>
      <c r="S3732" s="53"/>
      <c r="T3732" s="35"/>
      <c r="U3732" s="52"/>
      <c r="V3732" s="52"/>
      <c r="W3732" s="52"/>
      <c r="X3732" s="52"/>
      <c r="Y3732" s="52"/>
      <c r="Z3732" s="52"/>
      <c r="AA3732" s="52"/>
      <c r="AB3732" s="52"/>
      <c r="AC3732" s="52"/>
      <c r="AD3732" s="52"/>
      <c r="AE3732" s="52"/>
      <c r="AF3732" s="52"/>
      <c r="AG3732" s="52"/>
      <c r="AH3732" s="52"/>
    </row>
    <row r="3733" spans="1:34" s="25" customFormat="1" ht="11.25" customHeight="1" x14ac:dyDescent="0.25">
      <c r="C3733" s="26"/>
      <c r="E3733" s="26"/>
      <c r="G3733" s="26"/>
      <c r="I3733" s="26"/>
      <c r="K3733" s="27"/>
      <c r="M3733" s="27"/>
      <c r="O3733" s="27"/>
      <c r="Q3733" s="27"/>
      <c r="R3733" s="52"/>
      <c r="S3733" s="53"/>
      <c r="T3733" s="35"/>
      <c r="U3733" s="52"/>
      <c r="V3733" s="52"/>
      <c r="W3733" s="52"/>
      <c r="X3733" s="52"/>
      <c r="Y3733" s="52"/>
      <c r="Z3733" s="52"/>
      <c r="AA3733" s="52"/>
      <c r="AB3733" s="52"/>
      <c r="AC3733" s="52"/>
      <c r="AD3733" s="52"/>
      <c r="AE3733" s="52"/>
      <c r="AF3733" s="52"/>
      <c r="AG3733" s="52"/>
      <c r="AH3733" s="52"/>
    </row>
    <row r="3734" spans="1:34" ht="11.25" customHeight="1" x14ac:dyDescent="0.2"/>
    <row r="3735" spans="1:34" ht="11.25" customHeight="1" x14ac:dyDescent="0.2"/>
    <row r="3736" spans="1:34" ht="11.25" customHeight="1" x14ac:dyDescent="0.2"/>
    <row r="3737" spans="1:34" ht="11.25" customHeight="1" x14ac:dyDescent="0.2"/>
    <row r="3738" spans="1:34" ht="11.25" customHeight="1" x14ac:dyDescent="0.2"/>
    <row r="3739" spans="1:34" ht="11.25" customHeight="1" x14ac:dyDescent="0.2"/>
    <row r="3740" spans="1:34" ht="11.25" customHeight="1" x14ac:dyDescent="0.2"/>
    <row r="3741" spans="1:34" ht="11.25" customHeight="1" x14ac:dyDescent="0.2"/>
    <row r="3742" spans="1:34" ht="11.25" customHeight="1" x14ac:dyDescent="0.2">
      <c r="A3742" s="1"/>
      <c r="B3742" s="1"/>
      <c r="E3742" s="2" t="str">
        <f>$E$24</f>
        <v>CITY OF BRADY</v>
      </c>
    </row>
    <row r="3743" spans="1:34" ht="11.25" customHeight="1" x14ac:dyDescent="0.2">
      <c r="E3743" s="2" t="str">
        <f>$E$25</f>
        <v>BUDGET REPORT</v>
      </c>
    </row>
    <row r="3744" spans="1:34" ht="11.25" customHeight="1" x14ac:dyDescent="0.2">
      <c r="E3744" s="2" t="str">
        <f>$E$26</f>
        <v>FISCAL YEAR 2021 - 2022</v>
      </c>
    </row>
    <row r="3745" spans="1:17" ht="11.25" customHeight="1" x14ac:dyDescent="0.2">
      <c r="A3745" s="3" t="s">
        <v>1503</v>
      </c>
    </row>
    <row r="3746" spans="1:17" ht="11.25" customHeight="1" x14ac:dyDescent="0.2"/>
    <row r="3747" spans="1:17" ht="11.25" customHeight="1" x14ac:dyDescent="0.2">
      <c r="I3747" s="61" t="str">
        <f>$I$29</f>
        <v>(----- 2020-2021 ------)</v>
      </c>
      <c r="J3747" s="61"/>
      <c r="K3747" s="61"/>
      <c r="L3747" s="5"/>
      <c r="M3747" s="61" t="str">
        <f>$M$29</f>
        <v>2021-2022</v>
      </c>
      <c r="N3747" s="61"/>
      <c r="O3747" s="61"/>
      <c r="P3747" s="61"/>
      <c r="Q3747" s="61"/>
    </row>
    <row r="3748" spans="1:17" ht="11.25" customHeight="1" x14ac:dyDescent="0.2">
      <c r="C3748" s="6" t="str">
        <f>$C$30</f>
        <v>2017-2018</v>
      </c>
      <c r="D3748" s="5"/>
      <c r="E3748" s="6" t="str">
        <f>$E$30</f>
        <v>2018-2019</v>
      </c>
      <c r="F3748" s="5"/>
      <c r="G3748" s="6" t="str">
        <f>$G$30</f>
        <v>2019-2020</v>
      </c>
      <c r="H3748" s="5"/>
      <c r="I3748" s="6" t="s">
        <v>9</v>
      </c>
      <c r="J3748" s="5"/>
      <c r="K3748" s="7" t="str">
        <f>+$K$30</f>
        <v>PROJECTED</v>
      </c>
      <c r="L3748" s="5"/>
      <c r="M3748" s="7" t="str">
        <f>$M$30</f>
        <v>2021-2022</v>
      </c>
      <c r="N3748" s="5"/>
      <c r="O3748" s="7" t="str">
        <f>$O$30</f>
        <v>2021-2022</v>
      </c>
      <c r="P3748" s="5"/>
      <c r="Q3748" s="7" t="str">
        <f>$Q$30</f>
        <v xml:space="preserve">APPROVED </v>
      </c>
    </row>
    <row r="3749" spans="1:17" ht="11.25" customHeight="1" x14ac:dyDescent="0.2">
      <c r="A3749" s="8"/>
      <c r="C3749" s="9" t="s">
        <v>12</v>
      </c>
      <c r="D3749" s="5"/>
      <c r="E3749" s="9" t="s">
        <v>12</v>
      </c>
      <c r="F3749" s="5"/>
      <c r="G3749" s="9" t="s">
        <v>12</v>
      </c>
      <c r="H3749" s="5"/>
      <c r="I3749" s="9" t="s">
        <v>13</v>
      </c>
      <c r="J3749" s="5"/>
      <c r="K3749" s="10" t="s">
        <v>13</v>
      </c>
      <c r="L3749" s="5"/>
      <c r="M3749" s="10" t="str">
        <f>$M$31</f>
        <v>BASE</v>
      </c>
      <c r="N3749" s="5"/>
      <c r="O3749" s="10" t="str">
        <f>$O$31</f>
        <v>SUPPLEMENTAL</v>
      </c>
      <c r="P3749" s="5"/>
      <c r="Q3749" s="10" t="str">
        <f>$Q$31</f>
        <v>BUDGET</v>
      </c>
    </row>
    <row r="3750" spans="1:17" ht="11.25" customHeight="1" x14ac:dyDescent="0.2"/>
    <row r="3751" spans="1:17" ht="11.25" customHeight="1" x14ac:dyDescent="0.2">
      <c r="A3751" s="3" t="s">
        <v>16</v>
      </c>
      <c r="D3751" s="2"/>
      <c r="F3751" s="2"/>
      <c r="H3751" s="2"/>
      <c r="J3751" s="2"/>
      <c r="L3751" s="2"/>
      <c r="N3751" s="2"/>
      <c r="P3751" s="2"/>
    </row>
    <row r="3752" spans="1:17" ht="11.25" customHeight="1" x14ac:dyDescent="0.2">
      <c r="A3752" s="3" t="s">
        <v>17</v>
      </c>
      <c r="C3752" s="2">
        <v>0</v>
      </c>
      <c r="D3752" s="2"/>
      <c r="E3752" s="2">
        <f>+C3836</f>
        <v>0</v>
      </c>
      <c r="F3752" s="2"/>
      <c r="G3752" s="2">
        <f>+E3836</f>
        <v>14409468.15</v>
      </c>
      <c r="H3752" s="2"/>
      <c r="I3752" s="2">
        <f>+G3836</f>
        <v>14514670.010000002</v>
      </c>
      <c r="J3752" s="2"/>
      <c r="K3752" s="4">
        <f>+I3752</f>
        <v>14514670.010000002</v>
      </c>
      <c r="L3752" s="2"/>
      <c r="M3752" s="2">
        <f>+K3836</f>
        <v>12075583.010000002</v>
      </c>
      <c r="N3752" s="2"/>
      <c r="P3752" s="2"/>
      <c r="Q3752" s="4">
        <f>+M3752</f>
        <v>12075583.010000002</v>
      </c>
    </row>
    <row r="3753" spans="1:17" ht="11.25" customHeight="1" x14ac:dyDescent="0.2">
      <c r="D3753" s="2"/>
      <c r="F3753" s="2"/>
      <c r="H3753" s="2"/>
      <c r="J3753" s="2"/>
      <c r="L3753" s="2"/>
      <c r="N3753" s="2"/>
      <c r="P3753" s="2"/>
    </row>
    <row r="3754" spans="1:17" ht="11.25" customHeight="1" x14ac:dyDescent="0.2">
      <c r="A3754" s="11" t="s">
        <v>18</v>
      </c>
      <c r="D3754" s="2"/>
      <c r="F3754" s="2"/>
      <c r="H3754" s="2"/>
      <c r="J3754" s="2"/>
      <c r="L3754" s="2"/>
      <c r="N3754" s="2"/>
      <c r="P3754" s="2"/>
    </row>
    <row r="3755" spans="1:17" ht="11.25" customHeight="1" x14ac:dyDescent="0.2">
      <c r="D3755" s="2"/>
      <c r="F3755" s="2"/>
      <c r="H3755" s="2"/>
      <c r="J3755" s="2"/>
      <c r="L3755" s="2"/>
      <c r="N3755" s="2"/>
      <c r="P3755" s="2"/>
    </row>
    <row r="3756" spans="1:17" ht="11.25" customHeight="1" x14ac:dyDescent="0.2">
      <c r="A3756" s="11" t="s">
        <v>1113</v>
      </c>
      <c r="D3756" s="2"/>
      <c r="F3756" s="2"/>
      <c r="H3756" s="2"/>
      <c r="J3756" s="2"/>
      <c r="L3756" s="2"/>
      <c r="N3756" s="2"/>
      <c r="P3756" s="2"/>
    </row>
    <row r="3757" spans="1:17" ht="11.25" customHeight="1" x14ac:dyDescent="0.2">
      <c r="A3757" s="3" t="s">
        <v>1504</v>
      </c>
      <c r="C3757" s="2">
        <v>0</v>
      </c>
      <c r="D3757" s="2"/>
      <c r="E3757" s="2">
        <v>8410239.1300000008</v>
      </c>
      <c r="F3757" s="2"/>
      <c r="G3757" s="2">
        <v>71036.09</v>
      </c>
      <c r="H3757" s="2"/>
      <c r="I3757" s="2">
        <v>0</v>
      </c>
      <c r="J3757" s="2"/>
      <c r="K3757" s="4">
        <v>0</v>
      </c>
      <c r="L3757" s="2"/>
      <c r="M3757" s="4">
        <v>0</v>
      </c>
      <c r="N3757" s="2"/>
      <c r="O3757" s="4">
        <v>0</v>
      </c>
      <c r="P3757" s="2"/>
      <c r="Q3757" s="4">
        <f>+M3757+O3757</f>
        <v>0</v>
      </c>
    </row>
    <row r="3758" spans="1:17" ht="11.25" customHeight="1" x14ac:dyDescent="0.2">
      <c r="A3758" s="3" t="s">
        <v>1505</v>
      </c>
      <c r="C3758" s="2">
        <v>0</v>
      </c>
      <c r="D3758" s="2"/>
      <c r="E3758" s="2">
        <v>2037362.01</v>
      </c>
      <c r="F3758" s="2"/>
      <c r="G3758" s="2">
        <v>16386.919999999998</v>
      </c>
      <c r="H3758" s="2"/>
      <c r="I3758" s="2">
        <v>0</v>
      </c>
      <c r="J3758" s="2"/>
      <c r="K3758" s="4">
        <v>0</v>
      </c>
      <c r="L3758" s="2"/>
      <c r="M3758" s="4">
        <v>0</v>
      </c>
      <c r="N3758" s="2"/>
      <c r="O3758" s="4">
        <v>0</v>
      </c>
      <c r="P3758" s="2"/>
      <c r="Q3758" s="4">
        <f>+M3758+O3758</f>
        <v>0</v>
      </c>
    </row>
    <row r="3759" spans="1:17" ht="11.25" customHeight="1" x14ac:dyDescent="0.2">
      <c r="A3759" s="3" t="s">
        <v>1506</v>
      </c>
      <c r="C3759" s="2">
        <v>0</v>
      </c>
      <c r="D3759" s="2"/>
      <c r="E3759" s="2">
        <v>4255258.7699999996</v>
      </c>
      <c r="F3759" s="2"/>
      <c r="G3759" s="2">
        <v>36436.620000000003</v>
      </c>
      <c r="H3759" s="2"/>
      <c r="I3759" s="2">
        <v>0</v>
      </c>
      <c r="J3759" s="2"/>
      <c r="K3759" s="4">
        <v>0</v>
      </c>
      <c r="L3759" s="2"/>
      <c r="M3759" s="4">
        <v>0</v>
      </c>
      <c r="N3759" s="2"/>
      <c r="O3759" s="4">
        <v>0</v>
      </c>
      <c r="P3759" s="2"/>
      <c r="Q3759" s="4">
        <f>+M3759+O3759</f>
        <v>0</v>
      </c>
    </row>
    <row r="3760" spans="1:17" ht="11.25" customHeight="1" x14ac:dyDescent="0.2">
      <c r="A3760" s="3" t="s">
        <v>1507</v>
      </c>
      <c r="C3760" s="12">
        <v>0</v>
      </c>
      <c r="D3760" s="2"/>
      <c r="E3760" s="12">
        <v>0</v>
      </c>
      <c r="F3760" s="2"/>
      <c r="G3760" s="12">
        <v>0</v>
      </c>
      <c r="H3760" s="2"/>
      <c r="I3760" s="12">
        <v>4200000</v>
      </c>
      <c r="J3760" s="2"/>
      <c r="K3760" s="13">
        <v>1905000</v>
      </c>
      <c r="L3760" s="2"/>
      <c r="M3760" s="13">
        <v>0</v>
      </c>
      <c r="N3760" s="2"/>
      <c r="O3760" s="13">
        <v>0</v>
      </c>
      <c r="P3760" s="2"/>
      <c r="Q3760" s="13">
        <f>+M3760+O3760</f>
        <v>0</v>
      </c>
    </row>
    <row r="3761" spans="1:17" ht="11.25" customHeight="1" x14ac:dyDescent="0.2">
      <c r="A3761" s="3" t="s">
        <v>1116</v>
      </c>
      <c r="C3761" s="2">
        <f>SUM(C3757:C3760)</f>
        <v>0</v>
      </c>
      <c r="D3761" s="2"/>
      <c r="E3761" s="2">
        <f>SUM(E3757:E3760)</f>
        <v>14702859.91</v>
      </c>
      <c r="F3761" s="2"/>
      <c r="G3761" s="2">
        <f>SUM(G3757:G3760)</f>
        <v>123859.63</v>
      </c>
      <c r="H3761" s="2"/>
      <c r="I3761" s="2">
        <f>SUM(I3757:I3760)</f>
        <v>4200000</v>
      </c>
      <c r="J3761" s="2"/>
      <c r="K3761" s="4">
        <f>SUM(K3757:K3760)</f>
        <v>1905000</v>
      </c>
      <c r="L3761" s="2"/>
      <c r="M3761" s="4">
        <f>SUM(M3757:M3760)</f>
        <v>0</v>
      </c>
      <c r="N3761" s="2"/>
      <c r="O3761" s="4">
        <f>SUM(O3757:O3760)</f>
        <v>0</v>
      </c>
      <c r="P3761" s="2"/>
      <c r="Q3761" s="4">
        <f>SUM(Q3757:Q3760)</f>
        <v>0</v>
      </c>
    </row>
    <row r="3762" spans="1:17" ht="11.25" customHeight="1" x14ac:dyDescent="0.2">
      <c r="D3762" s="2"/>
      <c r="F3762" s="2"/>
      <c r="H3762" s="2"/>
      <c r="J3762" s="2"/>
      <c r="L3762" s="2"/>
      <c r="N3762" s="2"/>
      <c r="P3762" s="2"/>
    </row>
    <row r="3763" spans="1:17" ht="11.85" hidden="1" customHeight="1" x14ac:dyDescent="0.2">
      <c r="A3763" s="11" t="s">
        <v>236</v>
      </c>
      <c r="D3763" s="2"/>
      <c r="F3763" s="2"/>
      <c r="H3763" s="2"/>
      <c r="J3763" s="2"/>
      <c r="L3763" s="2"/>
      <c r="N3763" s="2"/>
      <c r="P3763" s="2"/>
    </row>
    <row r="3764" spans="1:17" ht="11.85" hidden="1" customHeight="1" x14ac:dyDescent="0.2">
      <c r="A3764" s="3" t="s">
        <v>1117</v>
      </c>
      <c r="C3764" s="12">
        <v>0</v>
      </c>
      <c r="D3764" s="2"/>
      <c r="E3764" s="12">
        <v>0</v>
      </c>
      <c r="F3764" s="2"/>
      <c r="G3764" s="12">
        <v>0</v>
      </c>
      <c r="H3764" s="2"/>
      <c r="I3764" s="12">
        <v>0</v>
      </c>
      <c r="J3764" s="2"/>
      <c r="K3764" s="13">
        <v>0</v>
      </c>
      <c r="L3764" s="2"/>
      <c r="M3764" s="13">
        <v>0</v>
      </c>
      <c r="N3764" s="2"/>
      <c r="O3764" s="13">
        <v>0</v>
      </c>
      <c r="P3764" s="2"/>
      <c r="Q3764" s="13">
        <f>+M3764+O3764</f>
        <v>0</v>
      </c>
    </row>
    <row r="3765" spans="1:17" ht="11.85" hidden="1" customHeight="1" x14ac:dyDescent="0.2">
      <c r="A3765" s="3" t="s">
        <v>250</v>
      </c>
      <c r="C3765" s="2">
        <f>SUM(C3764:C3764)</f>
        <v>0</v>
      </c>
      <c r="D3765" s="2"/>
      <c r="E3765" s="2">
        <f>SUM(E3764:E3764)</f>
        <v>0</v>
      </c>
      <c r="F3765" s="2"/>
      <c r="G3765" s="2">
        <f>SUM(G3764:G3764)</f>
        <v>0</v>
      </c>
      <c r="H3765" s="2"/>
      <c r="I3765" s="2">
        <f>SUM(I3764:I3764)</f>
        <v>0</v>
      </c>
      <c r="J3765" s="2"/>
      <c r="K3765" s="4">
        <f>SUM(K3764:K3764)</f>
        <v>0</v>
      </c>
      <c r="L3765" s="2"/>
      <c r="M3765" s="4">
        <f>SUM(M3764:M3764)</f>
        <v>0</v>
      </c>
      <c r="N3765" s="2"/>
      <c r="O3765" s="4">
        <f>SUM(O3764:O3764)</f>
        <v>0</v>
      </c>
      <c r="P3765" s="2"/>
      <c r="Q3765" s="4">
        <f>SUM(Q3764:Q3764)</f>
        <v>0</v>
      </c>
    </row>
    <row r="3766" spans="1:17" ht="11.85" hidden="1" customHeight="1" x14ac:dyDescent="0.2">
      <c r="D3766" s="2"/>
      <c r="F3766" s="2"/>
      <c r="H3766" s="2"/>
      <c r="J3766" s="2"/>
      <c r="L3766" s="2"/>
      <c r="N3766" s="2"/>
      <c r="P3766" s="2"/>
    </row>
    <row r="3767" spans="1:17" ht="11.85" customHeight="1" x14ac:dyDescent="0.2"/>
    <row r="3768" spans="1:17" ht="11.25" customHeight="1" thickBot="1" x14ac:dyDescent="0.25">
      <c r="A3768" s="3" t="s">
        <v>263</v>
      </c>
      <c r="C3768" s="17">
        <f>C3761+C3765</f>
        <v>0</v>
      </c>
      <c r="D3768" s="2"/>
      <c r="E3768" s="17">
        <f>E3761+E3765</f>
        <v>14702859.91</v>
      </c>
      <c r="F3768" s="2"/>
      <c r="G3768" s="17">
        <f>G3761+G3765</f>
        <v>123859.63</v>
      </c>
      <c r="H3768" s="2"/>
      <c r="I3768" s="17">
        <f>I3761+I3765</f>
        <v>4200000</v>
      </c>
      <c r="J3768" s="2"/>
      <c r="K3768" s="18">
        <f>K3761+K3765</f>
        <v>1905000</v>
      </c>
      <c r="L3768" s="2"/>
      <c r="M3768" s="18">
        <f>M3761+M3765</f>
        <v>0</v>
      </c>
      <c r="N3768" s="2"/>
      <c r="O3768" s="18">
        <f>O3761+O3765</f>
        <v>0</v>
      </c>
      <c r="P3768" s="2"/>
      <c r="Q3768" s="18">
        <f>Q3761+Q3765</f>
        <v>0</v>
      </c>
    </row>
    <row r="3769" spans="1:17" ht="11.25" customHeight="1" thickTop="1" x14ac:dyDescent="0.2">
      <c r="D3769" s="2"/>
      <c r="F3769" s="2"/>
      <c r="H3769" s="2"/>
      <c r="J3769" s="2"/>
      <c r="L3769" s="2"/>
      <c r="N3769" s="2"/>
      <c r="P3769" s="2"/>
    </row>
    <row r="3770" spans="1:17" ht="11.25" customHeight="1" x14ac:dyDescent="0.2">
      <c r="D3770" s="2"/>
      <c r="F3770" s="2"/>
      <c r="H3770" s="2"/>
      <c r="J3770" s="2"/>
      <c r="L3770" s="2"/>
      <c r="N3770" s="2"/>
      <c r="P3770" s="2"/>
    </row>
    <row r="3771" spans="1:17" ht="11.25" customHeight="1" x14ac:dyDescent="0.2">
      <c r="A3771" s="3" t="s">
        <v>264</v>
      </c>
      <c r="C3771" s="2">
        <f>C3752+C3768</f>
        <v>0</v>
      </c>
      <c r="D3771" s="2"/>
      <c r="E3771" s="2">
        <f>E3752+E3768</f>
        <v>14702859.91</v>
      </c>
      <c r="F3771" s="2"/>
      <c r="G3771" s="2">
        <f>G3752+G3768</f>
        <v>14533327.780000001</v>
      </c>
      <c r="H3771" s="2"/>
      <c r="I3771" s="2">
        <f>I3752+I3768</f>
        <v>18714670.010000002</v>
      </c>
      <c r="J3771" s="2"/>
      <c r="K3771" s="4">
        <f>K3752+K3768</f>
        <v>16419670.010000002</v>
      </c>
      <c r="L3771" s="2"/>
      <c r="M3771" s="4">
        <f>M3752+M3768</f>
        <v>12075583.010000002</v>
      </c>
      <c r="N3771" s="2"/>
      <c r="P3771" s="2"/>
      <c r="Q3771" s="4">
        <f>Q3752+Q3768</f>
        <v>12075583.010000002</v>
      </c>
    </row>
    <row r="3772" spans="1:17" ht="11.25" customHeight="1" x14ac:dyDescent="0.2"/>
    <row r="3773" spans="1:17" ht="11.85" customHeight="1" x14ac:dyDescent="0.2"/>
    <row r="3774" spans="1:17" ht="11.85" customHeight="1" x14ac:dyDescent="0.2"/>
    <row r="3775" spans="1:17" ht="11.85" customHeight="1" x14ac:dyDescent="0.2"/>
    <row r="3776" spans="1:17" ht="11.85" customHeight="1" x14ac:dyDescent="0.2"/>
    <row r="3777" spans="1:5" ht="11.85" customHeight="1" x14ac:dyDescent="0.2"/>
    <row r="3778" spans="1:5" ht="11.85" customHeight="1" x14ac:dyDescent="0.2"/>
    <row r="3779" spans="1:5" ht="11.85" customHeight="1" x14ac:dyDescent="0.2"/>
    <row r="3780" spans="1:5" ht="11.85" customHeight="1" x14ac:dyDescent="0.2"/>
    <row r="3781" spans="1:5" ht="11.85" customHeight="1" x14ac:dyDescent="0.2"/>
    <row r="3782" spans="1:5" ht="11.85" customHeight="1" x14ac:dyDescent="0.2"/>
    <row r="3783" spans="1:5" ht="11.85" customHeight="1" x14ac:dyDescent="0.2"/>
    <row r="3784" spans="1:5" ht="11.85" customHeight="1" x14ac:dyDescent="0.2"/>
    <row r="3785" spans="1:5" ht="11.85" customHeight="1" x14ac:dyDescent="0.2"/>
    <row r="3786" spans="1:5" ht="11.85" customHeight="1" x14ac:dyDescent="0.2"/>
    <row r="3787" spans="1:5" ht="11.85" customHeight="1" x14ac:dyDescent="0.2"/>
    <row r="3788" spans="1:5" ht="11.85" customHeight="1" x14ac:dyDescent="0.2"/>
    <row r="3789" spans="1:5" ht="11.85" customHeight="1" x14ac:dyDescent="0.2">
      <c r="A3789" s="1"/>
      <c r="B3789" s="1"/>
      <c r="E3789" s="2" t="str">
        <f>$E$24</f>
        <v>CITY OF BRADY</v>
      </c>
    </row>
    <row r="3790" spans="1:5" ht="11.85" customHeight="1" x14ac:dyDescent="0.2">
      <c r="E3790" s="2" t="str">
        <f>$E$25</f>
        <v>BUDGET REPORT</v>
      </c>
    </row>
    <row r="3791" spans="1:5" ht="11.85" customHeight="1" x14ac:dyDescent="0.2">
      <c r="E3791" s="2" t="str">
        <f>$E$26</f>
        <v>FISCAL YEAR 2021 - 2022</v>
      </c>
    </row>
    <row r="3792" spans="1:5" ht="11.85" customHeight="1" x14ac:dyDescent="0.2">
      <c r="A3792" s="3" t="s">
        <v>1503</v>
      </c>
    </row>
    <row r="3793" spans="1:20" ht="11.85" customHeight="1" x14ac:dyDescent="0.2">
      <c r="A3793" s="3" t="s">
        <v>1508</v>
      </c>
    </row>
    <row r="3794" spans="1:20" ht="11.85" customHeight="1" x14ac:dyDescent="0.2">
      <c r="I3794" s="61" t="str">
        <f>$I$29</f>
        <v>(----- 2020-2021 ------)</v>
      </c>
      <c r="J3794" s="61"/>
      <c r="K3794" s="61"/>
      <c r="L3794" s="5"/>
      <c r="M3794" s="61" t="str">
        <f>$M$29</f>
        <v>2021-2022</v>
      </c>
      <c r="N3794" s="61"/>
      <c r="O3794" s="61"/>
      <c r="P3794" s="61"/>
      <c r="Q3794" s="61"/>
    </row>
    <row r="3795" spans="1:20" ht="11.85" customHeight="1" x14ac:dyDescent="0.2">
      <c r="C3795" s="6" t="str">
        <f>$C$30</f>
        <v>2017-2018</v>
      </c>
      <c r="D3795" s="5"/>
      <c r="E3795" s="6" t="str">
        <f>$E$30</f>
        <v>2018-2019</v>
      </c>
      <c r="F3795" s="5"/>
      <c r="G3795" s="6" t="str">
        <f>$G$30</f>
        <v>2019-2020</v>
      </c>
      <c r="H3795" s="5"/>
      <c r="I3795" s="6" t="s">
        <v>9</v>
      </c>
      <c r="J3795" s="5"/>
      <c r="K3795" s="7" t="str">
        <f>+$K$30</f>
        <v>PROJECTED</v>
      </c>
      <c r="L3795" s="5"/>
      <c r="M3795" s="7" t="str">
        <f>$M$30</f>
        <v>2021-2022</v>
      </c>
      <c r="N3795" s="5"/>
      <c r="O3795" s="7" t="str">
        <f>$O$30</f>
        <v>2021-2022</v>
      </c>
      <c r="P3795" s="5"/>
      <c r="Q3795" s="7" t="str">
        <f>$Q$30</f>
        <v xml:space="preserve">APPROVED </v>
      </c>
    </row>
    <row r="3796" spans="1:20" ht="11.85" customHeight="1" x14ac:dyDescent="0.2">
      <c r="A3796" s="8" t="s">
        <v>266</v>
      </c>
      <c r="C3796" s="9" t="s">
        <v>12</v>
      </c>
      <c r="D3796" s="5"/>
      <c r="E3796" s="9" t="s">
        <v>12</v>
      </c>
      <c r="F3796" s="5"/>
      <c r="G3796" s="9" t="s">
        <v>12</v>
      </c>
      <c r="H3796" s="5"/>
      <c r="I3796" s="9" t="s">
        <v>13</v>
      </c>
      <c r="J3796" s="5"/>
      <c r="K3796" s="10" t="s">
        <v>13</v>
      </c>
      <c r="L3796" s="5"/>
      <c r="M3796" s="10" t="str">
        <f>$M$31</f>
        <v>BASE</v>
      </c>
      <c r="N3796" s="5"/>
      <c r="O3796" s="10" t="str">
        <f>$O$31</f>
        <v>SUPPLEMENTAL</v>
      </c>
      <c r="P3796" s="5"/>
      <c r="Q3796" s="10" t="str">
        <f>$Q$31</f>
        <v>BUDGET</v>
      </c>
    </row>
    <row r="3797" spans="1:20" ht="11.85" customHeight="1" x14ac:dyDescent="0.2"/>
    <row r="3798" spans="1:20" ht="11.85" customHeight="1" x14ac:dyDescent="0.2">
      <c r="A3798" s="11" t="s">
        <v>279</v>
      </c>
      <c r="D3798" s="2"/>
      <c r="F3798" s="2"/>
      <c r="H3798" s="2"/>
      <c r="J3798" s="2"/>
      <c r="L3798" s="2"/>
      <c r="N3798" s="2"/>
      <c r="P3798" s="2"/>
    </row>
    <row r="3799" spans="1:20" ht="11.85" customHeight="1" x14ac:dyDescent="0.2">
      <c r="A3799" s="3" t="s">
        <v>1509</v>
      </c>
      <c r="C3799" s="2">
        <v>0</v>
      </c>
      <c r="D3799" s="2"/>
      <c r="E3799" s="2">
        <v>144472</v>
      </c>
      <c r="F3799" s="2"/>
      <c r="G3799" s="2">
        <v>0</v>
      </c>
      <c r="H3799" s="2"/>
      <c r="I3799" s="2">
        <v>0</v>
      </c>
      <c r="J3799" s="2"/>
      <c r="K3799" s="4">
        <v>0</v>
      </c>
      <c r="L3799" s="2"/>
      <c r="M3799" s="4">
        <v>8255528</v>
      </c>
      <c r="N3799" s="2"/>
      <c r="O3799" s="4">
        <v>0</v>
      </c>
      <c r="P3799" s="2"/>
      <c r="Q3799" s="4">
        <f t="shared" ref="Q3799:Q3805" si="104">+M3799+O3799</f>
        <v>8255528</v>
      </c>
    </row>
    <row r="3800" spans="1:20" ht="11.85" customHeight="1" x14ac:dyDescent="0.2">
      <c r="A3800" s="3" t="s">
        <v>1510</v>
      </c>
      <c r="C3800" s="2">
        <v>0</v>
      </c>
      <c r="D3800" s="2"/>
      <c r="E3800" s="2">
        <v>130577.53</v>
      </c>
      <c r="F3800" s="2"/>
      <c r="G3800" s="2">
        <v>0</v>
      </c>
      <c r="H3800" s="2"/>
      <c r="I3800" s="2">
        <v>0</v>
      </c>
      <c r="J3800" s="2"/>
      <c r="K3800" s="4">
        <v>0</v>
      </c>
      <c r="L3800" s="2"/>
      <c r="M3800" s="4">
        <v>1904422</v>
      </c>
      <c r="N3800" s="2"/>
      <c r="O3800" s="4">
        <v>0</v>
      </c>
      <c r="P3800" s="2"/>
      <c r="Q3800" s="4">
        <f t="shared" si="104"/>
        <v>1904422</v>
      </c>
    </row>
    <row r="3801" spans="1:20" ht="11.85" customHeight="1" x14ac:dyDescent="0.2">
      <c r="A3801" s="3" t="s">
        <v>1511</v>
      </c>
      <c r="C3801" s="2">
        <v>0</v>
      </c>
      <c r="D3801" s="2"/>
      <c r="E3801" s="2">
        <v>18342.23</v>
      </c>
      <c r="F3801" s="2"/>
      <c r="G3801" s="2">
        <v>18657.77</v>
      </c>
      <c r="H3801" s="2"/>
      <c r="I3801" s="2">
        <v>0</v>
      </c>
      <c r="J3801" s="2"/>
      <c r="K3801" s="4">
        <v>4231655</v>
      </c>
      <c r="L3801" s="2"/>
      <c r="M3801" s="4">
        <v>0</v>
      </c>
      <c r="N3801" s="2"/>
      <c r="O3801" s="4">
        <v>0</v>
      </c>
      <c r="P3801" s="2"/>
      <c r="Q3801" s="4">
        <f t="shared" si="104"/>
        <v>0</v>
      </c>
    </row>
    <row r="3802" spans="1:20" ht="11.85" customHeight="1" x14ac:dyDescent="0.2">
      <c r="A3802" s="3" t="s">
        <v>1512</v>
      </c>
      <c r="C3802" s="2">
        <v>0</v>
      </c>
      <c r="D3802" s="2"/>
      <c r="E3802" s="2">
        <v>0</v>
      </c>
      <c r="F3802" s="2"/>
      <c r="G3802" s="2">
        <v>0</v>
      </c>
      <c r="H3802" s="2"/>
      <c r="I3802" s="2">
        <v>0</v>
      </c>
      <c r="J3802" s="2"/>
      <c r="K3802" s="4">
        <v>73632</v>
      </c>
      <c r="L3802" s="2"/>
      <c r="M3802" s="4">
        <v>1831368</v>
      </c>
      <c r="N3802" s="2"/>
      <c r="O3802" s="4">
        <v>0</v>
      </c>
      <c r="P3802" s="2"/>
      <c r="Q3802" s="4">
        <f t="shared" si="104"/>
        <v>1831368</v>
      </c>
    </row>
    <row r="3803" spans="1:20" ht="11.85" customHeight="1" x14ac:dyDescent="0.2">
      <c r="A3803" s="3" t="s">
        <v>1513</v>
      </c>
      <c r="C3803" s="12">
        <v>0</v>
      </c>
      <c r="D3803" s="2"/>
      <c r="E3803" s="12">
        <v>0</v>
      </c>
      <c r="F3803" s="2"/>
      <c r="G3803" s="12">
        <v>0</v>
      </c>
      <c r="H3803" s="2"/>
      <c r="I3803" s="12">
        <v>0</v>
      </c>
      <c r="J3803" s="2"/>
      <c r="K3803" s="13">
        <v>38800</v>
      </c>
      <c r="L3803" s="2"/>
      <c r="M3803" s="13">
        <v>0</v>
      </c>
      <c r="N3803" s="2"/>
      <c r="O3803" s="13">
        <v>0</v>
      </c>
      <c r="P3803" s="2"/>
      <c r="Q3803" s="13">
        <f t="shared" si="104"/>
        <v>0</v>
      </c>
    </row>
    <row r="3804" spans="1:20" ht="11.85" hidden="1" customHeight="1" x14ac:dyDescent="0.2">
      <c r="C3804" s="2">
        <v>0</v>
      </c>
      <c r="D3804" s="2"/>
      <c r="E3804" s="2">
        <v>0</v>
      </c>
      <c r="F3804" s="2"/>
      <c r="G3804" s="2">
        <v>0</v>
      </c>
      <c r="H3804" s="2"/>
      <c r="I3804" s="2">
        <v>0</v>
      </c>
      <c r="J3804" s="2"/>
      <c r="K3804" s="4">
        <v>0</v>
      </c>
      <c r="L3804" s="2"/>
      <c r="M3804" s="4">
        <v>0</v>
      </c>
      <c r="N3804" s="2"/>
      <c r="O3804" s="4">
        <v>0</v>
      </c>
      <c r="P3804" s="2"/>
      <c r="Q3804" s="4">
        <f t="shared" si="104"/>
        <v>0</v>
      </c>
    </row>
    <row r="3805" spans="1:20" ht="11.85" hidden="1" customHeight="1" x14ac:dyDescent="0.2">
      <c r="C3805" s="12">
        <v>0</v>
      </c>
      <c r="D3805" s="2"/>
      <c r="E3805" s="12">
        <v>0</v>
      </c>
      <c r="F3805" s="2"/>
      <c r="G3805" s="12">
        <v>0</v>
      </c>
      <c r="H3805" s="2"/>
      <c r="I3805" s="12">
        <v>0</v>
      </c>
      <c r="J3805" s="2"/>
      <c r="K3805" s="13">
        <v>0</v>
      </c>
      <c r="L3805" s="2"/>
      <c r="M3805" s="13">
        <v>0</v>
      </c>
      <c r="N3805" s="2"/>
      <c r="O3805" s="13">
        <v>0</v>
      </c>
      <c r="P3805" s="2"/>
      <c r="Q3805" s="13">
        <f t="shared" si="104"/>
        <v>0</v>
      </c>
    </row>
    <row r="3806" spans="1:20" ht="11.85" customHeight="1" x14ac:dyDescent="0.2">
      <c r="A3806" s="3" t="s">
        <v>297</v>
      </c>
      <c r="C3806" s="2">
        <f>SUM(C3802:C3805)</f>
        <v>0</v>
      </c>
      <c r="D3806" s="2"/>
      <c r="E3806" s="2">
        <f>SUM(E3799:E3805)</f>
        <v>293391.76</v>
      </c>
      <c r="F3806" s="2"/>
      <c r="G3806" s="2">
        <f>SUM(G3799:G3805)</f>
        <v>18657.77</v>
      </c>
      <c r="H3806" s="2"/>
      <c r="I3806" s="2">
        <f>SUM(I3799:I3805)</f>
        <v>0</v>
      </c>
      <c r="J3806" s="2"/>
      <c r="K3806" s="2">
        <f>SUM(K3799:K3805)</f>
        <v>4344087</v>
      </c>
      <c r="L3806" s="2"/>
      <c r="M3806" s="24">
        <f>SUM(M3799:M3805)</f>
        <v>11991318</v>
      </c>
      <c r="N3806" s="2"/>
      <c r="O3806" s="2">
        <f>SUM(O3799:O3805)</f>
        <v>0</v>
      </c>
      <c r="P3806" s="2"/>
      <c r="Q3806" s="2">
        <f>SUM(Q3799:Q3805)</f>
        <v>11991318</v>
      </c>
      <c r="T3806" s="38"/>
    </row>
    <row r="3807" spans="1:20" ht="11.85" customHeight="1" x14ac:dyDescent="0.2"/>
    <row r="3808" spans="1:20" ht="11.85" customHeight="1" x14ac:dyDescent="0.2">
      <c r="D3808" s="2"/>
      <c r="F3808" s="2"/>
      <c r="H3808" s="2"/>
      <c r="J3808" s="2"/>
      <c r="L3808" s="2"/>
      <c r="N3808" s="2"/>
      <c r="P3808" s="2"/>
    </row>
    <row r="3809" spans="1:22" ht="11.85" hidden="1" customHeight="1" x14ac:dyDescent="0.2">
      <c r="A3809" s="11" t="s">
        <v>324</v>
      </c>
      <c r="D3809" s="2"/>
      <c r="F3809" s="2"/>
      <c r="H3809" s="2"/>
      <c r="J3809" s="2"/>
      <c r="L3809" s="2"/>
      <c r="N3809" s="2"/>
      <c r="P3809" s="2"/>
    </row>
    <row r="3810" spans="1:22" ht="11.85" hidden="1" customHeight="1" x14ac:dyDescent="0.2">
      <c r="A3810" s="3" t="s">
        <v>1122</v>
      </c>
      <c r="C3810" s="12">
        <v>0</v>
      </c>
      <c r="D3810" s="2"/>
      <c r="E3810" s="12">
        <v>0</v>
      </c>
      <c r="F3810" s="2"/>
      <c r="G3810" s="12">
        <v>0</v>
      </c>
      <c r="H3810" s="2"/>
      <c r="I3810" s="12">
        <v>0</v>
      </c>
      <c r="J3810" s="2"/>
      <c r="K3810" s="13">
        <v>0</v>
      </c>
      <c r="L3810" s="2"/>
      <c r="M3810" s="13">
        <v>0</v>
      </c>
      <c r="N3810" s="2"/>
      <c r="O3810" s="13">
        <v>0</v>
      </c>
      <c r="P3810" s="2"/>
      <c r="Q3810" s="13">
        <f>M3810+O3810</f>
        <v>0</v>
      </c>
    </row>
    <row r="3811" spans="1:22" ht="11.85" hidden="1" customHeight="1" x14ac:dyDescent="0.2">
      <c r="A3811" s="3" t="s">
        <v>328</v>
      </c>
      <c r="C3811" s="2">
        <f>SUM(C3810:C3810)</f>
        <v>0</v>
      </c>
      <c r="D3811" s="2"/>
      <c r="E3811" s="2">
        <f>SUM(E3810:E3810)</f>
        <v>0</v>
      </c>
      <c r="F3811" s="2"/>
      <c r="G3811" s="2">
        <f>SUM(G3810:G3810)</f>
        <v>0</v>
      </c>
      <c r="H3811" s="2"/>
      <c r="I3811" s="2">
        <f>SUM(I3810:I3810)</f>
        <v>0</v>
      </c>
      <c r="J3811" s="2"/>
      <c r="K3811" s="4">
        <f>SUM(K3810:K3810)</f>
        <v>0</v>
      </c>
      <c r="L3811" s="2"/>
      <c r="M3811" s="4">
        <f>SUM(M3810:M3810)</f>
        <v>0</v>
      </c>
      <c r="N3811" s="2"/>
      <c r="O3811" s="4">
        <f>SUM(O3810:O3810)</f>
        <v>0</v>
      </c>
      <c r="P3811" s="2"/>
      <c r="Q3811" s="4">
        <f>SUM(Q3810:Q3810)</f>
        <v>0</v>
      </c>
      <c r="V3811" s="51"/>
    </row>
    <row r="3812" spans="1:22" ht="11.85" hidden="1" customHeight="1" x14ac:dyDescent="0.2">
      <c r="D3812" s="2"/>
      <c r="F3812" s="2"/>
      <c r="H3812" s="2"/>
      <c r="J3812" s="2"/>
      <c r="L3812" s="2"/>
      <c r="N3812" s="2"/>
      <c r="P3812" s="2"/>
      <c r="T3812" s="36"/>
    </row>
    <row r="3813" spans="1:22" ht="11.85" customHeight="1" x14ac:dyDescent="0.2">
      <c r="A3813" s="3" t="s">
        <v>1514</v>
      </c>
      <c r="C3813" s="2">
        <f>+C3806</f>
        <v>0</v>
      </c>
      <c r="D3813" s="2"/>
      <c r="E3813" s="2">
        <f>+E3806</f>
        <v>293391.76</v>
      </c>
      <c r="F3813" s="2"/>
      <c r="G3813" s="2">
        <f>+G3806</f>
        <v>18657.77</v>
      </c>
      <c r="H3813" s="2"/>
      <c r="I3813" s="2">
        <f>+I3806</f>
        <v>0</v>
      </c>
      <c r="J3813" s="2"/>
      <c r="K3813" s="2">
        <f>+K3806</f>
        <v>4344087</v>
      </c>
      <c r="L3813" s="2"/>
      <c r="M3813" s="2">
        <f>+M3806</f>
        <v>11991318</v>
      </c>
      <c r="N3813" s="2"/>
      <c r="O3813" s="2">
        <f>+O3806</f>
        <v>0</v>
      </c>
      <c r="P3813" s="2"/>
      <c r="Q3813" s="2">
        <f>+Q3806</f>
        <v>11991318</v>
      </c>
      <c r="R3813" s="39"/>
      <c r="U3813" s="37"/>
    </row>
    <row r="3814" spans="1:22" ht="11.85" customHeight="1" x14ac:dyDescent="0.2">
      <c r="D3814" s="2"/>
      <c r="F3814" s="2"/>
      <c r="H3814" s="2"/>
      <c r="J3814" s="2"/>
      <c r="L3814" s="2"/>
      <c r="N3814" s="2"/>
      <c r="P3814" s="2"/>
      <c r="T3814" s="36"/>
    </row>
    <row r="3815" spans="1:22" ht="11.85" customHeight="1" x14ac:dyDescent="0.2">
      <c r="D3815" s="2"/>
      <c r="F3815" s="2"/>
      <c r="H3815" s="2"/>
      <c r="J3815" s="2"/>
      <c r="L3815" s="2"/>
      <c r="N3815" s="2"/>
      <c r="P3815" s="2"/>
    </row>
    <row r="3816" spans="1:22" ht="11.85" customHeight="1" x14ac:dyDescent="0.2">
      <c r="D3816" s="2"/>
      <c r="F3816" s="2"/>
      <c r="H3816" s="2"/>
      <c r="J3816" s="2"/>
      <c r="L3816" s="2"/>
      <c r="N3816" s="2"/>
      <c r="P3816" s="2"/>
    </row>
    <row r="3817" spans="1:22" ht="11.85" customHeight="1" x14ac:dyDescent="0.2">
      <c r="D3817" s="2"/>
      <c r="F3817" s="2"/>
      <c r="H3817" s="2"/>
      <c r="J3817" s="2"/>
      <c r="L3817" s="2"/>
      <c r="N3817" s="2"/>
      <c r="P3817" s="2"/>
    </row>
    <row r="3818" spans="1:22" ht="11.85" customHeight="1" x14ac:dyDescent="0.2">
      <c r="D3818" s="2"/>
      <c r="F3818" s="2"/>
      <c r="H3818" s="2"/>
      <c r="J3818" s="2"/>
      <c r="L3818" s="2"/>
      <c r="N3818" s="2"/>
      <c r="P3818" s="2"/>
    </row>
    <row r="3819" spans="1:22" ht="11.85" customHeight="1" x14ac:dyDescent="0.2">
      <c r="D3819" s="2"/>
      <c r="F3819" s="2"/>
      <c r="H3819" s="2"/>
      <c r="J3819" s="2"/>
      <c r="L3819" s="2"/>
      <c r="N3819" s="2"/>
      <c r="P3819" s="2"/>
    </row>
    <row r="3820" spans="1:22" ht="11.25" customHeight="1" x14ac:dyDescent="0.2">
      <c r="A3820" s="1"/>
      <c r="B3820" s="1"/>
      <c r="E3820" s="2" t="str">
        <f>$E$24</f>
        <v>CITY OF BRADY</v>
      </c>
    </row>
    <row r="3821" spans="1:22" ht="11.25" customHeight="1" x14ac:dyDescent="0.2">
      <c r="E3821" s="2" t="str">
        <f>$E$25</f>
        <v>BUDGET REPORT</v>
      </c>
    </row>
    <row r="3822" spans="1:22" ht="11.25" customHeight="1" x14ac:dyDescent="0.2">
      <c r="E3822" s="2" t="str">
        <f>$E$26</f>
        <v>FISCAL YEAR 2021 - 2022</v>
      </c>
    </row>
    <row r="3823" spans="1:22" ht="11.25" customHeight="1" x14ac:dyDescent="0.2">
      <c r="A3823" s="3" t="s">
        <v>1503</v>
      </c>
    </row>
    <row r="3824" spans="1:22" ht="11.25" customHeight="1" x14ac:dyDescent="0.2"/>
    <row r="3825" spans="1:34" ht="11.25" customHeight="1" x14ac:dyDescent="0.2">
      <c r="I3825" s="61" t="str">
        <f>$I$29</f>
        <v>(----- 2020-2021 ------)</v>
      </c>
      <c r="J3825" s="61"/>
      <c r="K3825" s="61"/>
      <c r="L3825" s="5"/>
      <c r="M3825" s="61" t="str">
        <f>$M$29</f>
        <v>2021-2022</v>
      </c>
      <c r="N3825" s="61"/>
      <c r="O3825" s="61"/>
      <c r="P3825" s="61"/>
      <c r="Q3825" s="61"/>
    </row>
    <row r="3826" spans="1:34" ht="11.25" customHeight="1" x14ac:dyDescent="0.2">
      <c r="C3826" s="6" t="str">
        <f>$C$30</f>
        <v>2017-2018</v>
      </c>
      <c r="D3826" s="5"/>
      <c r="E3826" s="6" t="str">
        <f>$E$30</f>
        <v>2018-2019</v>
      </c>
      <c r="F3826" s="5"/>
      <c r="G3826" s="6" t="str">
        <f>$G$30</f>
        <v>2019-2020</v>
      </c>
      <c r="H3826" s="5"/>
      <c r="I3826" s="6" t="s">
        <v>9</v>
      </c>
      <c r="J3826" s="5"/>
      <c r="K3826" s="7" t="str">
        <f>+$K$30</f>
        <v>PROJECTED</v>
      </c>
      <c r="L3826" s="5"/>
      <c r="M3826" s="7" t="str">
        <f>$M$30</f>
        <v>2021-2022</v>
      </c>
      <c r="N3826" s="5"/>
      <c r="O3826" s="7" t="str">
        <f>$O$30</f>
        <v>2021-2022</v>
      </c>
      <c r="P3826" s="5"/>
      <c r="Q3826" s="7" t="str">
        <f>$Q$30</f>
        <v xml:space="preserve">APPROVED </v>
      </c>
    </row>
    <row r="3827" spans="1:34" ht="11.25" customHeight="1" x14ac:dyDescent="0.2">
      <c r="A3827" s="8" t="s">
        <v>266</v>
      </c>
      <c r="C3827" s="9" t="s">
        <v>12</v>
      </c>
      <c r="D3827" s="5"/>
      <c r="E3827" s="9" t="s">
        <v>12</v>
      </c>
      <c r="F3827" s="5"/>
      <c r="G3827" s="9" t="s">
        <v>12</v>
      </c>
      <c r="H3827" s="5"/>
      <c r="I3827" s="9" t="s">
        <v>13</v>
      </c>
      <c r="J3827" s="5"/>
      <c r="K3827" s="10" t="s">
        <v>13</v>
      </c>
      <c r="L3827" s="5"/>
      <c r="M3827" s="10" t="str">
        <f>$M$31</f>
        <v>BASE</v>
      </c>
      <c r="N3827" s="5"/>
      <c r="O3827" s="10" t="str">
        <f>$O$31</f>
        <v>SUPPLEMENTAL</v>
      </c>
      <c r="P3827" s="5"/>
      <c r="Q3827" s="10" t="str">
        <f>$Q$31</f>
        <v>BUDGET</v>
      </c>
    </row>
    <row r="3828" spans="1:34" s="25" customFormat="1" ht="10.15" customHeight="1" x14ac:dyDescent="0.25">
      <c r="C3828" s="26"/>
      <c r="E3828" s="26"/>
      <c r="G3828" s="26"/>
      <c r="I3828" s="26"/>
      <c r="K3828" s="27"/>
      <c r="M3828" s="27"/>
      <c r="O3828" s="27"/>
      <c r="Q3828" s="27"/>
      <c r="R3828" s="52"/>
      <c r="S3828" s="53"/>
      <c r="T3828" s="35"/>
      <c r="U3828" s="52"/>
      <c r="V3828" s="52"/>
      <c r="W3828" s="52"/>
      <c r="X3828" s="52"/>
      <c r="Y3828" s="52"/>
      <c r="Z3828" s="52"/>
      <c r="AA3828" s="52"/>
      <c r="AB3828" s="52"/>
      <c r="AC3828" s="52"/>
      <c r="AD3828" s="52"/>
      <c r="AE3828" s="52"/>
      <c r="AF3828" s="52"/>
      <c r="AG3828" s="52"/>
      <c r="AH3828" s="52"/>
    </row>
    <row r="3829" spans="1:34" s="25" customFormat="1" ht="11.25" customHeight="1" x14ac:dyDescent="0.25">
      <c r="C3829" s="26"/>
      <c r="D3829" s="26"/>
      <c r="E3829" s="26"/>
      <c r="F3829" s="26"/>
      <c r="G3829" s="26"/>
      <c r="H3829" s="26"/>
      <c r="I3829" s="26"/>
      <c r="J3829" s="26"/>
      <c r="K3829" s="27"/>
      <c r="L3829" s="26"/>
      <c r="M3829" s="27"/>
      <c r="N3829" s="26"/>
      <c r="O3829" s="27"/>
      <c r="P3829" s="26"/>
      <c r="Q3829" s="27"/>
      <c r="R3829" s="52"/>
      <c r="S3829" s="53"/>
      <c r="T3829" s="35"/>
      <c r="U3829" s="52"/>
      <c r="V3829" s="52"/>
      <c r="W3829" s="52"/>
      <c r="X3829" s="52"/>
      <c r="Y3829" s="52"/>
      <c r="Z3829" s="52"/>
      <c r="AA3829" s="52"/>
      <c r="AB3829" s="52"/>
      <c r="AC3829" s="52"/>
      <c r="AD3829" s="52"/>
      <c r="AE3829" s="52"/>
      <c r="AF3829" s="52"/>
      <c r="AG3829" s="52"/>
      <c r="AH3829" s="52"/>
    </row>
    <row r="3830" spans="1:34" s="25" customFormat="1" ht="11.25" customHeight="1" thickBot="1" x14ac:dyDescent="0.3">
      <c r="A3830" s="3" t="s">
        <v>1109</v>
      </c>
      <c r="B3830" s="3"/>
      <c r="C3830" s="17">
        <f>+C3813</f>
        <v>0</v>
      </c>
      <c r="D3830" s="2"/>
      <c r="E3830" s="17">
        <f>+E3813</f>
        <v>293391.76</v>
      </c>
      <c r="F3830" s="2"/>
      <c r="G3830" s="17">
        <f>+G3813</f>
        <v>18657.77</v>
      </c>
      <c r="H3830" s="2"/>
      <c r="I3830" s="17">
        <f>+I3813</f>
        <v>0</v>
      </c>
      <c r="J3830" s="2"/>
      <c r="K3830" s="17">
        <f>+K3813</f>
        <v>4344087</v>
      </c>
      <c r="L3830" s="2"/>
      <c r="M3830" s="17">
        <f>+M3813</f>
        <v>11991318</v>
      </c>
      <c r="N3830" s="2"/>
      <c r="O3830" s="17">
        <f>+O3813</f>
        <v>0</v>
      </c>
      <c r="P3830" s="2"/>
      <c r="Q3830" s="17">
        <f>+Q3813</f>
        <v>11991318</v>
      </c>
      <c r="R3830" s="33"/>
      <c r="S3830" s="53"/>
      <c r="T3830" s="35"/>
      <c r="U3830" s="52"/>
      <c r="V3830" s="52"/>
      <c r="W3830" s="52"/>
      <c r="X3830" s="52"/>
      <c r="Y3830" s="52"/>
      <c r="Z3830" s="52"/>
      <c r="AA3830" s="52"/>
      <c r="AB3830" s="52"/>
      <c r="AC3830" s="52"/>
      <c r="AD3830" s="52"/>
      <c r="AE3830" s="52"/>
      <c r="AF3830" s="52"/>
      <c r="AG3830" s="52"/>
      <c r="AH3830" s="52"/>
    </row>
    <row r="3831" spans="1:34" s="25" customFormat="1" ht="11.25" customHeight="1" thickTop="1" x14ac:dyDescent="0.25">
      <c r="A3831" s="3"/>
      <c r="B3831" s="3"/>
      <c r="C3831" s="2"/>
      <c r="D3831" s="2"/>
      <c r="E3831" s="2"/>
      <c r="F3831" s="2"/>
      <c r="G3831" s="2"/>
      <c r="H3831" s="2"/>
      <c r="I3831" s="2"/>
      <c r="J3831" s="2"/>
      <c r="K3831" s="4"/>
      <c r="L3831" s="2"/>
      <c r="M3831" s="4"/>
      <c r="N3831" s="2"/>
      <c r="O3831" s="4"/>
      <c r="P3831" s="2"/>
      <c r="Q3831" s="4"/>
      <c r="R3831" s="33"/>
      <c r="S3831" s="53"/>
      <c r="T3831" s="35"/>
      <c r="U3831" s="52"/>
      <c r="V3831" s="52"/>
      <c r="W3831" s="52"/>
      <c r="X3831" s="52"/>
      <c r="Y3831" s="52"/>
      <c r="Z3831" s="52"/>
      <c r="AA3831" s="52"/>
      <c r="AB3831" s="52"/>
      <c r="AC3831" s="52"/>
      <c r="AD3831" s="52"/>
      <c r="AE3831" s="52"/>
      <c r="AF3831" s="52"/>
      <c r="AG3831" s="52"/>
      <c r="AH3831" s="52"/>
    </row>
    <row r="3832" spans="1:34" s="25" customFormat="1" ht="11.25" customHeight="1" thickBot="1" x14ac:dyDescent="0.3">
      <c r="A3832" s="3" t="s">
        <v>1110</v>
      </c>
      <c r="B3832" s="3"/>
      <c r="C3832" s="17">
        <f>C3768-C3830</f>
        <v>0</v>
      </c>
      <c r="D3832" s="2"/>
      <c r="E3832" s="17">
        <f>E3768-E3830</f>
        <v>14409468.15</v>
      </c>
      <c r="F3832" s="2"/>
      <c r="G3832" s="17">
        <f>G3768-G3830</f>
        <v>105201.86</v>
      </c>
      <c r="H3832" s="2"/>
      <c r="I3832" s="17">
        <f>I3768-I3830</f>
        <v>4200000</v>
      </c>
      <c r="J3832" s="2"/>
      <c r="K3832" s="17">
        <f>K3768-K3830</f>
        <v>-2439087</v>
      </c>
      <c r="L3832" s="2"/>
      <c r="M3832" s="17">
        <f>M3768-M3830</f>
        <v>-11991318</v>
      </c>
      <c r="N3832" s="2"/>
      <c r="O3832" s="17">
        <f>O3768-O3830</f>
        <v>0</v>
      </c>
      <c r="P3832" s="2"/>
      <c r="Q3832" s="17">
        <f>Q3768-Q3830</f>
        <v>-11991318</v>
      </c>
      <c r="R3832" s="33"/>
      <c r="S3832" s="53"/>
      <c r="T3832" s="35"/>
      <c r="U3832" s="52"/>
      <c r="V3832" s="52"/>
      <c r="W3832" s="52"/>
      <c r="X3832" s="52"/>
      <c r="Y3832" s="52"/>
      <c r="Z3832" s="52"/>
      <c r="AA3832" s="52"/>
      <c r="AB3832" s="52"/>
      <c r="AC3832" s="52"/>
      <c r="AD3832" s="52"/>
      <c r="AE3832" s="52"/>
      <c r="AF3832" s="52"/>
      <c r="AG3832" s="52"/>
      <c r="AH3832" s="52"/>
    </row>
    <row r="3833" spans="1:34" s="25" customFormat="1" ht="11.25" customHeight="1" thickTop="1" x14ac:dyDescent="0.25">
      <c r="A3833" s="3"/>
      <c r="B3833" s="3"/>
      <c r="C3833" s="2"/>
      <c r="D3833" s="2"/>
      <c r="E3833" s="2"/>
      <c r="F3833" s="2"/>
      <c r="G3833" s="2"/>
      <c r="H3833" s="2"/>
      <c r="I3833" s="2"/>
      <c r="J3833" s="2"/>
      <c r="K3833" s="4"/>
      <c r="L3833" s="2"/>
      <c r="M3833" s="4"/>
      <c r="N3833" s="2"/>
      <c r="O3833" s="4"/>
      <c r="P3833" s="2"/>
      <c r="Q3833" s="4"/>
      <c r="R3833" s="33"/>
      <c r="S3833" s="53"/>
      <c r="T3833" s="35"/>
      <c r="U3833" s="52"/>
      <c r="V3833" s="52"/>
      <c r="W3833" s="52"/>
      <c r="X3833" s="52"/>
      <c r="Y3833" s="52"/>
      <c r="Z3833" s="52"/>
      <c r="AA3833" s="52"/>
      <c r="AB3833" s="52"/>
      <c r="AC3833" s="52"/>
      <c r="AD3833" s="52"/>
      <c r="AE3833" s="52"/>
      <c r="AF3833" s="52"/>
      <c r="AG3833" s="52"/>
      <c r="AH3833" s="52"/>
    </row>
    <row r="3834" spans="1:34" s="25" customFormat="1" ht="11.25" customHeight="1" x14ac:dyDescent="0.25">
      <c r="A3834" s="3"/>
      <c r="B3834" s="3"/>
      <c r="C3834" s="2"/>
      <c r="D3834" s="2"/>
      <c r="E3834" s="2"/>
      <c r="F3834" s="2"/>
      <c r="G3834" s="2"/>
      <c r="H3834" s="2"/>
      <c r="I3834" s="2"/>
      <c r="J3834" s="2"/>
      <c r="K3834" s="4"/>
      <c r="L3834" s="2"/>
      <c r="M3834" s="4"/>
      <c r="N3834" s="2"/>
      <c r="O3834" s="4"/>
      <c r="P3834" s="2"/>
      <c r="Q3834" s="4"/>
      <c r="R3834" s="33"/>
      <c r="S3834" s="53"/>
      <c r="T3834" s="35"/>
      <c r="U3834" s="52"/>
      <c r="V3834" s="52"/>
      <c r="W3834" s="52"/>
      <c r="X3834" s="52"/>
      <c r="Y3834" s="52"/>
      <c r="Z3834" s="52"/>
      <c r="AA3834" s="52"/>
      <c r="AB3834" s="52"/>
      <c r="AC3834" s="52"/>
      <c r="AD3834" s="52"/>
      <c r="AE3834" s="52"/>
      <c r="AF3834" s="52"/>
      <c r="AG3834" s="52"/>
      <c r="AH3834" s="52"/>
    </row>
    <row r="3835" spans="1:34" s="25" customFormat="1" ht="11.25" customHeight="1" x14ac:dyDescent="0.25">
      <c r="A3835" s="3" t="s">
        <v>1111</v>
      </c>
      <c r="B3835" s="3"/>
      <c r="C3835" s="2"/>
      <c r="D3835" s="2"/>
      <c r="E3835" s="2"/>
      <c r="F3835" s="2"/>
      <c r="G3835" s="2"/>
      <c r="H3835" s="2"/>
      <c r="I3835" s="2"/>
      <c r="J3835" s="2"/>
      <c r="K3835" s="4"/>
      <c r="L3835" s="2"/>
      <c r="M3835" s="4"/>
      <c r="N3835" s="2"/>
      <c r="O3835" s="4"/>
      <c r="P3835" s="2"/>
      <c r="Q3835" s="4"/>
      <c r="R3835" s="33"/>
      <c r="S3835" s="53"/>
      <c r="T3835" s="35"/>
      <c r="U3835" s="52"/>
      <c r="V3835" s="52"/>
      <c r="W3835" s="52"/>
      <c r="X3835" s="52"/>
      <c r="Y3835" s="52"/>
      <c r="Z3835" s="52"/>
      <c r="AA3835" s="52"/>
      <c r="AB3835" s="52"/>
      <c r="AC3835" s="52"/>
      <c r="AD3835" s="52"/>
      <c r="AE3835" s="52"/>
      <c r="AF3835" s="52"/>
      <c r="AG3835" s="52"/>
      <c r="AH3835" s="52"/>
    </row>
    <row r="3836" spans="1:34" s="25" customFormat="1" ht="11.25" customHeight="1" thickBot="1" x14ac:dyDescent="0.3">
      <c r="A3836" s="3" t="s">
        <v>17</v>
      </c>
      <c r="B3836" s="3"/>
      <c r="C3836" s="17">
        <f>C3752+C3768-C3813</f>
        <v>0</v>
      </c>
      <c r="D3836" s="2"/>
      <c r="E3836" s="17">
        <f>E3752+E3768-E3813</f>
        <v>14409468.15</v>
      </c>
      <c r="F3836" s="2"/>
      <c r="G3836" s="17">
        <f>G3752+G3768-G3813</f>
        <v>14514670.010000002</v>
      </c>
      <c r="H3836" s="2"/>
      <c r="I3836" s="17">
        <f>I3752+I3768-I3813</f>
        <v>18714670.010000002</v>
      </c>
      <c r="J3836" s="2"/>
      <c r="K3836" s="17">
        <f>K3752+K3768-K3813</f>
        <v>12075583.010000002</v>
      </c>
      <c r="L3836" s="2"/>
      <c r="M3836" s="17">
        <f>M3752+M3768-M3813</f>
        <v>84265.010000001639</v>
      </c>
      <c r="N3836" s="2"/>
      <c r="O3836" s="4"/>
      <c r="P3836" s="2"/>
      <c r="Q3836" s="17">
        <f>Q3752+Q3768-Q3813</f>
        <v>84265.010000001639</v>
      </c>
      <c r="R3836" s="33"/>
      <c r="S3836" s="53"/>
      <c r="T3836" s="35"/>
      <c r="U3836" s="52"/>
      <c r="V3836" s="52"/>
      <c r="W3836" s="52"/>
      <c r="X3836" s="52"/>
      <c r="Y3836" s="52"/>
      <c r="Z3836" s="52"/>
      <c r="AA3836" s="52"/>
      <c r="AB3836" s="52"/>
      <c r="AC3836" s="52"/>
      <c r="AD3836" s="52"/>
      <c r="AE3836" s="52"/>
      <c r="AF3836" s="52"/>
      <c r="AG3836" s="52"/>
      <c r="AH3836" s="52"/>
    </row>
    <row r="3837" spans="1:34" s="25" customFormat="1" ht="11.25" customHeight="1" thickTop="1" x14ac:dyDescent="0.25">
      <c r="A3837" s="3"/>
      <c r="B3837" s="3"/>
      <c r="C3837" s="2"/>
      <c r="D3837" s="2"/>
      <c r="E3837" s="2"/>
      <c r="F3837" s="2"/>
      <c r="G3837" s="2"/>
      <c r="H3837" s="2"/>
      <c r="I3837" s="2"/>
      <c r="J3837" s="2"/>
      <c r="K3837" s="4"/>
      <c r="L3837" s="2"/>
      <c r="M3837" s="4"/>
      <c r="N3837" s="2"/>
      <c r="O3837" s="4"/>
      <c r="P3837" s="2"/>
      <c r="Q3837" s="4"/>
      <c r="R3837" s="33"/>
      <c r="S3837" s="53"/>
      <c r="T3837" s="35"/>
      <c r="U3837" s="52"/>
      <c r="V3837" s="52"/>
      <c r="W3837" s="52"/>
      <c r="X3837" s="52"/>
      <c r="Y3837" s="52"/>
      <c r="Z3837" s="52"/>
      <c r="AA3837" s="52"/>
      <c r="AB3837" s="52"/>
      <c r="AC3837" s="52"/>
      <c r="AD3837" s="52"/>
      <c r="AE3837" s="52"/>
      <c r="AF3837" s="52"/>
      <c r="AG3837" s="52"/>
      <c r="AH3837" s="52"/>
    </row>
    <row r="3838" spans="1:34" s="25" customFormat="1" ht="11.25" customHeight="1" x14ac:dyDescent="0.25">
      <c r="C3838" s="26"/>
      <c r="E3838" s="26"/>
      <c r="G3838" s="26"/>
      <c r="I3838" s="26"/>
      <c r="K3838" s="27"/>
      <c r="M3838" s="27"/>
      <c r="O3838" s="27"/>
      <c r="Q3838" s="27"/>
      <c r="R3838" s="52"/>
      <c r="S3838" s="53"/>
      <c r="T3838" s="35"/>
      <c r="U3838" s="52"/>
      <c r="V3838" s="52"/>
      <c r="W3838" s="52"/>
      <c r="X3838" s="52"/>
      <c r="Y3838" s="52"/>
      <c r="Z3838" s="52"/>
      <c r="AA3838" s="52"/>
      <c r="AB3838" s="52"/>
      <c r="AC3838" s="52"/>
      <c r="AD3838" s="52"/>
      <c r="AE3838" s="52"/>
      <c r="AF3838" s="52"/>
      <c r="AG3838" s="52"/>
      <c r="AH3838" s="52"/>
    </row>
    <row r="3839" spans="1:34" ht="11.25" customHeight="1" x14ac:dyDescent="0.2"/>
    <row r="3840" spans="1:34" ht="11.25" customHeight="1" x14ac:dyDescent="0.2"/>
    <row r="3841" ht="11.25" customHeight="1" x14ac:dyDescent="0.2"/>
    <row r="3842" ht="11.25" customHeight="1" x14ac:dyDescent="0.2"/>
    <row r="3843" ht="11.25" customHeight="1" x14ac:dyDescent="0.2"/>
    <row r="3844" ht="11.25" customHeight="1" x14ac:dyDescent="0.2"/>
    <row r="3845" ht="11.25" customHeight="1" x14ac:dyDescent="0.2"/>
    <row r="3846" ht="11.25" customHeight="1" x14ac:dyDescent="0.2"/>
    <row r="3847" ht="11.85" customHeight="1" x14ac:dyDescent="0.2"/>
    <row r="3848" ht="11.85" customHeight="1" x14ac:dyDescent="0.2"/>
    <row r="3849" ht="11.85" customHeight="1" x14ac:dyDescent="0.2"/>
    <row r="3850" ht="11.85" customHeight="1" x14ac:dyDescent="0.2"/>
    <row r="3851" ht="11.85" customHeight="1" x14ac:dyDescent="0.2"/>
    <row r="3852" ht="11.85" customHeight="1" x14ac:dyDescent="0.2"/>
    <row r="3853" ht="11.85" customHeight="1" x14ac:dyDescent="0.2"/>
    <row r="3854" ht="11.85" customHeight="1" x14ac:dyDescent="0.2"/>
    <row r="3855" ht="11.85" customHeight="1" x14ac:dyDescent="0.2"/>
    <row r="3856" ht="11.85" customHeight="1" x14ac:dyDescent="0.2"/>
    <row r="3857" spans="1:19" ht="11.85" customHeight="1" x14ac:dyDescent="0.2"/>
    <row r="3858" spans="1:19" ht="11.85" customHeight="1" x14ac:dyDescent="0.2">
      <c r="A3858" s="1"/>
      <c r="B3858" s="1"/>
      <c r="E3858" s="2" t="str">
        <f>$E$24</f>
        <v>CITY OF BRADY</v>
      </c>
    </row>
    <row r="3859" spans="1:19" ht="11.85" customHeight="1" x14ac:dyDescent="0.2">
      <c r="E3859" s="2" t="str">
        <f>$E$25</f>
        <v>BUDGET REPORT</v>
      </c>
    </row>
    <row r="3860" spans="1:19" ht="11.85" customHeight="1" x14ac:dyDescent="0.2">
      <c r="E3860" s="2" t="str">
        <f>$E$26</f>
        <v>FISCAL YEAR 2021 - 2022</v>
      </c>
    </row>
    <row r="3861" spans="1:19" ht="11.85" customHeight="1" x14ac:dyDescent="0.2">
      <c r="A3861" s="3" t="s">
        <v>1515</v>
      </c>
    </row>
    <row r="3862" spans="1:19" ht="11.85" customHeight="1" x14ac:dyDescent="0.2"/>
    <row r="3863" spans="1:19" ht="11.85" customHeight="1" x14ac:dyDescent="0.2">
      <c r="I3863" s="61" t="str">
        <f>$I$29</f>
        <v>(----- 2020-2021 ------)</v>
      </c>
      <c r="J3863" s="61"/>
      <c r="K3863" s="61"/>
      <c r="L3863" s="5"/>
      <c r="M3863" s="61" t="str">
        <f>$M$29</f>
        <v>2021-2022</v>
      </c>
      <c r="N3863" s="61"/>
      <c r="O3863" s="61"/>
      <c r="P3863" s="61"/>
      <c r="Q3863" s="61"/>
    </row>
    <row r="3864" spans="1:19" ht="11.85" customHeight="1" x14ac:dyDescent="0.2">
      <c r="C3864" s="6" t="str">
        <f>$C$30</f>
        <v>2017-2018</v>
      </c>
      <c r="D3864" s="5"/>
      <c r="E3864" s="6" t="str">
        <f>$E$30</f>
        <v>2018-2019</v>
      </c>
      <c r="F3864" s="5"/>
      <c r="G3864" s="6" t="str">
        <f>$G$30</f>
        <v>2019-2020</v>
      </c>
      <c r="H3864" s="5"/>
      <c r="I3864" s="6" t="s">
        <v>9</v>
      </c>
      <c r="J3864" s="5"/>
      <c r="K3864" s="7" t="str">
        <f>+$K$30</f>
        <v>PROJECTED</v>
      </c>
      <c r="L3864" s="5"/>
      <c r="M3864" s="7" t="str">
        <f>$M$30</f>
        <v>2021-2022</v>
      </c>
      <c r="N3864" s="5"/>
      <c r="O3864" s="7" t="str">
        <f>$O$30</f>
        <v>2021-2022</v>
      </c>
      <c r="P3864" s="5"/>
      <c r="Q3864" s="7" t="str">
        <f>$Q$30</f>
        <v xml:space="preserve">APPROVED </v>
      </c>
    </row>
    <row r="3865" spans="1:19" ht="11.85" customHeight="1" x14ac:dyDescent="0.2">
      <c r="A3865" s="8"/>
      <c r="C3865" s="9" t="s">
        <v>12</v>
      </c>
      <c r="D3865" s="5"/>
      <c r="E3865" s="9" t="s">
        <v>12</v>
      </c>
      <c r="F3865" s="5"/>
      <c r="G3865" s="9" t="s">
        <v>12</v>
      </c>
      <c r="H3865" s="5"/>
      <c r="I3865" s="9" t="s">
        <v>13</v>
      </c>
      <c r="J3865" s="5"/>
      <c r="K3865" s="10" t="s">
        <v>13</v>
      </c>
      <c r="L3865" s="5"/>
      <c r="M3865" s="10" t="str">
        <f>$M$31</f>
        <v>BASE</v>
      </c>
      <c r="N3865" s="5"/>
      <c r="O3865" s="10" t="str">
        <f>$O$31</f>
        <v>SUPPLEMENTAL</v>
      </c>
      <c r="P3865" s="5"/>
      <c r="Q3865" s="10" t="str">
        <f>$Q$31</f>
        <v>BUDGET</v>
      </c>
    </row>
    <row r="3866" spans="1:19" ht="11.85" customHeight="1" x14ac:dyDescent="0.2"/>
    <row r="3867" spans="1:19" ht="11.85" customHeight="1" x14ac:dyDescent="0.2">
      <c r="A3867" s="3" t="s">
        <v>16</v>
      </c>
    </row>
    <row r="3868" spans="1:19" ht="11.85" customHeight="1" x14ac:dyDescent="0.2">
      <c r="A3868" s="3" t="s">
        <v>17</v>
      </c>
      <c r="C3868" s="2">
        <v>967805.36</v>
      </c>
      <c r="D3868" s="2"/>
      <c r="E3868" s="2">
        <f>C4066</f>
        <v>729759.81000000029</v>
      </c>
      <c r="F3868" s="2"/>
      <c r="G3868" s="2">
        <f>E4066</f>
        <v>590515.16000000038</v>
      </c>
      <c r="H3868" s="2"/>
      <c r="I3868" s="2">
        <f>G4066</f>
        <v>478060.42000000039</v>
      </c>
      <c r="J3868" s="2"/>
      <c r="K3868" s="4">
        <f>+I3868</f>
        <v>478060.42000000039</v>
      </c>
      <c r="L3868" s="2"/>
      <c r="M3868" s="4">
        <f>K4066</f>
        <v>364173.42000000039</v>
      </c>
      <c r="N3868" s="2"/>
      <c r="P3868" s="2"/>
      <c r="Q3868" s="4">
        <f>M3868</f>
        <v>364173.42000000039</v>
      </c>
      <c r="S3868" s="43"/>
    </row>
    <row r="3869" spans="1:19" ht="11.85" customHeight="1" x14ac:dyDescent="0.2">
      <c r="D3869" s="2"/>
      <c r="F3869" s="2"/>
      <c r="H3869" s="2"/>
      <c r="J3869" s="2"/>
      <c r="L3869" s="2"/>
      <c r="N3869" s="2"/>
      <c r="P3869" s="2"/>
    </row>
    <row r="3870" spans="1:19" ht="11.85" customHeight="1" x14ac:dyDescent="0.2">
      <c r="A3870" s="11" t="s">
        <v>18</v>
      </c>
      <c r="D3870" s="2"/>
      <c r="F3870" s="2"/>
      <c r="H3870" s="2"/>
      <c r="J3870" s="2"/>
      <c r="L3870" s="2"/>
      <c r="N3870" s="2"/>
      <c r="P3870" s="2"/>
    </row>
    <row r="3871" spans="1:19" ht="11.85" customHeight="1" x14ac:dyDescent="0.2">
      <c r="D3871" s="2"/>
      <c r="F3871" s="2"/>
      <c r="H3871" s="2"/>
      <c r="J3871" s="2"/>
      <c r="L3871" s="2"/>
      <c r="N3871" s="2"/>
      <c r="P3871" s="2"/>
    </row>
    <row r="3872" spans="1:19" ht="11.85" customHeight="1" x14ac:dyDescent="0.2">
      <c r="A3872" s="11" t="s">
        <v>1516</v>
      </c>
      <c r="D3872" s="2"/>
      <c r="F3872" s="2"/>
      <c r="H3872" s="2"/>
      <c r="J3872" s="2"/>
      <c r="L3872" s="2"/>
      <c r="N3872" s="2"/>
      <c r="P3872" s="2"/>
    </row>
    <row r="3873" spans="1:17" ht="11.85" customHeight="1" x14ac:dyDescent="0.2">
      <c r="A3873" s="3" t="s">
        <v>1517</v>
      </c>
      <c r="C3873" s="2">
        <v>400546.75</v>
      </c>
      <c r="D3873" s="2"/>
      <c r="E3873" s="2">
        <v>424192.55</v>
      </c>
      <c r="F3873" s="2"/>
      <c r="G3873" s="2">
        <v>393617.83</v>
      </c>
      <c r="H3873" s="2"/>
      <c r="I3873" s="2">
        <v>380000</v>
      </c>
      <c r="J3873" s="2"/>
      <c r="K3873" s="4">
        <v>380000</v>
      </c>
      <c r="L3873" s="2"/>
      <c r="M3873" s="4">
        <v>418600</v>
      </c>
      <c r="N3873" s="2"/>
      <c r="O3873" s="4">
        <v>0</v>
      </c>
      <c r="P3873" s="2"/>
      <c r="Q3873" s="4">
        <f t="shared" ref="Q3873:Q3879" si="105">M3873+O3873</f>
        <v>418600</v>
      </c>
    </row>
    <row r="3874" spans="1:17" ht="11.85" customHeight="1" x14ac:dyDescent="0.2">
      <c r="A3874" s="3" t="s">
        <v>1518</v>
      </c>
      <c r="C3874" s="2">
        <v>165290.49</v>
      </c>
      <c r="D3874" s="2"/>
      <c r="E3874" s="2">
        <v>179892.25</v>
      </c>
      <c r="F3874" s="2"/>
      <c r="G3874" s="2">
        <v>166726.41</v>
      </c>
      <c r="H3874" s="2"/>
      <c r="I3874" s="2">
        <v>160000</v>
      </c>
      <c r="J3874" s="2"/>
      <c r="K3874" s="4">
        <v>160000</v>
      </c>
      <c r="L3874" s="2"/>
      <c r="M3874" s="4">
        <v>174400</v>
      </c>
      <c r="N3874" s="2"/>
      <c r="O3874" s="4">
        <v>0</v>
      </c>
      <c r="P3874" s="2"/>
      <c r="Q3874" s="4">
        <f t="shared" si="105"/>
        <v>174400</v>
      </c>
    </row>
    <row r="3875" spans="1:17" ht="11.85" customHeight="1" x14ac:dyDescent="0.2">
      <c r="A3875" s="3" t="s">
        <v>1519</v>
      </c>
      <c r="C3875" s="2">
        <v>174901.5</v>
      </c>
      <c r="D3875" s="2"/>
      <c r="E3875" s="2">
        <v>38387.160000000003</v>
      </c>
      <c r="F3875" s="2"/>
      <c r="G3875" s="2">
        <v>3212.58</v>
      </c>
      <c r="H3875" s="2"/>
      <c r="I3875" s="2">
        <v>1800</v>
      </c>
      <c r="J3875" s="2"/>
      <c r="K3875" s="4">
        <v>1800</v>
      </c>
      <c r="L3875" s="2"/>
      <c r="M3875" s="4">
        <v>3000</v>
      </c>
      <c r="N3875" s="2"/>
      <c r="O3875" s="4">
        <v>0</v>
      </c>
      <c r="P3875" s="2"/>
      <c r="Q3875" s="4">
        <f t="shared" si="105"/>
        <v>3000</v>
      </c>
    </row>
    <row r="3876" spans="1:17" ht="11.85" customHeight="1" x14ac:dyDescent="0.2">
      <c r="A3876" s="3" t="s">
        <v>1520</v>
      </c>
      <c r="C3876" s="2">
        <v>486195.38</v>
      </c>
      <c r="D3876" s="2"/>
      <c r="E3876" s="2">
        <v>406968.06</v>
      </c>
      <c r="F3876" s="2"/>
      <c r="G3876" s="2">
        <v>348123.23</v>
      </c>
      <c r="H3876" s="2"/>
      <c r="I3876" s="2">
        <v>350000</v>
      </c>
      <c r="J3876" s="2"/>
      <c r="K3876" s="4">
        <v>350000</v>
      </c>
      <c r="L3876" s="2"/>
      <c r="M3876" s="4">
        <v>350000</v>
      </c>
      <c r="N3876" s="2"/>
      <c r="O3876" s="4">
        <v>0</v>
      </c>
      <c r="P3876" s="2"/>
      <c r="Q3876" s="4">
        <f t="shared" si="105"/>
        <v>350000</v>
      </c>
    </row>
    <row r="3877" spans="1:17" ht="11.85" customHeight="1" x14ac:dyDescent="0.2">
      <c r="A3877" s="3" t="s">
        <v>1521</v>
      </c>
      <c r="C3877" s="2">
        <v>2052</v>
      </c>
      <c r="D3877" s="2"/>
      <c r="E3877" s="2">
        <v>2008.62</v>
      </c>
      <c r="F3877" s="2"/>
      <c r="G3877" s="2">
        <v>2010.86</v>
      </c>
      <c r="H3877" s="2"/>
      <c r="I3877" s="2">
        <v>2000</v>
      </c>
      <c r="J3877" s="2"/>
      <c r="K3877" s="4">
        <v>2000</v>
      </c>
      <c r="L3877" s="2"/>
      <c r="M3877" s="4">
        <v>2000</v>
      </c>
      <c r="N3877" s="2"/>
      <c r="O3877" s="4">
        <v>0</v>
      </c>
      <c r="P3877" s="2"/>
      <c r="Q3877" s="4">
        <f t="shared" si="105"/>
        <v>2000</v>
      </c>
    </row>
    <row r="3878" spans="1:17" ht="11.85" customHeight="1" x14ac:dyDescent="0.2">
      <c r="A3878" s="3" t="s">
        <v>1522</v>
      </c>
      <c r="C3878" s="2">
        <v>6266</v>
      </c>
      <c r="D3878" s="2"/>
      <c r="E3878" s="2">
        <v>7903.5</v>
      </c>
      <c r="F3878" s="2"/>
      <c r="G3878" s="2">
        <v>6409</v>
      </c>
      <c r="H3878" s="2"/>
      <c r="I3878" s="2">
        <v>6500</v>
      </c>
      <c r="J3878" s="2"/>
      <c r="K3878" s="4">
        <v>6500</v>
      </c>
      <c r="L3878" s="2"/>
      <c r="M3878" s="4">
        <v>6500</v>
      </c>
      <c r="N3878" s="2"/>
      <c r="O3878" s="4">
        <v>0</v>
      </c>
      <c r="P3878" s="2"/>
      <c r="Q3878" s="4">
        <f t="shared" si="105"/>
        <v>6500</v>
      </c>
    </row>
    <row r="3879" spans="1:17" ht="11.85" customHeight="1" x14ac:dyDescent="0.2">
      <c r="A3879" s="3" t="s">
        <v>1523</v>
      </c>
      <c r="C3879" s="12">
        <v>0</v>
      </c>
      <c r="D3879" s="2"/>
      <c r="E3879" s="12">
        <v>0</v>
      </c>
      <c r="F3879" s="2"/>
      <c r="G3879" s="12">
        <v>0</v>
      </c>
      <c r="H3879" s="2"/>
      <c r="I3879" s="12">
        <v>0</v>
      </c>
      <c r="J3879" s="2"/>
      <c r="K3879" s="13">
        <v>0</v>
      </c>
      <c r="L3879" s="2"/>
      <c r="M3879" s="13">
        <v>0</v>
      </c>
      <c r="N3879" s="2"/>
      <c r="O3879" s="13">
        <v>0</v>
      </c>
      <c r="P3879" s="2"/>
      <c r="Q3879" s="13">
        <f t="shared" si="105"/>
        <v>0</v>
      </c>
    </row>
    <row r="3880" spans="1:17" ht="11.85" customHeight="1" x14ac:dyDescent="0.2">
      <c r="A3880" s="3" t="s">
        <v>1310</v>
      </c>
      <c r="C3880" s="2">
        <f>SUM(C3873:C3879)</f>
        <v>1235252.1200000001</v>
      </c>
      <c r="D3880" s="2"/>
      <c r="E3880" s="2">
        <f>SUM(E3873:E3879)</f>
        <v>1059352.1400000001</v>
      </c>
      <c r="F3880" s="2"/>
      <c r="G3880" s="2">
        <f>SUM(G3873:G3879)</f>
        <v>920099.90999999992</v>
      </c>
      <c r="H3880" s="2"/>
      <c r="I3880" s="2">
        <f>SUM(I3873:I3879)</f>
        <v>900300</v>
      </c>
      <c r="J3880" s="2"/>
      <c r="K3880" s="4">
        <f>SUM(K3873:K3879)</f>
        <v>900300</v>
      </c>
      <c r="L3880" s="2"/>
      <c r="M3880" s="4">
        <f>SUM(M3873:M3879)</f>
        <v>954500</v>
      </c>
      <c r="N3880" s="2"/>
      <c r="O3880" s="4">
        <f>SUM(O3873:O3879)</f>
        <v>0</v>
      </c>
      <c r="P3880" s="2"/>
      <c r="Q3880" s="4">
        <f>SUM(Q3873:Q3879)</f>
        <v>954500</v>
      </c>
    </row>
    <row r="3881" spans="1:17" ht="11.85" customHeight="1" x14ac:dyDescent="0.2">
      <c r="D3881" s="2"/>
      <c r="F3881" s="2"/>
      <c r="H3881" s="2"/>
      <c r="J3881" s="2"/>
      <c r="L3881" s="2"/>
      <c r="N3881" s="2"/>
      <c r="P3881" s="2"/>
    </row>
    <row r="3882" spans="1:17" ht="11.85" customHeight="1" x14ac:dyDescent="0.2">
      <c r="A3882" s="11" t="s">
        <v>1524</v>
      </c>
      <c r="D3882" s="2"/>
      <c r="F3882" s="2"/>
      <c r="H3882" s="2"/>
      <c r="J3882" s="2"/>
      <c r="L3882" s="2"/>
      <c r="N3882" s="2"/>
      <c r="P3882" s="2"/>
    </row>
    <row r="3883" spans="1:17" ht="11.85" customHeight="1" x14ac:dyDescent="0.2">
      <c r="A3883" s="3" t="s">
        <v>1525</v>
      </c>
      <c r="C3883" s="2">
        <v>73.8</v>
      </c>
      <c r="D3883" s="2"/>
      <c r="E3883" s="2">
        <v>51</v>
      </c>
      <c r="F3883" s="2"/>
      <c r="G3883" s="2">
        <v>188.4</v>
      </c>
      <c r="H3883" s="2"/>
      <c r="I3883" s="2">
        <v>0</v>
      </c>
      <c r="J3883" s="2"/>
      <c r="K3883" s="4">
        <v>0</v>
      </c>
      <c r="L3883" s="2"/>
      <c r="M3883" s="4">
        <v>0</v>
      </c>
      <c r="N3883" s="2"/>
      <c r="O3883" s="4">
        <v>0</v>
      </c>
      <c r="P3883" s="2"/>
      <c r="Q3883" s="4">
        <f t="shared" ref="Q3883:Q3890" si="106">M3883+O3883</f>
        <v>0</v>
      </c>
    </row>
    <row r="3884" spans="1:17" ht="11.85" customHeight="1" x14ac:dyDescent="0.2">
      <c r="A3884" s="3" t="s">
        <v>1526</v>
      </c>
      <c r="C3884" s="2">
        <v>2780.88</v>
      </c>
      <c r="D3884" s="2"/>
      <c r="E3884" s="2">
        <v>954.9</v>
      </c>
      <c r="F3884" s="2"/>
      <c r="G3884" s="2">
        <v>902.85</v>
      </c>
      <c r="H3884" s="2"/>
      <c r="I3884" s="2">
        <v>0</v>
      </c>
      <c r="J3884" s="2"/>
      <c r="K3884" s="4">
        <v>0</v>
      </c>
      <c r="L3884" s="2"/>
      <c r="M3884" s="4">
        <v>0</v>
      </c>
      <c r="N3884" s="2"/>
      <c r="O3884" s="4">
        <v>0</v>
      </c>
      <c r="P3884" s="2"/>
      <c r="Q3884" s="4">
        <f t="shared" si="106"/>
        <v>0</v>
      </c>
    </row>
    <row r="3885" spans="1:17" ht="11.85" customHeight="1" x14ac:dyDescent="0.2">
      <c r="A3885" s="3" t="s">
        <v>1527</v>
      </c>
      <c r="C3885" s="2">
        <v>0</v>
      </c>
      <c r="D3885" s="2"/>
      <c r="E3885" s="2">
        <v>0</v>
      </c>
      <c r="F3885" s="2"/>
      <c r="G3885" s="2">
        <v>888993.17</v>
      </c>
      <c r="H3885" s="2"/>
      <c r="I3885" s="2">
        <v>0</v>
      </c>
      <c r="J3885" s="2"/>
      <c r="K3885" s="4">
        <v>0</v>
      </c>
      <c r="L3885" s="2"/>
      <c r="M3885" s="4">
        <v>0</v>
      </c>
      <c r="N3885" s="2"/>
      <c r="O3885" s="4">
        <v>0</v>
      </c>
      <c r="P3885" s="2"/>
      <c r="Q3885" s="4">
        <f t="shared" si="106"/>
        <v>0</v>
      </c>
    </row>
    <row r="3886" spans="1:17" ht="11.85" customHeight="1" x14ac:dyDescent="0.2">
      <c r="A3886" s="3" t="s">
        <v>1528</v>
      </c>
      <c r="C3886" s="2">
        <v>245</v>
      </c>
      <c r="D3886" s="2"/>
      <c r="E3886" s="2">
        <v>0</v>
      </c>
      <c r="F3886" s="2"/>
      <c r="G3886" s="2">
        <v>0</v>
      </c>
      <c r="H3886" s="2"/>
      <c r="I3886" s="2">
        <v>0</v>
      </c>
      <c r="J3886" s="2"/>
      <c r="K3886" s="4">
        <v>0</v>
      </c>
      <c r="L3886" s="2"/>
      <c r="M3886" s="4">
        <v>0</v>
      </c>
      <c r="N3886" s="2"/>
      <c r="O3886" s="4">
        <v>0</v>
      </c>
      <c r="P3886" s="2"/>
      <c r="Q3886" s="4">
        <f t="shared" si="106"/>
        <v>0</v>
      </c>
    </row>
    <row r="3887" spans="1:17" ht="11.85" customHeight="1" x14ac:dyDescent="0.2">
      <c r="A3887" s="3" t="s">
        <v>1529</v>
      </c>
      <c r="C3887" s="2">
        <v>3511.69</v>
      </c>
      <c r="D3887" s="2"/>
      <c r="E3887" s="2">
        <v>0</v>
      </c>
      <c r="F3887" s="2"/>
      <c r="G3887" s="2">
        <v>0</v>
      </c>
      <c r="H3887" s="2"/>
      <c r="I3887" s="2">
        <v>0</v>
      </c>
      <c r="J3887" s="2"/>
      <c r="K3887" s="4">
        <v>0</v>
      </c>
      <c r="L3887" s="2"/>
      <c r="M3887" s="4">
        <v>0</v>
      </c>
      <c r="N3887" s="2"/>
      <c r="O3887" s="4">
        <v>0</v>
      </c>
      <c r="P3887" s="2"/>
      <c r="Q3887" s="4">
        <f t="shared" si="106"/>
        <v>0</v>
      </c>
    </row>
    <row r="3888" spans="1:17" ht="11.85" customHeight="1" x14ac:dyDescent="0.2">
      <c r="A3888" s="3" t="s">
        <v>1530</v>
      </c>
      <c r="C3888" s="2">
        <v>0</v>
      </c>
      <c r="D3888" s="2"/>
      <c r="E3888" s="2">
        <v>0</v>
      </c>
      <c r="F3888" s="2"/>
      <c r="G3888" s="2">
        <v>0</v>
      </c>
      <c r="H3888" s="2"/>
      <c r="I3888" s="2">
        <v>0</v>
      </c>
      <c r="J3888" s="2"/>
      <c r="K3888" s="4">
        <v>0</v>
      </c>
      <c r="L3888" s="2"/>
      <c r="M3888" s="4">
        <v>0</v>
      </c>
      <c r="N3888" s="2"/>
      <c r="O3888" s="4">
        <v>0</v>
      </c>
      <c r="P3888" s="2"/>
      <c r="Q3888" s="4">
        <f t="shared" si="106"/>
        <v>0</v>
      </c>
    </row>
    <row r="3889" spans="1:21" ht="11.85" customHeight="1" x14ac:dyDescent="0.2">
      <c r="A3889" s="3" t="s">
        <v>1531</v>
      </c>
      <c r="C3889" s="2">
        <v>0.2</v>
      </c>
      <c r="D3889" s="2"/>
      <c r="E3889" s="2">
        <v>0</v>
      </c>
      <c r="F3889" s="2"/>
      <c r="G3889" s="2">
        <v>10058.42</v>
      </c>
      <c r="H3889" s="2"/>
      <c r="I3889" s="2">
        <v>6000</v>
      </c>
      <c r="J3889" s="2"/>
      <c r="K3889" s="4">
        <v>6000</v>
      </c>
      <c r="L3889" s="2"/>
      <c r="M3889" s="4">
        <v>7000</v>
      </c>
      <c r="N3889" s="2"/>
      <c r="O3889" s="4">
        <v>0</v>
      </c>
      <c r="P3889" s="2"/>
      <c r="Q3889" s="4">
        <f t="shared" si="106"/>
        <v>7000</v>
      </c>
    </row>
    <row r="3890" spans="1:21" ht="11.85" customHeight="1" x14ac:dyDescent="0.2">
      <c r="A3890" s="3" t="s">
        <v>1532</v>
      </c>
      <c r="C3890" s="12">
        <v>0</v>
      </c>
      <c r="D3890" s="2"/>
      <c r="E3890" s="12">
        <v>0</v>
      </c>
      <c r="F3890" s="2"/>
      <c r="G3890" s="12">
        <v>0</v>
      </c>
      <c r="H3890" s="2"/>
      <c r="I3890" s="12">
        <v>0</v>
      </c>
      <c r="J3890" s="2"/>
      <c r="K3890" s="13">
        <v>0</v>
      </c>
      <c r="L3890" s="2"/>
      <c r="M3890" s="13">
        <v>0</v>
      </c>
      <c r="N3890" s="2"/>
      <c r="O3890" s="13">
        <v>0</v>
      </c>
      <c r="P3890" s="2"/>
      <c r="Q3890" s="13">
        <f t="shared" si="106"/>
        <v>0</v>
      </c>
    </row>
    <row r="3891" spans="1:21" ht="11.85" customHeight="1" x14ac:dyDescent="0.2">
      <c r="A3891" s="3" t="s">
        <v>1321</v>
      </c>
      <c r="C3891" s="2">
        <f>SUM(C3883:C3890)</f>
        <v>6611.5700000000006</v>
      </c>
      <c r="D3891" s="2"/>
      <c r="E3891" s="2">
        <f>SUM(E3883:E3890)</f>
        <v>1005.9</v>
      </c>
      <c r="F3891" s="2"/>
      <c r="G3891" s="2">
        <f>SUM(G3883:G3890)</f>
        <v>900142.84000000008</v>
      </c>
      <c r="H3891" s="2"/>
      <c r="I3891" s="2">
        <f>SUM(I3883:I3890)</f>
        <v>6000</v>
      </c>
      <c r="J3891" s="2"/>
      <c r="K3891" s="4">
        <f>SUM(K3883:K3890)</f>
        <v>6000</v>
      </c>
      <c r="L3891" s="2"/>
      <c r="M3891" s="4">
        <f>SUM(M3883:M3890)</f>
        <v>7000</v>
      </c>
      <c r="N3891" s="2"/>
      <c r="O3891" s="4">
        <f>SUM(O3883:O3890)</f>
        <v>0</v>
      </c>
      <c r="P3891" s="2"/>
      <c r="Q3891" s="4">
        <f>SUM(Q3883:Q3890)</f>
        <v>7000</v>
      </c>
    </row>
    <row r="3892" spans="1:21" ht="11.85" customHeight="1" x14ac:dyDescent="0.2">
      <c r="D3892" s="2"/>
      <c r="F3892" s="2"/>
      <c r="H3892" s="2"/>
      <c r="J3892" s="2"/>
      <c r="L3892" s="2"/>
      <c r="N3892" s="2"/>
      <c r="P3892" s="2"/>
    </row>
    <row r="3893" spans="1:21" ht="11.85" customHeight="1" x14ac:dyDescent="0.2">
      <c r="A3893" s="11" t="s">
        <v>236</v>
      </c>
      <c r="D3893" s="2"/>
      <c r="F3893" s="2"/>
      <c r="H3893" s="2"/>
      <c r="J3893" s="2"/>
      <c r="L3893" s="2"/>
      <c r="N3893" s="2"/>
      <c r="P3893" s="2"/>
    </row>
    <row r="3894" spans="1:21" ht="11.85" customHeight="1" x14ac:dyDescent="0.2">
      <c r="A3894" s="3" t="s">
        <v>1533</v>
      </c>
      <c r="C3894" s="12">
        <v>0</v>
      </c>
      <c r="D3894" s="2"/>
      <c r="E3894" s="12">
        <v>0</v>
      </c>
      <c r="F3894" s="2"/>
      <c r="G3894" s="12">
        <v>0</v>
      </c>
      <c r="H3894" s="2"/>
      <c r="I3894" s="12">
        <v>120000</v>
      </c>
      <c r="J3894" s="2"/>
      <c r="K3894" s="13">
        <v>120000</v>
      </c>
      <c r="L3894" s="2"/>
      <c r="M3894" s="13">
        <v>0</v>
      </c>
      <c r="N3894" s="2"/>
      <c r="O3894" s="13">
        <v>0</v>
      </c>
      <c r="P3894" s="2"/>
      <c r="Q3894" s="13">
        <f>M3894+O3894</f>
        <v>0</v>
      </c>
    </row>
    <row r="3895" spans="1:21" ht="11.85" hidden="1" customHeight="1" x14ac:dyDescent="0.2">
      <c r="A3895" s="3" t="s">
        <v>1534</v>
      </c>
      <c r="C3895" s="12">
        <v>0</v>
      </c>
      <c r="D3895" s="2"/>
      <c r="E3895" s="12">
        <v>0</v>
      </c>
      <c r="F3895" s="2"/>
      <c r="G3895" s="12">
        <v>0</v>
      </c>
      <c r="H3895" s="2"/>
      <c r="I3895" s="12">
        <v>0</v>
      </c>
      <c r="J3895" s="2"/>
      <c r="K3895" s="13">
        <v>0</v>
      </c>
      <c r="L3895" s="2"/>
      <c r="M3895" s="13">
        <v>0</v>
      </c>
      <c r="N3895" s="2"/>
      <c r="O3895" s="13">
        <v>0</v>
      </c>
      <c r="P3895" s="2"/>
      <c r="Q3895" s="13">
        <f>M3895+O3895</f>
        <v>0</v>
      </c>
    </row>
    <row r="3896" spans="1:21" ht="11.85" customHeight="1" x14ac:dyDescent="0.2">
      <c r="A3896" s="3" t="s">
        <v>250</v>
      </c>
      <c r="C3896" s="2">
        <f>SUM(C3894:C3895)</f>
        <v>0</v>
      </c>
      <c r="D3896" s="2"/>
      <c r="E3896" s="2">
        <f>SUM(E3894:E3895)</f>
        <v>0</v>
      </c>
      <c r="F3896" s="2"/>
      <c r="G3896" s="2">
        <f>SUM(G3894:G3895)</f>
        <v>0</v>
      </c>
      <c r="H3896" s="2"/>
      <c r="I3896" s="2">
        <f>SUM(I3894:I3895)</f>
        <v>120000</v>
      </c>
      <c r="J3896" s="2"/>
      <c r="K3896" s="4">
        <f>SUM(K3894:K3895)</f>
        <v>120000</v>
      </c>
      <c r="L3896" s="2"/>
      <c r="M3896" s="4">
        <f>SUM(M3894:M3895)</f>
        <v>0</v>
      </c>
      <c r="N3896" s="2"/>
      <c r="O3896" s="4">
        <f>SUM(O3894:O3895)</f>
        <v>0</v>
      </c>
      <c r="P3896" s="2"/>
      <c r="Q3896" s="4">
        <f>SUM(Q3894:Q3895)</f>
        <v>0</v>
      </c>
    </row>
    <row r="3897" spans="1:21" ht="11.85" customHeight="1" x14ac:dyDescent="0.2">
      <c r="D3897" s="2"/>
      <c r="F3897" s="2"/>
      <c r="H3897" s="2"/>
      <c r="J3897" s="2"/>
      <c r="L3897" s="2"/>
      <c r="N3897" s="2"/>
      <c r="P3897" s="2"/>
    </row>
    <row r="3898" spans="1:21" ht="11.85" customHeight="1" thickBot="1" x14ac:dyDescent="0.25">
      <c r="A3898" s="3" t="s">
        <v>263</v>
      </c>
      <c r="C3898" s="17">
        <f>C3880+C3891+C3896</f>
        <v>1241863.6900000002</v>
      </c>
      <c r="D3898" s="2"/>
      <c r="E3898" s="17">
        <f>E3880+E3891+E3896</f>
        <v>1060358.04</v>
      </c>
      <c r="F3898" s="2"/>
      <c r="G3898" s="17">
        <f>G3880+G3891+G3896</f>
        <v>1820242.75</v>
      </c>
      <c r="H3898" s="2"/>
      <c r="I3898" s="17">
        <f>I3880+I3891+I3896</f>
        <v>1026300</v>
      </c>
      <c r="J3898" s="2"/>
      <c r="K3898" s="18">
        <f>K3880+K3891+K3896</f>
        <v>1026300</v>
      </c>
      <c r="L3898" s="2"/>
      <c r="M3898" s="18">
        <f>M3880+M3891+M3896</f>
        <v>961500</v>
      </c>
      <c r="N3898" s="2"/>
      <c r="O3898" s="18">
        <f>O3880+O3891+O3896</f>
        <v>0</v>
      </c>
      <c r="P3898" s="2"/>
      <c r="Q3898" s="18">
        <f>Q3880+Q3891+Q3896</f>
        <v>961500</v>
      </c>
      <c r="R3898" s="39"/>
      <c r="U3898" s="39"/>
    </row>
    <row r="3899" spans="1:21" ht="11.85" customHeight="1" thickTop="1" x14ac:dyDescent="0.2">
      <c r="D3899" s="2"/>
      <c r="F3899" s="2"/>
      <c r="H3899" s="2"/>
      <c r="J3899" s="2"/>
      <c r="L3899" s="2"/>
      <c r="N3899" s="2"/>
      <c r="P3899" s="2"/>
    </row>
    <row r="3900" spans="1:21" ht="11.85" customHeight="1" x14ac:dyDescent="0.2">
      <c r="D3900" s="2"/>
      <c r="F3900" s="2"/>
      <c r="H3900" s="2"/>
      <c r="J3900" s="2"/>
      <c r="L3900" s="2"/>
      <c r="N3900" s="2"/>
      <c r="P3900" s="2"/>
    </row>
    <row r="3901" spans="1:21" ht="11.85" customHeight="1" x14ac:dyDescent="0.2">
      <c r="A3901" s="3" t="s">
        <v>264</v>
      </c>
      <c r="C3901" s="2">
        <f>C3868+C3898</f>
        <v>2209669.0500000003</v>
      </c>
      <c r="D3901" s="2"/>
      <c r="E3901" s="2">
        <f>E3868+E3898</f>
        <v>1790117.8500000003</v>
      </c>
      <c r="F3901" s="2"/>
      <c r="G3901" s="2">
        <f>G3868+G3898</f>
        <v>2410757.91</v>
      </c>
      <c r="H3901" s="2"/>
      <c r="I3901" s="2">
        <f>I3868+I3898</f>
        <v>1504360.4200000004</v>
      </c>
      <c r="J3901" s="2"/>
      <c r="K3901" s="4">
        <f>K3868+K3898</f>
        <v>1504360.4200000004</v>
      </c>
      <c r="L3901" s="2"/>
      <c r="M3901" s="4">
        <f>M3868+M3898</f>
        <v>1325673.4200000004</v>
      </c>
      <c r="N3901" s="2"/>
      <c r="P3901" s="2"/>
      <c r="Q3901" s="4">
        <f>Q3868+Q3898</f>
        <v>1325673.4200000004</v>
      </c>
      <c r="U3901" s="39"/>
    </row>
    <row r="3902" spans="1:21" ht="11.85" customHeight="1" x14ac:dyDescent="0.2"/>
    <row r="3903" spans="1:21" ht="11.85" customHeight="1" x14ac:dyDescent="0.2"/>
    <row r="3904" spans="1:21" ht="11.85" customHeight="1" x14ac:dyDescent="0.2"/>
    <row r="3905" ht="11.85" customHeight="1" x14ac:dyDescent="0.2"/>
    <row r="3906" ht="11.85" customHeight="1" x14ac:dyDescent="0.2"/>
    <row r="3907" ht="11.85" customHeight="1" x14ac:dyDescent="0.2"/>
    <row r="3908" ht="11.85" customHeight="1" x14ac:dyDescent="0.2"/>
    <row r="3909" ht="11.85" customHeight="1" x14ac:dyDescent="0.2"/>
    <row r="3910" ht="11.85" customHeight="1" x14ac:dyDescent="0.2"/>
    <row r="3911" ht="11.85" customHeight="1" x14ac:dyDescent="0.2"/>
    <row r="3912" ht="11.85" customHeight="1" x14ac:dyDescent="0.2"/>
    <row r="3913" ht="11.85" customHeight="1" x14ac:dyDescent="0.2"/>
    <row r="3914" ht="11.85" customHeight="1" x14ac:dyDescent="0.2"/>
    <row r="3915" ht="11.85" customHeight="1" x14ac:dyDescent="0.2"/>
    <row r="3916" ht="11.85" customHeight="1" x14ac:dyDescent="0.2"/>
    <row r="3917" ht="11.85" customHeight="1" x14ac:dyDescent="0.2"/>
    <row r="3918" ht="11.85" customHeight="1" x14ac:dyDescent="0.2"/>
    <row r="3919" ht="11.85" customHeight="1" x14ac:dyDescent="0.2"/>
    <row r="3920" ht="11.85" customHeight="1" x14ac:dyDescent="0.2"/>
    <row r="3921" spans="1:20" ht="11.85" customHeight="1" x14ac:dyDescent="0.2">
      <c r="A3921" s="1"/>
      <c r="B3921" s="1"/>
      <c r="E3921" s="2" t="str">
        <f>$E$24</f>
        <v>CITY OF BRADY</v>
      </c>
    </row>
    <row r="3922" spans="1:20" ht="11.85" customHeight="1" x14ac:dyDescent="0.2">
      <c r="E3922" s="2" t="str">
        <f>$E$25</f>
        <v>BUDGET REPORT</v>
      </c>
    </row>
    <row r="3923" spans="1:20" ht="11.85" customHeight="1" x14ac:dyDescent="0.2">
      <c r="E3923" s="2" t="str">
        <f>$E$26</f>
        <v>FISCAL YEAR 2021 - 2022</v>
      </c>
    </row>
    <row r="3924" spans="1:20" ht="11.85" customHeight="1" x14ac:dyDescent="0.2">
      <c r="A3924" s="3" t="s">
        <v>1515</v>
      </c>
    </row>
    <row r="3925" spans="1:20" ht="11.85" customHeight="1" x14ac:dyDescent="0.2">
      <c r="A3925" s="3" t="s">
        <v>1535</v>
      </c>
    </row>
    <row r="3926" spans="1:20" ht="11.85" customHeight="1" x14ac:dyDescent="0.2">
      <c r="I3926" s="61" t="str">
        <f>$I$29</f>
        <v>(----- 2020-2021 ------)</v>
      </c>
      <c r="J3926" s="61"/>
      <c r="K3926" s="61"/>
      <c r="L3926" s="5"/>
      <c r="M3926" s="61" t="str">
        <f>$M$29</f>
        <v>2021-2022</v>
      </c>
      <c r="N3926" s="61"/>
      <c r="O3926" s="61"/>
      <c r="P3926" s="61"/>
      <c r="Q3926" s="61"/>
    </row>
    <row r="3927" spans="1:20" ht="11.85" customHeight="1" x14ac:dyDescent="0.2">
      <c r="C3927" s="6" t="str">
        <f>$C$30</f>
        <v>2017-2018</v>
      </c>
      <c r="D3927" s="5"/>
      <c r="E3927" s="6" t="str">
        <f>$E$30</f>
        <v>2018-2019</v>
      </c>
      <c r="F3927" s="5"/>
      <c r="G3927" s="6" t="str">
        <f>$G$30</f>
        <v>2019-2020</v>
      </c>
      <c r="H3927" s="5"/>
      <c r="I3927" s="6" t="s">
        <v>9</v>
      </c>
      <c r="J3927" s="5"/>
      <c r="K3927" s="7" t="str">
        <f>+$K$30</f>
        <v>PROJECTED</v>
      </c>
      <c r="L3927" s="5"/>
      <c r="M3927" s="7" t="str">
        <f>$M$30</f>
        <v>2021-2022</v>
      </c>
      <c r="N3927" s="5"/>
      <c r="O3927" s="7" t="str">
        <f>$O$30</f>
        <v>2021-2022</v>
      </c>
      <c r="P3927" s="5"/>
      <c r="Q3927" s="7" t="str">
        <f>$Q$30</f>
        <v xml:space="preserve">APPROVED </v>
      </c>
    </row>
    <row r="3928" spans="1:20" ht="11.85" customHeight="1" x14ac:dyDescent="0.2">
      <c r="A3928" s="8" t="s">
        <v>266</v>
      </c>
      <c r="C3928" s="9" t="s">
        <v>12</v>
      </c>
      <c r="D3928" s="5"/>
      <c r="E3928" s="9" t="s">
        <v>12</v>
      </c>
      <c r="F3928" s="5"/>
      <c r="G3928" s="9" t="s">
        <v>12</v>
      </c>
      <c r="H3928" s="5"/>
      <c r="I3928" s="9" t="s">
        <v>13</v>
      </c>
      <c r="J3928" s="5"/>
      <c r="K3928" s="10" t="s">
        <v>13</v>
      </c>
      <c r="L3928" s="5"/>
      <c r="M3928" s="10" t="str">
        <f>$M$31</f>
        <v>BASE</v>
      </c>
      <c r="N3928" s="5"/>
      <c r="O3928" s="10" t="str">
        <f>$O$31</f>
        <v>SUPPLEMENTAL</v>
      </c>
      <c r="P3928" s="5"/>
      <c r="Q3928" s="10" t="str">
        <f>$Q$31</f>
        <v>BUDGET</v>
      </c>
    </row>
    <row r="3929" spans="1:20" ht="11.85" customHeight="1" x14ac:dyDescent="0.2"/>
    <row r="3930" spans="1:20" ht="11.85" customHeight="1" x14ac:dyDescent="0.2">
      <c r="A3930" s="11" t="s">
        <v>267</v>
      </c>
    </row>
    <row r="3931" spans="1:20" ht="11.85" customHeight="1" x14ac:dyDescent="0.2">
      <c r="A3931" s="3" t="s">
        <v>1536</v>
      </c>
      <c r="C3931" s="2">
        <v>138913.45000000001</v>
      </c>
      <c r="D3931" s="2"/>
      <c r="E3931" s="2">
        <v>164482.88</v>
      </c>
      <c r="F3931" s="2"/>
      <c r="G3931" s="2">
        <v>166799.9</v>
      </c>
      <c r="H3931" s="2"/>
      <c r="I3931" s="2">
        <v>178324</v>
      </c>
      <c r="J3931" s="2"/>
      <c r="K3931" s="4">
        <v>178324</v>
      </c>
      <c r="L3931" s="2"/>
      <c r="M3931" s="4">
        <v>175623</v>
      </c>
      <c r="N3931" s="2"/>
      <c r="O3931" s="4">
        <v>3500</v>
      </c>
      <c r="P3931" s="2"/>
      <c r="Q3931" s="4">
        <f t="shared" ref="Q3931:Q3939" si="107">M3931+O3931</f>
        <v>179123</v>
      </c>
      <c r="T3931" s="36"/>
    </row>
    <row r="3932" spans="1:20" ht="11.85" customHeight="1" x14ac:dyDescent="0.2">
      <c r="A3932" s="3" t="s">
        <v>1537</v>
      </c>
      <c r="C3932" s="2">
        <v>7088.85</v>
      </c>
      <c r="D3932" s="2"/>
      <c r="E3932" s="2">
        <v>5797.26</v>
      </c>
      <c r="F3932" s="2"/>
      <c r="G3932" s="2">
        <v>4306.79</v>
      </c>
      <c r="H3932" s="2"/>
      <c r="I3932" s="2">
        <v>3300</v>
      </c>
      <c r="J3932" s="2"/>
      <c r="K3932" s="4">
        <v>4300</v>
      </c>
      <c r="L3932" s="2"/>
      <c r="M3932" s="4">
        <v>4500</v>
      </c>
      <c r="N3932" s="2"/>
      <c r="O3932" s="4">
        <v>0</v>
      </c>
      <c r="P3932" s="2"/>
      <c r="Q3932" s="4">
        <f t="shared" si="107"/>
        <v>4500</v>
      </c>
      <c r="T3932" s="36"/>
    </row>
    <row r="3933" spans="1:20" ht="11.85" customHeight="1" x14ac:dyDescent="0.2">
      <c r="A3933" s="3" t="s">
        <v>1538</v>
      </c>
      <c r="C3933" s="2">
        <v>2700</v>
      </c>
      <c r="D3933" s="2"/>
      <c r="E3933" s="2">
        <v>3450</v>
      </c>
      <c r="F3933" s="2"/>
      <c r="G3933" s="2">
        <v>3600</v>
      </c>
      <c r="H3933" s="2"/>
      <c r="I3933" s="2">
        <v>4500</v>
      </c>
      <c r="J3933" s="2"/>
      <c r="K3933" s="4">
        <v>4500</v>
      </c>
      <c r="L3933" s="2"/>
      <c r="M3933" s="4">
        <v>4500</v>
      </c>
      <c r="N3933" s="2"/>
      <c r="O3933" s="4">
        <v>0</v>
      </c>
      <c r="P3933" s="2"/>
      <c r="Q3933" s="4">
        <f t="shared" si="107"/>
        <v>4500</v>
      </c>
      <c r="T3933" s="36"/>
    </row>
    <row r="3934" spans="1:20" ht="11.85" customHeight="1" x14ac:dyDescent="0.2">
      <c r="A3934" s="3" t="s">
        <v>1539</v>
      </c>
      <c r="C3934" s="2">
        <v>3640</v>
      </c>
      <c r="D3934" s="2"/>
      <c r="E3934" s="2">
        <v>3640</v>
      </c>
      <c r="F3934" s="2"/>
      <c r="G3934" s="2">
        <v>3640</v>
      </c>
      <c r="H3934" s="2"/>
      <c r="I3934" s="2">
        <v>3640</v>
      </c>
      <c r="J3934" s="2"/>
      <c r="K3934" s="4">
        <v>3640</v>
      </c>
      <c r="L3934" s="2"/>
      <c r="M3934" s="4">
        <v>3640</v>
      </c>
      <c r="N3934" s="2"/>
      <c r="O3934" s="4">
        <v>0</v>
      </c>
      <c r="P3934" s="2"/>
      <c r="Q3934" s="4">
        <f t="shared" si="107"/>
        <v>3640</v>
      </c>
      <c r="T3934" s="36"/>
    </row>
    <row r="3935" spans="1:20" ht="11.85" customHeight="1" x14ac:dyDescent="0.2">
      <c r="A3935" s="3" t="s">
        <v>1540</v>
      </c>
      <c r="C3935" s="2">
        <v>45736.32</v>
      </c>
      <c r="D3935" s="2"/>
      <c r="E3935" s="2">
        <v>52948.88</v>
      </c>
      <c r="F3935" s="2"/>
      <c r="G3935" s="2">
        <v>55234.86</v>
      </c>
      <c r="H3935" s="2"/>
      <c r="I3935" s="2">
        <v>64800</v>
      </c>
      <c r="J3935" s="2"/>
      <c r="K3935" s="4">
        <v>64800</v>
      </c>
      <c r="L3935" s="2"/>
      <c r="M3935" s="4">
        <v>59160</v>
      </c>
      <c r="N3935" s="2"/>
      <c r="O3935" s="4">
        <v>0</v>
      </c>
      <c r="P3935" s="2"/>
      <c r="Q3935" s="4">
        <f t="shared" si="107"/>
        <v>59160</v>
      </c>
      <c r="T3935" s="36"/>
    </row>
    <row r="3936" spans="1:20" ht="11.85" customHeight="1" x14ac:dyDescent="0.2">
      <c r="A3936" s="3" t="s">
        <v>1541</v>
      </c>
      <c r="C3936" s="2">
        <v>15845.46</v>
      </c>
      <c r="D3936" s="2"/>
      <c r="E3936" s="2">
        <v>18726.62</v>
      </c>
      <c r="F3936" s="2"/>
      <c r="G3936" s="2">
        <v>18216.060000000001</v>
      </c>
      <c r="H3936" s="2"/>
      <c r="I3936" s="2">
        <v>18067</v>
      </c>
      <c r="J3936" s="2"/>
      <c r="K3936" s="4">
        <v>18067</v>
      </c>
      <c r="L3936" s="2"/>
      <c r="M3936" s="4">
        <v>17332</v>
      </c>
      <c r="N3936" s="2"/>
      <c r="O3936" s="4">
        <v>340</v>
      </c>
      <c r="P3936" s="2"/>
      <c r="Q3936" s="4">
        <f t="shared" si="107"/>
        <v>17672</v>
      </c>
      <c r="T3936" s="36"/>
    </row>
    <row r="3937" spans="1:21" ht="11.85" customHeight="1" x14ac:dyDescent="0.2">
      <c r="A3937" s="3" t="s">
        <v>1542</v>
      </c>
      <c r="C3937" s="2">
        <v>1560.36</v>
      </c>
      <c r="D3937" s="2"/>
      <c r="E3937" s="2">
        <v>1623.78</v>
      </c>
      <c r="F3937" s="2"/>
      <c r="G3937" s="2">
        <v>1770.64</v>
      </c>
      <c r="H3937" s="2"/>
      <c r="I3937" s="2">
        <v>1701</v>
      </c>
      <c r="J3937" s="2"/>
      <c r="K3937" s="4">
        <v>1701</v>
      </c>
      <c r="L3937" s="2"/>
      <c r="M3937" s="4">
        <v>2295</v>
      </c>
      <c r="N3937" s="2"/>
      <c r="O3937" s="4">
        <v>0</v>
      </c>
      <c r="P3937" s="2"/>
      <c r="Q3937" s="4">
        <f t="shared" si="107"/>
        <v>2295</v>
      </c>
      <c r="T3937" s="36"/>
    </row>
    <row r="3938" spans="1:21" ht="11.85" customHeight="1" x14ac:dyDescent="0.2">
      <c r="A3938" s="3" t="s">
        <v>1543</v>
      </c>
      <c r="C3938" s="2">
        <v>697.64</v>
      </c>
      <c r="D3938" s="2"/>
      <c r="E3938" s="2">
        <v>157.35</v>
      </c>
      <c r="F3938" s="2"/>
      <c r="G3938" s="2">
        <v>769.99</v>
      </c>
      <c r="H3938" s="2"/>
      <c r="I3938" s="2">
        <v>900</v>
      </c>
      <c r="J3938" s="2"/>
      <c r="K3938" s="4">
        <v>900</v>
      </c>
      <c r="L3938" s="2"/>
      <c r="M3938" s="4">
        <v>720</v>
      </c>
      <c r="N3938" s="2"/>
      <c r="O3938" s="4">
        <v>0</v>
      </c>
      <c r="P3938" s="2"/>
      <c r="Q3938" s="4">
        <f t="shared" si="107"/>
        <v>720</v>
      </c>
      <c r="T3938" s="36"/>
    </row>
    <row r="3939" spans="1:21" ht="11.85" customHeight="1" x14ac:dyDescent="0.2">
      <c r="A3939" s="3" t="s">
        <v>1544</v>
      </c>
      <c r="C3939" s="12">
        <v>11643.67</v>
      </c>
      <c r="D3939" s="2"/>
      <c r="E3939" s="12">
        <v>13490.48</v>
      </c>
      <c r="F3939" s="2"/>
      <c r="G3939" s="12">
        <v>13564.15</v>
      </c>
      <c r="H3939" s="2"/>
      <c r="I3939" s="12">
        <v>14167</v>
      </c>
      <c r="J3939" s="2"/>
      <c r="K3939" s="13">
        <v>14167</v>
      </c>
      <c r="L3939" s="2"/>
      <c r="M3939" s="13">
        <v>14050</v>
      </c>
      <c r="N3939" s="2"/>
      <c r="O3939" s="13">
        <v>270</v>
      </c>
      <c r="P3939" s="2"/>
      <c r="Q3939" s="13">
        <f t="shared" si="107"/>
        <v>14320</v>
      </c>
      <c r="T3939" s="36"/>
    </row>
    <row r="3940" spans="1:21" ht="11.85" customHeight="1" x14ac:dyDescent="0.2">
      <c r="A3940" s="3" t="s">
        <v>278</v>
      </c>
      <c r="C3940" s="2">
        <f>SUM(C3931:C3939)</f>
        <v>227825.75000000003</v>
      </c>
      <c r="D3940" s="2"/>
      <c r="E3940" s="2">
        <f>SUM(E3931:E3939)</f>
        <v>264317.25</v>
      </c>
      <c r="F3940" s="2"/>
      <c r="G3940" s="2">
        <f>SUM(G3931:G3939)</f>
        <v>267902.39</v>
      </c>
      <c r="H3940" s="2"/>
      <c r="I3940" s="2">
        <f>SUM(I3931:I3939)</f>
        <v>289399</v>
      </c>
      <c r="J3940" s="2"/>
      <c r="K3940" s="4">
        <f>SUM(K3931:K3939)</f>
        <v>290399</v>
      </c>
      <c r="L3940" s="2"/>
      <c r="M3940" s="4">
        <f>SUM(M3931:M3939)</f>
        <v>281820</v>
      </c>
      <c r="N3940" s="2"/>
      <c r="O3940" s="4">
        <f>SUM(O3931:O3939)</f>
        <v>4110</v>
      </c>
      <c r="P3940" s="2"/>
      <c r="Q3940" s="4">
        <f>SUM(Q3931:Q3939)</f>
        <v>285930</v>
      </c>
      <c r="R3940" s="39"/>
      <c r="U3940" s="39"/>
    </row>
    <row r="3941" spans="1:21" ht="11.85" customHeight="1" x14ac:dyDescent="0.2">
      <c r="D3941" s="2"/>
      <c r="F3941" s="2"/>
      <c r="H3941" s="2"/>
      <c r="J3941" s="2"/>
      <c r="L3941" s="2"/>
      <c r="N3941" s="2"/>
      <c r="P3941" s="2"/>
    </row>
    <row r="3942" spans="1:21" ht="11.85" customHeight="1" x14ac:dyDescent="0.2">
      <c r="A3942" s="11" t="s">
        <v>279</v>
      </c>
      <c r="D3942" s="2"/>
      <c r="F3942" s="2"/>
      <c r="H3942" s="2"/>
      <c r="J3942" s="2"/>
      <c r="L3942" s="2"/>
      <c r="N3942" s="2"/>
      <c r="P3942" s="2"/>
    </row>
    <row r="3943" spans="1:21" ht="11.85" customHeight="1" x14ac:dyDescent="0.2">
      <c r="A3943" s="3" t="s">
        <v>1545</v>
      </c>
      <c r="C3943" s="2">
        <v>0</v>
      </c>
      <c r="D3943" s="2"/>
      <c r="E3943" s="2">
        <v>0</v>
      </c>
      <c r="F3943" s="2"/>
      <c r="G3943" s="2">
        <v>0</v>
      </c>
      <c r="H3943" s="2"/>
      <c r="I3943" s="2">
        <v>0</v>
      </c>
      <c r="J3943" s="2"/>
      <c r="K3943" s="4">
        <v>0</v>
      </c>
      <c r="L3943" s="2"/>
      <c r="M3943" s="4">
        <v>0</v>
      </c>
      <c r="N3943" s="2"/>
      <c r="O3943" s="4">
        <v>0</v>
      </c>
      <c r="P3943" s="2"/>
      <c r="Q3943" s="4">
        <f t="shared" ref="Q3943:Q3957" si="108">M3943+O3943</f>
        <v>0</v>
      </c>
      <c r="T3943" s="36"/>
    </row>
    <row r="3944" spans="1:21" ht="11.85" customHeight="1" x14ac:dyDescent="0.2">
      <c r="A3944" s="3" t="s">
        <v>1546</v>
      </c>
      <c r="C3944" s="2">
        <v>1413.2</v>
      </c>
      <c r="D3944" s="2"/>
      <c r="E3944" s="2">
        <v>1273.67</v>
      </c>
      <c r="F3944" s="2"/>
      <c r="G3944" s="2">
        <v>3579.06</v>
      </c>
      <c r="H3944" s="2"/>
      <c r="I3944" s="2">
        <v>1500</v>
      </c>
      <c r="J3944" s="2"/>
      <c r="K3944" s="4">
        <v>1500</v>
      </c>
      <c r="L3944" s="2"/>
      <c r="M3944" s="4">
        <v>2000</v>
      </c>
      <c r="N3944" s="2"/>
      <c r="O3944" s="4">
        <v>0</v>
      </c>
      <c r="P3944" s="2"/>
      <c r="Q3944" s="4">
        <f t="shared" si="108"/>
        <v>2000</v>
      </c>
      <c r="T3944" s="36"/>
    </row>
    <row r="3945" spans="1:21" ht="11.85" customHeight="1" x14ac:dyDescent="0.2">
      <c r="A3945" s="3" t="s">
        <v>1547</v>
      </c>
      <c r="C3945" s="2">
        <v>9679.48</v>
      </c>
      <c r="D3945" s="2"/>
      <c r="E3945" s="2">
        <v>11257.13</v>
      </c>
      <c r="F3945" s="2"/>
      <c r="G3945" s="2">
        <v>15437.47</v>
      </c>
      <c r="H3945" s="2"/>
      <c r="I3945" s="2">
        <v>15000</v>
      </c>
      <c r="J3945" s="2"/>
      <c r="K3945" s="4">
        <v>15000</v>
      </c>
      <c r="L3945" s="2"/>
      <c r="M3945" s="4">
        <v>15000</v>
      </c>
      <c r="N3945" s="2"/>
      <c r="O3945" s="4">
        <v>0</v>
      </c>
      <c r="P3945" s="2"/>
      <c r="Q3945" s="4">
        <f t="shared" si="108"/>
        <v>15000</v>
      </c>
      <c r="T3945" s="36"/>
    </row>
    <row r="3946" spans="1:21" ht="11.85" customHeight="1" x14ac:dyDescent="0.2">
      <c r="A3946" s="3" t="s">
        <v>1548</v>
      </c>
      <c r="C3946" s="2">
        <v>3234.5</v>
      </c>
      <c r="D3946" s="2"/>
      <c r="E3946" s="2">
        <v>3232.5</v>
      </c>
      <c r="F3946" s="2"/>
      <c r="G3946" s="2">
        <v>3205.5</v>
      </c>
      <c r="H3946" s="2"/>
      <c r="I3946" s="2">
        <v>4000</v>
      </c>
      <c r="J3946" s="2"/>
      <c r="K3946" s="4">
        <v>4000</v>
      </c>
      <c r="L3946" s="2"/>
      <c r="M3946" s="4">
        <v>4000</v>
      </c>
      <c r="N3946" s="2"/>
      <c r="O3946" s="4">
        <v>0</v>
      </c>
      <c r="P3946" s="2"/>
      <c r="Q3946" s="4">
        <f t="shared" si="108"/>
        <v>4000</v>
      </c>
      <c r="T3946" s="36"/>
    </row>
    <row r="3947" spans="1:21" ht="11.85" customHeight="1" x14ac:dyDescent="0.2">
      <c r="A3947" s="3" t="s">
        <v>1549</v>
      </c>
      <c r="C3947" s="2">
        <v>19625.54</v>
      </c>
      <c r="D3947" s="2"/>
      <c r="E3947" s="2">
        <v>21138.18</v>
      </c>
      <c r="F3947" s="2"/>
      <c r="G3947" s="2">
        <v>22566.35</v>
      </c>
      <c r="H3947" s="2"/>
      <c r="I3947" s="2">
        <v>24700</v>
      </c>
      <c r="J3947" s="2"/>
      <c r="K3947" s="4">
        <v>24700</v>
      </c>
      <c r="L3947" s="2"/>
      <c r="M3947" s="4">
        <v>27000</v>
      </c>
      <c r="N3947" s="2"/>
      <c r="O3947" s="4">
        <v>0</v>
      </c>
      <c r="P3947" s="2"/>
      <c r="Q3947" s="4">
        <f t="shared" si="108"/>
        <v>27000</v>
      </c>
      <c r="T3947" s="36"/>
    </row>
    <row r="3948" spans="1:21" ht="11.85" customHeight="1" x14ac:dyDescent="0.2">
      <c r="A3948" s="3" t="s">
        <v>1550</v>
      </c>
      <c r="C3948" s="2">
        <v>0</v>
      </c>
      <c r="D3948" s="2"/>
      <c r="E3948" s="2">
        <v>0</v>
      </c>
      <c r="F3948" s="2"/>
      <c r="G3948" s="2">
        <v>0</v>
      </c>
      <c r="H3948" s="2"/>
      <c r="I3948" s="2">
        <v>0</v>
      </c>
      <c r="J3948" s="2"/>
      <c r="K3948" s="4">
        <v>0</v>
      </c>
      <c r="L3948" s="2"/>
      <c r="M3948" s="4">
        <v>0</v>
      </c>
      <c r="N3948" s="2"/>
      <c r="O3948" s="4">
        <v>0</v>
      </c>
      <c r="P3948" s="2"/>
      <c r="Q3948" s="4">
        <f t="shared" si="108"/>
        <v>0</v>
      </c>
      <c r="T3948" s="36"/>
    </row>
    <row r="3949" spans="1:21" ht="11.85" customHeight="1" x14ac:dyDescent="0.2">
      <c r="A3949" s="3" t="s">
        <v>1551</v>
      </c>
      <c r="C3949" s="2">
        <v>0</v>
      </c>
      <c r="D3949" s="2"/>
      <c r="E3949" s="2">
        <v>0</v>
      </c>
      <c r="F3949" s="2"/>
      <c r="G3949" s="2">
        <v>0</v>
      </c>
      <c r="H3949" s="2"/>
      <c r="I3949" s="2">
        <v>0</v>
      </c>
      <c r="J3949" s="2"/>
      <c r="K3949" s="4">
        <v>0</v>
      </c>
      <c r="L3949" s="2"/>
      <c r="M3949" s="4">
        <v>0</v>
      </c>
      <c r="N3949" s="2"/>
      <c r="O3949" s="4">
        <v>0</v>
      </c>
      <c r="P3949" s="2"/>
      <c r="Q3949" s="4">
        <f t="shared" si="108"/>
        <v>0</v>
      </c>
      <c r="T3949" s="36"/>
    </row>
    <row r="3950" spans="1:21" ht="11.85" customHeight="1" x14ac:dyDescent="0.2">
      <c r="A3950" s="3" t="s">
        <v>1552</v>
      </c>
      <c r="C3950" s="2">
        <v>125</v>
      </c>
      <c r="D3950" s="2"/>
      <c r="E3950" s="2">
        <v>0</v>
      </c>
      <c r="F3950" s="2"/>
      <c r="G3950" s="2">
        <v>0</v>
      </c>
      <c r="H3950" s="2"/>
      <c r="I3950" s="2">
        <v>500</v>
      </c>
      <c r="J3950" s="2"/>
      <c r="K3950" s="4">
        <v>500</v>
      </c>
      <c r="L3950" s="2"/>
      <c r="M3950" s="4">
        <v>500</v>
      </c>
      <c r="N3950" s="2"/>
      <c r="O3950" s="4">
        <v>0</v>
      </c>
      <c r="P3950" s="2"/>
      <c r="Q3950" s="4">
        <f t="shared" si="108"/>
        <v>500</v>
      </c>
      <c r="T3950" s="36"/>
    </row>
    <row r="3951" spans="1:21" ht="11.85" customHeight="1" x14ac:dyDescent="0.2">
      <c r="A3951" s="3" t="s">
        <v>1553</v>
      </c>
      <c r="C3951" s="2">
        <v>6315</v>
      </c>
      <c r="D3951" s="2"/>
      <c r="E3951" s="2">
        <v>1910</v>
      </c>
      <c r="F3951" s="2"/>
      <c r="G3951" s="2">
        <v>6385</v>
      </c>
      <c r="H3951" s="2"/>
      <c r="I3951" s="2">
        <v>8000</v>
      </c>
      <c r="J3951" s="2"/>
      <c r="K3951" s="4">
        <v>8000</v>
      </c>
      <c r="L3951" s="2"/>
      <c r="M3951" s="4">
        <v>8000</v>
      </c>
      <c r="N3951" s="2"/>
      <c r="O3951" s="4">
        <v>0</v>
      </c>
      <c r="P3951" s="2"/>
      <c r="Q3951" s="4">
        <f t="shared" si="108"/>
        <v>8000</v>
      </c>
      <c r="T3951" s="36"/>
    </row>
    <row r="3952" spans="1:21" ht="11.85" customHeight="1" x14ac:dyDescent="0.2">
      <c r="A3952" s="3" t="s">
        <v>1554</v>
      </c>
      <c r="C3952" s="2">
        <v>229.99</v>
      </c>
      <c r="D3952" s="2"/>
      <c r="E3952" s="2">
        <v>149</v>
      </c>
      <c r="F3952" s="2"/>
      <c r="G3952" s="2">
        <v>579</v>
      </c>
      <c r="H3952" s="2"/>
      <c r="I3952" s="2">
        <v>1100</v>
      </c>
      <c r="J3952" s="2"/>
      <c r="K3952" s="4">
        <v>1100</v>
      </c>
      <c r="L3952" s="2"/>
      <c r="M3952" s="4">
        <v>1100</v>
      </c>
      <c r="N3952" s="2"/>
      <c r="O3952" s="4">
        <v>0</v>
      </c>
      <c r="P3952" s="2"/>
      <c r="Q3952" s="4">
        <f t="shared" si="108"/>
        <v>1100</v>
      </c>
      <c r="T3952" s="36"/>
    </row>
    <row r="3953" spans="1:21" ht="11.85" customHeight="1" x14ac:dyDescent="0.2">
      <c r="A3953" s="3" t="s">
        <v>1555</v>
      </c>
      <c r="C3953" s="2">
        <v>0</v>
      </c>
      <c r="D3953" s="2"/>
      <c r="E3953" s="2">
        <v>1696.89</v>
      </c>
      <c r="F3953" s="2"/>
      <c r="G3953" s="2">
        <v>1324.78</v>
      </c>
      <c r="H3953" s="2"/>
      <c r="I3953" s="2">
        <v>350</v>
      </c>
      <c r="J3953" s="2"/>
      <c r="K3953" s="4">
        <v>350</v>
      </c>
      <c r="L3953" s="2"/>
      <c r="M3953" s="4">
        <v>1950</v>
      </c>
      <c r="N3953" s="2"/>
      <c r="O3953" s="4">
        <v>0</v>
      </c>
      <c r="P3953" s="2"/>
      <c r="Q3953" s="4">
        <f t="shared" si="108"/>
        <v>1950</v>
      </c>
      <c r="T3953" s="36"/>
    </row>
    <row r="3954" spans="1:21" ht="11.85" customHeight="1" x14ac:dyDescent="0.2">
      <c r="A3954" s="3" t="s">
        <v>1556</v>
      </c>
      <c r="C3954" s="2">
        <v>498413.23</v>
      </c>
      <c r="D3954" s="2"/>
      <c r="E3954" s="2">
        <v>400015.42</v>
      </c>
      <c r="F3954" s="2"/>
      <c r="G3954" s="2">
        <v>349603.59</v>
      </c>
      <c r="H3954" s="2"/>
      <c r="I3954" s="2">
        <v>350000</v>
      </c>
      <c r="J3954" s="2"/>
      <c r="K3954" s="4">
        <v>350000</v>
      </c>
      <c r="L3954" s="2"/>
      <c r="M3954" s="20">
        <v>350000</v>
      </c>
      <c r="N3954" s="2"/>
      <c r="O3954" s="4">
        <v>0</v>
      </c>
      <c r="P3954" s="2"/>
      <c r="Q3954" s="4">
        <f t="shared" si="108"/>
        <v>350000</v>
      </c>
      <c r="T3954" s="36"/>
      <c r="U3954" s="34"/>
    </row>
    <row r="3955" spans="1:21" ht="11.85" customHeight="1" x14ac:dyDescent="0.2">
      <c r="A3955" s="3" t="s">
        <v>1557</v>
      </c>
      <c r="C3955" s="2">
        <v>-31988.400000000001</v>
      </c>
      <c r="D3955" s="2"/>
      <c r="E3955" s="2">
        <v>-34837.5</v>
      </c>
      <c r="F3955" s="2"/>
      <c r="G3955" s="2">
        <v>-31488.9</v>
      </c>
      <c r="H3955" s="2"/>
      <c r="I3955" s="2">
        <v>-30000</v>
      </c>
      <c r="J3955" s="2"/>
      <c r="K3955" s="2">
        <v>-30000</v>
      </c>
      <c r="L3955" s="2"/>
      <c r="M3955" s="24">
        <v>-30000</v>
      </c>
      <c r="N3955" s="2"/>
      <c r="O3955" s="4">
        <v>0</v>
      </c>
      <c r="P3955" s="2"/>
      <c r="Q3955" s="2">
        <f>M3955+O3955</f>
        <v>-30000</v>
      </c>
      <c r="T3955" s="36"/>
      <c r="U3955" s="34"/>
    </row>
    <row r="3956" spans="1:21" ht="11.85" customHeight="1" x14ac:dyDescent="0.2">
      <c r="A3956" s="3" t="s">
        <v>1558</v>
      </c>
      <c r="C3956" s="2">
        <v>0</v>
      </c>
      <c r="D3956" s="2"/>
      <c r="E3956" s="2">
        <v>109900.08</v>
      </c>
      <c r="F3956" s="2"/>
      <c r="G3956" s="2">
        <v>104004</v>
      </c>
      <c r="H3956" s="2"/>
      <c r="I3956" s="2">
        <v>56000</v>
      </c>
      <c r="J3956" s="2"/>
      <c r="K3956" s="4">
        <v>56000</v>
      </c>
      <c r="L3956" s="2"/>
      <c r="M3956" s="20">
        <v>56000</v>
      </c>
      <c r="N3956" s="2"/>
      <c r="O3956" s="4">
        <v>0</v>
      </c>
      <c r="P3956" s="2"/>
      <c r="Q3956" s="4">
        <f>M3956+O3956</f>
        <v>56000</v>
      </c>
      <c r="T3956" s="36"/>
    </row>
    <row r="3957" spans="1:21" ht="11.85" customHeight="1" x14ac:dyDescent="0.2">
      <c r="A3957" s="3" t="s">
        <v>1559</v>
      </c>
      <c r="C3957" s="12">
        <v>0</v>
      </c>
      <c r="D3957" s="2"/>
      <c r="E3957" s="12">
        <v>53700</v>
      </c>
      <c r="F3957" s="2"/>
      <c r="G3957" s="12">
        <v>48504</v>
      </c>
      <c r="H3957" s="2"/>
      <c r="I3957" s="12">
        <v>49000</v>
      </c>
      <c r="J3957" s="2"/>
      <c r="K3957" s="12">
        <v>49000</v>
      </c>
      <c r="L3957" s="2"/>
      <c r="M3957" s="28">
        <v>49000</v>
      </c>
      <c r="N3957" s="2"/>
      <c r="O3957" s="13">
        <v>0</v>
      </c>
      <c r="P3957" s="2"/>
      <c r="Q3957" s="12">
        <f t="shared" si="108"/>
        <v>49000</v>
      </c>
      <c r="T3957" s="36"/>
    </row>
    <row r="3958" spans="1:21" ht="11.85" customHeight="1" x14ac:dyDescent="0.2">
      <c r="A3958" s="3" t="s">
        <v>297</v>
      </c>
      <c r="C3958" s="2">
        <f>SUM(C3943:C3957)</f>
        <v>507047.53999999992</v>
      </c>
      <c r="D3958" s="2"/>
      <c r="E3958" s="2">
        <f>SUM(E3943:E3957)</f>
        <v>569435.37</v>
      </c>
      <c r="F3958" s="2"/>
      <c r="G3958" s="2">
        <f>SUM(G3943:G3957)</f>
        <v>523699.85</v>
      </c>
      <c r="H3958" s="2"/>
      <c r="I3958" s="2">
        <f>SUM(I3943:I3957)</f>
        <v>480150</v>
      </c>
      <c r="J3958" s="2"/>
      <c r="K3958" s="4">
        <f>SUM(K3943:K3957)</f>
        <v>480150</v>
      </c>
      <c r="L3958" s="2"/>
      <c r="M3958" s="4">
        <f>SUM(M3943:M3957)</f>
        <v>484550</v>
      </c>
      <c r="N3958" s="2"/>
      <c r="O3958" s="4">
        <f>SUM(O3943:O3957)</f>
        <v>0</v>
      </c>
      <c r="P3958" s="2"/>
      <c r="Q3958" s="4">
        <f>SUM(Q3943:Q3957)</f>
        <v>484550</v>
      </c>
      <c r="R3958" s="39"/>
      <c r="U3958" s="39"/>
    </row>
    <row r="3959" spans="1:21" ht="11.85" customHeight="1" x14ac:dyDescent="0.2">
      <c r="D3959" s="2"/>
      <c r="F3959" s="2"/>
      <c r="H3959" s="2"/>
      <c r="J3959" s="2"/>
      <c r="L3959" s="2"/>
      <c r="N3959" s="2"/>
      <c r="P3959" s="2"/>
    </row>
    <row r="3960" spans="1:21" ht="11.85" customHeight="1" x14ac:dyDescent="0.2">
      <c r="A3960" s="11" t="s">
        <v>298</v>
      </c>
      <c r="D3960" s="2"/>
      <c r="F3960" s="2"/>
      <c r="H3960" s="2"/>
      <c r="J3960" s="2"/>
      <c r="L3960" s="2"/>
      <c r="N3960" s="2"/>
      <c r="P3960" s="2"/>
    </row>
    <row r="3961" spans="1:21" ht="11.85" customHeight="1" x14ac:dyDescent="0.2">
      <c r="A3961" s="3" t="s">
        <v>1560</v>
      </c>
      <c r="C3961" s="2">
        <v>27.27</v>
      </c>
      <c r="D3961" s="2"/>
      <c r="E3961" s="2">
        <v>29.08</v>
      </c>
      <c r="F3961" s="2"/>
      <c r="G3961" s="2">
        <v>113.51</v>
      </c>
      <c r="H3961" s="2"/>
      <c r="I3961" s="2">
        <v>500</v>
      </c>
      <c r="J3961" s="2"/>
      <c r="K3961" s="4">
        <v>500</v>
      </c>
      <c r="L3961" s="2"/>
      <c r="M3961" s="4">
        <v>500</v>
      </c>
      <c r="N3961" s="2"/>
      <c r="O3961" s="4">
        <v>0</v>
      </c>
      <c r="P3961" s="2"/>
      <c r="Q3961" s="4">
        <f t="shared" ref="Q3961:Q3981" si="109">M3961+O3961</f>
        <v>500</v>
      </c>
      <c r="T3961" s="36"/>
    </row>
    <row r="3962" spans="1:21" ht="11.85" customHeight="1" x14ac:dyDescent="0.2">
      <c r="A3962" s="3" t="s">
        <v>1561</v>
      </c>
      <c r="C3962" s="2">
        <v>2191.39</v>
      </c>
      <c r="D3962" s="2"/>
      <c r="E3962" s="2">
        <v>299.14</v>
      </c>
      <c r="F3962" s="2"/>
      <c r="G3962" s="2">
        <v>871.78</v>
      </c>
      <c r="H3962" s="2"/>
      <c r="I3962" s="2">
        <v>2500</v>
      </c>
      <c r="J3962" s="2"/>
      <c r="K3962" s="4">
        <v>2500</v>
      </c>
      <c r="L3962" s="2"/>
      <c r="M3962" s="4">
        <v>1700</v>
      </c>
      <c r="N3962" s="2"/>
      <c r="O3962" s="4">
        <v>0</v>
      </c>
      <c r="P3962" s="2"/>
      <c r="Q3962" s="4">
        <f t="shared" si="109"/>
        <v>1700</v>
      </c>
      <c r="T3962" s="36"/>
    </row>
    <row r="3963" spans="1:21" ht="11.85" customHeight="1" x14ac:dyDescent="0.2">
      <c r="A3963" s="3" t="s">
        <v>1562</v>
      </c>
      <c r="C3963" s="2">
        <v>6256.82</v>
      </c>
      <c r="D3963" s="2"/>
      <c r="E3963" s="2">
        <v>7587.46</v>
      </c>
      <c r="F3963" s="2"/>
      <c r="G3963" s="2">
        <v>5506.02</v>
      </c>
      <c r="H3963" s="2"/>
      <c r="I3963" s="2">
        <v>8000</v>
      </c>
      <c r="J3963" s="2"/>
      <c r="K3963" s="4">
        <v>8000</v>
      </c>
      <c r="L3963" s="2"/>
      <c r="M3963" s="4">
        <v>8000</v>
      </c>
      <c r="N3963" s="2"/>
      <c r="O3963" s="4">
        <v>0</v>
      </c>
      <c r="P3963" s="2"/>
      <c r="Q3963" s="4">
        <f t="shared" si="109"/>
        <v>8000</v>
      </c>
      <c r="T3963" s="36"/>
    </row>
    <row r="3964" spans="1:21" ht="11.85" customHeight="1" x14ac:dyDescent="0.2">
      <c r="A3964" s="3" t="s">
        <v>1563</v>
      </c>
      <c r="C3964" s="2">
        <v>8055.88</v>
      </c>
      <c r="D3964" s="2"/>
      <c r="E3964" s="2">
        <v>0</v>
      </c>
      <c r="F3964" s="2"/>
      <c r="G3964" s="2">
        <v>4838.34</v>
      </c>
      <c r="H3964" s="2"/>
      <c r="I3964" s="2">
        <v>5000</v>
      </c>
      <c r="J3964" s="2"/>
      <c r="K3964" s="4">
        <v>5000</v>
      </c>
      <c r="L3964" s="2"/>
      <c r="M3964" s="4">
        <v>5000</v>
      </c>
      <c r="N3964" s="2"/>
      <c r="O3964" s="4">
        <v>0</v>
      </c>
      <c r="P3964" s="2"/>
      <c r="Q3964" s="4">
        <f t="shared" si="109"/>
        <v>5000</v>
      </c>
      <c r="T3964" s="36"/>
    </row>
    <row r="3965" spans="1:21" ht="11.85" customHeight="1" x14ac:dyDescent="0.2">
      <c r="A3965" s="3" t="s">
        <v>1564</v>
      </c>
      <c r="C3965" s="2">
        <v>5781.38</v>
      </c>
      <c r="D3965" s="2"/>
      <c r="E3965" s="2">
        <v>5185</v>
      </c>
      <c r="F3965" s="2"/>
      <c r="G3965" s="2">
        <v>5085.25</v>
      </c>
      <c r="H3965" s="2"/>
      <c r="I3965" s="2">
        <v>6000</v>
      </c>
      <c r="J3965" s="2"/>
      <c r="K3965" s="4">
        <v>6000</v>
      </c>
      <c r="L3965" s="2"/>
      <c r="M3965" s="4">
        <v>6000</v>
      </c>
      <c r="N3965" s="2"/>
      <c r="O3965" s="4">
        <v>0</v>
      </c>
      <c r="P3965" s="2"/>
      <c r="Q3965" s="4">
        <f t="shared" si="109"/>
        <v>6000</v>
      </c>
      <c r="T3965" s="36"/>
    </row>
    <row r="3966" spans="1:21" ht="11.85" customHeight="1" x14ac:dyDescent="0.2">
      <c r="A3966" s="3" t="s">
        <v>1565</v>
      </c>
      <c r="C3966" s="2">
        <v>2516.84</v>
      </c>
      <c r="D3966" s="2"/>
      <c r="E3966" s="2">
        <v>1425.63</v>
      </c>
      <c r="F3966" s="2"/>
      <c r="G3966" s="2">
        <v>1521.1</v>
      </c>
      <c r="H3966" s="2"/>
      <c r="I3966" s="2">
        <v>3000</v>
      </c>
      <c r="J3966" s="2"/>
      <c r="K3966" s="4">
        <v>3000</v>
      </c>
      <c r="L3966" s="2"/>
      <c r="M3966" s="4">
        <v>3000</v>
      </c>
      <c r="N3966" s="2"/>
      <c r="O3966" s="4">
        <v>0</v>
      </c>
      <c r="P3966" s="2"/>
      <c r="Q3966" s="4">
        <f t="shared" si="109"/>
        <v>3000</v>
      </c>
      <c r="T3966" s="36"/>
    </row>
    <row r="3967" spans="1:21" ht="11.85" customHeight="1" x14ac:dyDescent="0.2">
      <c r="A3967" s="3" t="s">
        <v>1566</v>
      </c>
      <c r="C3967" s="2">
        <v>0</v>
      </c>
      <c r="D3967" s="2"/>
      <c r="E3967" s="2">
        <v>0</v>
      </c>
      <c r="F3967" s="2"/>
      <c r="G3967" s="2">
        <v>0</v>
      </c>
      <c r="H3967" s="2"/>
      <c r="I3967" s="2">
        <v>200</v>
      </c>
      <c r="J3967" s="2"/>
      <c r="K3967" s="4">
        <v>200</v>
      </c>
      <c r="L3967" s="2"/>
      <c r="M3967" s="4">
        <v>200</v>
      </c>
      <c r="N3967" s="2"/>
      <c r="O3967" s="4">
        <v>0</v>
      </c>
      <c r="P3967" s="2"/>
      <c r="Q3967" s="4">
        <f t="shared" si="109"/>
        <v>200</v>
      </c>
      <c r="T3967" s="36"/>
    </row>
    <row r="3968" spans="1:21" ht="11.85" customHeight="1" x14ac:dyDescent="0.2">
      <c r="A3968" s="3" t="s">
        <v>1567</v>
      </c>
      <c r="C3968" s="2">
        <v>0</v>
      </c>
      <c r="D3968" s="2"/>
      <c r="E3968" s="2">
        <v>0</v>
      </c>
      <c r="F3968" s="2"/>
      <c r="G3968" s="2">
        <v>0</v>
      </c>
      <c r="H3968" s="2"/>
      <c r="I3968" s="2">
        <v>0</v>
      </c>
      <c r="J3968" s="2"/>
      <c r="K3968" s="4">
        <v>0</v>
      </c>
      <c r="L3968" s="2"/>
      <c r="M3968" s="4">
        <v>0</v>
      </c>
      <c r="N3968" s="2"/>
      <c r="O3968" s="4">
        <v>0</v>
      </c>
      <c r="P3968" s="2"/>
      <c r="Q3968" s="4">
        <f t="shared" si="109"/>
        <v>0</v>
      </c>
      <c r="T3968" s="36"/>
    </row>
    <row r="3969" spans="1:21" ht="11.85" customHeight="1" x14ac:dyDescent="0.2">
      <c r="A3969" s="3" t="s">
        <v>1568</v>
      </c>
      <c r="C3969" s="2">
        <v>0</v>
      </c>
      <c r="D3969" s="2"/>
      <c r="E3969" s="2">
        <v>421.41</v>
      </c>
      <c r="F3969" s="2"/>
      <c r="G3969" s="2">
        <v>175</v>
      </c>
      <c r="H3969" s="2"/>
      <c r="I3969" s="2">
        <v>200</v>
      </c>
      <c r="J3969" s="2"/>
      <c r="K3969" s="4">
        <v>200</v>
      </c>
      <c r="L3969" s="2"/>
      <c r="M3969" s="4">
        <v>200</v>
      </c>
      <c r="N3969" s="2"/>
      <c r="O3969" s="4">
        <v>0</v>
      </c>
      <c r="P3969" s="2"/>
      <c r="Q3969" s="4">
        <f t="shared" si="109"/>
        <v>200</v>
      </c>
      <c r="T3969" s="36"/>
    </row>
    <row r="3970" spans="1:21" ht="11.85" customHeight="1" x14ac:dyDescent="0.2">
      <c r="A3970" s="3" t="s">
        <v>1569</v>
      </c>
      <c r="C3970" s="2">
        <v>1483.94</v>
      </c>
      <c r="D3970" s="2"/>
      <c r="E3970" s="2">
        <v>1801.36</v>
      </c>
      <c r="F3970" s="2"/>
      <c r="G3970" s="2">
        <v>1964.36</v>
      </c>
      <c r="H3970" s="2"/>
      <c r="I3970" s="2">
        <v>4000</v>
      </c>
      <c r="J3970" s="2"/>
      <c r="K3970" s="4">
        <v>4000</v>
      </c>
      <c r="L3970" s="2"/>
      <c r="M3970" s="4">
        <v>4000</v>
      </c>
      <c r="N3970" s="2"/>
      <c r="O3970" s="4">
        <v>0</v>
      </c>
      <c r="P3970" s="2"/>
      <c r="Q3970" s="4">
        <f t="shared" si="109"/>
        <v>4000</v>
      </c>
      <c r="T3970" s="36"/>
    </row>
    <row r="3971" spans="1:21" ht="11.85" customHeight="1" x14ac:dyDescent="0.2">
      <c r="A3971" s="3" t="s">
        <v>1570</v>
      </c>
      <c r="C3971" s="2">
        <v>4298.01</v>
      </c>
      <c r="D3971" s="2"/>
      <c r="E3971" s="2">
        <v>8021.28</v>
      </c>
      <c r="F3971" s="2"/>
      <c r="G3971" s="2">
        <v>6805.05</v>
      </c>
      <c r="H3971" s="2"/>
      <c r="I3971" s="2">
        <v>5000</v>
      </c>
      <c r="J3971" s="2"/>
      <c r="K3971" s="4">
        <v>5000</v>
      </c>
      <c r="L3971" s="2"/>
      <c r="M3971" s="4">
        <v>5000</v>
      </c>
      <c r="N3971" s="2"/>
      <c r="O3971" s="4">
        <v>0</v>
      </c>
      <c r="P3971" s="2"/>
      <c r="Q3971" s="4">
        <f t="shared" si="109"/>
        <v>5000</v>
      </c>
      <c r="T3971" s="36"/>
    </row>
    <row r="3972" spans="1:21" ht="11.85" customHeight="1" x14ac:dyDescent="0.2">
      <c r="A3972" s="3" t="s">
        <v>1571</v>
      </c>
      <c r="C3972" s="2">
        <v>31508.46</v>
      </c>
      <c r="D3972" s="2"/>
      <c r="E3972" s="2">
        <v>30733.91</v>
      </c>
      <c r="F3972" s="2"/>
      <c r="G3972" s="2">
        <v>24620.46</v>
      </c>
      <c r="H3972" s="2"/>
      <c r="I3972" s="2">
        <v>30000</v>
      </c>
      <c r="J3972" s="2"/>
      <c r="K3972" s="4">
        <v>29000</v>
      </c>
      <c r="L3972" s="2"/>
      <c r="M3972" s="4">
        <v>30000</v>
      </c>
      <c r="N3972" s="2"/>
      <c r="O3972" s="4">
        <v>0</v>
      </c>
      <c r="P3972" s="2"/>
      <c r="Q3972" s="4">
        <f t="shared" si="109"/>
        <v>30000</v>
      </c>
      <c r="T3972" s="36"/>
    </row>
    <row r="3973" spans="1:21" ht="11.85" customHeight="1" x14ac:dyDescent="0.2">
      <c r="A3973" s="3" t="s">
        <v>1572</v>
      </c>
      <c r="C3973" s="2">
        <v>2344.67</v>
      </c>
      <c r="D3973" s="2"/>
      <c r="E3973" s="2">
        <v>1496.44</v>
      </c>
      <c r="F3973" s="2"/>
      <c r="G3973" s="2">
        <v>1289.1199999999999</v>
      </c>
      <c r="H3973" s="2"/>
      <c r="I3973" s="2">
        <v>2500</v>
      </c>
      <c r="J3973" s="2"/>
      <c r="K3973" s="4">
        <v>2500</v>
      </c>
      <c r="L3973" s="2"/>
      <c r="M3973" s="4">
        <v>2500</v>
      </c>
      <c r="N3973" s="2"/>
      <c r="O3973" s="4">
        <v>0</v>
      </c>
      <c r="P3973" s="2"/>
      <c r="Q3973" s="4">
        <f t="shared" si="109"/>
        <v>2500</v>
      </c>
      <c r="T3973" s="36"/>
    </row>
    <row r="3974" spans="1:21" ht="11.85" customHeight="1" x14ac:dyDescent="0.2">
      <c r="A3974" s="3" t="s">
        <v>1573</v>
      </c>
      <c r="C3974" s="2">
        <v>257.43</v>
      </c>
      <c r="D3974" s="2"/>
      <c r="E3974" s="2">
        <v>489.09</v>
      </c>
      <c r="F3974" s="2"/>
      <c r="G3974" s="2">
        <v>276.33999999999997</v>
      </c>
      <c r="H3974" s="2"/>
      <c r="I3974" s="2">
        <v>700</v>
      </c>
      <c r="J3974" s="2"/>
      <c r="K3974" s="4">
        <v>700</v>
      </c>
      <c r="L3974" s="2"/>
      <c r="M3974" s="4">
        <v>700</v>
      </c>
      <c r="N3974" s="2"/>
      <c r="O3974" s="4">
        <v>0</v>
      </c>
      <c r="P3974" s="2"/>
      <c r="Q3974" s="4">
        <f t="shared" si="109"/>
        <v>700</v>
      </c>
      <c r="T3974" s="36"/>
    </row>
    <row r="3975" spans="1:21" ht="11.85" hidden="1" customHeight="1" x14ac:dyDescent="0.2">
      <c r="A3975" s="3" t="s">
        <v>1574</v>
      </c>
      <c r="C3975" s="2">
        <v>0</v>
      </c>
      <c r="D3975" s="2"/>
      <c r="E3975" s="2">
        <v>0</v>
      </c>
      <c r="F3975" s="2"/>
      <c r="G3975" s="2">
        <v>0</v>
      </c>
      <c r="H3975" s="2"/>
      <c r="I3975" s="2">
        <v>0</v>
      </c>
      <c r="J3975" s="2"/>
      <c r="K3975" s="4">
        <v>0</v>
      </c>
      <c r="L3975" s="2"/>
      <c r="M3975" s="4">
        <v>0</v>
      </c>
      <c r="N3975" s="2"/>
      <c r="O3975" s="4">
        <v>0</v>
      </c>
      <c r="P3975" s="2"/>
      <c r="Q3975" s="4">
        <f t="shared" si="109"/>
        <v>0</v>
      </c>
      <c r="T3975" s="36"/>
    </row>
    <row r="3976" spans="1:21" ht="11.85" customHeight="1" x14ac:dyDescent="0.2">
      <c r="A3976" s="3" t="s">
        <v>1575</v>
      </c>
      <c r="C3976" s="2">
        <v>51.98</v>
      </c>
      <c r="D3976" s="2"/>
      <c r="E3976" s="2">
        <v>0</v>
      </c>
      <c r="F3976" s="2"/>
      <c r="G3976" s="2">
        <v>0</v>
      </c>
      <c r="H3976" s="2"/>
      <c r="I3976" s="2">
        <v>300</v>
      </c>
      <c r="J3976" s="2"/>
      <c r="K3976" s="4">
        <v>300</v>
      </c>
      <c r="L3976" s="2"/>
      <c r="M3976" s="4">
        <v>300</v>
      </c>
      <c r="N3976" s="2"/>
      <c r="O3976" s="4">
        <v>0</v>
      </c>
      <c r="P3976" s="2"/>
      <c r="Q3976" s="4">
        <f t="shared" si="109"/>
        <v>300</v>
      </c>
      <c r="T3976" s="36"/>
    </row>
    <row r="3977" spans="1:21" ht="11.85" customHeight="1" x14ac:dyDescent="0.2">
      <c r="A3977" s="3" t="s">
        <v>1576</v>
      </c>
      <c r="C3977" s="2">
        <v>2580.94</v>
      </c>
      <c r="D3977" s="2"/>
      <c r="E3977" s="2">
        <v>3876.96</v>
      </c>
      <c r="F3977" s="2"/>
      <c r="G3977" s="2">
        <v>3109.98</v>
      </c>
      <c r="H3977" s="2"/>
      <c r="I3977" s="2">
        <v>4400</v>
      </c>
      <c r="J3977" s="2"/>
      <c r="K3977" s="4">
        <v>4400</v>
      </c>
      <c r="L3977" s="2"/>
      <c r="M3977" s="4">
        <v>4400</v>
      </c>
      <c r="N3977" s="2"/>
      <c r="O3977" s="4">
        <v>0</v>
      </c>
      <c r="P3977" s="2"/>
      <c r="Q3977" s="4">
        <f t="shared" si="109"/>
        <v>4400</v>
      </c>
      <c r="T3977" s="36"/>
    </row>
    <row r="3978" spans="1:21" ht="11.85" customHeight="1" x14ac:dyDescent="0.2">
      <c r="A3978" s="3" t="s">
        <v>1577</v>
      </c>
      <c r="C3978" s="2">
        <v>0</v>
      </c>
      <c r="D3978" s="2"/>
      <c r="E3978" s="2">
        <v>0</v>
      </c>
      <c r="F3978" s="2"/>
      <c r="G3978" s="2">
        <v>0</v>
      </c>
      <c r="H3978" s="2"/>
      <c r="I3978" s="2">
        <v>500</v>
      </c>
      <c r="J3978" s="2"/>
      <c r="K3978" s="4">
        <v>500</v>
      </c>
      <c r="L3978" s="2"/>
      <c r="M3978" s="4">
        <v>500</v>
      </c>
      <c r="N3978" s="2"/>
      <c r="O3978" s="4">
        <v>0</v>
      </c>
      <c r="P3978" s="2"/>
      <c r="Q3978" s="4">
        <f t="shared" si="109"/>
        <v>500</v>
      </c>
      <c r="T3978" s="36"/>
    </row>
    <row r="3979" spans="1:21" ht="11.85" hidden="1" customHeight="1" x14ac:dyDescent="0.2">
      <c r="A3979" s="3" t="s">
        <v>1578</v>
      </c>
      <c r="C3979" s="2">
        <v>0</v>
      </c>
      <c r="D3979" s="2"/>
      <c r="E3979" s="2">
        <v>0</v>
      </c>
      <c r="F3979" s="2"/>
      <c r="G3979" s="2">
        <v>0</v>
      </c>
      <c r="H3979" s="2"/>
      <c r="I3979" s="2">
        <v>0</v>
      </c>
      <c r="J3979" s="2"/>
      <c r="K3979" s="4">
        <v>0</v>
      </c>
      <c r="L3979" s="2"/>
      <c r="M3979" s="4">
        <v>0</v>
      </c>
      <c r="N3979" s="2"/>
      <c r="O3979" s="4">
        <v>0</v>
      </c>
      <c r="P3979" s="2"/>
      <c r="Q3979" s="4">
        <f t="shared" si="109"/>
        <v>0</v>
      </c>
      <c r="T3979" s="36"/>
    </row>
    <row r="3980" spans="1:21" ht="11.85" customHeight="1" x14ac:dyDescent="0.2">
      <c r="A3980" s="3" t="s">
        <v>1579</v>
      </c>
      <c r="C3980" s="2">
        <v>2750</v>
      </c>
      <c r="D3980" s="2"/>
      <c r="E3980" s="2">
        <v>1750</v>
      </c>
      <c r="F3980" s="2"/>
      <c r="G3980" s="2">
        <v>2100</v>
      </c>
      <c r="H3980" s="2"/>
      <c r="I3980" s="2">
        <v>3000</v>
      </c>
      <c r="J3980" s="2"/>
      <c r="K3980" s="4">
        <v>3000</v>
      </c>
      <c r="L3980" s="2"/>
      <c r="M3980" s="4">
        <v>5000</v>
      </c>
      <c r="N3980" s="2"/>
      <c r="O3980" s="4">
        <v>0</v>
      </c>
      <c r="P3980" s="2"/>
      <c r="Q3980" s="4">
        <f t="shared" si="109"/>
        <v>5000</v>
      </c>
      <c r="T3980" s="36"/>
    </row>
    <row r="3981" spans="1:21" ht="11.85" customHeight="1" x14ac:dyDescent="0.2">
      <c r="A3981" s="3" t="s">
        <v>1580</v>
      </c>
      <c r="C3981" s="12">
        <v>10563.16</v>
      </c>
      <c r="D3981" s="2"/>
      <c r="E3981" s="12">
        <v>8580.91</v>
      </c>
      <c r="F3981" s="2"/>
      <c r="G3981" s="12">
        <v>6041.08</v>
      </c>
      <c r="H3981" s="2"/>
      <c r="I3981" s="12">
        <v>5900</v>
      </c>
      <c r="J3981" s="2"/>
      <c r="K3981" s="13">
        <v>5900</v>
      </c>
      <c r="L3981" s="2"/>
      <c r="M3981" s="13">
        <v>4900</v>
      </c>
      <c r="N3981" s="2"/>
      <c r="O3981" s="13">
        <v>0</v>
      </c>
      <c r="P3981" s="2"/>
      <c r="Q3981" s="13">
        <f t="shared" si="109"/>
        <v>4900</v>
      </c>
      <c r="T3981" s="36"/>
    </row>
    <row r="3982" spans="1:21" ht="11.85" customHeight="1" x14ac:dyDescent="0.2">
      <c r="A3982" s="3" t="s">
        <v>320</v>
      </c>
      <c r="C3982" s="2">
        <f>SUM(C3961:C3967)+SUM(C3968:C3981)</f>
        <v>80668.170000000013</v>
      </c>
      <c r="D3982" s="2"/>
      <c r="E3982" s="2">
        <f>SUM(E3961:E3967)+SUM(E3968:E3981)</f>
        <v>71697.67</v>
      </c>
      <c r="F3982" s="2"/>
      <c r="G3982" s="2">
        <f>SUM(G3961:G3967)+SUM(G3968:G3981)</f>
        <v>64317.39</v>
      </c>
      <c r="H3982" s="2"/>
      <c r="I3982" s="2">
        <f>SUM(I3961:I3967)+SUM(I3968:I3981)</f>
        <v>81700</v>
      </c>
      <c r="J3982" s="2"/>
      <c r="K3982" s="4">
        <f>SUM(K3961:K3967)+SUM(K3968:K3981)</f>
        <v>80700</v>
      </c>
      <c r="L3982" s="2"/>
      <c r="M3982" s="4">
        <f>SUM(M3961:M3967)+SUM(M3968:M3981)</f>
        <v>81900</v>
      </c>
      <c r="N3982" s="2"/>
      <c r="O3982" s="4">
        <f>SUM(O3961:O3967)+SUM(O3968:O3981)</f>
        <v>0</v>
      </c>
      <c r="P3982" s="2"/>
      <c r="Q3982" s="4">
        <f>SUM(Q3961:Q3967)+SUM(Q3968:Q3981)</f>
        <v>81900</v>
      </c>
      <c r="R3982" s="39"/>
      <c r="U3982" s="39"/>
    </row>
    <row r="3983" spans="1:21" ht="11.85" customHeight="1" x14ac:dyDescent="0.2">
      <c r="D3983" s="2"/>
      <c r="F3983" s="2"/>
      <c r="H3983" s="2"/>
      <c r="J3983" s="2"/>
      <c r="L3983" s="2"/>
      <c r="N3983" s="2"/>
      <c r="P3983" s="2"/>
    </row>
    <row r="3984" spans="1:21" ht="11.85" customHeight="1" x14ac:dyDescent="0.2">
      <c r="A3984" s="3" t="s">
        <v>1581</v>
      </c>
      <c r="C3984" s="2">
        <v>169481.9</v>
      </c>
      <c r="D3984" s="2"/>
      <c r="E3984" s="2">
        <v>960</v>
      </c>
      <c r="F3984" s="2"/>
      <c r="G3984" s="2">
        <v>43835.81</v>
      </c>
      <c r="H3984" s="2"/>
      <c r="I3984" s="2">
        <v>75000</v>
      </c>
      <c r="J3984" s="2"/>
      <c r="K3984" s="4">
        <v>101338</v>
      </c>
      <c r="L3984" s="2"/>
      <c r="M3984" s="4">
        <v>60000</v>
      </c>
      <c r="N3984" s="2"/>
      <c r="O3984" s="4">
        <v>0</v>
      </c>
      <c r="P3984" s="2"/>
      <c r="Q3984" s="4">
        <f>M3984+O3984</f>
        <v>60000</v>
      </c>
    </row>
    <row r="3985" spans="1:17" ht="11.85" customHeight="1" x14ac:dyDescent="0.2">
      <c r="A3985" s="3" t="s">
        <v>1582</v>
      </c>
      <c r="C3985" s="2">
        <v>0</v>
      </c>
      <c r="D3985" s="2"/>
      <c r="E3985" s="2">
        <v>28354.44</v>
      </c>
      <c r="F3985" s="2"/>
      <c r="G3985" s="2">
        <v>0</v>
      </c>
      <c r="H3985" s="2"/>
      <c r="I3985" s="2">
        <v>0</v>
      </c>
      <c r="J3985" s="2"/>
      <c r="K3985" s="4">
        <v>0</v>
      </c>
      <c r="L3985" s="2"/>
      <c r="M3985" s="4">
        <v>36000</v>
      </c>
      <c r="N3985" s="2"/>
      <c r="O3985" s="4">
        <v>0</v>
      </c>
      <c r="P3985" s="2"/>
      <c r="Q3985" s="4">
        <f>M3985+O3985</f>
        <v>36000</v>
      </c>
    </row>
    <row r="3986" spans="1:17" ht="11.85" customHeight="1" x14ac:dyDescent="0.2">
      <c r="A3986" s="3" t="s">
        <v>1583</v>
      </c>
      <c r="C3986" s="12">
        <v>0</v>
      </c>
      <c r="D3986" s="2"/>
      <c r="E3986" s="12">
        <v>0</v>
      </c>
      <c r="F3986" s="2"/>
      <c r="G3986" s="12">
        <v>888993.17</v>
      </c>
      <c r="H3986" s="2"/>
      <c r="I3986" s="12">
        <v>0</v>
      </c>
      <c r="J3986" s="2"/>
      <c r="K3986" s="13">
        <v>0</v>
      </c>
      <c r="L3986" s="2"/>
      <c r="M3986" s="13">
        <v>0</v>
      </c>
      <c r="N3986" s="2"/>
      <c r="O3986" s="13">
        <v>0</v>
      </c>
      <c r="P3986" s="2"/>
      <c r="Q3986" s="13">
        <f>M3986+O3986</f>
        <v>0</v>
      </c>
    </row>
    <row r="3987" spans="1:17" ht="11.85" customHeight="1" x14ac:dyDescent="0.2">
      <c r="A3987" s="3" t="s">
        <v>323</v>
      </c>
      <c r="C3987" s="2">
        <f>SUM(C3984:C3986)</f>
        <v>169481.9</v>
      </c>
      <c r="D3987" s="2"/>
      <c r="E3987" s="2">
        <f>SUM(E3984:E3986)</f>
        <v>29314.44</v>
      </c>
      <c r="F3987" s="2"/>
      <c r="G3987" s="2">
        <f>SUM(G3984:G3986)</f>
        <v>932828.98</v>
      </c>
      <c r="H3987" s="2"/>
      <c r="I3987" s="2">
        <f>SUM(I3984:I3986)</f>
        <v>75000</v>
      </c>
      <c r="J3987" s="2"/>
      <c r="K3987" s="4">
        <f>SUM(K3984:K3986)</f>
        <v>101338</v>
      </c>
      <c r="L3987" s="2"/>
      <c r="M3987" s="4">
        <f>SUM(M3984:M3986)</f>
        <v>96000</v>
      </c>
      <c r="N3987" s="2"/>
      <c r="O3987" s="4">
        <f>SUM(O3984:O3986)</f>
        <v>0</v>
      </c>
      <c r="P3987" s="2"/>
      <c r="Q3987" s="4">
        <f>SUM(Q3984:Q3986)</f>
        <v>96000</v>
      </c>
    </row>
    <row r="3988" spans="1:17" ht="11.85" customHeight="1" x14ac:dyDescent="0.2">
      <c r="A3988" s="1"/>
      <c r="B3988" s="1"/>
      <c r="E3988" s="2" t="str">
        <f>$E$24</f>
        <v>CITY OF BRADY</v>
      </c>
    </row>
    <row r="3989" spans="1:17" ht="11.85" customHeight="1" x14ac:dyDescent="0.2">
      <c r="E3989" s="2" t="str">
        <f>$E$25</f>
        <v>BUDGET REPORT</v>
      </c>
    </row>
    <row r="3990" spans="1:17" ht="11.85" customHeight="1" x14ac:dyDescent="0.2">
      <c r="E3990" s="2" t="str">
        <f>$E$26</f>
        <v>FISCAL YEAR 2021 - 2022</v>
      </c>
    </row>
    <row r="3991" spans="1:17" ht="11.85" customHeight="1" x14ac:dyDescent="0.2">
      <c r="A3991" s="3" t="s">
        <v>1515</v>
      </c>
    </row>
    <row r="3992" spans="1:17" ht="11.85" customHeight="1" x14ac:dyDescent="0.2">
      <c r="A3992" s="3" t="s">
        <v>1535</v>
      </c>
    </row>
    <row r="3993" spans="1:17" ht="11.85" customHeight="1" x14ac:dyDescent="0.2">
      <c r="I3993" s="61" t="str">
        <f>$I$29</f>
        <v>(----- 2020-2021 ------)</v>
      </c>
      <c r="J3993" s="61"/>
      <c r="K3993" s="61"/>
      <c r="L3993" s="5"/>
      <c r="M3993" s="61" t="str">
        <f>$M$29</f>
        <v>2021-2022</v>
      </c>
      <c r="N3993" s="61"/>
      <c r="O3993" s="61"/>
      <c r="P3993" s="61"/>
      <c r="Q3993" s="61"/>
    </row>
    <row r="3994" spans="1:17" ht="11.85" customHeight="1" x14ac:dyDescent="0.2">
      <c r="C3994" s="6" t="str">
        <f>$C$30</f>
        <v>2017-2018</v>
      </c>
      <c r="D3994" s="5"/>
      <c r="E3994" s="6" t="str">
        <f>$E$30</f>
        <v>2018-2019</v>
      </c>
      <c r="F3994" s="5"/>
      <c r="G3994" s="6" t="str">
        <f>$G$30</f>
        <v>2019-2020</v>
      </c>
      <c r="H3994" s="5"/>
      <c r="I3994" s="6" t="s">
        <v>9</v>
      </c>
      <c r="J3994" s="5"/>
      <c r="K3994" s="7" t="str">
        <f>+$K$30</f>
        <v>PROJECTED</v>
      </c>
      <c r="L3994" s="5"/>
      <c r="M3994" s="7" t="str">
        <f>$M$30</f>
        <v>2021-2022</v>
      </c>
      <c r="N3994" s="5"/>
      <c r="O3994" s="7" t="str">
        <f>$O$30</f>
        <v>2021-2022</v>
      </c>
      <c r="P3994" s="5"/>
      <c r="Q3994" s="7" t="str">
        <f>$Q$30</f>
        <v xml:space="preserve">APPROVED </v>
      </c>
    </row>
    <row r="3995" spans="1:17" ht="11.85" customHeight="1" x14ac:dyDescent="0.2">
      <c r="A3995" s="8" t="s">
        <v>266</v>
      </c>
      <c r="C3995" s="9" t="s">
        <v>12</v>
      </c>
      <c r="D3995" s="5"/>
      <c r="E3995" s="9" t="s">
        <v>12</v>
      </c>
      <c r="F3995" s="5"/>
      <c r="G3995" s="9" t="s">
        <v>12</v>
      </c>
      <c r="H3995" s="5"/>
      <c r="I3995" s="9" t="s">
        <v>13</v>
      </c>
      <c r="J3995" s="5"/>
      <c r="K3995" s="10" t="s">
        <v>13</v>
      </c>
      <c r="L3995" s="5"/>
      <c r="M3995" s="10" t="str">
        <f>$M$31</f>
        <v>BASE</v>
      </c>
      <c r="N3995" s="5"/>
      <c r="O3995" s="10" t="str">
        <f>$O$31</f>
        <v>SUPPLEMENTAL</v>
      </c>
      <c r="P3995" s="5"/>
      <c r="Q3995" s="10" t="str">
        <f>$Q$31</f>
        <v>BUDGET</v>
      </c>
    </row>
    <row r="3996" spans="1:17" ht="11.85" customHeight="1" x14ac:dyDescent="0.2">
      <c r="D3996" s="2"/>
      <c r="F3996" s="2"/>
      <c r="H3996" s="2"/>
      <c r="J3996" s="2"/>
      <c r="L3996" s="2"/>
      <c r="N3996" s="2"/>
      <c r="P3996" s="2"/>
    </row>
    <row r="3997" spans="1:17" ht="11.85" customHeight="1" x14ac:dyDescent="0.2">
      <c r="A3997" s="11" t="s">
        <v>1004</v>
      </c>
      <c r="D3997" s="2"/>
      <c r="F3997" s="2"/>
      <c r="H3997" s="2"/>
      <c r="J3997" s="2"/>
      <c r="L3997" s="2"/>
      <c r="N3997" s="2"/>
      <c r="P3997" s="2"/>
    </row>
    <row r="3998" spans="1:17" ht="11.85" customHeight="1" x14ac:dyDescent="0.2">
      <c r="A3998" s="3" t="s">
        <v>1584</v>
      </c>
      <c r="C3998" s="12">
        <v>0</v>
      </c>
      <c r="D3998" s="2"/>
      <c r="E3998" s="12">
        <v>0</v>
      </c>
      <c r="F3998" s="2"/>
      <c r="G3998" s="12">
        <v>0</v>
      </c>
      <c r="H3998" s="2"/>
      <c r="I3998" s="12">
        <v>0</v>
      </c>
      <c r="J3998" s="2"/>
      <c r="K3998" s="13">
        <v>0</v>
      </c>
      <c r="L3998" s="2"/>
      <c r="M3998" s="13">
        <v>0</v>
      </c>
      <c r="N3998" s="2"/>
      <c r="O3998" s="13">
        <v>0</v>
      </c>
      <c r="P3998" s="2"/>
      <c r="Q3998" s="13">
        <f>M3998+O3998</f>
        <v>0</v>
      </c>
    </row>
    <row r="3999" spans="1:17" ht="11.85" hidden="1" customHeight="1" x14ac:dyDescent="0.2">
      <c r="A3999" s="3" t="s">
        <v>1585</v>
      </c>
      <c r="C3999" s="12">
        <v>0</v>
      </c>
      <c r="D3999" s="2"/>
      <c r="E3999" s="12">
        <v>0</v>
      </c>
      <c r="F3999" s="2"/>
      <c r="G3999" s="12">
        <v>0</v>
      </c>
      <c r="H3999" s="2"/>
      <c r="I3999" s="12">
        <v>0</v>
      </c>
      <c r="J3999" s="2"/>
      <c r="K3999" s="13">
        <v>0</v>
      </c>
      <c r="L3999" s="2"/>
      <c r="M3999" s="13">
        <v>0</v>
      </c>
      <c r="N3999" s="2"/>
      <c r="O3999" s="13">
        <v>0</v>
      </c>
      <c r="P3999" s="2"/>
      <c r="Q3999" s="13">
        <f>M3999+O3999</f>
        <v>0</v>
      </c>
    </row>
    <row r="4000" spans="1:17" ht="11.85" customHeight="1" x14ac:dyDescent="0.2">
      <c r="A4000" s="3" t="s">
        <v>1006</v>
      </c>
      <c r="C4000" s="2">
        <f>SUM(C3998:C3999)</f>
        <v>0</v>
      </c>
      <c r="D4000" s="2"/>
      <c r="E4000" s="2">
        <f>SUM(E3998:E3999)</f>
        <v>0</v>
      </c>
      <c r="F4000" s="2"/>
      <c r="G4000" s="2">
        <f>SUM(G3998:G3999)</f>
        <v>0</v>
      </c>
      <c r="H4000" s="2"/>
      <c r="I4000" s="2">
        <f>SUM(I3998:I3999)</f>
        <v>0</v>
      </c>
      <c r="J4000" s="2"/>
      <c r="K4000" s="4">
        <f>SUM(K3998:K3999)</f>
        <v>0</v>
      </c>
      <c r="L4000" s="2"/>
      <c r="M4000" s="4">
        <f>SUM(M3998:M3999)</f>
        <v>0</v>
      </c>
      <c r="N4000" s="2"/>
      <c r="O4000" s="4">
        <f>SUM(O3998:O3999)</f>
        <v>0</v>
      </c>
      <c r="P4000" s="2"/>
      <c r="Q4000" s="4">
        <f>SUM(Q3998:Q3999)</f>
        <v>0</v>
      </c>
    </row>
    <row r="4001" spans="1:22" ht="11.85" customHeight="1" x14ac:dyDescent="0.2">
      <c r="D4001" s="2"/>
      <c r="F4001" s="2"/>
      <c r="H4001" s="2"/>
      <c r="J4001" s="2"/>
      <c r="L4001" s="2"/>
      <c r="N4001" s="2"/>
      <c r="P4001" s="2"/>
    </row>
    <row r="4002" spans="1:22" ht="11.85" customHeight="1" x14ac:dyDescent="0.2">
      <c r="A4002" s="11" t="s">
        <v>324</v>
      </c>
      <c r="D4002" s="2"/>
      <c r="F4002" s="2"/>
      <c r="H4002" s="2"/>
      <c r="J4002" s="2"/>
      <c r="L4002" s="2"/>
      <c r="N4002" s="2"/>
      <c r="P4002" s="2"/>
    </row>
    <row r="4003" spans="1:22" ht="11.85" customHeight="1" x14ac:dyDescent="0.2">
      <c r="A4003" s="3" t="s">
        <v>1586</v>
      </c>
      <c r="C4003" s="2">
        <v>67885.88</v>
      </c>
      <c r="D4003" s="2"/>
      <c r="E4003" s="2">
        <v>67837.960000000006</v>
      </c>
      <c r="F4003" s="2"/>
      <c r="G4003" s="2">
        <v>63948.88</v>
      </c>
      <c r="H4003" s="2"/>
      <c r="I4003" s="2">
        <v>67600</v>
      </c>
      <c r="J4003" s="2"/>
      <c r="K4003" s="4">
        <v>67600</v>
      </c>
      <c r="L4003" s="2"/>
      <c r="M4003" s="4">
        <v>77100</v>
      </c>
      <c r="N4003" s="2"/>
      <c r="O4003" s="4">
        <v>0</v>
      </c>
      <c r="P4003" s="2"/>
      <c r="Q4003" s="4">
        <f t="shared" ref="Q4003:Q4009" si="110">M4003+O4003</f>
        <v>77100</v>
      </c>
      <c r="T4003" s="36"/>
    </row>
    <row r="4004" spans="1:22" ht="11.85" customHeight="1" x14ac:dyDescent="0.2">
      <c r="A4004" s="3" t="s">
        <v>1587</v>
      </c>
      <c r="C4004" s="2">
        <v>0</v>
      </c>
      <c r="D4004" s="2"/>
      <c r="E4004" s="2">
        <v>0</v>
      </c>
      <c r="F4004" s="2"/>
      <c r="G4004" s="2">
        <v>0</v>
      </c>
      <c r="H4004" s="2"/>
      <c r="I4004" s="2">
        <v>120000</v>
      </c>
      <c r="J4004" s="2"/>
      <c r="K4004" s="4">
        <v>120000</v>
      </c>
      <c r="L4004" s="2"/>
      <c r="M4004" s="4">
        <v>0</v>
      </c>
      <c r="N4004" s="2"/>
      <c r="O4004" s="4">
        <v>0</v>
      </c>
      <c r="P4004" s="2"/>
      <c r="Q4004" s="4">
        <f t="shared" si="110"/>
        <v>0</v>
      </c>
    </row>
    <row r="4005" spans="1:22" ht="11.85" hidden="1" customHeight="1" x14ac:dyDescent="0.2">
      <c r="A4005" s="3" t="s">
        <v>1588</v>
      </c>
      <c r="C4005" s="2">
        <v>0</v>
      </c>
      <c r="D4005" s="2"/>
      <c r="E4005" s="2">
        <v>0</v>
      </c>
      <c r="F4005" s="2"/>
      <c r="G4005" s="2">
        <v>0</v>
      </c>
      <c r="H4005" s="2"/>
      <c r="I4005" s="2">
        <v>0</v>
      </c>
      <c r="J4005" s="2"/>
      <c r="K4005" s="4">
        <v>0</v>
      </c>
      <c r="L4005" s="2"/>
      <c r="M4005" s="4">
        <v>0</v>
      </c>
      <c r="N4005" s="2"/>
      <c r="O4005" s="4">
        <v>0</v>
      </c>
      <c r="P4005" s="2"/>
      <c r="Q4005" s="4">
        <v>0</v>
      </c>
    </row>
    <row r="4006" spans="1:22" ht="11.85" customHeight="1" x14ac:dyDescent="0.2">
      <c r="A4006" s="3" t="s">
        <v>1589</v>
      </c>
      <c r="C4006" s="2">
        <v>397000</v>
      </c>
      <c r="D4006" s="2"/>
      <c r="E4006" s="2">
        <v>87000</v>
      </c>
      <c r="F4006" s="2"/>
      <c r="G4006" s="2">
        <v>0</v>
      </c>
      <c r="H4006" s="2"/>
      <c r="I4006" s="2">
        <v>0</v>
      </c>
      <c r="J4006" s="2"/>
      <c r="K4006" s="4">
        <v>0</v>
      </c>
      <c r="L4006" s="2"/>
      <c r="M4006" s="4">
        <v>0</v>
      </c>
      <c r="N4006" s="2"/>
      <c r="O4006" s="4">
        <v>0</v>
      </c>
      <c r="P4006" s="2"/>
      <c r="Q4006" s="4">
        <f t="shared" si="110"/>
        <v>0</v>
      </c>
    </row>
    <row r="4007" spans="1:22" ht="11.85" customHeight="1" x14ac:dyDescent="0.2">
      <c r="A4007" s="3" t="s">
        <v>1590</v>
      </c>
      <c r="C4007" s="2">
        <v>30000</v>
      </c>
      <c r="D4007" s="2"/>
      <c r="E4007" s="2">
        <v>0</v>
      </c>
      <c r="F4007" s="2"/>
      <c r="G4007" s="2">
        <v>0</v>
      </c>
      <c r="H4007" s="2"/>
      <c r="I4007" s="2">
        <v>0</v>
      </c>
      <c r="J4007" s="2"/>
      <c r="K4007" s="4">
        <v>0</v>
      </c>
      <c r="L4007" s="2"/>
      <c r="M4007" s="4">
        <v>0</v>
      </c>
      <c r="N4007" s="2"/>
      <c r="O4007" s="4">
        <v>0</v>
      </c>
      <c r="P4007" s="2"/>
      <c r="Q4007" s="4">
        <f t="shared" si="110"/>
        <v>0</v>
      </c>
    </row>
    <row r="4008" spans="1:22" ht="11.85" customHeight="1" x14ac:dyDescent="0.2">
      <c r="A4008" s="3" t="s">
        <v>1591</v>
      </c>
      <c r="C4008" s="2">
        <v>0</v>
      </c>
      <c r="D4008" s="2"/>
      <c r="E4008" s="2">
        <v>0</v>
      </c>
      <c r="F4008" s="2"/>
      <c r="G4008" s="2">
        <v>0</v>
      </c>
      <c r="H4008" s="2"/>
      <c r="I4008" s="2">
        <v>0</v>
      </c>
      <c r="J4008" s="2"/>
      <c r="K4008" s="4">
        <v>0</v>
      </c>
      <c r="L4008" s="2"/>
      <c r="M4008" s="4">
        <v>0</v>
      </c>
      <c r="N4008" s="2"/>
      <c r="O4008" s="4">
        <v>0</v>
      </c>
      <c r="P4008" s="2"/>
      <c r="Q4008" s="4">
        <f t="shared" si="110"/>
        <v>0</v>
      </c>
    </row>
    <row r="4009" spans="1:22" ht="11.85" customHeight="1" x14ac:dyDescent="0.2">
      <c r="A4009" s="3" t="s">
        <v>1592</v>
      </c>
      <c r="C4009" s="12">
        <v>0</v>
      </c>
      <c r="D4009" s="2"/>
      <c r="E4009" s="12">
        <v>110000</v>
      </c>
      <c r="F4009" s="2"/>
      <c r="G4009" s="12">
        <v>80000</v>
      </c>
      <c r="H4009" s="2"/>
      <c r="I4009" s="12">
        <v>0</v>
      </c>
      <c r="J4009" s="2"/>
      <c r="K4009" s="13">
        <v>0</v>
      </c>
      <c r="L4009" s="2"/>
      <c r="M4009" s="13">
        <v>0</v>
      </c>
      <c r="N4009" s="2"/>
      <c r="O4009" s="13">
        <v>0</v>
      </c>
      <c r="P4009" s="2"/>
      <c r="Q4009" s="13">
        <f t="shared" si="110"/>
        <v>0</v>
      </c>
      <c r="R4009" s="39"/>
    </row>
    <row r="4010" spans="1:22" ht="11.85" customHeight="1" x14ac:dyDescent="0.2">
      <c r="A4010" s="3" t="s">
        <v>328</v>
      </c>
      <c r="C4010" s="2">
        <f>SUM(C4003:C4009)</f>
        <v>494885.88</v>
      </c>
      <c r="D4010" s="2"/>
      <c r="E4010" s="2">
        <f>SUM(E4003:E4009)</f>
        <v>264837.96000000002</v>
      </c>
      <c r="F4010" s="2"/>
      <c r="G4010" s="2">
        <f>SUM(G4003:G4009)</f>
        <v>143948.88</v>
      </c>
      <c r="H4010" s="2"/>
      <c r="I4010" s="2">
        <f>SUM(I4003:I4009)</f>
        <v>187600</v>
      </c>
      <c r="J4010" s="2"/>
      <c r="K4010" s="4">
        <f>SUM(K4003:K4009)</f>
        <v>187600</v>
      </c>
      <c r="L4010" s="2"/>
      <c r="M4010" s="4">
        <f>SUM(M4003:M4009)</f>
        <v>77100</v>
      </c>
      <c r="N4010" s="2"/>
      <c r="O4010" s="4">
        <f>SUM(O4003:O4009)</f>
        <v>0</v>
      </c>
      <c r="P4010" s="2"/>
      <c r="Q4010" s="4">
        <f>SUM(Q4003:Q4009)</f>
        <v>77100</v>
      </c>
      <c r="R4010" s="39"/>
      <c r="U4010" s="39"/>
    </row>
    <row r="4011" spans="1:22" ht="11.85" customHeight="1" x14ac:dyDescent="0.2">
      <c r="D4011" s="2"/>
      <c r="F4011" s="2"/>
      <c r="H4011" s="2"/>
      <c r="J4011" s="2"/>
      <c r="L4011" s="2"/>
      <c r="N4011" s="2"/>
      <c r="P4011" s="2"/>
      <c r="T4011" s="36"/>
    </row>
    <row r="4012" spans="1:22" ht="11.85" customHeight="1" x14ac:dyDescent="0.2">
      <c r="A4012" s="3" t="s">
        <v>1593</v>
      </c>
      <c r="C4012" s="2">
        <f>C3940+C3958+C3982+C3987+C4000+C4010</f>
        <v>1479909.24</v>
      </c>
      <c r="D4012" s="2"/>
      <c r="E4012" s="2">
        <f>E3940+E3958+E3982+E3987+E4000+E4010</f>
        <v>1199602.69</v>
      </c>
      <c r="F4012" s="2"/>
      <c r="G4012" s="2">
        <f>G3940+G3958+G3982+G3987+G4000+G4010</f>
        <v>1932697.4899999998</v>
      </c>
      <c r="H4012" s="2"/>
      <c r="I4012" s="2">
        <f>I3940+I3958+I3982+I3987+I4000+I4010</f>
        <v>1113849</v>
      </c>
      <c r="J4012" s="2"/>
      <c r="K4012" s="4">
        <f>K3940+K3958+K3982+K3987+K4000+K4010</f>
        <v>1140187</v>
      </c>
      <c r="L4012" s="2"/>
      <c r="M4012" s="4">
        <f>M3940+M3958+M3982+M3987+M4000+M4010</f>
        <v>1021370</v>
      </c>
      <c r="N4012" s="2"/>
      <c r="O4012" s="4">
        <f>O3940+O3958+O3982+O3987+O4000+O4010</f>
        <v>4110</v>
      </c>
      <c r="P4012" s="2"/>
      <c r="Q4012" s="4">
        <f>Q3940+Q3958+Q3982+Q3987+Q4000+Q4010</f>
        <v>1025480</v>
      </c>
      <c r="R4012" s="39"/>
      <c r="U4012" s="58"/>
      <c r="V4012" s="39"/>
    </row>
    <row r="4013" spans="1:22" ht="11.85" customHeight="1" x14ac:dyDescent="0.2"/>
    <row r="4014" spans="1:22" ht="11.85" customHeight="1" x14ac:dyDescent="0.2"/>
    <row r="4015" spans="1:22" ht="11.85" customHeight="1" x14ac:dyDescent="0.2"/>
    <row r="4016" spans="1:22" ht="11.85" customHeight="1" x14ac:dyDescent="0.2"/>
    <row r="4017" ht="11.85" customHeight="1" x14ac:dyDescent="0.2"/>
    <row r="4018" ht="11.85" customHeight="1" x14ac:dyDescent="0.2"/>
    <row r="4019" ht="11.85" customHeight="1" x14ac:dyDescent="0.2"/>
    <row r="4020" ht="11.85" customHeight="1" x14ac:dyDescent="0.2"/>
    <row r="4021" ht="11.85" customHeight="1" x14ac:dyDescent="0.2"/>
    <row r="4022" ht="11.85" customHeight="1" x14ac:dyDescent="0.2"/>
    <row r="4023" ht="11.85" customHeight="1" x14ac:dyDescent="0.2"/>
    <row r="4024" ht="11.85" customHeight="1" x14ac:dyDescent="0.2"/>
    <row r="4025" ht="11.85" customHeight="1" x14ac:dyDescent="0.2"/>
    <row r="4026" ht="11.85" customHeight="1" x14ac:dyDescent="0.2"/>
    <row r="4027" ht="11.85" customHeight="1" x14ac:dyDescent="0.2"/>
    <row r="4028" ht="11.85" customHeight="1" x14ac:dyDescent="0.2"/>
    <row r="4029" ht="11.85" customHeight="1" x14ac:dyDescent="0.2"/>
    <row r="4030" ht="11.85" customHeight="1" x14ac:dyDescent="0.2"/>
    <row r="4031" ht="11.85" customHeight="1" x14ac:dyDescent="0.2"/>
    <row r="4032" ht="11.85" customHeight="1" x14ac:dyDescent="0.2"/>
    <row r="4033" ht="11.85" customHeight="1" x14ac:dyDescent="0.2"/>
    <row r="4034" ht="11.85" customHeight="1" x14ac:dyDescent="0.2"/>
    <row r="4035" ht="11.85" customHeight="1" x14ac:dyDescent="0.2"/>
    <row r="4036" ht="11.85" customHeight="1" x14ac:dyDescent="0.2"/>
    <row r="4037" ht="11.85" customHeight="1" x14ac:dyDescent="0.2"/>
    <row r="4038" ht="11.85" customHeight="1" x14ac:dyDescent="0.2"/>
    <row r="4039" ht="11.85" customHeight="1" x14ac:dyDescent="0.2"/>
    <row r="4040" ht="11.85" customHeight="1" x14ac:dyDescent="0.2"/>
    <row r="4041" ht="11.85" customHeight="1" x14ac:dyDescent="0.2"/>
    <row r="4042" ht="11.85" customHeight="1" x14ac:dyDescent="0.2"/>
    <row r="4043" ht="11.85" customHeight="1" x14ac:dyDescent="0.2"/>
    <row r="4044" ht="11.85" customHeight="1" x14ac:dyDescent="0.2"/>
    <row r="4045" ht="11.85" customHeight="1" x14ac:dyDescent="0.2"/>
    <row r="4046" ht="11.85" customHeight="1" x14ac:dyDescent="0.2"/>
    <row r="4047" ht="11.85" customHeight="1" x14ac:dyDescent="0.2"/>
    <row r="4048" ht="11.85" customHeight="1" x14ac:dyDescent="0.2"/>
    <row r="4049" spans="1:22" ht="11.85" customHeight="1" x14ac:dyDescent="0.2"/>
    <row r="4050" spans="1:22" ht="11.85" customHeight="1" x14ac:dyDescent="0.2"/>
    <row r="4051" spans="1:22" ht="11.85" customHeight="1" x14ac:dyDescent="0.2">
      <c r="A4051" s="1"/>
      <c r="B4051" s="1"/>
      <c r="E4051" s="2" t="str">
        <f>$E$24</f>
        <v>CITY OF BRADY</v>
      </c>
    </row>
    <row r="4052" spans="1:22" ht="11.85" customHeight="1" x14ac:dyDescent="0.2">
      <c r="E4052" s="2" t="str">
        <f>$E$25</f>
        <v>BUDGET REPORT</v>
      </c>
    </row>
    <row r="4053" spans="1:22" ht="11.85" customHeight="1" x14ac:dyDescent="0.2">
      <c r="E4053" s="2" t="str">
        <f>$E$26</f>
        <v>FISCAL YEAR 2021 - 2022</v>
      </c>
    </row>
    <row r="4054" spans="1:22" ht="11.85" customHeight="1" x14ac:dyDescent="0.2">
      <c r="A4054" s="3" t="s">
        <v>1515</v>
      </c>
    </row>
    <row r="4055" spans="1:22" ht="11.85" customHeight="1" x14ac:dyDescent="0.2"/>
    <row r="4056" spans="1:22" ht="11.85" customHeight="1" x14ac:dyDescent="0.2">
      <c r="I4056" s="61" t="str">
        <f>$I$29</f>
        <v>(----- 2020-2021 ------)</v>
      </c>
      <c r="J4056" s="61"/>
      <c r="K4056" s="61"/>
      <c r="L4056" s="5"/>
      <c r="M4056" s="61" t="str">
        <f>$M$29</f>
        <v>2021-2022</v>
      </c>
      <c r="N4056" s="61"/>
      <c r="O4056" s="61"/>
      <c r="P4056" s="61"/>
      <c r="Q4056" s="61"/>
    </row>
    <row r="4057" spans="1:22" ht="11.85" customHeight="1" x14ac:dyDescent="0.2">
      <c r="C4057" s="6" t="str">
        <f>$C$30</f>
        <v>2017-2018</v>
      </c>
      <c r="D4057" s="5"/>
      <c r="E4057" s="6" t="str">
        <f>$E$30</f>
        <v>2018-2019</v>
      </c>
      <c r="F4057" s="5"/>
      <c r="G4057" s="6" t="str">
        <f>$G$30</f>
        <v>2019-2020</v>
      </c>
      <c r="H4057" s="5"/>
      <c r="I4057" s="6" t="s">
        <v>9</v>
      </c>
      <c r="J4057" s="5"/>
      <c r="K4057" s="7" t="str">
        <f>+$K$30</f>
        <v>PROJECTED</v>
      </c>
      <c r="L4057" s="5"/>
      <c r="M4057" s="7" t="str">
        <f>$M$30</f>
        <v>2021-2022</v>
      </c>
      <c r="N4057" s="5"/>
      <c r="O4057" s="7" t="str">
        <f>$O$30</f>
        <v>2021-2022</v>
      </c>
      <c r="P4057" s="5"/>
      <c r="Q4057" s="7" t="str">
        <f>$Q$30</f>
        <v xml:space="preserve">APPROVED </v>
      </c>
    </row>
    <row r="4058" spans="1:22" ht="11.85" customHeight="1" x14ac:dyDescent="0.2">
      <c r="A4058" s="8" t="s">
        <v>266</v>
      </c>
      <c r="C4058" s="9" t="s">
        <v>12</v>
      </c>
      <c r="D4058" s="5"/>
      <c r="E4058" s="9" t="s">
        <v>12</v>
      </c>
      <c r="F4058" s="5"/>
      <c r="G4058" s="9" t="s">
        <v>12</v>
      </c>
      <c r="H4058" s="5"/>
      <c r="I4058" s="9" t="s">
        <v>13</v>
      </c>
      <c r="J4058" s="5"/>
      <c r="K4058" s="10" t="s">
        <v>13</v>
      </c>
      <c r="L4058" s="5"/>
      <c r="M4058" s="10" t="str">
        <f>$M$31</f>
        <v>BASE</v>
      </c>
      <c r="N4058" s="5"/>
      <c r="O4058" s="10" t="str">
        <f>$O$31</f>
        <v>SUPPLEMENTAL</v>
      </c>
      <c r="P4058" s="5"/>
      <c r="Q4058" s="10" t="str">
        <f>$Q$31</f>
        <v>BUDGET</v>
      </c>
    </row>
    <row r="4059" spans="1:22" ht="11.85" customHeight="1" x14ac:dyDescent="0.2"/>
    <row r="4060" spans="1:22" ht="11.85" customHeight="1" thickBot="1" x14ac:dyDescent="0.25">
      <c r="A4060" s="3" t="s">
        <v>1109</v>
      </c>
      <c r="C4060" s="17">
        <f>C4012</f>
        <v>1479909.24</v>
      </c>
      <c r="D4060" s="2"/>
      <c r="E4060" s="17">
        <f>E4012</f>
        <v>1199602.69</v>
      </c>
      <c r="F4060" s="2"/>
      <c r="G4060" s="17">
        <f>G4012</f>
        <v>1932697.4899999998</v>
      </c>
      <c r="H4060" s="2"/>
      <c r="I4060" s="17">
        <f>I4012</f>
        <v>1113849</v>
      </c>
      <c r="J4060" s="2"/>
      <c r="K4060" s="18">
        <f>K4012</f>
        <v>1140187</v>
      </c>
      <c r="L4060" s="2"/>
      <c r="M4060" s="18">
        <f>M4012</f>
        <v>1021370</v>
      </c>
      <c r="N4060" s="2"/>
      <c r="O4060" s="18">
        <f>O4012</f>
        <v>4110</v>
      </c>
      <c r="P4060" s="2"/>
      <c r="Q4060" s="18">
        <f>Q4012</f>
        <v>1025480</v>
      </c>
      <c r="R4060" s="39"/>
      <c r="U4060" s="39"/>
      <c r="V4060" s="39"/>
    </row>
    <row r="4061" spans="1:22" ht="11.85" customHeight="1" thickTop="1" x14ac:dyDescent="0.2">
      <c r="D4061" s="2"/>
      <c r="F4061" s="2"/>
      <c r="H4061" s="2"/>
      <c r="J4061" s="2"/>
      <c r="L4061" s="2"/>
      <c r="N4061" s="2"/>
      <c r="P4061" s="2"/>
    </row>
    <row r="4062" spans="1:22" ht="11.85" customHeight="1" thickBot="1" x14ac:dyDescent="0.25">
      <c r="A4062" s="3" t="s">
        <v>1110</v>
      </c>
      <c r="C4062" s="17">
        <f>C3898-C4060</f>
        <v>-238045.54999999981</v>
      </c>
      <c r="D4062" s="2"/>
      <c r="E4062" s="17">
        <f>E3898-E4060</f>
        <v>-139244.64999999991</v>
      </c>
      <c r="F4062" s="2"/>
      <c r="G4062" s="17">
        <f>G3898-G4060</f>
        <v>-112454.73999999976</v>
      </c>
      <c r="H4062" s="2"/>
      <c r="I4062" s="17">
        <f>I3898-I4060</f>
        <v>-87549</v>
      </c>
      <c r="J4062" s="2"/>
      <c r="K4062" s="17">
        <f>K3898-K4060</f>
        <v>-113887</v>
      </c>
      <c r="L4062" s="2"/>
      <c r="M4062" s="17">
        <f>M3898-M4060</f>
        <v>-59870</v>
      </c>
      <c r="N4062" s="2"/>
      <c r="O4062" s="17">
        <f>O3898-O4060</f>
        <v>-4110</v>
      </c>
      <c r="P4062" s="2"/>
      <c r="Q4062" s="17">
        <f>Q3898-Q4060</f>
        <v>-63980</v>
      </c>
    </row>
    <row r="4063" spans="1:22" ht="11.85" customHeight="1" thickTop="1" x14ac:dyDescent="0.2">
      <c r="D4063" s="2"/>
      <c r="F4063" s="2"/>
      <c r="H4063" s="2"/>
      <c r="J4063" s="2"/>
      <c r="L4063" s="2"/>
      <c r="N4063" s="2"/>
      <c r="P4063" s="2"/>
    </row>
    <row r="4064" spans="1:22" ht="11.85" customHeight="1" x14ac:dyDescent="0.2">
      <c r="D4064" s="2"/>
      <c r="F4064" s="2"/>
      <c r="H4064" s="2"/>
      <c r="J4064" s="2"/>
      <c r="L4064" s="2"/>
      <c r="N4064" s="2"/>
      <c r="P4064" s="2"/>
    </row>
    <row r="4065" spans="1:21" ht="11.85" customHeight="1" x14ac:dyDescent="0.2">
      <c r="A4065" s="3" t="s">
        <v>1111</v>
      </c>
      <c r="D4065" s="2"/>
      <c r="F4065" s="2"/>
      <c r="H4065" s="2"/>
      <c r="J4065" s="2"/>
      <c r="L4065" s="2"/>
      <c r="N4065" s="2"/>
      <c r="P4065" s="2"/>
    </row>
    <row r="4066" spans="1:21" ht="11.85" customHeight="1" thickBot="1" x14ac:dyDescent="0.25">
      <c r="A4066" s="3" t="s">
        <v>17</v>
      </c>
      <c r="C4066" s="17">
        <f>C3868+C3898-C4060</f>
        <v>729759.81000000029</v>
      </c>
      <c r="D4066" s="2"/>
      <c r="E4066" s="17">
        <f>E3868+E3898-E4060</f>
        <v>590515.16000000038</v>
      </c>
      <c r="F4066" s="2"/>
      <c r="G4066" s="17">
        <f>G3868+G3898-G4060</f>
        <v>478060.42000000039</v>
      </c>
      <c r="H4066" s="2"/>
      <c r="I4066" s="17">
        <f>I3868+I3898-I4060</f>
        <v>390511.42000000039</v>
      </c>
      <c r="J4066" s="2"/>
      <c r="K4066" s="18">
        <f>K3868+K3898-K4060</f>
        <v>364173.42000000039</v>
      </c>
      <c r="L4066" s="2"/>
      <c r="M4066" s="18">
        <f>M3868+M3898-M4060</f>
        <v>304303.42000000039</v>
      </c>
      <c r="N4066" s="2"/>
      <c r="P4066" s="2"/>
      <c r="Q4066" s="18">
        <f>Q3868+Q3898-Q4060</f>
        <v>300193.42000000039</v>
      </c>
      <c r="U4066" s="39"/>
    </row>
    <row r="4067" spans="1:21" ht="11.85" customHeight="1" thickTop="1" x14ac:dyDescent="0.2"/>
    <row r="4068" spans="1:21" ht="11.85" customHeight="1" x14ac:dyDescent="0.2"/>
    <row r="4069" spans="1:21" ht="11.85" customHeight="1" x14ac:dyDescent="0.2"/>
    <row r="4070" spans="1:21" ht="11.85" customHeight="1" x14ac:dyDescent="0.2"/>
    <row r="4071" spans="1:21" ht="11.85" customHeight="1" x14ac:dyDescent="0.2"/>
    <row r="4072" spans="1:21" ht="11.85" customHeight="1" x14ac:dyDescent="0.2"/>
    <row r="4073" spans="1:21" ht="11.85" customHeight="1" x14ac:dyDescent="0.2"/>
    <row r="4074" spans="1:21" ht="11.85" customHeight="1" x14ac:dyDescent="0.2"/>
    <row r="4075" spans="1:21" ht="11.85" customHeight="1" x14ac:dyDescent="0.2"/>
    <row r="4076" spans="1:21" ht="11.85" customHeight="1" x14ac:dyDescent="0.2"/>
    <row r="4077" spans="1:21" ht="11.85" customHeight="1" x14ac:dyDescent="0.2"/>
    <row r="4078" spans="1:21" ht="11.85" customHeight="1" x14ac:dyDescent="0.2"/>
    <row r="4079" spans="1:21" ht="11.85" customHeight="1" x14ac:dyDescent="0.2"/>
    <row r="4080" spans="1:21" ht="11.85" customHeight="1" x14ac:dyDescent="0.2"/>
    <row r="4081" ht="11.85" customHeight="1" x14ac:dyDescent="0.2"/>
    <row r="4082" ht="11.85" customHeight="1" x14ac:dyDescent="0.2"/>
    <row r="4083" ht="11.85" customHeight="1" x14ac:dyDescent="0.2"/>
    <row r="4084" ht="11.85" customHeight="1" x14ac:dyDescent="0.2"/>
    <row r="4085" ht="11.85" customHeight="1" x14ac:dyDescent="0.2"/>
    <row r="4086" ht="11.85" customHeight="1" x14ac:dyDescent="0.2"/>
    <row r="4087" ht="11.85" customHeight="1" x14ac:dyDescent="0.2"/>
    <row r="4088" ht="11.85" customHeight="1" x14ac:dyDescent="0.2"/>
    <row r="4089" ht="11.85" customHeight="1" x14ac:dyDescent="0.2"/>
    <row r="4090" ht="11.85" customHeight="1" x14ac:dyDescent="0.2"/>
    <row r="4091" ht="11.85" customHeight="1" x14ac:dyDescent="0.2"/>
    <row r="4092" ht="11.85" customHeight="1" x14ac:dyDescent="0.2"/>
    <row r="4093" ht="11.85" customHeight="1" x14ac:dyDescent="0.2"/>
    <row r="4094" ht="11.85" customHeight="1" x14ac:dyDescent="0.2"/>
    <row r="4095" ht="11.85" customHeight="1" x14ac:dyDescent="0.2"/>
    <row r="4096" ht="11.85" customHeight="1" x14ac:dyDescent="0.2"/>
    <row r="4097" ht="11.85" customHeight="1" x14ac:dyDescent="0.2"/>
    <row r="4098" ht="11.85" customHeight="1" x14ac:dyDescent="0.2"/>
    <row r="4099" ht="11.85" customHeight="1" x14ac:dyDescent="0.2"/>
    <row r="4100" ht="11.85" customHeight="1" x14ac:dyDescent="0.2"/>
    <row r="4101" ht="11.85" customHeight="1" x14ac:dyDescent="0.2"/>
    <row r="4102" ht="11.85" customHeight="1" x14ac:dyDescent="0.2"/>
    <row r="4103" ht="11.85" customHeight="1" x14ac:dyDescent="0.2"/>
    <row r="4104" ht="11.85" customHeight="1" x14ac:dyDescent="0.2"/>
    <row r="4105" ht="11.85" customHeight="1" x14ac:dyDescent="0.2"/>
    <row r="4106" ht="11.85" customHeight="1" x14ac:dyDescent="0.2"/>
    <row r="4107" ht="11.85" customHeight="1" x14ac:dyDescent="0.2"/>
    <row r="4108" ht="11.85" customHeight="1" x14ac:dyDescent="0.2"/>
    <row r="4109" ht="11.85" customHeight="1" x14ac:dyDescent="0.2"/>
    <row r="4110" ht="11.85" customHeight="1" x14ac:dyDescent="0.2"/>
    <row r="4111" ht="11.85" customHeight="1" x14ac:dyDescent="0.2"/>
    <row r="4112" ht="11.85" customHeight="1" x14ac:dyDescent="0.2"/>
    <row r="4113" spans="1:19" ht="11.85" customHeight="1" x14ac:dyDescent="0.2"/>
    <row r="4114" spans="1:19" ht="11.85" customHeight="1" x14ac:dyDescent="0.2">
      <c r="A4114" s="1"/>
      <c r="B4114" s="1"/>
      <c r="E4114" s="2" t="str">
        <f>$E$24</f>
        <v>CITY OF BRADY</v>
      </c>
    </row>
    <row r="4115" spans="1:19" ht="11.85" customHeight="1" x14ac:dyDescent="0.2">
      <c r="E4115" s="2" t="str">
        <f>$E$25</f>
        <v>BUDGET REPORT</v>
      </c>
    </row>
    <row r="4116" spans="1:19" ht="11.85" customHeight="1" x14ac:dyDescent="0.2">
      <c r="E4116" s="2" t="str">
        <f>$E$26</f>
        <v>FISCAL YEAR 2021 - 2022</v>
      </c>
    </row>
    <row r="4117" spans="1:19" ht="11.85" customHeight="1" x14ac:dyDescent="0.2">
      <c r="A4117" s="3" t="s">
        <v>1594</v>
      </c>
      <c r="S4117" s="43"/>
    </row>
    <row r="4118" spans="1:19" ht="11.85" customHeight="1" x14ac:dyDescent="0.2"/>
    <row r="4119" spans="1:19" ht="11.85" customHeight="1" x14ac:dyDescent="0.2">
      <c r="I4119" s="61" t="str">
        <f>$I$29</f>
        <v>(----- 2020-2021 ------)</v>
      </c>
      <c r="J4119" s="61"/>
      <c r="K4119" s="61"/>
      <c r="L4119" s="5"/>
      <c r="M4119" s="61" t="str">
        <f>$M$29</f>
        <v>2021-2022</v>
      </c>
      <c r="N4119" s="61"/>
      <c r="O4119" s="61"/>
      <c r="P4119" s="61"/>
      <c r="Q4119" s="61"/>
    </row>
    <row r="4120" spans="1:19" ht="11.85" customHeight="1" x14ac:dyDescent="0.2">
      <c r="C4120" s="6" t="str">
        <f>$C$30</f>
        <v>2017-2018</v>
      </c>
      <c r="D4120" s="5"/>
      <c r="E4120" s="6" t="str">
        <f>$E$30</f>
        <v>2018-2019</v>
      </c>
      <c r="F4120" s="5"/>
      <c r="G4120" s="6" t="str">
        <f>$G$30</f>
        <v>2019-2020</v>
      </c>
      <c r="H4120" s="5"/>
      <c r="I4120" s="6" t="s">
        <v>9</v>
      </c>
      <c r="J4120" s="5"/>
      <c r="K4120" s="7" t="str">
        <f>+$K$30</f>
        <v>PROJECTED</v>
      </c>
      <c r="L4120" s="5"/>
      <c r="M4120" s="7" t="str">
        <f>$M$30</f>
        <v>2021-2022</v>
      </c>
      <c r="N4120" s="5"/>
      <c r="O4120" s="7" t="str">
        <f>$O$30</f>
        <v>2021-2022</v>
      </c>
      <c r="P4120" s="5"/>
      <c r="Q4120" s="7" t="str">
        <f>$Q$30</f>
        <v xml:space="preserve">APPROVED </v>
      </c>
    </row>
    <row r="4121" spans="1:19" ht="11.85" customHeight="1" x14ac:dyDescent="0.2">
      <c r="A4121" s="8"/>
      <c r="C4121" s="9" t="s">
        <v>12</v>
      </c>
      <c r="D4121" s="5"/>
      <c r="E4121" s="9" t="s">
        <v>12</v>
      </c>
      <c r="F4121" s="5"/>
      <c r="G4121" s="9" t="s">
        <v>12</v>
      </c>
      <c r="H4121" s="5"/>
      <c r="I4121" s="9" t="s">
        <v>13</v>
      </c>
      <c r="J4121" s="5"/>
      <c r="K4121" s="10" t="s">
        <v>13</v>
      </c>
      <c r="L4121" s="5"/>
      <c r="M4121" s="10" t="str">
        <f>$M$31</f>
        <v>BASE</v>
      </c>
      <c r="N4121" s="5"/>
      <c r="O4121" s="10" t="str">
        <f>$O$31</f>
        <v>SUPPLEMENTAL</v>
      </c>
      <c r="P4121" s="5"/>
      <c r="Q4121" s="10" t="str">
        <f>$Q$31</f>
        <v>BUDGET</v>
      </c>
    </row>
    <row r="4122" spans="1:19" ht="11.85" customHeight="1" x14ac:dyDescent="0.2">
      <c r="S4122" s="43"/>
    </row>
    <row r="4123" spans="1:19" ht="11.85" customHeight="1" x14ac:dyDescent="0.2">
      <c r="A4123" s="3" t="s">
        <v>16</v>
      </c>
    </row>
    <row r="4124" spans="1:19" ht="11.85" customHeight="1" x14ac:dyDescent="0.2">
      <c r="A4124" s="3" t="s">
        <v>17</v>
      </c>
      <c r="C4124" s="2">
        <v>148820.04</v>
      </c>
      <c r="D4124" s="2"/>
      <c r="E4124" s="2">
        <f>+C4390</f>
        <v>210741.21999999997</v>
      </c>
      <c r="F4124" s="2"/>
      <c r="G4124" s="2">
        <f>+E4390</f>
        <v>228275.30999999982</v>
      </c>
      <c r="H4124" s="2"/>
      <c r="I4124" s="2">
        <f>+G4390</f>
        <v>227082.58999999985</v>
      </c>
      <c r="J4124" s="2"/>
      <c r="K4124" s="4">
        <f>+I4124</f>
        <v>227082.58999999985</v>
      </c>
      <c r="L4124" s="2"/>
      <c r="M4124" s="4">
        <f>+K4390</f>
        <v>228478.58999999985</v>
      </c>
      <c r="N4124" s="2"/>
      <c r="P4124" s="2"/>
      <c r="Q4124" s="4">
        <f>M4124</f>
        <v>228478.58999999985</v>
      </c>
    </row>
    <row r="4125" spans="1:19" ht="11.85" customHeight="1" x14ac:dyDescent="0.2">
      <c r="D4125" s="2"/>
      <c r="F4125" s="2"/>
      <c r="H4125" s="2"/>
      <c r="J4125" s="2"/>
      <c r="L4125" s="2"/>
      <c r="N4125" s="2"/>
      <c r="P4125" s="2"/>
    </row>
    <row r="4126" spans="1:19" ht="11.85" customHeight="1" x14ac:dyDescent="0.2">
      <c r="A4126" s="11" t="s">
        <v>18</v>
      </c>
      <c r="D4126" s="2"/>
      <c r="F4126" s="2"/>
      <c r="H4126" s="2"/>
      <c r="J4126" s="2"/>
      <c r="L4126" s="2"/>
      <c r="N4126" s="2"/>
      <c r="P4126" s="2"/>
    </row>
    <row r="4127" spans="1:19" ht="11.85" customHeight="1" x14ac:dyDescent="0.2">
      <c r="D4127" s="2"/>
      <c r="F4127" s="2"/>
      <c r="H4127" s="2"/>
      <c r="J4127" s="2"/>
      <c r="L4127" s="2"/>
      <c r="N4127" s="2"/>
      <c r="P4127" s="2"/>
    </row>
    <row r="4128" spans="1:19" ht="11.85" customHeight="1" x14ac:dyDescent="0.2">
      <c r="A4128" s="11" t="s">
        <v>1516</v>
      </c>
      <c r="D4128" s="2"/>
      <c r="F4128" s="2"/>
      <c r="H4128" s="2"/>
      <c r="J4128" s="2"/>
      <c r="L4128" s="2"/>
      <c r="N4128" s="2"/>
      <c r="P4128" s="2"/>
    </row>
    <row r="4129" spans="1:17" ht="11.85" customHeight="1" x14ac:dyDescent="0.2">
      <c r="A4129" s="3" t="s">
        <v>1595</v>
      </c>
      <c r="C4129" s="12">
        <v>1752.48</v>
      </c>
      <c r="D4129" s="2"/>
      <c r="E4129" s="12">
        <v>7328.99</v>
      </c>
      <c r="F4129" s="2"/>
      <c r="G4129" s="12">
        <v>18919.46</v>
      </c>
      <c r="H4129" s="2"/>
      <c r="I4129" s="12">
        <v>0</v>
      </c>
      <c r="J4129" s="2"/>
      <c r="K4129" s="13">
        <v>0</v>
      </c>
      <c r="L4129" s="2"/>
      <c r="M4129" s="13">
        <v>0</v>
      </c>
      <c r="N4129" s="2"/>
      <c r="O4129" s="13">
        <v>0</v>
      </c>
      <c r="P4129" s="2"/>
      <c r="Q4129" s="13">
        <f>M4129+O4129</f>
        <v>0</v>
      </c>
    </row>
    <row r="4130" spans="1:17" ht="11.85" customHeight="1" x14ac:dyDescent="0.2">
      <c r="A4130" s="3" t="s">
        <v>1310</v>
      </c>
      <c r="C4130" s="2">
        <f>SUM(C4129)</f>
        <v>1752.48</v>
      </c>
      <c r="D4130" s="2"/>
      <c r="E4130" s="2">
        <f>SUM(E4129)</f>
        <v>7328.99</v>
      </c>
      <c r="F4130" s="2"/>
      <c r="G4130" s="2">
        <f>SUM(G4129)</f>
        <v>18919.46</v>
      </c>
      <c r="H4130" s="2"/>
      <c r="I4130" s="2">
        <f>SUM(I4129)</f>
        <v>0</v>
      </c>
      <c r="J4130" s="2"/>
      <c r="K4130" s="4">
        <f>SUM(K4129)</f>
        <v>0</v>
      </c>
      <c r="L4130" s="2"/>
      <c r="M4130" s="4">
        <f>SUM(M4129)</f>
        <v>0</v>
      </c>
      <c r="N4130" s="2"/>
      <c r="O4130" s="4">
        <f>SUM(O4129)</f>
        <v>0</v>
      </c>
      <c r="P4130" s="2"/>
      <c r="Q4130" s="4">
        <f>SUM(Q4129)</f>
        <v>0</v>
      </c>
    </row>
    <row r="4131" spans="1:17" ht="11.85" customHeight="1" x14ac:dyDescent="0.2">
      <c r="D4131" s="2"/>
      <c r="F4131" s="2"/>
      <c r="H4131" s="2"/>
      <c r="J4131" s="2"/>
      <c r="L4131" s="2"/>
      <c r="N4131" s="2"/>
      <c r="P4131" s="2"/>
    </row>
    <row r="4132" spans="1:17" ht="11.85" customHeight="1" x14ac:dyDescent="0.2">
      <c r="A4132" s="11" t="s">
        <v>1524</v>
      </c>
      <c r="D4132" s="2"/>
      <c r="F4132" s="2"/>
      <c r="H4132" s="2"/>
      <c r="J4132" s="2"/>
      <c r="L4132" s="2"/>
      <c r="N4132" s="2"/>
      <c r="P4132" s="2"/>
    </row>
    <row r="4133" spans="1:17" ht="11.85" hidden="1" customHeight="1" x14ac:dyDescent="0.2">
      <c r="A4133" s="3" t="s">
        <v>1596</v>
      </c>
      <c r="C4133" s="2">
        <v>0</v>
      </c>
      <c r="D4133" s="2"/>
      <c r="E4133" s="2">
        <v>0</v>
      </c>
      <c r="F4133" s="2"/>
      <c r="G4133" s="2">
        <v>0</v>
      </c>
      <c r="H4133" s="2"/>
      <c r="I4133" s="2">
        <v>0</v>
      </c>
      <c r="J4133" s="2"/>
      <c r="K4133" s="4">
        <v>0</v>
      </c>
      <c r="L4133" s="2"/>
      <c r="M4133" s="4">
        <v>0</v>
      </c>
      <c r="N4133" s="2"/>
      <c r="O4133" s="4">
        <v>0</v>
      </c>
      <c r="P4133" s="2"/>
      <c r="Q4133" s="4">
        <f t="shared" ref="Q4133:Q4149" si="111">M4133+O4133</f>
        <v>0</v>
      </c>
    </row>
    <row r="4134" spans="1:17" ht="11.85" customHeight="1" x14ac:dyDescent="0.2">
      <c r="A4134" s="3" t="s">
        <v>1597</v>
      </c>
      <c r="C4134" s="2">
        <v>0</v>
      </c>
      <c r="D4134" s="2"/>
      <c r="E4134" s="2">
        <v>0</v>
      </c>
      <c r="F4134" s="2"/>
      <c r="G4134" s="2">
        <v>0</v>
      </c>
      <c r="H4134" s="2"/>
      <c r="I4134" s="2">
        <v>0</v>
      </c>
      <c r="J4134" s="2"/>
      <c r="K4134" s="4">
        <v>0</v>
      </c>
      <c r="L4134" s="2"/>
      <c r="M4134" s="4">
        <v>0</v>
      </c>
      <c r="N4134" s="2"/>
      <c r="O4134" s="4">
        <v>0</v>
      </c>
      <c r="P4134" s="2"/>
      <c r="Q4134" s="4">
        <f t="shared" si="111"/>
        <v>0</v>
      </c>
    </row>
    <row r="4135" spans="1:17" ht="11.85" customHeight="1" x14ac:dyDescent="0.2">
      <c r="A4135" s="3" t="s">
        <v>1598</v>
      </c>
      <c r="C4135" s="2">
        <v>540.25</v>
      </c>
      <c r="D4135" s="2"/>
      <c r="E4135" s="2">
        <v>0</v>
      </c>
      <c r="F4135" s="2"/>
      <c r="G4135" s="2">
        <v>0</v>
      </c>
      <c r="H4135" s="2"/>
      <c r="I4135" s="2">
        <v>0</v>
      </c>
      <c r="J4135" s="2"/>
      <c r="K4135" s="4">
        <v>0</v>
      </c>
      <c r="L4135" s="2"/>
      <c r="M4135" s="4">
        <v>0</v>
      </c>
      <c r="N4135" s="2"/>
      <c r="O4135" s="4">
        <v>0</v>
      </c>
      <c r="P4135" s="2"/>
      <c r="Q4135" s="4">
        <f t="shared" si="111"/>
        <v>0</v>
      </c>
    </row>
    <row r="4136" spans="1:17" ht="11.85" hidden="1" customHeight="1" x14ac:dyDescent="0.2">
      <c r="A4136" s="3" t="s">
        <v>1599</v>
      </c>
      <c r="C4136" s="2">
        <v>0</v>
      </c>
      <c r="D4136" s="2"/>
      <c r="E4136" s="2">
        <v>0</v>
      </c>
      <c r="F4136" s="2"/>
      <c r="G4136" s="2">
        <v>0</v>
      </c>
      <c r="H4136" s="2"/>
      <c r="I4136" s="2">
        <v>0</v>
      </c>
      <c r="J4136" s="2"/>
      <c r="K4136" s="4">
        <v>0</v>
      </c>
      <c r="L4136" s="2"/>
      <c r="M4136" s="4">
        <v>0</v>
      </c>
      <c r="N4136" s="2"/>
      <c r="O4136" s="4">
        <v>0</v>
      </c>
      <c r="P4136" s="2"/>
      <c r="Q4136" s="4">
        <f t="shared" si="111"/>
        <v>0</v>
      </c>
    </row>
    <row r="4137" spans="1:17" ht="11.85" customHeight="1" x14ac:dyDescent="0.2">
      <c r="A4137" s="3" t="s">
        <v>1600</v>
      </c>
      <c r="C4137" s="2">
        <v>194967.75</v>
      </c>
      <c r="D4137" s="2"/>
      <c r="E4137" s="2">
        <v>201269.03</v>
      </c>
      <c r="F4137" s="2"/>
      <c r="G4137" s="2">
        <v>145400.66</v>
      </c>
      <c r="H4137" s="2"/>
      <c r="I4137" s="2">
        <v>190000</v>
      </c>
      <c r="J4137" s="2"/>
      <c r="K4137" s="4">
        <v>190000</v>
      </c>
      <c r="L4137" s="2"/>
      <c r="M4137" s="4">
        <v>180000</v>
      </c>
      <c r="N4137" s="2"/>
      <c r="O4137" s="4">
        <v>0</v>
      </c>
      <c r="P4137" s="2"/>
      <c r="Q4137" s="4">
        <f t="shared" si="111"/>
        <v>180000</v>
      </c>
    </row>
    <row r="4138" spans="1:17" ht="11.85" customHeight="1" x14ac:dyDescent="0.2">
      <c r="A4138" s="3" t="s">
        <v>1601</v>
      </c>
      <c r="C4138" s="2">
        <v>15603.56</v>
      </c>
      <c r="D4138" s="2"/>
      <c r="E4138" s="2">
        <v>16869.38</v>
      </c>
      <c r="F4138" s="2"/>
      <c r="G4138" s="2">
        <v>11856.56</v>
      </c>
      <c r="H4138" s="2"/>
      <c r="I4138" s="2">
        <v>15000</v>
      </c>
      <c r="J4138" s="2"/>
      <c r="K4138" s="4">
        <v>15000</v>
      </c>
      <c r="L4138" s="2"/>
      <c r="M4138" s="4">
        <v>11000</v>
      </c>
      <c r="N4138" s="2"/>
      <c r="O4138" s="4">
        <v>0</v>
      </c>
      <c r="P4138" s="2"/>
      <c r="Q4138" s="4">
        <f t="shared" si="111"/>
        <v>11000</v>
      </c>
    </row>
    <row r="4139" spans="1:17" ht="11.85" customHeight="1" x14ac:dyDescent="0.2">
      <c r="A4139" s="3" t="s">
        <v>1602</v>
      </c>
      <c r="C4139" s="2">
        <v>6484.54</v>
      </c>
      <c r="D4139" s="2"/>
      <c r="E4139" s="2">
        <v>5604.42</v>
      </c>
      <c r="F4139" s="2"/>
      <c r="G4139" s="2">
        <v>23310.37</v>
      </c>
      <c r="H4139" s="2"/>
      <c r="I4139" s="2">
        <v>26000</v>
      </c>
      <c r="J4139" s="2"/>
      <c r="K4139" s="4">
        <v>26000</v>
      </c>
      <c r="L4139" s="2"/>
      <c r="M4139" s="4">
        <v>30000</v>
      </c>
      <c r="N4139" s="2"/>
      <c r="O4139" s="4">
        <v>0</v>
      </c>
      <c r="P4139" s="2"/>
      <c r="Q4139" s="4">
        <f t="shared" si="111"/>
        <v>30000</v>
      </c>
    </row>
    <row r="4140" spans="1:17" ht="11.85" hidden="1" customHeight="1" x14ac:dyDescent="0.2">
      <c r="A4140" s="3" t="s">
        <v>1603</v>
      </c>
      <c r="C4140" s="2">
        <v>0</v>
      </c>
      <c r="D4140" s="2"/>
      <c r="E4140" s="2">
        <v>0</v>
      </c>
      <c r="F4140" s="2"/>
      <c r="G4140" s="2">
        <v>0</v>
      </c>
      <c r="H4140" s="2"/>
      <c r="I4140" s="2">
        <v>0</v>
      </c>
      <c r="J4140" s="2"/>
      <c r="K4140" s="4">
        <v>0</v>
      </c>
      <c r="L4140" s="2"/>
      <c r="M4140" s="4">
        <v>0</v>
      </c>
      <c r="N4140" s="2"/>
      <c r="O4140" s="4">
        <v>0</v>
      </c>
      <c r="P4140" s="2"/>
      <c r="Q4140" s="4">
        <f t="shared" si="111"/>
        <v>0</v>
      </c>
    </row>
    <row r="4141" spans="1:17" ht="11.85" customHeight="1" x14ac:dyDescent="0.2">
      <c r="A4141" s="3" t="s">
        <v>1604</v>
      </c>
      <c r="C4141" s="2">
        <v>-263.23</v>
      </c>
      <c r="D4141" s="29"/>
      <c r="E4141" s="2">
        <v>149.28</v>
      </c>
      <c r="F4141" s="29"/>
      <c r="G4141" s="2">
        <v>-83.39</v>
      </c>
      <c r="H4141" s="29"/>
      <c r="I4141" s="2">
        <v>-100</v>
      </c>
      <c r="J4141" s="29"/>
      <c r="K4141" s="2">
        <v>-100</v>
      </c>
      <c r="L4141" s="29"/>
      <c r="M4141" s="2">
        <v>-100</v>
      </c>
      <c r="N4141" s="29"/>
      <c r="O4141" s="4">
        <v>0</v>
      </c>
      <c r="P4141" s="29"/>
      <c r="Q4141" s="2">
        <f t="shared" si="111"/>
        <v>-100</v>
      </c>
    </row>
    <row r="4142" spans="1:17" ht="11.85" customHeight="1" x14ac:dyDescent="0.2">
      <c r="A4142" s="3" t="s">
        <v>1605</v>
      </c>
      <c r="C4142" s="2">
        <v>477.64</v>
      </c>
      <c r="D4142" s="2"/>
      <c r="E4142" s="2">
        <v>69.52</v>
      </c>
      <c r="F4142" s="2"/>
      <c r="G4142" s="2">
        <v>1378.33</v>
      </c>
      <c r="H4142" s="2"/>
      <c r="I4142" s="2">
        <v>0</v>
      </c>
      <c r="J4142" s="2"/>
      <c r="K4142" s="4">
        <v>0</v>
      </c>
      <c r="L4142" s="2"/>
      <c r="M4142" s="4">
        <v>0</v>
      </c>
      <c r="N4142" s="2"/>
      <c r="O4142" s="4">
        <v>0</v>
      </c>
      <c r="P4142" s="2"/>
      <c r="Q4142" s="4">
        <f t="shared" si="111"/>
        <v>0</v>
      </c>
    </row>
    <row r="4143" spans="1:17" ht="11.85" hidden="1" customHeight="1" x14ac:dyDescent="0.2">
      <c r="A4143" s="3" t="s">
        <v>1606</v>
      </c>
      <c r="C4143" s="2">
        <v>0</v>
      </c>
      <c r="D4143" s="2"/>
      <c r="E4143" s="2">
        <v>0</v>
      </c>
      <c r="F4143" s="2"/>
      <c r="G4143" s="2">
        <v>0</v>
      </c>
      <c r="H4143" s="2"/>
      <c r="I4143" s="2">
        <v>0</v>
      </c>
      <c r="J4143" s="2"/>
      <c r="K4143" s="4">
        <v>0</v>
      </c>
      <c r="L4143" s="2"/>
      <c r="M4143" s="4">
        <v>0</v>
      </c>
      <c r="N4143" s="2"/>
      <c r="O4143" s="4">
        <v>0</v>
      </c>
      <c r="P4143" s="2"/>
      <c r="Q4143" s="4">
        <f t="shared" si="111"/>
        <v>0</v>
      </c>
    </row>
    <row r="4144" spans="1:17" ht="11.85" customHeight="1" x14ac:dyDescent="0.2">
      <c r="A4144" s="3" t="s">
        <v>1607</v>
      </c>
      <c r="C4144" s="2">
        <v>0</v>
      </c>
      <c r="D4144" s="2"/>
      <c r="E4144" s="2">
        <v>0</v>
      </c>
      <c r="F4144" s="2"/>
      <c r="G4144" s="2">
        <v>0</v>
      </c>
      <c r="H4144" s="2"/>
      <c r="I4144" s="2">
        <v>0</v>
      </c>
      <c r="J4144" s="2"/>
      <c r="K4144" s="4">
        <v>0</v>
      </c>
      <c r="L4144" s="2"/>
      <c r="M4144" s="4">
        <v>0</v>
      </c>
      <c r="N4144" s="2"/>
      <c r="O4144" s="4">
        <v>0</v>
      </c>
      <c r="P4144" s="2"/>
      <c r="Q4144" s="4">
        <f t="shared" si="111"/>
        <v>0</v>
      </c>
    </row>
    <row r="4145" spans="1:21" ht="11.85" customHeight="1" x14ac:dyDescent="0.2">
      <c r="A4145" s="3" t="s">
        <v>1608</v>
      </c>
      <c r="C4145" s="2">
        <v>1656.93</v>
      </c>
      <c r="D4145" s="2"/>
      <c r="E4145" s="2">
        <v>1612.49</v>
      </c>
      <c r="F4145" s="2"/>
      <c r="G4145" s="2">
        <v>1639.02</v>
      </c>
      <c r="H4145" s="2"/>
      <c r="I4145" s="2">
        <v>1600</v>
      </c>
      <c r="J4145" s="2"/>
      <c r="K4145" s="4">
        <v>1600</v>
      </c>
      <c r="L4145" s="2"/>
      <c r="M4145" s="4">
        <v>1600</v>
      </c>
      <c r="N4145" s="2"/>
      <c r="O4145" s="4">
        <v>0</v>
      </c>
      <c r="P4145" s="2"/>
      <c r="Q4145" s="4">
        <f t="shared" si="111"/>
        <v>1600</v>
      </c>
    </row>
    <row r="4146" spans="1:21" ht="11.85" customHeight="1" x14ac:dyDescent="0.2">
      <c r="A4146" s="3" t="s">
        <v>1609</v>
      </c>
      <c r="C4146" s="2">
        <v>390</v>
      </c>
      <c r="D4146" s="2"/>
      <c r="E4146" s="2">
        <v>732.56</v>
      </c>
      <c r="F4146" s="2"/>
      <c r="G4146" s="2">
        <v>683.07</v>
      </c>
      <c r="H4146" s="2"/>
      <c r="I4146" s="2">
        <v>500</v>
      </c>
      <c r="J4146" s="2"/>
      <c r="K4146" s="4">
        <v>500</v>
      </c>
      <c r="L4146" s="2"/>
      <c r="M4146" s="4">
        <v>500</v>
      </c>
      <c r="N4146" s="2"/>
      <c r="O4146" s="4">
        <v>0</v>
      </c>
      <c r="P4146" s="2"/>
      <c r="Q4146" s="4">
        <f t="shared" si="111"/>
        <v>500</v>
      </c>
    </row>
    <row r="4147" spans="1:21" ht="11.85" customHeight="1" x14ac:dyDescent="0.2">
      <c r="A4147" s="3" t="s">
        <v>1610</v>
      </c>
      <c r="C4147" s="2">
        <v>14.2</v>
      </c>
      <c r="D4147" s="2"/>
      <c r="E4147" s="2">
        <v>0</v>
      </c>
      <c r="F4147" s="2"/>
      <c r="G4147" s="2">
        <v>0</v>
      </c>
      <c r="H4147" s="2"/>
      <c r="I4147" s="2">
        <v>0</v>
      </c>
      <c r="J4147" s="2"/>
      <c r="K4147" s="4">
        <v>0</v>
      </c>
      <c r="L4147" s="2"/>
      <c r="M4147" s="4">
        <v>0</v>
      </c>
      <c r="N4147" s="2"/>
      <c r="O4147" s="4">
        <v>0</v>
      </c>
      <c r="P4147" s="2"/>
      <c r="Q4147" s="4">
        <f t="shared" si="111"/>
        <v>0</v>
      </c>
    </row>
    <row r="4148" spans="1:21" ht="11.85" hidden="1" customHeight="1" x14ac:dyDescent="0.2">
      <c r="A4148" s="3" t="s">
        <v>1611</v>
      </c>
      <c r="C4148" s="2">
        <v>0</v>
      </c>
      <c r="D4148" s="2"/>
      <c r="E4148" s="2">
        <v>0</v>
      </c>
      <c r="F4148" s="2"/>
      <c r="G4148" s="2">
        <v>0</v>
      </c>
      <c r="H4148" s="2"/>
      <c r="I4148" s="2">
        <v>0</v>
      </c>
      <c r="J4148" s="2"/>
      <c r="K4148" s="4">
        <v>0</v>
      </c>
      <c r="L4148" s="2"/>
      <c r="M4148" s="4">
        <v>0</v>
      </c>
      <c r="N4148" s="2"/>
      <c r="O4148" s="4">
        <v>0</v>
      </c>
      <c r="P4148" s="2"/>
      <c r="Q4148" s="4">
        <f t="shared" si="111"/>
        <v>0</v>
      </c>
    </row>
    <row r="4149" spans="1:21" ht="11.85" customHeight="1" x14ac:dyDescent="0.2">
      <c r="A4149" s="3" t="s">
        <v>1612</v>
      </c>
      <c r="C4149" s="12">
        <v>497.96</v>
      </c>
      <c r="D4149" s="2"/>
      <c r="E4149" s="12">
        <v>0</v>
      </c>
      <c r="F4149" s="2"/>
      <c r="G4149" s="12">
        <v>10058.42</v>
      </c>
      <c r="H4149" s="2"/>
      <c r="I4149" s="12">
        <v>6000</v>
      </c>
      <c r="J4149" s="2"/>
      <c r="K4149" s="13">
        <v>6000</v>
      </c>
      <c r="L4149" s="2"/>
      <c r="M4149" s="13">
        <v>6000</v>
      </c>
      <c r="N4149" s="2"/>
      <c r="O4149" s="13">
        <v>0</v>
      </c>
      <c r="P4149" s="2"/>
      <c r="Q4149" s="13">
        <f t="shared" si="111"/>
        <v>6000</v>
      </c>
    </row>
    <row r="4150" spans="1:21" ht="11.85" customHeight="1" x14ac:dyDescent="0.2">
      <c r="A4150" s="3" t="s">
        <v>1321</v>
      </c>
      <c r="C4150" s="2">
        <f>SUM(C4133:C4149)</f>
        <v>220369.6</v>
      </c>
      <c r="D4150" s="2"/>
      <c r="E4150" s="2">
        <f>SUM(E4133:E4149)</f>
        <v>226306.68</v>
      </c>
      <c r="F4150" s="2"/>
      <c r="G4150" s="2">
        <f>SUM(G4133:G4149)</f>
        <v>194243.03999999998</v>
      </c>
      <c r="H4150" s="2"/>
      <c r="I4150" s="2">
        <f>SUM(I4133:I4149)</f>
        <v>239000</v>
      </c>
      <c r="J4150" s="2"/>
      <c r="K4150" s="4">
        <f>SUM(K4133:K4149)</f>
        <v>239000</v>
      </c>
      <c r="L4150" s="2"/>
      <c r="M4150" s="4">
        <f>SUM(M4133:M4149)</f>
        <v>229000</v>
      </c>
      <c r="N4150" s="2"/>
      <c r="O4150" s="4">
        <f>SUM(O4133:O4149)</f>
        <v>0</v>
      </c>
      <c r="P4150" s="2"/>
      <c r="Q4150" s="4">
        <f>SUM(Q4133:Q4149)</f>
        <v>229000</v>
      </c>
      <c r="U4150" s="39"/>
    </row>
    <row r="4151" spans="1:21" ht="11.85" customHeight="1" x14ac:dyDescent="0.2">
      <c r="D4151" s="2"/>
      <c r="F4151" s="2"/>
      <c r="H4151" s="2"/>
      <c r="J4151" s="2"/>
      <c r="L4151" s="2"/>
      <c r="N4151" s="2"/>
      <c r="P4151" s="2"/>
    </row>
    <row r="4152" spans="1:21" ht="11.85" customHeight="1" x14ac:dyDescent="0.2">
      <c r="A4152" s="11" t="s">
        <v>236</v>
      </c>
      <c r="D4152" s="2"/>
      <c r="F4152" s="2"/>
      <c r="H4152" s="2"/>
      <c r="J4152" s="2"/>
      <c r="L4152" s="2"/>
      <c r="N4152" s="2"/>
      <c r="P4152" s="2"/>
    </row>
    <row r="4153" spans="1:21" ht="11.85" customHeight="1" x14ac:dyDescent="0.2">
      <c r="A4153" s="3" t="s">
        <v>1613</v>
      </c>
      <c r="C4153" s="2">
        <v>0</v>
      </c>
      <c r="D4153" s="2"/>
      <c r="E4153" s="2">
        <v>0</v>
      </c>
      <c r="F4153" s="2"/>
      <c r="G4153" s="2">
        <v>0</v>
      </c>
      <c r="H4153" s="2"/>
      <c r="I4153" s="2">
        <v>0</v>
      </c>
      <c r="J4153" s="2"/>
      <c r="K4153" s="4">
        <v>0</v>
      </c>
      <c r="L4153" s="2"/>
      <c r="M4153" s="4">
        <v>0</v>
      </c>
      <c r="N4153" s="2"/>
      <c r="O4153" s="4">
        <v>0</v>
      </c>
      <c r="P4153" s="2"/>
      <c r="Q4153" s="4">
        <f>M4153+O4153</f>
        <v>0</v>
      </c>
    </row>
    <row r="4154" spans="1:21" ht="11.85" customHeight="1" x14ac:dyDescent="0.2">
      <c r="A4154" s="3" t="s">
        <v>1614</v>
      </c>
      <c r="C4154" s="2">
        <v>0</v>
      </c>
      <c r="D4154" s="2"/>
      <c r="E4154" s="2">
        <v>0</v>
      </c>
      <c r="F4154" s="2"/>
      <c r="G4154" s="2">
        <v>0</v>
      </c>
      <c r="H4154" s="2"/>
      <c r="I4154" s="2">
        <v>0</v>
      </c>
      <c r="J4154" s="2"/>
      <c r="K4154" s="4">
        <v>0</v>
      </c>
      <c r="L4154" s="2"/>
      <c r="M4154" s="4">
        <v>0</v>
      </c>
      <c r="N4154" s="2"/>
      <c r="O4154" s="4">
        <v>0</v>
      </c>
      <c r="P4154" s="2"/>
      <c r="Q4154" s="4">
        <f t="shared" ref="Q4154:Q4159" si="112">M4154+O4154</f>
        <v>0</v>
      </c>
    </row>
    <row r="4155" spans="1:21" ht="11.85" customHeight="1" x14ac:dyDescent="0.2">
      <c r="A4155" s="3" t="s">
        <v>1615</v>
      </c>
      <c r="C4155" s="2">
        <v>38400</v>
      </c>
      <c r="D4155" s="2"/>
      <c r="E4155" s="2">
        <v>0</v>
      </c>
      <c r="F4155" s="2"/>
      <c r="G4155" s="2">
        <v>0</v>
      </c>
      <c r="H4155" s="2"/>
      <c r="I4155" s="2">
        <v>0</v>
      </c>
      <c r="J4155" s="2"/>
      <c r="K4155" s="4">
        <v>0</v>
      </c>
      <c r="L4155" s="2"/>
      <c r="M4155" s="4">
        <v>0</v>
      </c>
      <c r="N4155" s="2"/>
      <c r="O4155" s="4">
        <v>0</v>
      </c>
      <c r="P4155" s="2"/>
      <c r="Q4155" s="4">
        <f t="shared" si="112"/>
        <v>0</v>
      </c>
    </row>
    <row r="4156" spans="1:21" ht="11.85" customHeight="1" x14ac:dyDescent="0.2">
      <c r="A4156" s="3" t="s">
        <v>1616</v>
      </c>
      <c r="C4156" s="2">
        <v>0</v>
      </c>
      <c r="D4156" s="2"/>
      <c r="E4156" s="2">
        <v>0</v>
      </c>
      <c r="F4156" s="2"/>
      <c r="G4156" s="2">
        <v>0</v>
      </c>
      <c r="H4156" s="2"/>
      <c r="I4156" s="2">
        <v>0</v>
      </c>
      <c r="J4156" s="2"/>
      <c r="K4156" s="4">
        <v>0</v>
      </c>
      <c r="L4156" s="2"/>
      <c r="M4156" s="4">
        <v>0</v>
      </c>
      <c r="N4156" s="2"/>
      <c r="O4156" s="4">
        <v>0</v>
      </c>
      <c r="P4156" s="2"/>
      <c r="Q4156" s="4">
        <f t="shared" si="112"/>
        <v>0</v>
      </c>
    </row>
    <row r="4157" spans="1:21" ht="11.85" customHeight="1" x14ac:dyDescent="0.2">
      <c r="A4157" s="3" t="s">
        <v>1617</v>
      </c>
      <c r="C4157" s="2">
        <v>230000</v>
      </c>
      <c r="D4157" s="2"/>
      <c r="E4157" s="2">
        <v>0</v>
      </c>
      <c r="F4157" s="2"/>
      <c r="G4157" s="2">
        <v>320000</v>
      </c>
      <c r="H4157" s="2"/>
      <c r="I4157" s="2">
        <v>380000</v>
      </c>
      <c r="J4157" s="2"/>
      <c r="K4157" s="4">
        <v>380000</v>
      </c>
      <c r="L4157" s="2"/>
      <c r="M4157" s="4">
        <v>400000</v>
      </c>
      <c r="N4157" s="2"/>
      <c r="O4157" s="4">
        <v>0</v>
      </c>
      <c r="P4157" s="2"/>
      <c r="Q4157" s="4">
        <f t="shared" si="112"/>
        <v>400000</v>
      </c>
    </row>
    <row r="4158" spans="1:21" ht="11.85" customHeight="1" x14ac:dyDescent="0.2">
      <c r="A4158" s="3" t="s">
        <v>1618</v>
      </c>
      <c r="C4158" s="2">
        <v>30000</v>
      </c>
      <c r="D4158" s="2"/>
      <c r="E4158" s="2">
        <v>440000</v>
      </c>
      <c r="F4158" s="2"/>
      <c r="G4158" s="2">
        <v>0</v>
      </c>
      <c r="H4158" s="2"/>
      <c r="I4158" s="2">
        <v>0</v>
      </c>
      <c r="J4158" s="2"/>
      <c r="K4158" s="4">
        <v>0</v>
      </c>
      <c r="L4158" s="2"/>
      <c r="M4158" s="4">
        <v>0</v>
      </c>
      <c r="N4158" s="2"/>
      <c r="O4158" s="4">
        <v>0</v>
      </c>
      <c r="P4158" s="2"/>
      <c r="Q4158" s="4">
        <f t="shared" si="112"/>
        <v>0</v>
      </c>
    </row>
    <row r="4159" spans="1:21" ht="11.85" customHeight="1" x14ac:dyDescent="0.2">
      <c r="A4159" s="3" t="s">
        <v>1619</v>
      </c>
      <c r="C4159" s="2">
        <v>0</v>
      </c>
      <c r="D4159" s="2"/>
      <c r="E4159" s="2">
        <v>0</v>
      </c>
      <c r="F4159" s="2"/>
      <c r="G4159" s="2">
        <v>0</v>
      </c>
      <c r="H4159" s="2"/>
      <c r="I4159" s="2">
        <v>0</v>
      </c>
      <c r="J4159" s="2"/>
      <c r="K4159" s="4">
        <v>0</v>
      </c>
      <c r="L4159" s="2"/>
      <c r="M4159" s="4">
        <v>0</v>
      </c>
      <c r="N4159" s="2"/>
      <c r="O4159" s="4">
        <v>0</v>
      </c>
      <c r="P4159" s="2"/>
      <c r="Q4159" s="4">
        <f t="shared" si="112"/>
        <v>0</v>
      </c>
    </row>
    <row r="4160" spans="1:21" ht="11.85" customHeight="1" x14ac:dyDescent="0.2">
      <c r="A4160" s="3" t="s">
        <v>1620</v>
      </c>
      <c r="C4160" s="12">
        <v>0</v>
      </c>
      <c r="D4160" s="2"/>
      <c r="E4160" s="12">
        <v>0</v>
      </c>
      <c r="F4160" s="2"/>
      <c r="G4160" s="12">
        <v>0</v>
      </c>
      <c r="H4160" s="2"/>
      <c r="I4160" s="12">
        <v>0</v>
      </c>
      <c r="J4160" s="2"/>
      <c r="K4160" s="13">
        <v>0</v>
      </c>
      <c r="L4160" s="2"/>
      <c r="M4160" s="13">
        <v>0</v>
      </c>
      <c r="N4160" s="2"/>
      <c r="O4160" s="13">
        <v>0</v>
      </c>
      <c r="P4160" s="2"/>
      <c r="Q4160" s="13">
        <f>M4160+O4160</f>
        <v>0</v>
      </c>
    </row>
    <row r="4161" spans="1:22" ht="11.85" customHeight="1" x14ac:dyDescent="0.2">
      <c r="A4161" s="3" t="s">
        <v>250</v>
      </c>
      <c r="C4161" s="2">
        <f>SUM(C4153:C4160)</f>
        <v>298400</v>
      </c>
      <c r="D4161" s="2"/>
      <c r="E4161" s="2">
        <f>SUM(E4153:E4160)</f>
        <v>440000</v>
      </c>
      <c r="F4161" s="2"/>
      <c r="G4161" s="2">
        <f>SUM(G4153:G4160)</f>
        <v>320000</v>
      </c>
      <c r="H4161" s="2"/>
      <c r="I4161" s="2">
        <f>SUM(I4153:I4160)</f>
        <v>380000</v>
      </c>
      <c r="J4161" s="2"/>
      <c r="K4161" s="4">
        <f>SUM(K4153:K4160)</f>
        <v>380000</v>
      </c>
      <c r="L4161" s="2"/>
      <c r="M4161" s="4">
        <f>SUM(M4153:M4160)</f>
        <v>400000</v>
      </c>
      <c r="N4161" s="2"/>
      <c r="O4161" s="4">
        <f>SUM(O4153:O4160)</f>
        <v>0</v>
      </c>
      <c r="P4161" s="2"/>
      <c r="Q4161" s="4">
        <f>SUM(Q4153:Q4160)</f>
        <v>400000</v>
      </c>
      <c r="R4161" s="39"/>
      <c r="U4161" s="39"/>
    </row>
    <row r="4162" spans="1:22" ht="11.85" customHeight="1" x14ac:dyDescent="0.2">
      <c r="D4162" s="2"/>
      <c r="F4162" s="2"/>
      <c r="H4162" s="2"/>
      <c r="J4162" s="2"/>
      <c r="L4162" s="2"/>
      <c r="N4162" s="2"/>
      <c r="P4162" s="2"/>
    </row>
    <row r="4163" spans="1:22" ht="11.85" customHeight="1" thickBot="1" x14ac:dyDescent="0.25">
      <c r="A4163" s="3" t="s">
        <v>263</v>
      </c>
      <c r="C4163" s="17">
        <f>C4130+C4150+C4161</f>
        <v>520522.08</v>
      </c>
      <c r="D4163" s="2"/>
      <c r="E4163" s="17">
        <f>E4130+E4150+E4161</f>
        <v>673635.66999999993</v>
      </c>
      <c r="F4163" s="2"/>
      <c r="G4163" s="17">
        <f>G4130+G4150+G4161</f>
        <v>533162.5</v>
      </c>
      <c r="H4163" s="2"/>
      <c r="I4163" s="17">
        <f>I4130+I4150+I4161</f>
        <v>619000</v>
      </c>
      <c r="J4163" s="2"/>
      <c r="K4163" s="18">
        <f>K4130+K4150+K4161</f>
        <v>619000</v>
      </c>
      <c r="L4163" s="2"/>
      <c r="M4163" s="18">
        <f>M4130+M4150+M4161</f>
        <v>629000</v>
      </c>
      <c r="N4163" s="2"/>
      <c r="O4163" s="18">
        <f>O4130+O4150+O4161</f>
        <v>0</v>
      </c>
      <c r="P4163" s="2"/>
      <c r="Q4163" s="18">
        <f>Q4130+Q4150+Q4161</f>
        <v>629000</v>
      </c>
      <c r="U4163" s="39"/>
      <c r="V4163" s="39"/>
    </row>
    <row r="4164" spans="1:22" ht="11.85" customHeight="1" thickTop="1" x14ac:dyDescent="0.2">
      <c r="D4164" s="2"/>
      <c r="F4164" s="2"/>
      <c r="H4164" s="2"/>
      <c r="J4164" s="2"/>
      <c r="L4164" s="2"/>
      <c r="N4164" s="2"/>
      <c r="P4164" s="2"/>
    </row>
    <row r="4165" spans="1:22" ht="11.85" customHeight="1" x14ac:dyDescent="0.2">
      <c r="A4165" s="3" t="s">
        <v>264</v>
      </c>
      <c r="C4165" s="2">
        <f>C4124+C4163</f>
        <v>669342.12</v>
      </c>
      <c r="D4165" s="2"/>
      <c r="E4165" s="2">
        <f>E4124+E4163</f>
        <v>884376.8899999999</v>
      </c>
      <c r="F4165" s="2"/>
      <c r="G4165" s="2">
        <f>G4124+G4163</f>
        <v>761437.80999999982</v>
      </c>
      <c r="H4165" s="2"/>
      <c r="I4165" s="2">
        <f>I4124+I4163</f>
        <v>846082.58999999985</v>
      </c>
      <c r="J4165" s="2"/>
      <c r="K4165" s="4">
        <f>K4124+K4163</f>
        <v>846082.58999999985</v>
      </c>
      <c r="L4165" s="2"/>
      <c r="M4165" s="4">
        <f>M4124+M4163</f>
        <v>857478.58999999985</v>
      </c>
      <c r="N4165" s="2"/>
      <c r="P4165" s="2"/>
      <c r="Q4165" s="4">
        <f>Q4124+Q4163</f>
        <v>857478.58999999985</v>
      </c>
    </row>
    <row r="4166" spans="1:22" ht="11.85" customHeight="1" x14ac:dyDescent="0.2">
      <c r="D4166" s="2"/>
      <c r="F4166" s="2"/>
      <c r="H4166" s="2"/>
      <c r="J4166" s="2"/>
      <c r="L4166" s="2"/>
      <c r="N4166" s="2"/>
      <c r="P4166" s="2"/>
    </row>
    <row r="4167" spans="1:22" ht="11.85" customHeight="1" x14ac:dyDescent="0.2">
      <c r="D4167" s="2"/>
      <c r="F4167" s="2"/>
      <c r="H4167" s="2"/>
      <c r="J4167" s="2"/>
      <c r="L4167" s="2"/>
      <c r="N4167" s="2"/>
      <c r="P4167" s="2"/>
    </row>
    <row r="4168" spans="1:22" ht="11.85" customHeight="1" x14ac:dyDescent="0.2">
      <c r="D4168" s="2"/>
      <c r="F4168" s="2"/>
      <c r="H4168" s="2"/>
      <c r="J4168" s="2"/>
      <c r="L4168" s="2"/>
      <c r="N4168" s="2"/>
      <c r="P4168" s="2"/>
    </row>
    <row r="4169" spans="1:22" ht="11.85" customHeight="1" x14ac:dyDescent="0.2">
      <c r="D4169" s="2"/>
      <c r="F4169" s="2"/>
      <c r="H4169" s="2"/>
      <c r="J4169" s="2"/>
      <c r="L4169" s="2"/>
      <c r="N4169" s="2"/>
      <c r="P4169" s="2"/>
    </row>
    <row r="4170" spans="1:22" ht="11.85" customHeight="1" x14ac:dyDescent="0.2">
      <c r="D4170" s="2"/>
      <c r="F4170" s="2"/>
      <c r="H4170" s="2"/>
      <c r="J4170" s="2"/>
      <c r="L4170" s="2"/>
      <c r="N4170" s="2"/>
      <c r="P4170" s="2"/>
    </row>
    <row r="4171" spans="1:22" ht="11.85" customHeight="1" x14ac:dyDescent="0.2">
      <c r="D4171" s="2"/>
      <c r="F4171" s="2"/>
      <c r="H4171" s="2"/>
      <c r="J4171" s="2"/>
      <c r="L4171" s="2"/>
      <c r="N4171" s="2"/>
      <c r="P4171" s="2"/>
    </row>
    <row r="4172" spans="1:22" ht="11.85" customHeight="1" x14ac:dyDescent="0.2">
      <c r="D4172" s="2"/>
      <c r="F4172" s="2"/>
      <c r="H4172" s="2"/>
      <c r="J4172" s="2"/>
      <c r="L4172" s="2"/>
      <c r="N4172" s="2"/>
      <c r="P4172" s="2"/>
    </row>
    <row r="4173" spans="1:22" ht="11.85" customHeight="1" x14ac:dyDescent="0.2">
      <c r="D4173" s="2"/>
      <c r="F4173" s="2"/>
      <c r="H4173" s="2"/>
      <c r="J4173" s="2"/>
      <c r="L4173" s="2"/>
      <c r="N4173" s="2"/>
      <c r="P4173" s="2"/>
    </row>
    <row r="4174" spans="1:22" ht="11.85" customHeight="1" x14ac:dyDescent="0.2">
      <c r="D4174" s="2"/>
      <c r="F4174" s="2"/>
      <c r="H4174" s="2"/>
      <c r="J4174" s="2"/>
      <c r="L4174" s="2"/>
      <c r="N4174" s="2"/>
      <c r="P4174" s="2"/>
    </row>
    <row r="4175" spans="1:22" ht="11.85" customHeight="1" x14ac:dyDescent="0.2">
      <c r="D4175" s="2"/>
      <c r="F4175" s="2"/>
      <c r="H4175" s="2"/>
      <c r="J4175" s="2"/>
      <c r="L4175" s="2"/>
      <c r="N4175" s="2"/>
      <c r="P4175" s="2"/>
    </row>
    <row r="4176" spans="1:22" ht="11.85" customHeight="1" x14ac:dyDescent="0.2">
      <c r="D4176" s="2"/>
      <c r="F4176" s="2"/>
      <c r="H4176" s="2"/>
      <c r="J4176" s="2"/>
      <c r="L4176" s="2"/>
      <c r="N4176" s="2"/>
      <c r="P4176" s="2"/>
    </row>
    <row r="4177" spans="1:20" ht="11.85" customHeight="1" x14ac:dyDescent="0.2">
      <c r="D4177" s="2"/>
      <c r="F4177" s="2"/>
      <c r="H4177" s="2"/>
      <c r="J4177" s="2"/>
      <c r="L4177" s="2"/>
      <c r="N4177" s="2"/>
      <c r="P4177" s="2"/>
    </row>
    <row r="4178" spans="1:20" ht="11.85" customHeight="1" x14ac:dyDescent="0.2">
      <c r="D4178" s="2"/>
      <c r="F4178" s="2"/>
      <c r="H4178" s="2"/>
      <c r="J4178" s="2"/>
      <c r="L4178" s="2"/>
      <c r="N4178" s="2"/>
      <c r="P4178" s="2"/>
    </row>
    <row r="4179" spans="1:20" ht="11.85" customHeight="1" x14ac:dyDescent="0.2">
      <c r="D4179" s="2"/>
      <c r="F4179" s="2"/>
      <c r="H4179" s="2"/>
      <c r="J4179" s="2"/>
      <c r="L4179" s="2"/>
      <c r="N4179" s="2"/>
      <c r="P4179" s="2"/>
    </row>
    <row r="4180" spans="1:20" ht="11.85" customHeight="1" x14ac:dyDescent="0.2">
      <c r="D4180" s="2"/>
      <c r="F4180" s="2"/>
      <c r="H4180" s="2"/>
      <c r="J4180" s="2"/>
      <c r="L4180" s="2"/>
      <c r="N4180" s="2"/>
      <c r="P4180" s="2"/>
    </row>
    <row r="4181" spans="1:20" ht="11.85" customHeight="1" x14ac:dyDescent="0.2">
      <c r="A4181" s="1"/>
      <c r="B4181" s="1"/>
      <c r="E4181" s="2" t="str">
        <f>$E$24</f>
        <v>CITY OF BRADY</v>
      </c>
    </row>
    <row r="4182" spans="1:20" ht="11.85" customHeight="1" x14ac:dyDescent="0.2">
      <c r="E4182" s="2" t="str">
        <f>$E$25</f>
        <v>BUDGET REPORT</v>
      </c>
    </row>
    <row r="4183" spans="1:20" ht="11.85" customHeight="1" x14ac:dyDescent="0.2">
      <c r="E4183" s="2" t="str">
        <f>$E$26</f>
        <v>FISCAL YEAR 2021 - 2022</v>
      </c>
    </row>
    <row r="4184" spans="1:20" ht="11.85" customHeight="1" x14ac:dyDescent="0.2">
      <c r="A4184" s="3" t="s">
        <v>1594</v>
      </c>
    </row>
    <row r="4185" spans="1:20" ht="11.85" customHeight="1" x14ac:dyDescent="0.2">
      <c r="A4185" s="3" t="s">
        <v>1621</v>
      </c>
    </row>
    <row r="4186" spans="1:20" ht="11.85" customHeight="1" x14ac:dyDescent="0.2">
      <c r="I4186" s="61" t="str">
        <f>$I$29</f>
        <v>(----- 2020-2021 ------)</v>
      </c>
      <c r="J4186" s="61"/>
      <c r="K4186" s="61"/>
      <c r="L4186" s="5"/>
      <c r="M4186" s="61" t="str">
        <f>$M$29</f>
        <v>2021-2022</v>
      </c>
      <c r="N4186" s="61"/>
      <c r="O4186" s="61"/>
      <c r="P4186" s="61"/>
      <c r="Q4186" s="61"/>
    </row>
    <row r="4187" spans="1:20" ht="11.85" customHeight="1" x14ac:dyDescent="0.2">
      <c r="C4187" s="6" t="str">
        <f>$C$30</f>
        <v>2017-2018</v>
      </c>
      <c r="D4187" s="5"/>
      <c r="E4187" s="6" t="str">
        <f>$E$30</f>
        <v>2018-2019</v>
      </c>
      <c r="F4187" s="5"/>
      <c r="G4187" s="6" t="str">
        <f>$G$30</f>
        <v>2019-2020</v>
      </c>
      <c r="H4187" s="5"/>
      <c r="I4187" s="6" t="s">
        <v>9</v>
      </c>
      <c r="J4187" s="5"/>
      <c r="K4187" s="7" t="str">
        <f>+$K$30</f>
        <v>PROJECTED</v>
      </c>
      <c r="L4187" s="5"/>
      <c r="M4187" s="7" t="str">
        <f>$M$30</f>
        <v>2021-2022</v>
      </c>
      <c r="N4187" s="5"/>
      <c r="O4187" s="7" t="str">
        <f>$O$30</f>
        <v>2021-2022</v>
      </c>
      <c r="P4187" s="5"/>
      <c r="Q4187" s="7" t="str">
        <f>$Q$30</f>
        <v xml:space="preserve">APPROVED </v>
      </c>
    </row>
    <row r="4188" spans="1:20" ht="11.85" customHeight="1" x14ac:dyDescent="0.2">
      <c r="A4188" s="8" t="s">
        <v>266</v>
      </c>
      <c r="C4188" s="9" t="s">
        <v>12</v>
      </c>
      <c r="D4188" s="5"/>
      <c r="E4188" s="9" t="s">
        <v>12</v>
      </c>
      <c r="F4188" s="5"/>
      <c r="G4188" s="9" t="s">
        <v>12</v>
      </c>
      <c r="H4188" s="5"/>
      <c r="I4188" s="9" t="s">
        <v>13</v>
      </c>
      <c r="J4188" s="5"/>
      <c r="K4188" s="10" t="s">
        <v>13</v>
      </c>
      <c r="L4188" s="5"/>
      <c r="M4188" s="10" t="str">
        <f>$M$31</f>
        <v>BASE</v>
      </c>
      <c r="N4188" s="5"/>
      <c r="O4188" s="10" t="str">
        <f>$O$31</f>
        <v>SUPPLEMENTAL</v>
      </c>
      <c r="P4188" s="5"/>
      <c r="Q4188" s="10" t="str">
        <f>$Q$31</f>
        <v>BUDGET</v>
      </c>
    </row>
    <row r="4189" spans="1:20" ht="11.85" customHeight="1" x14ac:dyDescent="0.2"/>
    <row r="4190" spans="1:20" ht="11.85" customHeight="1" x14ac:dyDescent="0.2">
      <c r="A4190" s="11" t="s">
        <v>267</v>
      </c>
    </row>
    <row r="4191" spans="1:20" ht="11.85" customHeight="1" x14ac:dyDescent="0.2">
      <c r="A4191" s="3" t="s">
        <v>1622</v>
      </c>
      <c r="C4191" s="2">
        <v>32448</v>
      </c>
      <c r="D4191" s="2"/>
      <c r="E4191" s="2">
        <v>34923.21</v>
      </c>
      <c r="F4191" s="2"/>
      <c r="G4191" s="2">
        <v>35192.57</v>
      </c>
      <c r="H4191" s="2"/>
      <c r="I4191" s="2">
        <v>38156</v>
      </c>
      <c r="J4191" s="2"/>
      <c r="K4191" s="4">
        <v>38156</v>
      </c>
      <c r="L4191" s="2"/>
      <c r="M4191" s="4">
        <v>39292</v>
      </c>
      <c r="N4191" s="2"/>
      <c r="O4191" s="4">
        <v>0</v>
      </c>
      <c r="P4191" s="2"/>
      <c r="Q4191" s="4">
        <f t="shared" ref="Q4191:Q4198" si="113">M4191+O4191</f>
        <v>39292</v>
      </c>
      <c r="T4191" s="36"/>
    </row>
    <row r="4192" spans="1:20" ht="11.85" customHeight="1" x14ac:dyDescent="0.2">
      <c r="A4192" s="3" t="s">
        <v>1623</v>
      </c>
      <c r="C4192" s="2">
        <v>0</v>
      </c>
      <c r="D4192" s="2"/>
      <c r="E4192" s="2">
        <v>0</v>
      </c>
      <c r="F4192" s="2"/>
      <c r="G4192" s="2">
        <v>26.72</v>
      </c>
      <c r="H4192" s="2"/>
      <c r="I4192" s="2">
        <v>100</v>
      </c>
      <c r="J4192" s="2"/>
      <c r="K4192" s="4">
        <v>100</v>
      </c>
      <c r="L4192" s="2"/>
      <c r="M4192" s="4">
        <v>100</v>
      </c>
      <c r="N4192" s="2"/>
      <c r="O4192" s="4">
        <v>0</v>
      </c>
      <c r="P4192" s="2"/>
      <c r="Q4192" s="4">
        <f t="shared" si="113"/>
        <v>100</v>
      </c>
      <c r="T4192" s="36"/>
    </row>
    <row r="4193" spans="1:21" ht="11.85" customHeight="1" x14ac:dyDescent="0.2">
      <c r="A4193" s="3" t="s">
        <v>1624</v>
      </c>
      <c r="C4193" s="2">
        <v>11434.08</v>
      </c>
      <c r="D4193" s="2"/>
      <c r="E4193" s="2">
        <v>10771.44</v>
      </c>
      <c r="F4193" s="2"/>
      <c r="G4193" s="2">
        <v>10849.9</v>
      </c>
      <c r="H4193" s="2"/>
      <c r="I4193" s="2">
        <v>12960</v>
      </c>
      <c r="J4193" s="2"/>
      <c r="K4193" s="4">
        <v>12960</v>
      </c>
      <c r="L4193" s="2"/>
      <c r="M4193" s="4">
        <v>11832</v>
      </c>
      <c r="N4193" s="2"/>
      <c r="O4193" s="4">
        <v>0</v>
      </c>
      <c r="P4193" s="2"/>
      <c r="Q4193" s="4">
        <f t="shared" si="113"/>
        <v>11832</v>
      </c>
      <c r="T4193" s="36"/>
    </row>
    <row r="4194" spans="1:21" ht="11.85" customHeight="1" x14ac:dyDescent="0.2">
      <c r="A4194" s="3" t="s">
        <v>1625</v>
      </c>
      <c r="C4194" s="2">
        <v>0</v>
      </c>
      <c r="D4194" s="2"/>
      <c r="E4194" s="2">
        <v>0</v>
      </c>
      <c r="F4194" s="2"/>
      <c r="G4194" s="2">
        <v>0</v>
      </c>
      <c r="H4194" s="2"/>
      <c r="I4194" s="2">
        <v>0</v>
      </c>
      <c r="J4194" s="2"/>
      <c r="K4194" s="4">
        <v>500</v>
      </c>
      <c r="L4194" s="2"/>
      <c r="M4194" s="4">
        <v>1200</v>
      </c>
      <c r="N4194" s="2"/>
      <c r="O4194" s="4">
        <v>0</v>
      </c>
      <c r="P4194" s="2"/>
      <c r="Q4194" s="4">
        <f t="shared" si="113"/>
        <v>1200</v>
      </c>
      <c r="T4194" s="36"/>
    </row>
    <row r="4195" spans="1:21" ht="11.85" customHeight="1" x14ac:dyDescent="0.2">
      <c r="A4195" s="3" t="s">
        <v>1626</v>
      </c>
      <c r="C4195" s="2">
        <v>3534.87</v>
      </c>
      <c r="D4195" s="2"/>
      <c r="E4195" s="2">
        <v>3729.2</v>
      </c>
      <c r="F4195" s="2"/>
      <c r="G4195" s="2">
        <v>3635.43</v>
      </c>
      <c r="H4195" s="2"/>
      <c r="I4195" s="2">
        <v>3806</v>
      </c>
      <c r="J4195" s="2"/>
      <c r="K4195" s="4">
        <v>3806</v>
      </c>
      <c r="L4195" s="2"/>
      <c r="M4195" s="4">
        <v>3790</v>
      </c>
      <c r="N4195" s="2"/>
      <c r="O4195" s="4">
        <v>0</v>
      </c>
      <c r="P4195" s="2"/>
      <c r="Q4195" s="4">
        <f t="shared" si="113"/>
        <v>3790</v>
      </c>
      <c r="T4195" s="36"/>
    </row>
    <row r="4196" spans="1:21" ht="11.85" customHeight="1" x14ac:dyDescent="0.2">
      <c r="A4196" s="3" t="s">
        <v>1627</v>
      </c>
      <c r="C4196" s="2">
        <v>368.79</v>
      </c>
      <c r="D4196" s="2"/>
      <c r="E4196" s="2">
        <v>448.41</v>
      </c>
      <c r="F4196" s="2"/>
      <c r="G4196" s="2">
        <v>579.44000000000005</v>
      </c>
      <c r="H4196" s="2"/>
      <c r="I4196" s="2">
        <v>560</v>
      </c>
      <c r="J4196" s="2"/>
      <c r="K4196" s="4">
        <v>560</v>
      </c>
      <c r="L4196" s="2"/>
      <c r="M4196" s="4">
        <v>658</v>
      </c>
      <c r="N4196" s="2"/>
      <c r="O4196" s="4">
        <v>0</v>
      </c>
      <c r="P4196" s="2"/>
      <c r="Q4196" s="4">
        <f t="shared" si="113"/>
        <v>658</v>
      </c>
      <c r="T4196" s="36"/>
    </row>
    <row r="4197" spans="1:21" ht="11.85" customHeight="1" x14ac:dyDescent="0.2">
      <c r="A4197" s="3" t="s">
        <v>1628</v>
      </c>
      <c r="C4197" s="2">
        <v>162</v>
      </c>
      <c r="D4197" s="2"/>
      <c r="E4197" s="2">
        <v>9</v>
      </c>
      <c r="F4197" s="2"/>
      <c r="G4197" s="2">
        <v>144</v>
      </c>
      <c r="H4197" s="2"/>
      <c r="I4197" s="2">
        <v>180</v>
      </c>
      <c r="J4197" s="2"/>
      <c r="K4197" s="4">
        <v>180</v>
      </c>
      <c r="L4197" s="2"/>
      <c r="M4197" s="4">
        <v>144</v>
      </c>
      <c r="N4197" s="2"/>
      <c r="O4197" s="4">
        <v>0</v>
      </c>
      <c r="P4197" s="2"/>
      <c r="Q4197" s="4">
        <f t="shared" si="113"/>
        <v>144</v>
      </c>
      <c r="T4197" s="36"/>
    </row>
    <row r="4198" spans="1:21" ht="11.85" customHeight="1" x14ac:dyDescent="0.2">
      <c r="A4198" s="3" t="s">
        <v>1629</v>
      </c>
      <c r="C4198" s="12">
        <v>2497.84</v>
      </c>
      <c r="D4198" s="2"/>
      <c r="E4198" s="12">
        <v>2699.24</v>
      </c>
      <c r="F4198" s="2"/>
      <c r="G4198" s="12">
        <v>2726.49</v>
      </c>
      <c r="H4198" s="2"/>
      <c r="I4198" s="12">
        <v>2984</v>
      </c>
      <c r="J4198" s="2"/>
      <c r="K4198" s="13">
        <v>2984</v>
      </c>
      <c r="L4198" s="2"/>
      <c r="M4198" s="13">
        <v>3073</v>
      </c>
      <c r="N4198" s="2"/>
      <c r="O4198" s="13">
        <v>0</v>
      </c>
      <c r="P4198" s="2"/>
      <c r="Q4198" s="13">
        <f t="shared" si="113"/>
        <v>3073</v>
      </c>
      <c r="T4198" s="36"/>
    </row>
    <row r="4199" spans="1:21" ht="11.85" customHeight="1" x14ac:dyDescent="0.2">
      <c r="A4199" s="3" t="s">
        <v>278</v>
      </c>
      <c r="C4199" s="2">
        <f>SUM(C4191:C4198)</f>
        <v>50445.58</v>
      </c>
      <c r="D4199" s="2"/>
      <c r="E4199" s="2">
        <f>SUM(E4191:E4198)</f>
        <v>52580.5</v>
      </c>
      <c r="F4199" s="2"/>
      <c r="G4199" s="2">
        <f>SUM(G4191:G4198)</f>
        <v>53154.55</v>
      </c>
      <c r="H4199" s="2"/>
      <c r="I4199" s="2">
        <f>SUM(I4191:I4198)</f>
        <v>58746</v>
      </c>
      <c r="J4199" s="2"/>
      <c r="K4199" s="4">
        <f>SUM(K4191:K4198)</f>
        <v>59246</v>
      </c>
      <c r="L4199" s="2"/>
      <c r="M4199" s="4">
        <f>SUM(M4191:M4198)</f>
        <v>60089</v>
      </c>
      <c r="N4199" s="2"/>
      <c r="O4199" s="4">
        <f>SUM(O4191:O4198)</f>
        <v>0</v>
      </c>
      <c r="P4199" s="2"/>
      <c r="Q4199" s="4">
        <f>SUM(Q4191:Q4198)</f>
        <v>60089</v>
      </c>
      <c r="R4199" s="39"/>
      <c r="T4199" s="38"/>
      <c r="U4199" s="39"/>
    </row>
    <row r="4200" spans="1:21" ht="11.85" customHeight="1" x14ac:dyDescent="0.2">
      <c r="D4200" s="2"/>
      <c r="F4200" s="2"/>
      <c r="H4200" s="2"/>
      <c r="J4200" s="2"/>
      <c r="L4200" s="2"/>
      <c r="N4200" s="2"/>
      <c r="P4200" s="2"/>
    </row>
    <row r="4201" spans="1:21" ht="11.85" customHeight="1" x14ac:dyDescent="0.2">
      <c r="A4201" s="11" t="s">
        <v>279</v>
      </c>
      <c r="D4201" s="2"/>
      <c r="F4201" s="2"/>
      <c r="H4201" s="2"/>
      <c r="J4201" s="2"/>
      <c r="L4201" s="2"/>
      <c r="N4201" s="2"/>
      <c r="P4201" s="2"/>
    </row>
    <row r="4202" spans="1:21" ht="11.85" customHeight="1" x14ac:dyDescent="0.2">
      <c r="A4202" s="3" t="s">
        <v>1630</v>
      </c>
      <c r="C4202" s="2">
        <v>0</v>
      </c>
      <c r="D4202" s="2"/>
      <c r="E4202" s="2">
        <v>0</v>
      </c>
      <c r="F4202" s="2"/>
      <c r="G4202" s="2">
        <v>0</v>
      </c>
      <c r="H4202" s="2"/>
      <c r="I4202" s="2">
        <v>0</v>
      </c>
      <c r="J4202" s="2"/>
      <c r="K4202" s="4">
        <v>0</v>
      </c>
      <c r="L4202" s="2"/>
      <c r="M4202" s="4">
        <v>0</v>
      </c>
      <c r="N4202" s="2"/>
      <c r="O4202" s="4">
        <v>0</v>
      </c>
      <c r="P4202" s="2"/>
      <c r="Q4202" s="4">
        <f t="shared" ref="Q4202:Q4209" si="114">M4202+O4202</f>
        <v>0</v>
      </c>
      <c r="T4202" s="36"/>
    </row>
    <row r="4203" spans="1:21" ht="11.85" customHeight="1" x14ac:dyDescent="0.2">
      <c r="A4203" s="3" t="s">
        <v>1631</v>
      </c>
      <c r="C4203" s="2">
        <v>0</v>
      </c>
      <c r="D4203" s="2"/>
      <c r="E4203" s="2">
        <v>0</v>
      </c>
      <c r="F4203" s="2"/>
      <c r="G4203" s="2">
        <v>0</v>
      </c>
      <c r="H4203" s="2"/>
      <c r="I4203" s="2">
        <v>0</v>
      </c>
      <c r="J4203" s="2"/>
      <c r="K4203" s="4">
        <v>0</v>
      </c>
      <c r="L4203" s="2"/>
      <c r="M4203" s="4">
        <v>0</v>
      </c>
      <c r="N4203" s="2"/>
      <c r="O4203" s="4">
        <v>0</v>
      </c>
      <c r="P4203" s="2"/>
      <c r="Q4203" s="4">
        <f t="shared" si="114"/>
        <v>0</v>
      </c>
      <c r="T4203" s="36"/>
    </row>
    <row r="4204" spans="1:21" ht="11.85" customHeight="1" x14ac:dyDescent="0.2">
      <c r="A4204" s="3" t="s">
        <v>1632</v>
      </c>
      <c r="C4204" s="2">
        <v>0</v>
      </c>
      <c r="D4204" s="2"/>
      <c r="E4204" s="2">
        <v>0</v>
      </c>
      <c r="F4204" s="2"/>
      <c r="G4204" s="2">
        <v>0</v>
      </c>
      <c r="H4204" s="2"/>
      <c r="I4204" s="2">
        <v>0</v>
      </c>
      <c r="J4204" s="2"/>
      <c r="K4204" s="4">
        <v>0</v>
      </c>
      <c r="L4204" s="2"/>
      <c r="M4204" s="4">
        <v>0</v>
      </c>
      <c r="N4204" s="2"/>
      <c r="O4204" s="4">
        <v>0</v>
      </c>
      <c r="P4204" s="2"/>
      <c r="Q4204" s="4">
        <f t="shared" si="114"/>
        <v>0</v>
      </c>
      <c r="T4204" s="36"/>
    </row>
    <row r="4205" spans="1:21" ht="11.85" customHeight="1" x14ac:dyDescent="0.2">
      <c r="A4205" s="3" t="s">
        <v>1633</v>
      </c>
      <c r="C4205" s="2">
        <v>0</v>
      </c>
      <c r="D4205" s="2"/>
      <c r="E4205" s="2">
        <v>0</v>
      </c>
      <c r="F4205" s="2"/>
      <c r="G4205" s="2">
        <v>0</v>
      </c>
      <c r="H4205" s="2"/>
      <c r="I4205" s="2">
        <v>0</v>
      </c>
      <c r="J4205" s="2"/>
      <c r="K4205" s="4">
        <v>0</v>
      </c>
      <c r="L4205" s="2"/>
      <c r="M4205" s="4">
        <v>0</v>
      </c>
      <c r="N4205" s="2"/>
      <c r="O4205" s="4">
        <v>0</v>
      </c>
      <c r="P4205" s="2"/>
      <c r="Q4205" s="4">
        <f t="shared" si="114"/>
        <v>0</v>
      </c>
      <c r="T4205" s="36"/>
    </row>
    <row r="4206" spans="1:21" ht="11.85" customHeight="1" x14ac:dyDescent="0.2">
      <c r="A4206" s="3" t="s">
        <v>1634</v>
      </c>
      <c r="C4206" s="2">
        <v>0</v>
      </c>
      <c r="D4206" s="2"/>
      <c r="E4206" s="2">
        <v>0</v>
      </c>
      <c r="F4206" s="2"/>
      <c r="G4206" s="2">
        <v>0</v>
      </c>
      <c r="H4206" s="2"/>
      <c r="I4206" s="2">
        <v>0</v>
      </c>
      <c r="J4206" s="2"/>
      <c r="K4206" s="4">
        <v>0</v>
      </c>
      <c r="L4206" s="2"/>
      <c r="M4206" s="4">
        <v>0</v>
      </c>
      <c r="N4206" s="2"/>
      <c r="O4206" s="4">
        <v>0</v>
      </c>
      <c r="P4206" s="2"/>
      <c r="Q4206" s="4">
        <f t="shared" si="114"/>
        <v>0</v>
      </c>
      <c r="T4206" s="36"/>
    </row>
    <row r="4207" spans="1:21" ht="11.85" customHeight="1" x14ac:dyDescent="0.2">
      <c r="A4207" s="3" t="s">
        <v>1635</v>
      </c>
      <c r="C4207" s="2">
        <v>0</v>
      </c>
      <c r="D4207" s="2"/>
      <c r="E4207" s="2">
        <v>0</v>
      </c>
      <c r="F4207" s="2"/>
      <c r="G4207" s="2">
        <v>0</v>
      </c>
      <c r="H4207" s="2"/>
      <c r="I4207" s="2">
        <v>0</v>
      </c>
      <c r="J4207" s="2"/>
      <c r="K4207" s="4">
        <v>0</v>
      </c>
      <c r="L4207" s="2"/>
      <c r="M4207" s="4">
        <v>0</v>
      </c>
      <c r="N4207" s="2"/>
      <c r="O4207" s="4">
        <v>0</v>
      </c>
      <c r="P4207" s="2"/>
      <c r="Q4207" s="4">
        <f t="shared" si="114"/>
        <v>0</v>
      </c>
      <c r="T4207" s="36"/>
    </row>
    <row r="4208" spans="1:21" ht="11.85" customHeight="1" x14ac:dyDescent="0.2">
      <c r="A4208" s="3" t="s">
        <v>1636</v>
      </c>
      <c r="C4208" s="2">
        <v>0</v>
      </c>
      <c r="D4208" s="2"/>
      <c r="E4208" s="2">
        <v>0</v>
      </c>
      <c r="F4208" s="2"/>
      <c r="G4208" s="2">
        <v>72</v>
      </c>
      <c r="H4208" s="2"/>
      <c r="I4208" s="2">
        <v>2800</v>
      </c>
      <c r="J4208" s="2"/>
      <c r="K4208" s="4">
        <v>2800</v>
      </c>
      <c r="L4208" s="2"/>
      <c r="M4208" s="4">
        <v>400</v>
      </c>
      <c r="N4208" s="2"/>
      <c r="O4208" s="4">
        <v>0</v>
      </c>
      <c r="P4208" s="2"/>
      <c r="Q4208" s="4">
        <f t="shared" si="114"/>
        <v>400</v>
      </c>
      <c r="T4208" s="36"/>
    </row>
    <row r="4209" spans="1:20" ht="11.85" customHeight="1" x14ac:dyDescent="0.2">
      <c r="A4209" s="3" t="s">
        <v>1637</v>
      </c>
      <c r="C4209" s="12">
        <v>0</v>
      </c>
      <c r="D4209" s="2"/>
      <c r="E4209" s="12">
        <v>4297.2299999999996</v>
      </c>
      <c r="F4209" s="2"/>
      <c r="G4209" s="12">
        <v>0</v>
      </c>
      <c r="H4209" s="2"/>
      <c r="I4209" s="12">
        <v>2300</v>
      </c>
      <c r="J4209" s="2"/>
      <c r="K4209" s="13">
        <v>2300</v>
      </c>
      <c r="L4209" s="2"/>
      <c r="M4209" s="13">
        <v>5700</v>
      </c>
      <c r="N4209" s="2"/>
      <c r="O4209" s="13">
        <v>0</v>
      </c>
      <c r="P4209" s="2"/>
      <c r="Q4209" s="13">
        <f t="shared" si="114"/>
        <v>5700</v>
      </c>
      <c r="T4209" s="36"/>
    </row>
    <row r="4210" spans="1:20" ht="11.85" customHeight="1" x14ac:dyDescent="0.2">
      <c r="A4210" s="3" t="s">
        <v>297</v>
      </c>
      <c r="C4210" s="2">
        <f>SUM(C4202:C4209)</f>
        <v>0</v>
      </c>
      <c r="D4210" s="2"/>
      <c r="E4210" s="2">
        <f>SUM(E4202:E4209)</f>
        <v>4297.2299999999996</v>
      </c>
      <c r="F4210" s="2"/>
      <c r="G4210" s="2">
        <f>SUM(G4202:G4209)</f>
        <v>72</v>
      </c>
      <c r="H4210" s="2"/>
      <c r="I4210" s="2">
        <f>SUM(I4202:I4209)</f>
        <v>5100</v>
      </c>
      <c r="J4210" s="2"/>
      <c r="K4210" s="4">
        <f>SUM(K4202:K4209)</f>
        <v>5100</v>
      </c>
      <c r="L4210" s="2"/>
      <c r="M4210" s="4">
        <f>SUM(M4202:M4209)</f>
        <v>6100</v>
      </c>
      <c r="N4210" s="2"/>
      <c r="O4210" s="4">
        <f>SUM(O4202:O4209)</f>
        <v>0</v>
      </c>
      <c r="P4210" s="2"/>
      <c r="Q4210" s="4">
        <f>SUM(Q4202:Q4209)</f>
        <v>6100</v>
      </c>
    </row>
    <row r="4211" spans="1:20" ht="11.85" customHeight="1" x14ac:dyDescent="0.2">
      <c r="D4211" s="2"/>
      <c r="F4211" s="2"/>
      <c r="H4211" s="2"/>
      <c r="J4211" s="2"/>
      <c r="L4211" s="2"/>
      <c r="N4211" s="2"/>
      <c r="P4211" s="2"/>
    </row>
    <row r="4212" spans="1:20" ht="11.85" customHeight="1" x14ac:dyDescent="0.2">
      <c r="A4212" s="11" t="s">
        <v>298</v>
      </c>
      <c r="D4212" s="2"/>
      <c r="F4212" s="2"/>
      <c r="H4212" s="2"/>
      <c r="J4212" s="2"/>
      <c r="L4212" s="2"/>
      <c r="N4212" s="2"/>
      <c r="P4212" s="2"/>
    </row>
    <row r="4213" spans="1:20" ht="11.85" customHeight="1" x14ac:dyDescent="0.2">
      <c r="A4213" s="3" t="s">
        <v>1638</v>
      </c>
      <c r="C4213" s="2">
        <v>0</v>
      </c>
      <c r="D4213" s="2"/>
      <c r="E4213" s="2">
        <v>0</v>
      </c>
      <c r="F4213" s="2"/>
      <c r="G4213" s="2">
        <v>0</v>
      </c>
      <c r="H4213" s="2"/>
      <c r="I4213" s="2">
        <v>200</v>
      </c>
      <c r="J4213" s="2"/>
      <c r="K4213" s="4">
        <v>200</v>
      </c>
      <c r="L4213" s="2"/>
      <c r="M4213" s="4">
        <v>100</v>
      </c>
      <c r="N4213" s="2"/>
      <c r="O4213" s="4">
        <v>0</v>
      </c>
      <c r="P4213" s="2"/>
      <c r="Q4213" s="4">
        <f t="shared" ref="Q4213:Q4227" si="115">M4213+O4213</f>
        <v>100</v>
      </c>
      <c r="T4213" s="36"/>
    </row>
    <row r="4214" spans="1:20" ht="11.85" customHeight="1" x14ac:dyDescent="0.2">
      <c r="A4214" s="3" t="s">
        <v>1639</v>
      </c>
      <c r="C4214" s="2">
        <v>0</v>
      </c>
      <c r="D4214" s="2"/>
      <c r="E4214" s="2">
        <v>948.65</v>
      </c>
      <c r="F4214" s="2"/>
      <c r="G4214" s="2">
        <v>0</v>
      </c>
      <c r="H4214" s="2"/>
      <c r="I4214" s="2">
        <v>1600</v>
      </c>
      <c r="J4214" s="2"/>
      <c r="K4214" s="4">
        <f>2100-500</f>
        <v>1600</v>
      </c>
      <c r="L4214" s="2"/>
      <c r="M4214" s="4">
        <v>2100</v>
      </c>
      <c r="N4214" s="2"/>
      <c r="O4214" s="4">
        <v>0</v>
      </c>
      <c r="P4214" s="2"/>
      <c r="Q4214" s="4">
        <f t="shared" si="115"/>
        <v>2100</v>
      </c>
      <c r="T4214" s="36"/>
    </row>
    <row r="4215" spans="1:20" ht="11.85" customHeight="1" x14ac:dyDescent="0.2">
      <c r="A4215" s="3" t="s">
        <v>1640</v>
      </c>
      <c r="C4215" s="2">
        <v>1183.1099999999999</v>
      </c>
      <c r="D4215" s="2"/>
      <c r="E4215" s="2">
        <v>1462.64</v>
      </c>
      <c r="F4215" s="2"/>
      <c r="G4215" s="2">
        <v>750.87</v>
      </c>
      <c r="H4215" s="2"/>
      <c r="I4215" s="2">
        <v>1500</v>
      </c>
      <c r="J4215" s="2"/>
      <c r="K4215" s="4">
        <v>1500</v>
      </c>
      <c r="L4215" s="2"/>
      <c r="M4215" s="4">
        <v>1500</v>
      </c>
      <c r="N4215" s="2"/>
      <c r="O4215" s="4">
        <v>0</v>
      </c>
      <c r="P4215" s="2"/>
      <c r="Q4215" s="4">
        <f t="shared" si="115"/>
        <v>1500</v>
      </c>
      <c r="T4215" s="36"/>
    </row>
    <row r="4216" spans="1:20" ht="11.85" customHeight="1" x14ac:dyDescent="0.2">
      <c r="A4216" s="3" t="s">
        <v>1641</v>
      </c>
      <c r="C4216" s="2">
        <v>1719.21</v>
      </c>
      <c r="D4216" s="2"/>
      <c r="E4216" s="2">
        <v>1787.27</v>
      </c>
      <c r="F4216" s="2"/>
      <c r="G4216" s="2">
        <v>1327.34</v>
      </c>
      <c r="H4216" s="2"/>
      <c r="I4216" s="2">
        <v>2000</v>
      </c>
      <c r="J4216" s="2"/>
      <c r="K4216" s="4">
        <v>2000</v>
      </c>
      <c r="L4216" s="2"/>
      <c r="M4216" s="4">
        <v>2000</v>
      </c>
      <c r="N4216" s="2"/>
      <c r="O4216" s="4">
        <v>0</v>
      </c>
      <c r="P4216" s="2"/>
      <c r="Q4216" s="4">
        <f t="shared" si="115"/>
        <v>2000</v>
      </c>
      <c r="T4216" s="36"/>
    </row>
    <row r="4217" spans="1:20" ht="11.85" customHeight="1" x14ac:dyDescent="0.2">
      <c r="A4217" s="3" t="s">
        <v>1642</v>
      </c>
      <c r="C4217" s="2">
        <v>165.27</v>
      </c>
      <c r="D4217" s="2"/>
      <c r="E4217" s="2">
        <v>156.51</v>
      </c>
      <c r="F4217" s="2"/>
      <c r="G4217" s="2">
        <v>958.03</v>
      </c>
      <c r="H4217" s="2"/>
      <c r="I4217" s="2">
        <v>2000</v>
      </c>
      <c r="J4217" s="2"/>
      <c r="K4217" s="4">
        <v>2000</v>
      </c>
      <c r="L4217" s="2"/>
      <c r="M4217" s="4">
        <v>1500</v>
      </c>
      <c r="N4217" s="2"/>
      <c r="O4217" s="4">
        <v>0</v>
      </c>
      <c r="P4217" s="2"/>
      <c r="Q4217" s="4">
        <f t="shared" si="115"/>
        <v>1500</v>
      </c>
      <c r="T4217" s="36"/>
    </row>
    <row r="4218" spans="1:20" ht="11.85" customHeight="1" x14ac:dyDescent="0.2">
      <c r="A4218" s="3" t="s">
        <v>1643</v>
      </c>
      <c r="C4218" s="2">
        <v>0</v>
      </c>
      <c r="D4218" s="2"/>
      <c r="E4218" s="2">
        <v>0</v>
      </c>
      <c r="F4218" s="2"/>
      <c r="G4218" s="2">
        <v>0</v>
      </c>
      <c r="H4218" s="2"/>
      <c r="I4218" s="2">
        <v>0</v>
      </c>
      <c r="J4218" s="2"/>
      <c r="K4218" s="4">
        <v>0</v>
      </c>
      <c r="L4218" s="2"/>
      <c r="M4218" s="4">
        <v>0</v>
      </c>
      <c r="N4218" s="2"/>
      <c r="O4218" s="4">
        <v>0</v>
      </c>
      <c r="P4218" s="2"/>
      <c r="Q4218" s="4">
        <f t="shared" si="115"/>
        <v>0</v>
      </c>
      <c r="T4218" s="36"/>
    </row>
    <row r="4219" spans="1:20" ht="11.85" customHeight="1" x14ac:dyDescent="0.2">
      <c r="A4219" s="3" t="s">
        <v>1644</v>
      </c>
      <c r="C4219" s="2">
        <v>0</v>
      </c>
      <c r="D4219" s="2"/>
      <c r="E4219" s="2">
        <v>0</v>
      </c>
      <c r="F4219" s="2"/>
      <c r="G4219" s="2">
        <v>0</v>
      </c>
      <c r="H4219" s="2"/>
      <c r="I4219" s="2">
        <v>0</v>
      </c>
      <c r="J4219" s="2"/>
      <c r="K4219" s="4">
        <v>0</v>
      </c>
      <c r="L4219" s="2"/>
      <c r="M4219" s="4">
        <v>0</v>
      </c>
      <c r="N4219" s="2"/>
      <c r="O4219" s="4">
        <v>0</v>
      </c>
      <c r="P4219" s="2"/>
      <c r="Q4219" s="4">
        <f t="shared" si="115"/>
        <v>0</v>
      </c>
      <c r="T4219" s="36"/>
    </row>
    <row r="4220" spans="1:20" ht="11.85" customHeight="1" x14ac:dyDescent="0.2">
      <c r="A4220" s="3" t="s">
        <v>1645</v>
      </c>
      <c r="C4220" s="2">
        <v>1471.5</v>
      </c>
      <c r="D4220" s="2"/>
      <c r="E4220" s="2">
        <v>0</v>
      </c>
      <c r="F4220" s="2"/>
      <c r="G4220" s="2">
        <v>0</v>
      </c>
      <c r="H4220" s="2"/>
      <c r="I4220" s="2">
        <v>1000</v>
      </c>
      <c r="J4220" s="2"/>
      <c r="K4220" s="4">
        <v>1000</v>
      </c>
      <c r="L4220" s="2"/>
      <c r="M4220" s="4">
        <v>500</v>
      </c>
      <c r="N4220" s="2"/>
      <c r="O4220" s="4">
        <v>0</v>
      </c>
      <c r="P4220" s="2"/>
      <c r="Q4220" s="4">
        <f t="shared" si="115"/>
        <v>500</v>
      </c>
      <c r="T4220" s="36"/>
    </row>
    <row r="4221" spans="1:20" ht="11.85" customHeight="1" x14ac:dyDescent="0.2">
      <c r="A4221" s="3" t="s">
        <v>1646</v>
      </c>
      <c r="C4221" s="2">
        <v>0.23</v>
      </c>
      <c r="D4221" s="2"/>
      <c r="E4221" s="2">
        <v>197.21</v>
      </c>
      <c r="F4221" s="2"/>
      <c r="G4221" s="2">
        <v>114.53</v>
      </c>
      <c r="H4221" s="2"/>
      <c r="I4221" s="2">
        <v>500</v>
      </c>
      <c r="J4221" s="2"/>
      <c r="K4221" s="4">
        <v>500</v>
      </c>
      <c r="L4221" s="2"/>
      <c r="M4221" s="4">
        <v>200</v>
      </c>
      <c r="N4221" s="2"/>
      <c r="O4221" s="4">
        <v>0</v>
      </c>
      <c r="P4221" s="2"/>
      <c r="Q4221" s="4">
        <f t="shared" si="115"/>
        <v>200</v>
      </c>
      <c r="T4221" s="36"/>
    </row>
    <row r="4222" spans="1:20" ht="11.85" customHeight="1" x14ac:dyDescent="0.2">
      <c r="A4222" s="3" t="s">
        <v>1647</v>
      </c>
      <c r="C4222" s="2">
        <v>300</v>
      </c>
      <c r="D4222" s="2"/>
      <c r="E4222" s="2">
        <v>360</v>
      </c>
      <c r="F4222" s="2"/>
      <c r="G4222" s="2">
        <v>520</v>
      </c>
      <c r="H4222" s="2"/>
      <c r="I4222" s="2">
        <v>550</v>
      </c>
      <c r="J4222" s="2"/>
      <c r="K4222" s="4">
        <v>550</v>
      </c>
      <c r="L4222" s="2"/>
      <c r="M4222" s="4">
        <v>550</v>
      </c>
      <c r="N4222" s="2"/>
      <c r="O4222" s="4">
        <v>0</v>
      </c>
      <c r="P4222" s="2"/>
      <c r="Q4222" s="4">
        <f t="shared" si="115"/>
        <v>550</v>
      </c>
      <c r="T4222" s="36"/>
    </row>
    <row r="4223" spans="1:20" ht="11.85" customHeight="1" x14ac:dyDescent="0.2">
      <c r="A4223" s="3" t="s">
        <v>1648</v>
      </c>
      <c r="C4223" s="2">
        <v>134.9</v>
      </c>
      <c r="D4223" s="2"/>
      <c r="E4223" s="2">
        <v>98.89</v>
      </c>
      <c r="F4223" s="2"/>
      <c r="G4223" s="2">
        <v>82.72</v>
      </c>
      <c r="H4223" s="2"/>
      <c r="I4223" s="2">
        <v>110</v>
      </c>
      <c r="J4223" s="2"/>
      <c r="K4223" s="4">
        <v>110</v>
      </c>
      <c r="L4223" s="2"/>
      <c r="M4223" s="4">
        <v>110</v>
      </c>
      <c r="N4223" s="2"/>
      <c r="O4223" s="4">
        <v>0</v>
      </c>
      <c r="P4223" s="2"/>
      <c r="Q4223" s="4">
        <f t="shared" si="115"/>
        <v>110</v>
      </c>
      <c r="T4223" s="36"/>
    </row>
    <row r="4224" spans="1:20" ht="11.85" hidden="1" customHeight="1" x14ac:dyDescent="0.2">
      <c r="A4224" s="3" t="s">
        <v>1649</v>
      </c>
      <c r="C4224" s="2">
        <v>0</v>
      </c>
      <c r="D4224" s="2"/>
      <c r="E4224" s="2">
        <v>0</v>
      </c>
      <c r="F4224" s="2"/>
      <c r="G4224" s="2">
        <v>0</v>
      </c>
      <c r="H4224" s="2"/>
      <c r="I4224" s="2">
        <v>0</v>
      </c>
      <c r="J4224" s="2"/>
      <c r="K4224" s="4">
        <v>0</v>
      </c>
      <c r="L4224" s="2"/>
      <c r="M4224" s="4">
        <v>0</v>
      </c>
      <c r="N4224" s="2"/>
      <c r="O4224" s="4">
        <v>0</v>
      </c>
      <c r="P4224" s="2"/>
      <c r="Q4224" s="4">
        <f t="shared" si="115"/>
        <v>0</v>
      </c>
      <c r="T4224" s="36"/>
    </row>
    <row r="4225" spans="1:20" ht="11.85" hidden="1" customHeight="1" x14ac:dyDescent="0.2">
      <c r="A4225" s="3" t="s">
        <v>1650</v>
      </c>
      <c r="C4225" s="2">
        <v>0</v>
      </c>
      <c r="D4225" s="2"/>
      <c r="E4225" s="2">
        <v>0</v>
      </c>
      <c r="F4225" s="2"/>
      <c r="G4225" s="2">
        <v>0</v>
      </c>
      <c r="H4225" s="2"/>
      <c r="I4225" s="2">
        <v>0</v>
      </c>
      <c r="J4225" s="2"/>
      <c r="K4225" s="4">
        <v>0</v>
      </c>
      <c r="L4225" s="2"/>
      <c r="M4225" s="4">
        <v>0</v>
      </c>
      <c r="N4225" s="2"/>
      <c r="O4225" s="4">
        <v>0</v>
      </c>
      <c r="P4225" s="2"/>
      <c r="Q4225" s="4">
        <f t="shared" si="115"/>
        <v>0</v>
      </c>
      <c r="T4225" s="36"/>
    </row>
    <row r="4226" spans="1:20" ht="11.85" customHeight="1" x14ac:dyDescent="0.2">
      <c r="A4226" s="3" t="s">
        <v>1651</v>
      </c>
      <c r="C4226" s="2">
        <v>670.64</v>
      </c>
      <c r="D4226" s="2"/>
      <c r="E4226" s="2">
        <v>681.84</v>
      </c>
      <c r="F4226" s="2"/>
      <c r="G4226" s="2">
        <v>723.37</v>
      </c>
      <c r="H4226" s="2"/>
      <c r="I4226" s="2">
        <v>700</v>
      </c>
      <c r="J4226" s="2"/>
      <c r="K4226" s="4">
        <v>700</v>
      </c>
      <c r="L4226" s="2"/>
      <c r="M4226" s="4">
        <v>850</v>
      </c>
      <c r="N4226" s="2"/>
      <c r="O4226" s="4">
        <v>0</v>
      </c>
      <c r="P4226" s="2"/>
      <c r="Q4226" s="4">
        <f t="shared" si="115"/>
        <v>850</v>
      </c>
      <c r="T4226" s="36"/>
    </row>
    <row r="4227" spans="1:20" ht="11.85" customHeight="1" x14ac:dyDescent="0.2">
      <c r="A4227" s="3" t="s">
        <v>1652</v>
      </c>
      <c r="C4227" s="12">
        <v>0</v>
      </c>
      <c r="D4227" s="2"/>
      <c r="E4227" s="12">
        <v>0</v>
      </c>
      <c r="F4227" s="2"/>
      <c r="G4227" s="12">
        <v>0</v>
      </c>
      <c r="H4227" s="2"/>
      <c r="I4227" s="12">
        <v>0</v>
      </c>
      <c r="J4227" s="2"/>
      <c r="K4227" s="13">
        <v>0</v>
      </c>
      <c r="L4227" s="2"/>
      <c r="M4227" s="13">
        <v>0</v>
      </c>
      <c r="N4227" s="2"/>
      <c r="O4227" s="13">
        <v>0</v>
      </c>
      <c r="P4227" s="2"/>
      <c r="Q4227" s="13">
        <f t="shared" si="115"/>
        <v>0</v>
      </c>
      <c r="T4227" s="36"/>
    </row>
    <row r="4228" spans="1:20" ht="11.85" customHeight="1" x14ac:dyDescent="0.2">
      <c r="A4228" s="3" t="s">
        <v>320</v>
      </c>
      <c r="C4228" s="2">
        <f>SUM(C4213:C4224)+SUM(C4225:C4227)</f>
        <v>5644.86</v>
      </c>
      <c r="D4228" s="2"/>
      <c r="E4228" s="2">
        <f>SUM(E4213:E4224)+SUM(E4225:E4227)</f>
        <v>5693.01</v>
      </c>
      <c r="F4228" s="2"/>
      <c r="G4228" s="2">
        <f>SUM(G4213:G4224)+SUM(G4225:G4227)</f>
        <v>4476.8599999999997</v>
      </c>
      <c r="H4228" s="2"/>
      <c r="I4228" s="2">
        <f>SUM(I4213:I4224)+SUM(I4225:I4227)</f>
        <v>10160</v>
      </c>
      <c r="J4228" s="2"/>
      <c r="K4228" s="4">
        <f>SUM(K4213:K4224)+SUM(K4225:K4227)</f>
        <v>10160</v>
      </c>
      <c r="L4228" s="2"/>
      <c r="M4228" s="4">
        <f>SUM(M4213:M4224)+SUM(M4225:M4227)</f>
        <v>9410</v>
      </c>
      <c r="N4228" s="2"/>
      <c r="O4228" s="4">
        <f>SUM(O4213:O4224)+SUM(O4225:O4227)</f>
        <v>0</v>
      </c>
      <c r="P4228" s="2"/>
      <c r="Q4228" s="4">
        <f>SUM(Q4213:Q4224)+SUM(Q4225:Q4227)</f>
        <v>9410</v>
      </c>
      <c r="T4228" s="38"/>
    </row>
    <row r="4229" spans="1:20" ht="11.85" customHeight="1" x14ac:dyDescent="0.2">
      <c r="D4229" s="2"/>
      <c r="F4229" s="2"/>
      <c r="H4229" s="2"/>
      <c r="J4229" s="2"/>
      <c r="L4229" s="2"/>
      <c r="N4229" s="2"/>
      <c r="P4229" s="2"/>
    </row>
    <row r="4230" spans="1:20" ht="11.85" customHeight="1" x14ac:dyDescent="0.2">
      <c r="A4230" s="3" t="s">
        <v>1653</v>
      </c>
      <c r="C4230" s="2">
        <v>0</v>
      </c>
      <c r="D4230" s="2"/>
      <c r="E4230" s="2">
        <v>0</v>
      </c>
      <c r="F4230" s="2"/>
      <c r="G4230" s="2">
        <v>0</v>
      </c>
      <c r="H4230" s="2"/>
      <c r="I4230" s="2">
        <v>0</v>
      </c>
      <c r="J4230" s="2"/>
      <c r="K4230" s="4">
        <v>0</v>
      </c>
      <c r="L4230" s="2"/>
      <c r="M4230" s="4">
        <v>0</v>
      </c>
      <c r="N4230" s="2"/>
      <c r="O4230" s="4">
        <v>0</v>
      </c>
      <c r="P4230" s="2"/>
      <c r="Q4230" s="4">
        <f>M4230+O4230</f>
        <v>0</v>
      </c>
    </row>
    <row r="4231" spans="1:20" ht="11.85" customHeight="1" x14ac:dyDescent="0.2">
      <c r="A4231" s="3" t="s">
        <v>1654</v>
      </c>
      <c r="C4231" s="12">
        <v>0</v>
      </c>
      <c r="D4231" s="2"/>
      <c r="E4231" s="12">
        <v>0</v>
      </c>
      <c r="F4231" s="2"/>
      <c r="G4231" s="12">
        <v>0</v>
      </c>
      <c r="H4231" s="2"/>
      <c r="I4231" s="12">
        <v>0</v>
      </c>
      <c r="J4231" s="2"/>
      <c r="K4231" s="13">
        <v>0</v>
      </c>
      <c r="L4231" s="2"/>
      <c r="M4231" s="13">
        <v>0</v>
      </c>
      <c r="N4231" s="2"/>
      <c r="O4231" s="13">
        <v>0</v>
      </c>
      <c r="P4231" s="2"/>
      <c r="Q4231" s="13">
        <f>M4231+O4231</f>
        <v>0</v>
      </c>
    </row>
    <row r="4232" spans="1:20" ht="11.85" customHeight="1" x14ac:dyDescent="0.2">
      <c r="A4232" s="3" t="s">
        <v>323</v>
      </c>
      <c r="C4232" s="2">
        <f>SUM(C4230:C4231)</f>
        <v>0</v>
      </c>
      <c r="D4232" s="2"/>
      <c r="E4232" s="2">
        <f>SUM(E4230:E4231)</f>
        <v>0</v>
      </c>
      <c r="F4232" s="2"/>
      <c r="G4232" s="2">
        <f>SUM(G4230:G4231)</f>
        <v>0</v>
      </c>
      <c r="H4232" s="2"/>
      <c r="I4232" s="2">
        <f>SUM(I4230:I4231)</f>
        <v>0</v>
      </c>
      <c r="J4232" s="2"/>
      <c r="K4232" s="4">
        <f>SUM(K4230:K4231)</f>
        <v>0</v>
      </c>
      <c r="L4232" s="2"/>
      <c r="M4232" s="4">
        <f>SUM(M4230:M4231)</f>
        <v>0</v>
      </c>
      <c r="N4232" s="2"/>
      <c r="O4232" s="4">
        <f>SUM(O4230:O4231)</f>
        <v>0</v>
      </c>
      <c r="P4232" s="2"/>
      <c r="Q4232" s="4">
        <f>SUM(Q4230:Q4231)</f>
        <v>0</v>
      </c>
    </row>
    <row r="4233" spans="1:20" ht="11.85" customHeight="1" x14ac:dyDescent="0.2"/>
    <row r="4234" spans="1:20" ht="11.85" customHeight="1" x14ac:dyDescent="0.2">
      <c r="D4234" s="2"/>
      <c r="F4234" s="2"/>
      <c r="H4234" s="2"/>
      <c r="J4234" s="2"/>
      <c r="L4234" s="2"/>
      <c r="N4234" s="2"/>
      <c r="P4234" s="2"/>
    </row>
    <row r="4235" spans="1:20" ht="11.85" customHeight="1" x14ac:dyDescent="0.2">
      <c r="A4235" s="3" t="s">
        <v>1655</v>
      </c>
      <c r="C4235" s="2">
        <f>C4199+C4210+C4228+C4232</f>
        <v>56090.44</v>
      </c>
      <c r="D4235" s="2"/>
      <c r="E4235" s="2">
        <f>E4199+E4210+E4228+E4232</f>
        <v>62570.74</v>
      </c>
      <c r="F4235" s="2"/>
      <c r="G4235" s="2">
        <f>G4199+G4210+G4228+G4232</f>
        <v>57703.41</v>
      </c>
      <c r="H4235" s="2"/>
      <c r="I4235" s="2">
        <f>I4199+I4210+I4228+I4232</f>
        <v>74006</v>
      </c>
      <c r="J4235" s="2"/>
      <c r="K4235" s="4">
        <f>K4199+K4210+K4228+K4232</f>
        <v>74506</v>
      </c>
      <c r="L4235" s="2"/>
      <c r="M4235" s="4">
        <f>M4199+M4210+M4228+M4232</f>
        <v>75599</v>
      </c>
      <c r="N4235" s="2"/>
      <c r="O4235" s="4">
        <f>O4199+O4210+O4228+O4232</f>
        <v>0</v>
      </c>
      <c r="P4235" s="2"/>
      <c r="Q4235" s="4">
        <f>Q4199+Q4210+Q4228+Q4232</f>
        <v>75599</v>
      </c>
      <c r="R4235" s="39"/>
      <c r="T4235" s="36"/>
    </row>
    <row r="4236" spans="1:20" ht="11.85" customHeight="1" x14ac:dyDescent="0.2">
      <c r="D4236" s="2"/>
      <c r="F4236" s="2"/>
      <c r="H4236" s="2"/>
      <c r="J4236" s="2"/>
      <c r="L4236" s="2"/>
      <c r="N4236" s="2"/>
      <c r="P4236" s="2"/>
    </row>
    <row r="4237" spans="1:20" ht="11.85" customHeight="1" x14ac:dyDescent="0.2">
      <c r="D4237" s="2"/>
      <c r="F4237" s="2"/>
      <c r="H4237" s="2"/>
      <c r="J4237" s="2"/>
      <c r="L4237" s="2"/>
      <c r="N4237" s="2"/>
      <c r="P4237" s="2"/>
    </row>
    <row r="4238" spans="1:20" ht="11.85" customHeight="1" x14ac:dyDescent="0.2">
      <c r="D4238" s="2"/>
      <c r="F4238" s="2"/>
      <c r="H4238" s="2"/>
      <c r="J4238" s="2"/>
      <c r="L4238" s="2"/>
      <c r="N4238" s="2"/>
      <c r="P4238" s="2"/>
    </row>
    <row r="4239" spans="1:20" ht="11.85" customHeight="1" x14ac:dyDescent="0.2">
      <c r="D4239" s="2"/>
      <c r="F4239" s="2"/>
      <c r="H4239" s="2"/>
      <c r="J4239" s="2"/>
      <c r="L4239" s="2"/>
      <c r="N4239" s="2"/>
      <c r="P4239" s="2"/>
    </row>
    <row r="4240" spans="1:20" ht="12" customHeight="1" x14ac:dyDescent="0.2">
      <c r="D4240" s="2"/>
      <c r="F4240" s="2"/>
      <c r="H4240" s="2"/>
      <c r="J4240" s="2"/>
      <c r="L4240" s="2"/>
      <c r="N4240" s="2"/>
      <c r="P4240" s="2"/>
    </row>
    <row r="4241" spans="1:20" ht="11.85" customHeight="1" x14ac:dyDescent="0.2">
      <c r="D4241" s="2"/>
      <c r="F4241" s="2"/>
      <c r="H4241" s="2"/>
      <c r="J4241" s="2"/>
      <c r="L4241" s="2"/>
      <c r="N4241" s="2"/>
      <c r="P4241" s="2"/>
    </row>
    <row r="4242" spans="1:20" ht="11.85" customHeight="1" x14ac:dyDescent="0.2">
      <c r="D4242" s="2"/>
      <c r="F4242" s="2"/>
      <c r="H4242" s="2"/>
      <c r="J4242" s="2"/>
      <c r="L4242" s="2"/>
      <c r="N4242" s="2"/>
      <c r="P4242" s="2"/>
    </row>
    <row r="4243" spans="1:20" ht="11.85" customHeight="1" x14ac:dyDescent="0.2">
      <c r="D4243" s="2"/>
      <c r="F4243" s="2"/>
      <c r="H4243" s="2"/>
      <c r="J4243" s="2"/>
      <c r="L4243" s="2"/>
      <c r="N4243" s="2"/>
      <c r="P4243" s="2"/>
    </row>
    <row r="4244" spans="1:20" ht="11.85" customHeight="1" x14ac:dyDescent="0.2">
      <c r="D4244" s="2"/>
      <c r="F4244" s="2"/>
      <c r="H4244" s="2"/>
      <c r="J4244" s="2"/>
      <c r="L4244" s="2"/>
      <c r="N4244" s="2"/>
      <c r="P4244" s="2"/>
    </row>
    <row r="4245" spans="1:20" ht="11.85" customHeight="1" x14ac:dyDescent="0.2">
      <c r="A4245" s="1"/>
      <c r="B4245" s="1"/>
      <c r="E4245" s="2" t="str">
        <f>$E$24</f>
        <v>CITY OF BRADY</v>
      </c>
    </row>
    <row r="4246" spans="1:20" ht="11.85" customHeight="1" x14ac:dyDescent="0.2">
      <c r="E4246" s="2" t="str">
        <f>$E$25</f>
        <v>BUDGET REPORT</v>
      </c>
    </row>
    <row r="4247" spans="1:20" ht="11.85" customHeight="1" x14ac:dyDescent="0.2">
      <c r="E4247" s="2" t="str">
        <f>$E$26</f>
        <v>FISCAL YEAR 2021 - 2022</v>
      </c>
    </row>
    <row r="4248" spans="1:20" ht="11.85" customHeight="1" x14ac:dyDescent="0.2">
      <c r="A4248" s="3" t="s">
        <v>1594</v>
      </c>
    </row>
    <row r="4249" spans="1:20" ht="11.85" customHeight="1" x14ac:dyDescent="0.2">
      <c r="A4249" s="3" t="s">
        <v>1656</v>
      </c>
    </row>
    <row r="4250" spans="1:20" ht="11.85" customHeight="1" x14ac:dyDescent="0.2">
      <c r="I4250" s="61" t="str">
        <f>$I$29</f>
        <v>(----- 2020-2021 ------)</v>
      </c>
      <c r="J4250" s="61"/>
      <c r="K4250" s="61"/>
      <c r="L4250" s="5"/>
      <c r="M4250" s="61" t="str">
        <f>$M$29</f>
        <v>2021-2022</v>
      </c>
      <c r="N4250" s="61"/>
      <c r="O4250" s="61"/>
      <c r="P4250" s="61"/>
      <c r="Q4250" s="61"/>
    </row>
    <row r="4251" spans="1:20" ht="11.85" customHeight="1" x14ac:dyDescent="0.2">
      <c r="C4251" s="6" t="str">
        <f>$C$30</f>
        <v>2017-2018</v>
      </c>
      <c r="D4251" s="5"/>
      <c r="E4251" s="6" t="str">
        <f>$E$30</f>
        <v>2018-2019</v>
      </c>
      <c r="F4251" s="5"/>
      <c r="G4251" s="6" t="str">
        <f>$G$30</f>
        <v>2019-2020</v>
      </c>
      <c r="H4251" s="5"/>
      <c r="I4251" s="6" t="s">
        <v>9</v>
      </c>
      <c r="J4251" s="5"/>
      <c r="K4251" s="7" t="str">
        <f>+$K$30</f>
        <v>PROJECTED</v>
      </c>
      <c r="L4251" s="5"/>
      <c r="M4251" s="7" t="str">
        <f>$M$30</f>
        <v>2021-2022</v>
      </c>
      <c r="N4251" s="5"/>
      <c r="O4251" s="7" t="str">
        <f>$O$30</f>
        <v>2021-2022</v>
      </c>
      <c r="P4251" s="5"/>
      <c r="Q4251" s="7" t="str">
        <f>$Q$30</f>
        <v xml:space="preserve">APPROVED </v>
      </c>
    </row>
    <row r="4252" spans="1:20" ht="11.85" customHeight="1" x14ac:dyDescent="0.2">
      <c r="A4252" s="8" t="s">
        <v>266</v>
      </c>
      <c r="C4252" s="9" t="s">
        <v>12</v>
      </c>
      <c r="D4252" s="5"/>
      <c r="E4252" s="9" t="s">
        <v>12</v>
      </c>
      <c r="F4252" s="5"/>
      <c r="G4252" s="9" t="s">
        <v>12</v>
      </c>
      <c r="H4252" s="5"/>
      <c r="I4252" s="9" t="s">
        <v>13</v>
      </c>
      <c r="J4252" s="5"/>
      <c r="K4252" s="10" t="s">
        <v>13</v>
      </c>
      <c r="L4252" s="5"/>
      <c r="M4252" s="10" t="str">
        <f>$M$31</f>
        <v>BASE</v>
      </c>
      <c r="N4252" s="5"/>
      <c r="O4252" s="10" t="str">
        <f>$O$31</f>
        <v>SUPPLEMENTAL</v>
      </c>
      <c r="P4252" s="5"/>
      <c r="Q4252" s="10" t="str">
        <f>$Q$31</f>
        <v>BUDGET</v>
      </c>
    </row>
    <row r="4253" spans="1:20" ht="11.85" customHeight="1" x14ac:dyDescent="0.2"/>
    <row r="4254" spans="1:20" ht="11.85" customHeight="1" x14ac:dyDescent="0.2">
      <c r="A4254" s="11" t="s">
        <v>267</v>
      </c>
    </row>
    <row r="4255" spans="1:20" ht="11.85" customHeight="1" x14ac:dyDescent="0.2">
      <c r="A4255" s="3" t="s">
        <v>1657</v>
      </c>
      <c r="C4255" s="2">
        <v>100169.35</v>
      </c>
      <c r="D4255" s="2"/>
      <c r="E4255" s="2">
        <v>129604.8</v>
      </c>
      <c r="F4255" s="2"/>
      <c r="G4255" s="2">
        <v>134299.76999999999</v>
      </c>
      <c r="H4255" s="2"/>
      <c r="I4255" s="2">
        <v>138506</v>
      </c>
      <c r="J4255" s="2"/>
      <c r="K4255" s="4">
        <v>139906</v>
      </c>
      <c r="L4255" s="2"/>
      <c r="M4255" s="4">
        <v>144419</v>
      </c>
      <c r="N4255" s="2"/>
      <c r="O4255" s="4">
        <v>0</v>
      </c>
      <c r="P4255" s="2"/>
      <c r="Q4255" s="4">
        <f t="shared" ref="Q4255:Q4261" si="116">M4255+O4255</f>
        <v>144419</v>
      </c>
      <c r="T4255" s="36"/>
    </row>
    <row r="4256" spans="1:20" ht="11.85" customHeight="1" x14ac:dyDescent="0.2">
      <c r="A4256" s="3" t="s">
        <v>1658</v>
      </c>
      <c r="C4256" s="2">
        <v>105.41</v>
      </c>
      <c r="D4256" s="2"/>
      <c r="E4256" s="2">
        <v>0</v>
      </c>
      <c r="F4256" s="2"/>
      <c r="G4256" s="2">
        <v>0</v>
      </c>
      <c r="H4256" s="2"/>
      <c r="I4256" s="2">
        <v>200</v>
      </c>
      <c r="J4256" s="2"/>
      <c r="K4256" s="4">
        <v>200</v>
      </c>
      <c r="L4256" s="2"/>
      <c r="M4256" s="4">
        <v>200</v>
      </c>
      <c r="N4256" s="2"/>
      <c r="O4256" s="4">
        <v>0</v>
      </c>
      <c r="P4256" s="2"/>
      <c r="Q4256" s="4">
        <f t="shared" si="116"/>
        <v>200</v>
      </c>
      <c r="T4256" s="36"/>
    </row>
    <row r="4257" spans="1:21" ht="11.85" customHeight="1" x14ac:dyDescent="0.2">
      <c r="A4257" s="3" t="s">
        <v>1659</v>
      </c>
      <c r="C4257" s="2">
        <v>32396.560000000001</v>
      </c>
      <c r="D4257" s="2"/>
      <c r="E4257" s="2">
        <v>32220.48</v>
      </c>
      <c r="F4257" s="2"/>
      <c r="G4257" s="2">
        <v>34339.199999999997</v>
      </c>
      <c r="H4257" s="2"/>
      <c r="I4257" s="2">
        <v>38880</v>
      </c>
      <c r="J4257" s="2"/>
      <c r="K4257" s="4">
        <v>37820</v>
      </c>
      <c r="L4257" s="2"/>
      <c r="M4257" s="4">
        <v>35496</v>
      </c>
      <c r="N4257" s="2"/>
      <c r="O4257" s="4">
        <v>0</v>
      </c>
      <c r="P4257" s="2"/>
      <c r="Q4257" s="4">
        <f t="shared" si="116"/>
        <v>35496</v>
      </c>
      <c r="T4257" s="36"/>
    </row>
    <row r="4258" spans="1:21" ht="11.85" customHeight="1" x14ac:dyDescent="0.2">
      <c r="A4258" s="3" t="s">
        <v>1660</v>
      </c>
      <c r="C4258" s="2">
        <v>10624.45</v>
      </c>
      <c r="D4258" s="2"/>
      <c r="E4258" s="2">
        <v>13698.26</v>
      </c>
      <c r="F4258" s="2"/>
      <c r="G4258" s="2">
        <v>13691.99</v>
      </c>
      <c r="H4258" s="2"/>
      <c r="I4258" s="2">
        <v>13798</v>
      </c>
      <c r="J4258" s="2"/>
      <c r="K4258" s="4">
        <v>13888</v>
      </c>
      <c r="L4258" s="2"/>
      <c r="M4258" s="4">
        <v>13916</v>
      </c>
      <c r="N4258" s="2"/>
      <c r="O4258" s="4">
        <v>0</v>
      </c>
      <c r="P4258" s="2"/>
      <c r="Q4258" s="4">
        <f t="shared" si="116"/>
        <v>13916</v>
      </c>
      <c r="T4258" s="36"/>
    </row>
    <row r="4259" spans="1:21" ht="11.85" customHeight="1" x14ac:dyDescent="0.2">
      <c r="A4259" s="3" t="s">
        <v>1661</v>
      </c>
      <c r="C4259" s="2">
        <v>262.57</v>
      </c>
      <c r="D4259" s="2"/>
      <c r="E4259" s="2">
        <v>307.58</v>
      </c>
      <c r="F4259" s="2"/>
      <c r="G4259" s="2">
        <v>316.82</v>
      </c>
      <c r="H4259" s="2"/>
      <c r="I4259" s="2">
        <v>305</v>
      </c>
      <c r="J4259" s="2"/>
      <c r="K4259" s="4">
        <v>305</v>
      </c>
      <c r="L4259" s="2"/>
      <c r="M4259" s="4">
        <v>362</v>
      </c>
      <c r="N4259" s="2"/>
      <c r="O4259" s="4">
        <v>0</v>
      </c>
      <c r="P4259" s="2"/>
      <c r="Q4259" s="4">
        <f t="shared" si="116"/>
        <v>362</v>
      </c>
      <c r="T4259" s="36"/>
    </row>
    <row r="4260" spans="1:21" ht="11.85" customHeight="1" x14ac:dyDescent="0.2">
      <c r="A4260" s="3" t="s">
        <v>1662</v>
      </c>
      <c r="C4260" s="2">
        <v>574.75</v>
      </c>
      <c r="D4260" s="2"/>
      <c r="E4260" s="2">
        <v>133.44</v>
      </c>
      <c r="F4260" s="2"/>
      <c r="G4260" s="2">
        <v>432</v>
      </c>
      <c r="H4260" s="2"/>
      <c r="I4260" s="2">
        <v>540</v>
      </c>
      <c r="J4260" s="2"/>
      <c r="K4260" s="4">
        <v>540</v>
      </c>
      <c r="L4260" s="2"/>
      <c r="M4260" s="4">
        <v>432</v>
      </c>
      <c r="N4260" s="2"/>
      <c r="O4260" s="4">
        <v>0</v>
      </c>
      <c r="P4260" s="2"/>
      <c r="Q4260" s="4">
        <f t="shared" si="116"/>
        <v>432</v>
      </c>
      <c r="R4260" s="34"/>
      <c r="T4260" s="36"/>
    </row>
    <row r="4261" spans="1:21" ht="11.85" customHeight="1" x14ac:dyDescent="0.2">
      <c r="A4261" s="3" t="s">
        <v>1663</v>
      </c>
      <c r="C4261" s="12">
        <v>7593.99</v>
      </c>
      <c r="D4261" s="2"/>
      <c r="E4261" s="12">
        <v>9895.66</v>
      </c>
      <c r="F4261" s="2"/>
      <c r="G4261" s="12">
        <v>10255.299999999999</v>
      </c>
      <c r="H4261" s="2"/>
      <c r="I4261" s="12">
        <v>10819</v>
      </c>
      <c r="J4261" s="2"/>
      <c r="K4261" s="13">
        <v>10889</v>
      </c>
      <c r="L4261" s="2"/>
      <c r="M4261" s="13">
        <v>11280</v>
      </c>
      <c r="N4261" s="2"/>
      <c r="O4261" s="13">
        <v>0</v>
      </c>
      <c r="P4261" s="2"/>
      <c r="Q4261" s="13">
        <f t="shared" si="116"/>
        <v>11280</v>
      </c>
      <c r="T4261" s="36"/>
    </row>
    <row r="4262" spans="1:21" ht="11.85" customHeight="1" x14ac:dyDescent="0.2">
      <c r="A4262" s="3" t="s">
        <v>278</v>
      </c>
      <c r="C4262" s="2">
        <f>SUM(C4255:C4261)</f>
        <v>151727.08000000002</v>
      </c>
      <c r="D4262" s="2"/>
      <c r="E4262" s="2">
        <f>SUM(E4255:E4261)</f>
        <v>185860.22</v>
      </c>
      <c r="F4262" s="2"/>
      <c r="G4262" s="2">
        <f>SUM(G4255:G4261)</f>
        <v>193335.07999999996</v>
      </c>
      <c r="H4262" s="2"/>
      <c r="I4262" s="2">
        <f>SUM(I4255:I4261)</f>
        <v>203048</v>
      </c>
      <c r="J4262" s="2"/>
      <c r="K4262" s="4">
        <f>SUM(K4255:K4261)</f>
        <v>203548</v>
      </c>
      <c r="L4262" s="2"/>
      <c r="M4262" s="4">
        <f>SUM(M4255:M4261)</f>
        <v>206105</v>
      </c>
      <c r="N4262" s="2"/>
      <c r="O4262" s="4">
        <f>SUM(O4255:O4261)</f>
        <v>0</v>
      </c>
      <c r="P4262" s="2"/>
      <c r="Q4262" s="4">
        <f>SUM(Q4255:Q4261)</f>
        <v>206105</v>
      </c>
      <c r="R4262" s="34"/>
      <c r="U4262" s="39"/>
    </row>
    <row r="4263" spans="1:21" ht="11.85" customHeight="1" x14ac:dyDescent="0.2">
      <c r="D4263" s="2"/>
      <c r="F4263" s="2"/>
      <c r="H4263" s="2"/>
      <c r="J4263" s="2"/>
      <c r="L4263" s="2"/>
      <c r="N4263" s="2"/>
      <c r="P4263" s="2"/>
    </row>
    <row r="4264" spans="1:21" ht="11.85" customHeight="1" x14ac:dyDescent="0.2">
      <c r="A4264" s="11" t="s">
        <v>279</v>
      </c>
      <c r="D4264" s="2"/>
      <c r="F4264" s="2"/>
      <c r="H4264" s="2"/>
      <c r="J4264" s="2"/>
      <c r="L4264" s="2"/>
      <c r="N4264" s="2"/>
      <c r="P4264" s="2"/>
    </row>
    <row r="4265" spans="1:21" ht="11.85" customHeight="1" x14ac:dyDescent="0.2">
      <c r="A4265" s="3" t="s">
        <v>1664</v>
      </c>
      <c r="C4265" s="2">
        <v>0</v>
      </c>
      <c r="D4265" s="2"/>
      <c r="E4265" s="2">
        <v>0</v>
      </c>
      <c r="F4265" s="2"/>
      <c r="G4265" s="2">
        <v>0</v>
      </c>
      <c r="H4265" s="2"/>
      <c r="I4265" s="2">
        <v>0</v>
      </c>
      <c r="J4265" s="2"/>
      <c r="K4265" s="4">
        <v>0</v>
      </c>
      <c r="L4265" s="2"/>
      <c r="M4265" s="4">
        <v>0</v>
      </c>
      <c r="N4265" s="2"/>
      <c r="O4265" s="4">
        <v>0</v>
      </c>
      <c r="P4265" s="2"/>
      <c r="Q4265" s="4">
        <f t="shared" ref="Q4265:Q4271" si="117">M4265+O4265</f>
        <v>0</v>
      </c>
      <c r="T4265" s="36"/>
    </row>
    <row r="4266" spans="1:21" ht="11.85" customHeight="1" x14ac:dyDescent="0.2">
      <c r="A4266" s="3" t="s">
        <v>1665</v>
      </c>
      <c r="C4266" s="2">
        <v>414.6</v>
      </c>
      <c r="D4266" s="2"/>
      <c r="E4266" s="2">
        <v>528</v>
      </c>
      <c r="F4266" s="2"/>
      <c r="G4266" s="2">
        <v>0</v>
      </c>
      <c r="H4266" s="2"/>
      <c r="I4266" s="2">
        <v>0</v>
      </c>
      <c r="J4266" s="2"/>
      <c r="K4266" s="4">
        <v>0</v>
      </c>
      <c r="L4266" s="2"/>
      <c r="M4266" s="4">
        <v>0</v>
      </c>
      <c r="N4266" s="2"/>
      <c r="O4266" s="4">
        <v>0</v>
      </c>
      <c r="P4266" s="2"/>
      <c r="Q4266" s="4">
        <f t="shared" si="117"/>
        <v>0</v>
      </c>
      <c r="T4266" s="36"/>
    </row>
    <row r="4267" spans="1:21" ht="11.85" customHeight="1" x14ac:dyDescent="0.2">
      <c r="A4267" s="3" t="s">
        <v>1666</v>
      </c>
      <c r="C4267" s="2">
        <v>0</v>
      </c>
      <c r="D4267" s="2"/>
      <c r="E4267" s="2">
        <v>0</v>
      </c>
      <c r="F4267" s="2"/>
      <c r="G4267" s="2">
        <v>0</v>
      </c>
      <c r="H4267" s="2"/>
      <c r="I4267" s="2">
        <v>0</v>
      </c>
      <c r="J4267" s="2"/>
      <c r="K4267" s="4">
        <v>0</v>
      </c>
      <c r="L4267" s="2"/>
      <c r="M4267" s="4">
        <v>0</v>
      </c>
      <c r="N4267" s="2"/>
      <c r="O4267" s="4">
        <v>0</v>
      </c>
      <c r="P4267" s="2"/>
      <c r="Q4267" s="4">
        <f t="shared" si="117"/>
        <v>0</v>
      </c>
      <c r="T4267" s="36"/>
    </row>
    <row r="4268" spans="1:21" ht="11.85" customHeight="1" x14ac:dyDescent="0.2">
      <c r="A4268" s="3" t="s">
        <v>1667</v>
      </c>
      <c r="C4268" s="2">
        <v>7794.6</v>
      </c>
      <c r="D4268" s="2"/>
      <c r="E4268" s="2">
        <v>7794.6</v>
      </c>
      <c r="F4268" s="2"/>
      <c r="G4268" s="2">
        <v>7794.6</v>
      </c>
      <c r="H4268" s="2"/>
      <c r="I4268" s="2">
        <v>7800</v>
      </c>
      <c r="J4268" s="2"/>
      <c r="K4268" s="4">
        <v>7800</v>
      </c>
      <c r="L4268" s="2"/>
      <c r="M4268" s="4">
        <v>8000</v>
      </c>
      <c r="N4268" s="2"/>
      <c r="O4268" s="4">
        <v>0</v>
      </c>
      <c r="P4268" s="2"/>
      <c r="Q4268" s="4">
        <f t="shared" si="117"/>
        <v>8000</v>
      </c>
      <c r="T4268" s="36"/>
    </row>
    <row r="4269" spans="1:21" ht="11.85" customHeight="1" x14ac:dyDescent="0.2">
      <c r="A4269" s="3" t="s">
        <v>1668</v>
      </c>
      <c r="C4269" s="2">
        <v>0</v>
      </c>
      <c r="D4269" s="2"/>
      <c r="E4269" s="2">
        <v>0</v>
      </c>
      <c r="F4269" s="2"/>
      <c r="G4269" s="2">
        <v>0</v>
      </c>
      <c r="H4269" s="2"/>
      <c r="I4269" s="2">
        <v>0</v>
      </c>
      <c r="J4269" s="2"/>
      <c r="K4269" s="4">
        <v>0</v>
      </c>
      <c r="L4269" s="2"/>
      <c r="M4269" s="4">
        <v>0</v>
      </c>
      <c r="N4269" s="2"/>
      <c r="O4269" s="4">
        <v>0</v>
      </c>
      <c r="P4269" s="2"/>
      <c r="Q4269" s="4">
        <f t="shared" si="117"/>
        <v>0</v>
      </c>
      <c r="T4269" s="36"/>
    </row>
    <row r="4270" spans="1:21" ht="11.85" customHeight="1" x14ac:dyDescent="0.2">
      <c r="A4270" s="3" t="s">
        <v>1669</v>
      </c>
      <c r="C4270" s="2">
        <v>51568.14</v>
      </c>
      <c r="D4270" s="2"/>
      <c r="E4270" s="2">
        <v>60640.97</v>
      </c>
      <c r="F4270" s="2"/>
      <c r="G4270" s="2">
        <v>46811.12</v>
      </c>
      <c r="H4270" s="2"/>
      <c r="I4270" s="2">
        <v>82000</v>
      </c>
      <c r="J4270" s="2"/>
      <c r="K4270" s="4">
        <v>82000</v>
      </c>
      <c r="L4270" s="2"/>
      <c r="M4270" s="4">
        <v>85000</v>
      </c>
      <c r="N4270" s="2"/>
      <c r="O4270" s="4">
        <v>0</v>
      </c>
      <c r="P4270" s="2"/>
      <c r="Q4270" s="4">
        <f t="shared" si="117"/>
        <v>85000</v>
      </c>
      <c r="T4270" s="36"/>
    </row>
    <row r="4271" spans="1:21" ht="11.85" customHeight="1" x14ac:dyDescent="0.2">
      <c r="A4271" s="3" t="s">
        <v>1670</v>
      </c>
      <c r="C4271" s="12">
        <v>4477.5600000000004</v>
      </c>
      <c r="D4271" s="2"/>
      <c r="E4271" s="12">
        <v>4599.1899999999996</v>
      </c>
      <c r="F4271" s="2"/>
      <c r="G4271" s="12">
        <v>5435.38</v>
      </c>
      <c r="H4271" s="2"/>
      <c r="I4271" s="12">
        <v>5000</v>
      </c>
      <c r="J4271" s="2"/>
      <c r="K4271" s="13">
        <v>5000</v>
      </c>
      <c r="L4271" s="2"/>
      <c r="M4271" s="13">
        <v>5000</v>
      </c>
      <c r="N4271" s="2"/>
      <c r="O4271" s="13">
        <v>0</v>
      </c>
      <c r="P4271" s="2"/>
      <c r="Q4271" s="13">
        <f t="shared" si="117"/>
        <v>5000</v>
      </c>
      <c r="T4271" s="36"/>
    </row>
    <row r="4272" spans="1:21" ht="11.85" customHeight="1" x14ac:dyDescent="0.2">
      <c r="A4272" s="3" t="s">
        <v>297</v>
      </c>
      <c r="C4272" s="2">
        <f>SUM(C4265:C4271)</f>
        <v>64254.899999999994</v>
      </c>
      <c r="D4272" s="2"/>
      <c r="E4272" s="2">
        <f>SUM(E4265:E4271)</f>
        <v>73562.760000000009</v>
      </c>
      <c r="F4272" s="2"/>
      <c r="G4272" s="2">
        <f>SUM(G4265:G4271)</f>
        <v>60041.1</v>
      </c>
      <c r="H4272" s="2"/>
      <c r="I4272" s="2">
        <f>SUM(I4265:I4271)</f>
        <v>94800</v>
      </c>
      <c r="J4272" s="2"/>
      <c r="K4272" s="4">
        <f>SUM(K4265:K4271)</f>
        <v>94800</v>
      </c>
      <c r="L4272" s="2"/>
      <c r="M4272" s="4">
        <f>SUM(M4265:M4271)</f>
        <v>98000</v>
      </c>
      <c r="N4272" s="2"/>
      <c r="O4272" s="4">
        <f>SUM(O4265:O4271)</f>
        <v>0</v>
      </c>
      <c r="P4272" s="2"/>
      <c r="Q4272" s="4">
        <f>SUM(Q4265:Q4271)</f>
        <v>98000</v>
      </c>
      <c r="T4272" s="38"/>
    </row>
    <row r="4273" spans="1:20" ht="11.85" customHeight="1" x14ac:dyDescent="0.2">
      <c r="D4273" s="2"/>
      <c r="F4273" s="2"/>
      <c r="H4273" s="2"/>
      <c r="J4273" s="2"/>
      <c r="L4273" s="2"/>
      <c r="N4273" s="2"/>
      <c r="P4273" s="2"/>
    </row>
    <row r="4274" spans="1:20" ht="11.85" customHeight="1" x14ac:dyDescent="0.2">
      <c r="A4274" s="3" t="s">
        <v>298</v>
      </c>
      <c r="D4274" s="2"/>
      <c r="F4274" s="2"/>
      <c r="H4274" s="2"/>
      <c r="J4274" s="2"/>
      <c r="L4274" s="2"/>
      <c r="N4274" s="2"/>
      <c r="P4274" s="2"/>
    </row>
    <row r="4275" spans="1:20" ht="11.85" customHeight="1" x14ac:dyDescent="0.2">
      <c r="A4275" s="3" t="s">
        <v>1671</v>
      </c>
      <c r="C4275" s="2">
        <v>100</v>
      </c>
      <c r="D4275" s="2"/>
      <c r="E4275" s="2">
        <v>0</v>
      </c>
      <c r="F4275" s="2"/>
      <c r="G4275" s="2">
        <v>0</v>
      </c>
      <c r="H4275" s="2"/>
      <c r="I4275" s="2">
        <v>200</v>
      </c>
      <c r="J4275" s="2"/>
      <c r="K4275" s="4">
        <v>200</v>
      </c>
      <c r="L4275" s="2"/>
      <c r="M4275" s="4">
        <v>200</v>
      </c>
      <c r="N4275" s="2"/>
      <c r="O4275" s="4">
        <v>0</v>
      </c>
      <c r="P4275" s="2"/>
      <c r="Q4275" s="4">
        <f t="shared" ref="Q4275:Q4289" si="118">M4275+O4275</f>
        <v>200</v>
      </c>
      <c r="T4275" s="36"/>
    </row>
    <row r="4276" spans="1:20" ht="11.85" customHeight="1" x14ac:dyDescent="0.2">
      <c r="A4276" s="3" t="s">
        <v>1672</v>
      </c>
      <c r="C4276" s="2">
        <v>65</v>
      </c>
      <c r="D4276" s="2"/>
      <c r="E4276" s="2">
        <v>1073.8699999999999</v>
      </c>
      <c r="F4276" s="2"/>
      <c r="G4276" s="2">
        <v>575.64</v>
      </c>
      <c r="H4276" s="2"/>
      <c r="I4276" s="2">
        <v>1500</v>
      </c>
      <c r="J4276" s="2"/>
      <c r="K4276" s="4">
        <v>1000</v>
      </c>
      <c r="L4276" s="2"/>
      <c r="M4276" s="4">
        <v>1500</v>
      </c>
      <c r="N4276" s="2"/>
      <c r="O4276" s="4">
        <v>0</v>
      </c>
      <c r="P4276" s="2"/>
      <c r="Q4276" s="4">
        <f t="shared" si="118"/>
        <v>1500</v>
      </c>
      <c r="T4276" s="36"/>
    </row>
    <row r="4277" spans="1:20" ht="11.85" customHeight="1" x14ac:dyDescent="0.2">
      <c r="A4277" s="3" t="s">
        <v>1673</v>
      </c>
      <c r="C4277" s="2">
        <v>4652.78</v>
      </c>
      <c r="D4277" s="2"/>
      <c r="E4277" s="2">
        <v>6115.7</v>
      </c>
      <c r="F4277" s="2"/>
      <c r="G4277" s="2">
        <v>4027.61</v>
      </c>
      <c r="H4277" s="2"/>
      <c r="I4277" s="2">
        <v>6000</v>
      </c>
      <c r="J4277" s="2"/>
      <c r="K4277" s="4">
        <v>6000</v>
      </c>
      <c r="L4277" s="2"/>
      <c r="M4277" s="4">
        <v>6200</v>
      </c>
      <c r="N4277" s="2"/>
      <c r="O4277" s="4">
        <v>0</v>
      </c>
      <c r="P4277" s="2"/>
      <c r="Q4277" s="4">
        <f t="shared" si="118"/>
        <v>6200</v>
      </c>
      <c r="T4277" s="36"/>
    </row>
    <row r="4278" spans="1:20" ht="11.85" hidden="1" customHeight="1" x14ac:dyDescent="0.2">
      <c r="A4278" s="3" t="s">
        <v>1674</v>
      </c>
      <c r="C4278" s="2">
        <v>0</v>
      </c>
      <c r="D4278" s="2"/>
      <c r="E4278" s="2">
        <v>0</v>
      </c>
      <c r="F4278" s="2"/>
      <c r="G4278" s="2">
        <v>0</v>
      </c>
      <c r="H4278" s="2"/>
      <c r="I4278" s="2">
        <v>0</v>
      </c>
      <c r="J4278" s="2"/>
      <c r="K4278" s="4">
        <v>0</v>
      </c>
      <c r="L4278" s="2"/>
      <c r="M4278" s="4">
        <v>0</v>
      </c>
      <c r="N4278" s="2"/>
      <c r="O4278" s="4">
        <v>0</v>
      </c>
      <c r="P4278" s="2"/>
      <c r="Q4278" s="4">
        <f t="shared" si="118"/>
        <v>0</v>
      </c>
      <c r="T4278" s="36"/>
    </row>
    <row r="4279" spans="1:20" ht="11.85" hidden="1" customHeight="1" x14ac:dyDescent="0.2">
      <c r="A4279" s="3" t="s">
        <v>1675</v>
      </c>
      <c r="C4279" s="2">
        <v>0</v>
      </c>
      <c r="D4279" s="2"/>
      <c r="E4279" s="2">
        <v>0</v>
      </c>
      <c r="F4279" s="2"/>
      <c r="G4279" s="2">
        <v>0</v>
      </c>
      <c r="H4279" s="2"/>
      <c r="I4279" s="2">
        <v>0</v>
      </c>
      <c r="J4279" s="2"/>
      <c r="K4279" s="4">
        <v>0</v>
      </c>
      <c r="L4279" s="2"/>
      <c r="M4279" s="4">
        <v>0</v>
      </c>
      <c r="N4279" s="2"/>
      <c r="O4279" s="4">
        <v>0</v>
      </c>
      <c r="P4279" s="2"/>
      <c r="Q4279" s="4">
        <f t="shared" si="118"/>
        <v>0</v>
      </c>
      <c r="T4279" s="36"/>
    </row>
    <row r="4280" spans="1:20" ht="11.85" customHeight="1" x14ac:dyDescent="0.2">
      <c r="A4280" s="3" t="s">
        <v>1676</v>
      </c>
      <c r="C4280" s="2">
        <v>0</v>
      </c>
      <c r="D4280" s="2"/>
      <c r="E4280" s="2">
        <v>1050</v>
      </c>
      <c r="F4280" s="2"/>
      <c r="G4280" s="2">
        <v>0</v>
      </c>
      <c r="H4280" s="2"/>
      <c r="I4280" s="2">
        <v>500</v>
      </c>
      <c r="J4280" s="2"/>
      <c r="K4280" s="4">
        <v>500</v>
      </c>
      <c r="L4280" s="2"/>
      <c r="M4280" s="4">
        <v>500</v>
      </c>
      <c r="N4280" s="2"/>
      <c r="O4280" s="4">
        <v>0</v>
      </c>
      <c r="P4280" s="2"/>
      <c r="Q4280" s="4">
        <f t="shared" si="118"/>
        <v>500</v>
      </c>
      <c r="T4280" s="36"/>
    </row>
    <row r="4281" spans="1:20" ht="11.85" customHeight="1" x14ac:dyDescent="0.2">
      <c r="A4281" s="3" t="s">
        <v>1677</v>
      </c>
      <c r="C4281" s="2">
        <v>0</v>
      </c>
      <c r="D4281" s="2"/>
      <c r="E4281" s="2">
        <v>0</v>
      </c>
      <c r="F4281" s="2"/>
      <c r="G4281" s="2">
        <v>0</v>
      </c>
      <c r="H4281" s="2"/>
      <c r="I4281" s="2">
        <v>0</v>
      </c>
      <c r="J4281" s="2"/>
      <c r="K4281" s="4">
        <v>0</v>
      </c>
      <c r="L4281" s="2"/>
      <c r="M4281" s="4">
        <v>0</v>
      </c>
      <c r="N4281" s="2"/>
      <c r="O4281" s="4">
        <v>0</v>
      </c>
      <c r="P4281" s="2"/>
      <c r="Q4281" s="4">
        <f t="shared" si="118"/>
        <v>0</v>
      </c>
      <c r="T4281" s="36"/>
    </row>
    <row r="4282" spans="1:20" ht="11.85" customHeight="1" x14ac:dyDescent="0.2">
      <c r="A4282" s="3" t="s">
        <v>1678</v>
      </c>
      <c r="C4282" s="2">
        <v>46</v>
      </c>
      <c r="D4282" s="2"/>
      <c r="E4282" s="2">
        <v>0</v>
      </c>
      <c r="F4282" s="2"/>
      <c r="G4282" s="2">
        <v>0</v>
      </c>
      <c r="H4282" s="2"/>
      <c r="I4282" s="2">
        <v>0</v>
      </c>
      <c r="J4282" s="2"/>
      <c r="K4282" s="4">
        <v>0</v>
      </c>
      <c r="L4282" s="2"/>
      <c r="M4282" s="4">
        <v>0</v>
      </c>
      <c r="N4282" s="2"/>
      <c r="O4282" s="4">
        <v>0</v>
      </c>
      <c r="P4282" s="2"/>
      <c r="Q4282" s="4">
        <f t="shared" si="118"/>
        <v>0</v>
      </c>
      <c r="T4282" s="36"/>
    </row>
    <row r="4283" spans="1:20" ht="11.85" hidden="1" customHeight="1" x14ac:dyDescent="0.2">
      <c r="A4283" s="3" t="s">
        <v>1679</v>
      </c>
      <c r="C4283" s="2">
        <v>0</v>
      </c>
      <c r="D4283" s="2"/>
      <c r="E4283" s="2">
        <v>0</v>
      </c>
      <c r="F4283" s="2"/>
      <c r="G4283" s="2">
        <v>0</v>
      </c>
      <c r="H4283" s="2"/>
      <c r="I4283" s="2">
        <v>0</v>
      </c>
      <c r="J4283" s="2"/>
      <c r="K4283" s="4">
        <v>0</v>
      </c>
      <c r="L4283" s="2"/>
      <c r="M4283" s="4">
        <v>0</v>
      </c>
      <c r="N4283" s="2"/>
      <c r="O4283" s="4">
        <v>0</v>
      </c>
      <c r="P4283" s="2"/>
      <c r="Q4283" s="4">
        <f t="shared" si="118"/>
        <v>0</v>
      </c>
      <c r="T4283" s="36"/>
    </row>
    <row r="4284" spans="1:20" ht="11.85" customHeight="1" x14ac:dyDescent="0.2">
      <c r="A4284" s="3" t="s">
        <v>1680</v>
      </c>
      <c r="C4284" s="2">
        <v>304.16000000000003</v>
      </c>
      <c r="D4284" s="2"/>
      <c r="E4284" s="2">
        <v>148.33000000000001</v>
      </c>
      <c r="F4284" s="2"/>
      <c r="G4284" s="2">
        <v>82.72</v>
      </c>
      <c r="H4284" s="2"/>
      <c r="I4284" s="2">
        <v>200</v>
      </c>
      <c r="J4284" s="2"/>
      <c r="K4284" s="4">
        <v>200</v>
      </c>
      <c r="L4284" s="2"/>
      <c r="M4284" s="4">
        <v>200</v>
      </c>
      <c r="N4284" s="2"/>
      <c r="O4284" s="4">
        <v>0</v>
      </c>
      <c r="P4284" s="2"/>
      <c r="Q4284" s="4">
        <f t="shared" si="118"/>
        <v>200</v>
      </c>
      <c r="T4284" s="36"/>
    </row>
    <row r="4285" spans="1:20" ht="11.85" customHeight="1" x14ac:dyDescent="0.2">
      <c r="A4285" s="3" t="s">
        <v>1681</v>
      </c>
      <c r="C4285" s="2">
        <v>0</v>
      </c>
      <c r="D4285" s="2"/>
      <c r="E4285" s="2">
        <v>0</v>
      </c>
      <c r="F4285" s="2"/>
      <c r="G4285" s="2">
        <v>0</v>
      </c>
      <c r="H4285" s="2"/>
      <c r="I4285" s="2">
        <v>0</v>
      </c>
      <c r="J4285" s="2"/>
      <c r="K4285" s="4">
        <v>0</v>
      </c>
      <c r="L4285" s="2"/>
      <c r="M4285" s="4">
        <v>0</v>
      </c>
      <c r="N4285" s="2"/>
      <c r="O4285" s="4">
        <v>0</v>
      </c>
      <c r="P4285" s="2"/>
      <c r="Q4285" s="4">
        <f t="shared" si="118"/>
        <v>0</v>
      </c>
      <c r="T4285" s="36"/>
    </row>
    <row r="4286" spans="1:20" ht="11.85" customHeight="1" x14ac:dyDescent="0.2">
      <c r="A4286" s="3" t="s">
        <v>1682</v>
      </c>
      <c r="C4286" s="2">
        <v>0</v>
      </c>
      <c r="D4286" s="2"/>
      <c r="E4286" s="2">
        <v>0</v>
      </c>
      <c r="F4286" s="2"/>
      <c r="G4286" s="2">
        <v>0</v>
      </c>
      <c r="H4286" s="2"/>
      <c r="I4286" s="2">
        <v>50</v>
      </c>
      <c r="J4286" s="2"/>
      <c r="K4286" s="4">
        <v>50</v>
      </c>
      <c r="L4286" s="2"/>
      <c r="M4286" s="4">
        <v>50</v>
      </c>
      <c r="N4286" s="2"/>
      <c r="O4286" s="4">
        <v>0</v>
      </c>
      <c r="P4286" s="2"/>
      <c r="Q4286" s="4">
        <f t="shared" si="118"/>
        <v>50</v>
      </c>
      <c r="T4286" s="36"/>
    </row>
    <row r="4287" spans="1:20" ht="11.85" customHeight="1" x14ac:dyDescent="0.2">
      <c r="A4287" s="3" t="s">
        <v>1683</v>
      </c>
      <c r="C4287" s="2">
        <v>0</v>
      </c>
      <c r="D4287" s="2"/>
      <c r="E4287" s="2">
        <v>0</v>
      </c>
      <c r="F4287" s="2"/>
      <c r="G4287" s="2">
        <v>0</v>
      </c>
      <c r="H4287" s="2"/>
      <c r="I4287" s="2">
        <v>0</v>
      </c>
      <c r="J4287" s="2"/>
      <c r="K4287" s="4">
        <v>0</v>
      </c>
      <c r="L4287" s="2"/>
      <c r="M4287" s="4">
        <v>0</v>
      </c>
      <c r="N4287" s="2"/>
      <c r="O4287" s="4">
        <v>0</v>
      </c>
      <c r="P4287" s="2"/>
      <c r="Q4287" s="4">
        <f t="shared" si="118"/>
        <v>0</v>
      </c>
      <c r="T4287" s="36"/>
    </row>
    <row r="4288" spans="1:20" ht="11.85" hidden="1" customHeight="1" x14ac:dyDescent="0.2">
      <c r="A4288" s="3" t="s">
        <v>1684</v>
      </c>
      <c r="C4288" s="2">
        <v>0</v>
      </c>
      <c r="D4288" s="2"/>
      <c r="E4288" s="2">
        <v>0</v>
      </c>
      <c r="F4288" s="2"/>
      <c r="G4288" s="2">
        <v>0</v>
      </c>
      <c r="H4288" s="2"/>
      <c r="I4288" s="2">
        <v>0</v>
      </c>
      <c r="J4288" s="2"/>
      <c r="K4288" s="4">
        <v>0</v>
      </c>
      <c r="L4288" s="2"/>
      <c r="M4288" s="4">
        <v>0</v>
      </c>
      <c r="N4288" s="2"/>
      <c r="O4288" s="4">
        <v>0</v>
      </c>
      <c r="P4288" s="2"/>
      <c r="Q4288" s="4">
        <f t="shared" si="118"/>
        <v>0</v>
      </c>
      <c r="T4288" s="36"/>
    </row>
    <row r="4289" spans="1:20" ht="11.85" customHeight="1" x14ac:dyDescent="0.2">
      <c r="A4289" s="3" t="s">
        <v>1685</v>
      </c>
      <c r="C4289" s="12">
        <v>0</v>
      </c>
      <c r="D4289" s="2"/>
      <c r="E4289" s="12">
        <v>0</v>
      </c>
      <c r="F4289" s="2"/>
      <c r="G4289" s="12">
        <v>0</v>
      </c>
      <c r="H4289" s="2"/>
      <c r="I4289" s="12">
        <v>0</v>
      </c>
      <c r="J4289" s="2"/>
      <c r="K4289" s="13">
        <v>0</v>
      </c>
      <c r="L4289" s="2"/>
      <c r="M4289" s="13">
        <v>0</v>
      </c>
      <c r="N4289" s="2"/>
      <c r="O4289" s="13">
        <v>0</v>
      </c>
      <c r="P4289" s="2"/>
      <c r="Q4289" s="13">
        <f t="shared" si="118"/>
        <v>0</v>
      </c>
      <c r="T4289" s="36"/>
    </row>
    <row r="4290" spans="1:20" ht="11.85" customHeight="1" x14ac:dyDescent="0.2">
      <c r="A4290" s="3" t="s">
        <v>320</v>
      </c>
      <c r="C4290" s="2">
        <f>SUM(C4275:C4289)</f>
        <v>5167.9399999999996</v>
      </c>
      <c r="D4290" s="2"/>
      <c r="E4290" s="2">
        <f>SUM(E4275:E4289)</f>
        <v>8387.9</v>
      </c>
      <c r="F4290" s="2"/>
      <c r="G4290" s="2">
        <f>SUM(G4275:G4289)</f>
        <v>4685.97</v>
      </c>
      <c r="H4290" s="2"/>
      <c r="I4290" s="2">
        <f>SUM(I4275:I4289)</f>
        <v>8450</v>
      </c>
      <c r="J4290" s="2"/>
      <c r="K4290" s="4">
        <f>SUM(K4275:K4289)</f>
        <v>7950</v>
      </c>
      <c r="L4290" s="2"/>
      <c r="M4290" s="4">
        <f>SUM(M4275:M4289)</f>
        <v>8650</v>
      </c>
      <c r="N4290" s="2"/>
      <c r="O4290" s="4">
        <f>SUM(O4275:O4289)</f>
        <v>0</v>
      </c>
      <c r="P4290" s="2"/>
      <c r="Q4290" s="4">
        <f>SUM(Q4275:Q4289)</f>
        <v>8650</v>
      </c>
      <c r="T4290" s="38"/>
    </row>
    <row r="4291" spans="1:20" ht="11.85" customHeight="1" x14ac:dyDescent="0.2">
      <c r="D4291" s="2"/>
      <c r="F4291" s="2"/>
      <c r="H4291" s="2"/>
      <c r="J4291" s="2"/>
      <c r="L4291" s="2"/>
      <c r="N4291" s="2"/>
      <c r="P4291" s="2"/>
    </row>
    <row r="4292" spans="1:20" ht="11.85" customHeight="1" x14ac:dyDescent="0.2">
      <c r="A4292" s="3" t="s">
        <v>1686</v>
      </c>
      <c r="C4292" s="2">
        <f>C4262+C4272+C4290</f>
        <v>221149.92</v>
      </c>
      <c r="D4292" s="2"/>
      <c r="E4292" s="2">
        <f>E4262+E4272+E4290</f>
        <v>267810.88</v>
      </c>
      <c r="F4292" s="2"/>
      <c r="G4292" s="2">
        <f>G4262+G4272+G4290</f>
        <v>258062.14999999997</v>
      </c>
      <c r="H4292" s="2"/>
      <c r="I4292" s="2">
        <f>I4262+I4272+I4290</f>
        <v>306298</v>
      </c>
      <c r="J4292" s="2"/>
      <c r="K4292" s="4">
        <f>K4262+K4272+K4290</f>
        <v>306298</v>
      </c>
      <c r="L4292" s="2"/>
      <c r="M4292" s="4">
        <f>M4262+M4272+M4290</f>
        <v>312755</v>
      </c>
      <c r="N4292" s="2"/>
      <c r="O4292" s="4">
        <f>O4262+O4272+O4290</f>
        <v>0</v>
      </c>
      <c r="P4292" s="2"/>
      <c r="Q4292" s="4">
        <f>Q4262+Q4272+Q4290</f>
        <v>312755</v>
      </c>
      <c r="R4292" s="39"/>
      <c r="T4292" s="36"/>
    </row>
    <row r="4293" spans="1:20" ht="11.85" customHeight="1" x14ac:dyDescent="0.2">
      <c r="D4293" s="2"/>
      <c r="F4293" s="2"/>
      <c r="H4293" s="2"/>
      <c r="J4293" s="2"/>
      <c r="L4293" s="2"/>
      <c r="N4293" s="2"/>
      <c r="P4293" s="2"/>
    </row>
    <row r="4294" spans="1:20" ht="11.85" customHeight="1" x14ac:dyDescent="0.2">
      <c r="D4294" s="2"/>
      <c r="F4294" s="2"/>
      <c r="H4294" s="2"/>
      <c r="J4294" s="2"/>
      <c r="L4294" s="2"/>
      <c r="N4294" s="2"/>
      <c r="P4294" s="2"/>
    </row>
    <row r="4295" spans="1:20" ht="11.85" customHeight="1" x14ac:dyDescent="0.2">
      <c r="D4295" s="2"/>
      <c r="F4295" s="2"/>
      <c r="H4295" s="2"/>
      <c r="J4295" s="2"/>
      <c r="L4295" s="2"/>
      <c r="N4295" s="2"/>
      <c r="P4295" s="2"/>
    </row>
    <row r="4296" spans="1:20" ht="11.85" customHeight="1" x14ac:dyDescent="0.2">
      <c r="D4296" s="2"/>
      <c r="F4296" s="2"/>
      <c r="H4296" s="2"/>
      <c r="J4296" s="2"/>
      <c r="L4296" s="2"/>
      <c r="N4296" s="2"/>
      <c r="P4296" s="2"/>
    </row>
    <row r="4297" spans="1:20" ht="11.85" customHeight="1" x14ac:dyDescent="0.2">
      <c r="D4297" s="2"/>
      <c r="F4297" s="2"/>
      <c r="H4297" s="2"/>
      <c r="J4297" s="2"/>
      <c r="L4297" s="2"/>
      <c r="N4297" s="2"/>
      <c r="P4297" s="2"/>
    </row>
    <row r="4298" spans="1:20" ht="11.85" customHeight="1" x14ac:dyDescent="0.2">
      <c r="D4298" s="2"/>
      <c r="F4298" s="2"/>
      <c r="H4298" s="2"/>
      <c r="J4298" s="2"/>
      <c r="L4298" s="2"/>
      <c r="N4298" s="2"/>
      <c r="P4298" s="2"/>
    </row>
    <row r="4299" spans="1:20" ht="11.85" customHeight="1" x14ac:dyDescent="0.2">
      <c r="D4299" s="2"/>
      <c r="F4299" s="2"/>
      <c r="H4299" s="2"/>
      <c r="J4299" s="2"/>
      <c r="L4299" s="2"/>
      <c r="N4299" s="2"/>
      <c r="P4299" s="2"/>
    </row>
    <row r="4300" spans="1:20" ht="11.85" customHeight="1" x14ac:dyDescent="0.2">
      <c r="D4300" s="2"/>
      <c r="F4300" s="2"/>
      <c r="H4300" s="2"/>
      <c r="J4300" s="2"/>
      <c r="L4300" s="2"/>
      <c r="N4300" s="2"/>
      <c r="P4300" s="2"/>
    </row>
    <row r="4301" spans="1:20" ht="11.85" customHeight="1" x14ac:dyDescent="0.2">
      <c r="D4301" s="2"/>
      <c r="F4301" s="2"/>
      <c r="H4301" s="2"/>
      <c r="J4301" s="2"/>
      <c r="L4301" s="2"/>
      <c r="N4301" s="2"/>
      <c r="P4301" s="2"/>
    </row>
    <row r="4302" spans="1:20" ht="11.85" customHeight="1" x14ac:dyDescent="0.2">
      <c r="D4302" s="2"/>
      <c r="F4302" s="2"/>
      <c r="H4302" s="2"/>
      <c r="J4302" s="2"/>
      <c r="L4302" s="2"/>
      <c r="N4302" s="2"/>
      <c r="P4302" s="2"/>
    </row>
    <row r="4303" spans="1:20" ht="11.85" customHeight="1" x14ac:dyDescent="0.2">
      <c r="D4303" s="2"/>
      <c r="F4303" s="2"/>
      <c r="H4303" s="2"/>
      <c r="J4303" s="2"/>
      <c r="L4303" s="2"/>
      <c r="N4303" s="2"/>
      <c r="P4303" s="2"/>
    </row>
    <row r="4304" spans="1:20" ht="11.85" customHeight="1" x14ac:dyDescent="0.2">
      <c r="D4304" s="2"/>
      <c r="F4304" s="2"/>
      <c r="H4304" s="2"/>
      <c r="J4304" s="2"/>
      <c r="L4304" s="2"/>
      <c r="N4304" s="2"/>
      <c r="P4304" s="2"/>
    </row>
    <row r="4305" spans="1:20" ht="11.85" customHeight="1" x14ac:dyDescent="0.2">
      <c r="D4305" s="2"/>
      <c r="F4305" s="2"/>
      <c r="H4305" s="2"/>
      <c r="J4305" s="2"/>
      <c r="L4305" s="2"/>
      <c r="N4305" s="2"/>
      <c r="P4305" s="2"/>
    </row>
    <row r="4306" spans="1:20" ht="11.85" customHeight="1" x14ac:dyDescent="0.2">
      <c r="D4306" s="2"/>
      <c r="F4306" s="2"/>
      <c r="H4306" s="2"/>
      <c r="J4306" s="2"/>
      <c r="L4306" s="2"/>
      <c r="N4306" s="2"/>
      <c r="P4306" s="2"/>
    </row>
    <row r="4307" spans="1:20" ht="11.85" customHeight="1" x14ac:dyDescent="0.2">
      <c r="D4307" s="2"/>
      <c r="F4307" s="2"/>
      <c r="H4307" s="2"/>
      <c r="J4307" s="2"/>
      <c r="L4307" s="2"/>
      <c r="N4307" s="2"/>
      <c r="P4307" s="2"/>
    </row>
    <row r="4308" spans="1:20" ht="11.85" customHeight="1" x14ac:dyDescent="0.2">
      <c r="D4308" s="2"/>
      <c r="F4308" s="2"/>
      <c r="H4308" s="2"/>
      <c r="J4308" s="2"/>
      <c r="L4308" s="2"/>
      <c r="N4308" s="2"/>
      <c r="P4308" s="2"/>
    </row>
    <row r="4309" spans="1:20" ht="11.85" customHeight="1" x14ac:dyDescent="0.2">
      <c r="A4309" s="1"/>
      <c r="B4309" s="1"/>
      <c r="E4309" s="2" t="str">
        <f>$E$24</f>
        <v>CITY OF BRADY</v>
      </c>
    </row>
    <row r="4310" spans="1:20" ht="11.85" customHeight="1" x14ac:dyDescent="0.2">
      <c r="E4310" s="2" t="str">
        <f>$E$25</f>
        <v>BUDGET REPORT</v>
      </c>
    </row>
    <row r="4311" spans="1:20" ht="11.85" customHeight="1" x14ac:dyDescent="0.2">
      <c r="E4311" s="2" t="str">
        <f>$E$26</f>
        <v>FISCAL YEAR 2021 - 2022</v>
      </c>
    </row>
    <row r="4312" spans="1:20" ht="11.85" customHeight="1" x14ac:dyDescent="0.2">
      <c r="A4312" s="3" t="s">
        <v>1594</v>
      </c>
    </row>
    <row r="4313" spans="1:20" ht="11.85" customHeight="1" x14ac:dyDescent="0.2">
      <c r="A4313" s="3" t="s">
        <v>1687</v>
      </c>
    </row>
    <row r="4314" spans="1:20" ht="11.85" customHeight="1" x14ac:dyDescent="0.2">
      <c r="I4314" s="61" t="str">
        <f>$I$29</f>
        <v>(----- 2020-2021 ------)</v>
      </c>
      <c r="J4314" s="61"/>
      <c r="K4314" s="61"/>
      <c r="L4314" s="5"/>
      <c r="M4314" s="61" t="str">
        <f>$M$29</f>
        <v>2021-2022</v>
      </c>
      <c r="N4314" s="61"/>
      <c r="O4314" s="61"/>
      <c r="P4314" s="61"/>
      <c r="Q4314" s="61"/>
    </row>
    <row r="4315" spans="1:20" ht="11.85" customHeight="1" x14ac:dyDescent="0.2">
      <c r="C4315" s="6" t="str">
        <f>$C$30</f>
        <v>2017-2018</v>
      </c>
      <c r="D4315" s="5"/>
      <c r="E4315" s="6" t="str">
        <f>$E$30</f>
        <v>2018-2019</v>
      </c>
      <c r="F4315" s="5"/>
      <c r="G4315" s="6" t="str">
        <f>$G$30</f>
        <v>2019-2020</v>
      </c>
      <c r="H4315" s="5"/>
      <c r="I4315" s="6" t="s">
        <v>9</v>
      </c>
      <c r="J4315" s="5"/>
      <c r="K4315" s="7" t="str">
        <f>+$K$30</f>
        <v>PROJECTED</v>
      </c>
      <c r="L4315" s="5"/>
      <c r="M4315" s="7" t="str">
        <f>$M$30</f>
        <v>2021-2022</v>
      </c>
      <c r="N4315" s="5"/>
      <c r="O4315" s="7" t="str">
        <f>$O$30</f>
        <v>2021-2022</v>
      </c>
      <c r="P4315" s="5"/>
      <c r="Q4315" s="7" t="str">
        <f>$Q$30</f>
        <v xml:space="preserve">APPROVED </v>
      </c>
    </row>
    <row r="4316" spans="1:20" ht="11.85" customHeight="1" x14ac:dyDescent="0.2">
      <c r="A4316" s="8" t="s">
        <v>266</v>
      </c>
      <c r="C4316" s="9" t="s">
        <v>12</v>
      </c>
      <c r="D4316" s="5"/>
      <c r="E4316" s="9" t="s">
        <v>12</v>
      </c>
      <c r="F4316" s="5"/>
      <c r="G4316" s="9" t="s">
        <v>12</v>
      </c>
      <c r="H4316" s="5"/>
      <c r="I4316" s="9" t="s">
        <v>13</v>
      </c>
      <c r="J4316" s="5"/>
      <c r="K4316" s="10" t="s">
        <v>13</v>
      </c>
      <c r="L4316" s="5"/>
      <c r="M4316" s="10" t="str">
        <f>$M$31</f>
        <v>BASE</v>
      </c>
      <c r="N4316" s="5"/>
      <c r="O4316" s="10" t="str">
        <f>$O$31</f>
        <v>SUPPLEMENTAL</v>
      </c>
      <c r="P4316" s="5"/>
      <c r="Q4316" s="10" t="str">
        <f>$Q$31</f>
        <v>BUDGET</v>
      </c>
    </row>
    <row r="4317" spans="1:20" ht="11.85" customHeight="1" x14ac:dyDescent="0.2"/>
    <row r="4318" spans="1:20" ht="11.85" customHeight="1" x14ac:dyDescent="0.2">
      <c r="A4318" s="11" t="s">
        <v>279</v>
      </c>
    </row>
    <row r="4319" spans="1:20" ht="11.85" customHeight="1" x14ac:dyDescent="0.2">
      <c r="A4319" s="3" t="s">
        <v>1688</v>
      </c>
      <c r="C4319" s="2">
        <v>20947.68</v>
      </c>
      <c r="D4319" s="2"/>
      <c r="E4319" s="2">
        <v>22273.06</v>
      </c>
      <c r="F4319" s="2"/>
      <c r="G4319" s="2">
        <v>22004.45</v>
      </c>
      <c r="H4319" s="2"/>
      <c r="I4319" s="2">
        <v>23000</v>
      </c>
      <c r="J4319" s="2"/>
      <c r="K4319" s="4">
        <v>23000</v>
      </c>
      <c r="L4319" s="2"/>
      <c r="M4319" s="4">
        <v>23000</v>
      </c>
      <c r="N4319" s="2"/>
      <c r="O4319" s="4">
        <v>0</v>
      </c>
      <c r="P4319" s="2"/>
      <c r="Q4319" s="4">
        <f t="shared" ref="Q4319:Q4328" si="119">M4319+O4319</f>
        <v>23000</v>
      </c>
      <c r="T4319" s="36"/>
    </row>
    <row r="4320" spans="1:20" ht="10.5" customHeight="1" x14ac:dyDescent="0.2">
      <c r="A4320" s="3" t="s">
        <v>1689</v>
      </c>
      <c r="C4320" s="2">
        <v>0</v>
      </c>
      <c r="D4320" s="2"/>
      <c r="E4320" s="2">
        <v>0</v>
      </c>
      <c r="F4320" s="2"/>
      <c r="G4320" s="2">
        <v>0</v>
      </c>
      <c r="H4320" s="2"/>
      <c r="I4320" s="2">
        <v>500</v>
      </c>
      <c r="J4320" s="2"/>
      <c r="K4320" s="4">
        <v>300</v>
      </c>
      <c r="L4320" s="2"/>
      <c r="M4320" s="4">
        <v>500</v>
      </c>
      <c r="N4320" s="2"/>
      <c r="O4320" s="4">
        <v>0</v>
      </c>
      <c r="P4320" s="2"/>
      <c r="Q4320" s="4">
        <f t="shared" si="119"/>
        <v>500</v>
      </c>
      <c r="T4320" s="36"/>
    </row>
    <row r="4321" spans="1:21" ht="11.85" hidden="1" customHeight="1" x14ac:dyDescent="0.2">
      <c r="A4321" s="3" t="s">
        <v>1690</v>
      </c>
      <c r="C4321" s="2">
        <v>0</v>
      </c>
      <c r="D4321" s="2"/>
      <c r="E4321" s="2">
        <v>0</v>
      </c>
      <c r="F4321" s="2"/>
      <c r="G4321" s="2">
        <v>0</v>
      </c>
      <c r="H4321" s="2"/>
      <c r="I4321" s="2">
        <v>0</v>
      </c>
      <c r="J4321" s="2"/>
      <c r="K4321" s="4">
        <v>0</v>
      </c>
      <c r="L4321" s="2"/>
      <c r="M4321" s="4">
        <v>0</v>
      </c>
      <c r="N4321" s="2"/>
      <c r="O4321" s="4">
        <v>0</v>
      </c>
      <c r="P4321" s="2"/>
      <c r="Q4321" s="4">
        <f t="shared" si="119"/>
        <v>0</v>
      </c>
      <c r="T4321" s="36"/>
    </row>
    <row r="4322" spans="1:21" ht="11.85" customHeight="1" x14ac:dyDescent="0.2">
      <c r="A4322" s="3" t="s">
        <v>1691</v>
      </c>
      <c r="C4322" s="2">
        <v>7242.08</v>
      </c>
      <c r="D4322" s="2"/>
      <c r="E4322" s="2">
        <v>7286.04</v>
      </c>
      <c r="F4322" s="2"/>
      <c r="G4322" s="2">
        <v>4830.2299999999996</v>
      </c>
      <c r="H4322" s="2"/>
      <c r="I4322" s="2">
        <v>4300</v>
      </c>
      <c r="J4322" s="2"/>
      <c r="K4322" s="4">
        <v>3300</v>
      </c>
      <c r="L4322" s="2"/>
      <c r="M4322" s="4">
        <v>4300</v>
      </c>
      <c r="N4322" s="2"/>
      <c r="O4322" s="4">
        <v>0</v>
      </c>
      <c r="P4322" s="2"/>
      <c r="Q4322" s="4">
        <f t="shared" si="119"/>
        <v>4300</v>
      </c>
      <c r="T4322" s="36"/>
    </row>
    <row r="4323" spans="1:21" ht="11.85" customHeight="1" x14ac:dyDescent="0.2">
      <c r="A4323" s="3" t="s">
        <v>1692</v>
      </c>
      <c r="C4323" s="2">
        <v>4126.21</v>
      </c>
      <c r="D4323" s="2"/>
      <c r="E4323" s="2">
        <v>3578.88</v>
      </c>
      <c r="F4323" s="2"/>
      <c r="G4323" s="2">
        <v>3594.88</v>
      </c>
      <c r="H4323" s="2"/>
      <c r="I4323" s="2">
        <v>3600</v>
      </c>
      <c r="J4323" s="2"/>
      <c r="K4323" s="4">
        <v>3600</v>
      </c>
      <c r="L4323" s="2"/>
      <c r="M4323" s="4">
        <v>3600</v>
      </c>
      <c r="N4323" s="2"/>
      <c r="O4323" s="4">
        <v>0</v>
      </c>
      <c r="P4323" s="2"/>
      <c r="Q4323" s="4">
        <f t="shared" si="119"/>
        <v>3600</v>
      </c>
      <c r="T4323" s="36"/>
    </row>
    <row r="4324" spans="1:21" ht="11.85" customHeight="1" x14ac:dyDescent="0.2">
      <c r="A4324" s="3" t="s">
        <v>1693</v>
      </c>
      <c r="C4324" s="2">
        <v>0</v>
      </c>
      <c r="D4324" s="2"/>
      <c r="E4324" s="2">
        <v>0</v>
      </c>
      <c r="F4324" s="2"/>
      <c r="G4324" s="2">
        <v>0</v>
      </c>
      <c r="H4324" s="2"/>
      <c r="I4324" s="2">
        <v>0</v>
      </c>
      <c r="J4324" s="2"/>
      <c r="K4324" s="4">
        <v>0</v>
      </c>
      <c r="L4324" s="2"/>
      <c r="M4324" s="4">
        <v>0</v>
      </c>
      <c r="N4324" s="2"/>
      <c r="O4324" s="4">
        <v>0</v>
      </c>
      <c r="P4324" s="2"/>
      <c r="Q4324" s="4">
        <f t="shared" si="119"/>
        <v>0</v>
      </c>
      <c r="T4324" s="36"/>
    </row>
    <row r="4325" spans="1:21" ht="11.85" customHeight="1" x14ac:dyDescent="0.2">
      <c r="A4325" s="3" t="s">
        <v>1694</v>
      </c>
      <c r="C4325" s="2">
        <v>13463.65</v>
      </c>
      <c r="D4325" s="2"/>
      <c r="E4325" s="2">
        <v>23895.39</v>
      </c>
      <c r="F4325" s="2"/>
      <c r="G4325" s="2">
        <v>12563.87</v>
      </c>
      <c r="H4325" s="2"/>
      <c r="I4325" s="2">
        <v>7000</v>
      </c>
      <c r="J4325" s="2"/>
      <c r="K4325" s="4">
        <v>7000</v>
      </c>
      <c r="L4325" s="2"/>
      <c r="M4325" s="4">
        <v>7000</v>
      </c>
      <c r="N4325" s="2"/>
      <c r="O4325" s="4">
        <v>0</v>
      </c>
      <c r="P4325" s="2"/>
      <c r="Q4325" s="4">
        <f t="shared" si="119"/>
        <v>7000</v>
      </c>
      <c r="T4325" s="36"/>
    </row>
    <row r="4326" spans="1:21" ht="11.85" customHeight="1" x14ac:dyDescent="0.2">
      <c r="A4326" s="3" t="s">
        <v>1695</v>
      </c>
      <c r="C4326" s="2">
        <v>1060.45</v>
      </c>
      <c r="D4326" s="2"/>
      <c r="E4326" s="2">
        <v>511.21</v>
      </c>
      <c r="F4326" s="2"/>
      <c r="G4326" s="2">
        <v>0</v>
      </c>
      <c r="H4326" s="2"/>
      <c r="I4326" s="2">
        <v>1000</v>
      </c>
      <c r="J4326" s="2"/>
      <c r="K4326" s="4">
        <v>1000</v>
      </c>
      <c r="L4326" s="2"/>
      <c r="M4326" s="4">
        <v>1000</v>
      </c>
      <c r="N4326" s="2"/>
      <c r="O4326" s="4">
        <v>0</v>
      </c>
      <c r="P4326" s="2"/>
      <c r="Q4326" s="4">
        <f>M4326+O4326</f>
        <v>1000</v>
      </c>
      <c r="T4326" s="36"/>
    </row>
    <row r="4327" spans="1:21" ht="11.85" customHeight="1" x14ac:dyDescent="0.2">
      <c r="A4327" s="3" t="s">
        <v>1696</v>
      </c>
      <c r="C4327" s="2">
        <v>45100</v>
      </c>
      <c r="D4327" s="2"/>
      <c r="E4327" s="2">
        <v>56160</v>
      </c>
      <c r="F4327" s="2"/>
      <c r="G4327" s="2">
        <v>56160</v>
      </c>
      <c r="H4327" s="2"/>
      <c r="I4327" s="2">
        <v>61000</v>
      </c>
      <c r="J4327" s="2"/>
      <c r="K4327" s="4">
        <v>57000</v>
      </c>
      <c r="L4327" s="2"/>
      <c r="M4327" s="4">
        <v>61000</v>
      </c>
      <c r="N4327" s="2"/>
      <c r="O4327" s="4">
        <v>0</v>
      </c>
      <c r="P4327" s="2"/>
      <c r="Q4327" s="4">
        <f>M4327+O4327</f>
        <v>61000</v>
      </c>
      <c r="T4327" s="36"/>
    </row>
    <row r="4328" spans="1:21" ht="11.85" customHeight="1" x14ac:dyDescent="0.2">
      <c r="A4328" s="3" t="s">
        <v>1697</v>
      </c>
      <c r="C4328" s="12">
        <v>0</v>
      </c>
      <c r="D4328" s="2"/>
      <c r="E4328" s="12">
        <v>26664</v>
      </c>
      <c r="F4328" s="2"/>
      <c r="G4328" s="12">
        <v>26664</v>
      </c>
      <c r="H4328" s="2"/>
      <c r="I4328" s="12">
        <v>27500</v>
      </c>
      <c r="J4328" s="2"/>
      <c r="K4328" s="13">
        <v>27500</v>
      </c>
      <c r="L4328" s="2"/>
      <c r="M4328" s="13">
        <v>27500</v>
      </c>
      <c r="N4328" s="2"/>
      <c r="O4328" s="13">
        <v>0</v>
      </c>
      <c r="P4328" s="2"/>
      <c r="Q4328" s="13">
        <f t="shared" si="119"/>
        <v>27500</v>
      </c>
      <c r="T4328" s="36"/>
    </row>
    <row r="4329" spans="1:21" ht="11.85" customHeight="1" x14ac:dyDescent="0.2">
      <c r="A4329" s="3" t="s">
        <v>297</v>
      </c>
      <c r="C4329" s="2">
        <f>SUM(C4319:C4328)</f>
        <v>91940.07</v>
      </c>
      <c r="D4329" s="2"/>
      <c r="E4329" s="2">
        <f>SUM(E4319:E4328)</f>
        <v>140368.58000000002</v>
      </c>
      <c r="F4329" s="2"/>
      <c r="G4329" s="2">
        <f>SUM(G4319:G4328)</f>
        <v>125817.43</v>
      </c>
      <c r="H4329" s="2"/>
      <c r="I4329" s="2">
        <f>SUM(I4319:I4328)</f>
        <v>127900</v>
      </c>
      <c r="J4329" s="2"/>
      <c r="K4329" s="4">
        <f>SUM(K4319:K4328)</f>
        <v>122700</v>
      </c>
      <c r="L4329" s="2"/>
      <c r="M4329" s="4">
        <f>SUM(M4319:M4328)</f>
        <v>127900</v>
      </c>
      <c r="N4329" s="2"/>
      <c r="O4329" s="4">
        <f>SUM(O4319:O4328)</f>
        <v>0</v>
      </c>
      <c r="P4329" s="2"/>
      <c r="Q4329" s="4">
        <f>SUM(Q4319:Q4328)</f>
        <v>127900</v>
      </c>
      <c r="R4329" s="39"/>
      <c r="T4329" s="36"/>
      <c r="U4329" s="39"/>
    </row>
    <row r="4330" spans="1:21" ht="11.85" customHeight="1" x14ac:dyDescent="0.2">
      <c r="D4330" s="2"/>
      <c r="F4330" s="2"/>
      <c r="H4330" s="2"/>
      <c r="J4330" s="2"/>
      <c r="L4330" s="2"/>
      <c r="N4330" s="2"/>
      <c r="P4330" s="2"/>
      <c r="T4330" s="36"/>
    </row>
    <row r="4331" spans="1:21" ht="11.85" customHeight="1" x14ac:dyDescent="0.2">
      <c r="A4331" s="11" t="s">
        <v>298</v>
      </c>
      <c r="D4331" s="2"/>
      <c r="F4331" s="2"/>
      <c r="H4331" s="2"/>
      <c r="J4331" s="2"/>
      <c r="L4331" s="2"/>
      <c r="N4331" s="2"/>
      <c r="P4331" s="2"/>
      <c r="T4331" s="36"/>
    </row>
    <row r="4332" spans="1:21" ht="11.85" customHeight="1" x14ac:dyDescent="0.2">
      <c r="A4332" s="3" t="s">
        <v>1698</v>
      </c>
      <c r="C4332" s="2">
        <v>2086.15</v>
      </c>
      <c r="D4332" s="2"/>
      <c r="E4332" s="2">
        <v>2509.4299999999998</v>
      </c>
      <c r="F4332" s="2"/>
      <c r="G4332" s="2">
        <v>2448.92</v>
      </c>
      <c r="H4332" s="2"/>
      <c r="I4332" s="2">
        <v>2500</v>
      </c>
      <c r="J4332" s="2"/>
      <c r="K4332" s="4">
        <v>2500</v>
      </c>
      <c r="L4332" s="2"/>
      <c r="M4332" s="4">
        <v>2500</v>
      </c>
      <c r="N4332" s="2"/>
      <c r="O4332" s="4">
        <v>0</v>
      </c>
      <c r="P4332" s="2"/>
      <c r="Q4332" s="4">
        <f t="shared" ref="Q4332:Q4342" si="120">M4332+O4332</f>
        <v>2500</v>
      </c>
      <c r="T4332" s="36"/>
    </row>
    <row r="4333" spans="1:21" ht="11.85" customHeight="1" x14ac:dyDescent="0.2">
      <c r="A4333" s="3" t="s">
        <v>1699</v>
      </c>
      <c r="C4333" s="2">
        <v>15992.2</v>
      </c>
      <c r="D4333" s="2"/>
      <c r="E4333" s="2">
        <v>15300</v>
      </c>
      <c r="F4333" s="2"/>
      <c r="G4333" s="2">
        <v>15300</v>
      </c>
      <c r="H4333" s="2"/>
      <c r="I4333" s="2">
        <v>18000</v>
      </c>
      <c r="J4333" s="2"/>
      <c r="K4333" s="4">
        <v>18000</v>
      </c>
      <c r="L4333" s="2"/>
      <c r="M4333" s="4">
        <v>18000</v>
      </c>
      <c r="N4333" s="2"/>
      <c r="O4333" s="4">
        <v>0</v>
      </c>
      <c r="P4333" s="2"/>
      <c r="Q4333" s="4">
        <f t="shared" si="120"/>
        <v>18000</v>
      </c>
      <c r="T4333" s="36"/>
    </row>
    <row r="4334" spans="1:21" ht="11.85" customHeight="1" x14ac:dyDescent="0.2">
      <c r="A4334" s="3" t="s">
        <v>1700</v>
      </c>
      <c r="C4334" s="2">
        <v>3331.63</v>
      </c>
      <c r="D4334" s="2"/>
      <c r="E4334" s="2">
        <v>4973.97</v>
      </c>
      <c r="F4334" s="2"/>
      <c r="G4334" s="2">
        <v>2127.31</v>
      </c>
      <c r="H4334" s="2"/>
      <c r="I4334" s="2">
        <v>10000</v>
      </c>
      <c r="J4334" s="2"/>
      <c r="K4334" s="4">
        <v>6600</v>
      </c>
      <c r="L4334" s="2"/>
      <c r="M4334" s="4">
        <v>10000</v>
      </c>
      <c r="N4334" s="2"/>
      <c r="O4334" s="4">
        <v>0</v>
      </c>
      <c r="P4334" s="2"/>
      <c r="Q4334" s="4">
        <f t="shared" si="120"/>
        <v>10000</v>
      </c>
      <c r="T4334" s="36"/>
    </row>
    <row r="4335" spans="1:21" ht="11.85" customHeight="1" x14ac:dyDescent="0.2">
      <c r="A4335" s="3" t="s">
        <v>1701</v>
      </c>
      <c r="C4335" s="2">
        <v>5583.97</v>
      </c>
      <c r="D4335" s="2"/>
      <c r="E4335" s="2">
        <v>0</v>
      </c>
      <c r="F4335" s="2"/>
      <c r="G4335" s="2">
        <v>0</v>
      </c>
      <c r="H4335" s="2"/>
      <c r="I4335" s="2">
        <v>0</v>
      </c>
      <c r="J4335" s="2"/>
      <c r="K4335" s="4">
        <v>0</v>
      </c>
      <c r="L4335" s="2"/>
      <c r="M4335" s="4">
        <v>0</v>
      </c>
      <c r="N4335" s="2"/>
      <c r="O4335" s="4">
        <v>0</v>
      </c>
      <c r="P4335" s="2"/>
      <c r="Q4335" s="4">
        <f t="shared" si="120"/>
        <v>0</v>
      </c>
      <c r="T4335" s="36"/>
    </row>
    <row r="4336" spans="1:21" ht="11.85" customHeight="1" x14ac:dyDescent="0.2">
      <c r="A4336" s="3" t="s">
        <v>1702</v>
      </c>
      <c r="C4336" s="2">
        <v>3138.69</v>
      </c>
      <c r="D4336" s="2"/>
      <c r="E4336" s="2">
        <v>3877.27</v>
      </c>
      <c r="F4336" s="2"/>
      <c r="G4336" s="2">
        <v>3492.42</v>
      </c>
      <c r="H4336" s="2"/>
      <c r="I4336" s="2">
        <v>4600</v>
      </c>
      <c r="J4336" s="2"/>
      <c r="K4336" s="4">
        <v>4600</v>
      </c>
      <c r="L4336" s="2"/>
      <c r="M4336" s="4">
        <v>4600</v>
      </c>
      <c r="N4336" s="2"/>
      <c r="O4336" s="4">
        <v>0</v>
      </c>
      <c r="P4336" s="2"/>
      <c r="Q4336" s="4">
        <f t="shared" si="120"/>
        <v>4600</v>
      </c>
      <c r="T4336" s="36"/>
    </row>
    <row r="4337" spans="1:20" ht="11.85" hidden="1" customHeight="1" x14ac:dyDescent="0.2">
      <c r="A4337" s="3" t="s">
        <v>1703</v>
      </c>
      <c r="C4337" s="2">
        <v>0</v>
      </c>
      <c r="D4337" s="2"/>
      <c r="E4337" s="2">
        <v>0</v>
      </c>
      <c r="F4337" s="2"/>
      <c r="G4337" s="2">
        <v>0</v>
      </c>
      <c r="H4337" s="2"/>
      <c r="I4337" s="2">
        <v>0</v>
      </c>
      <c r="J4337" s="2"/>
      <c r="K4337" s="4">
        <v>0</v>
      </c>
      <c r="L4337" s="2"/>
      <c r="M4337" s="4">
        <v>0</v>
      </c>
      <c r="N4337" s="2"/>
      <c r="O4337" s="4">
        <v>0</v>
      </c>
      <c r="P4337" s="2"/>
      <c r="Q4337" s="4">
        <f t="shared" si="120"/>
        <v>0</v>
      </c>
      <c r="T4337" s="36"/>
    </row>
    <row r="4338" spans="1:20" ht="11.85" customHeight="1" x14ac:dyDescent="0.2">
      <c r="A4338" s="3" t="s">
        <v>1704</v>
      </c>
      <c r="C4338" s="2">
        <v>26506.639999999999</v>
      </c>
      <c r="D4338" s="2"/>
      <c r="E4338" s="2">
        <v>28407.06</v>
      </c>
      <c r="F4338" s="2"/>
      <c r="G4338" s="2">
        <v>36401.71</v>
      </c>
      <c r="H4338" s="2"/>
      <c r="I4338" s="2">
        <v>36000</v>
      </c>
      <c r="J4338" s="2"/>
      <c r="K4338" s="4">
        <v>46400</v>
      </c>
      <c r="L4338" s="2"/>
      <c r="M4338" s="4">
        <v>46000</v>
      </c>
      <c r="N4338" s="2"/>
      <c r="O4338" s="4">
        <v>0</v>
      </c>
      <c r="P4338" s="2"/>
      <c r="Q4338" s="4">
        <f t="shared" si="120"/>
        <v>46000</v>
      </c>
      <c r="T4338" s="36"/>
    </row>
    <row r="4339" spans="1:20" ht="11.85" hidden="1" customHeight="1" x14ac:dyDescent="0.2">
      <c r="A4339" s="3" t="s">
        <v>1705</v>
      </c>
      <c r="C4339" s="2">
        <v>0</v>
      </c>
      <c r="D4339" s="2"/>
      <c r="E4339" s="2">
        <v>0</v>
      </c>
      <c r="F4339" s="2"/>
      <c r="G4339" s="2">
        <v>0</v>
      </c>
      <c r="H4339" s="2"/>
      <c r="I4339" s="2">
        <v>0</v>
      </c>
      <c r="J4339" s="2"/>
      <c r="K4339" s="4">
        <v>0</v>
      </c>
      <c r="L4339" s="2"/>
      <c r="M4339" s="4">
        <v>0</v>
      </c>
      <c r="N4339" s="2"/>
      <c r="O4339" s="4">
        <v>0</v>
      </c>
      <c r="P4339" s="2"/>
      <c r="Q4339" s="4">
        <f t="shared" si="120"/>
        <v>0</v>
      </c>
      <c r="T4339" s="36"/>
    </row>
    <row r="4340" spans="1:20" ht="11.85" customHeight="1" x14ac:dyDescent="0.2">
      <c r="A4340" s="3" t="s">
        <v>1706</v>
      </c>
      <c r="C4340" s="2">
        <v>125.91</v>
      </c>
      <c r="D4340" s="29"/>
      <c r="E4340" s="2">
        <v>97.31</v>
      </c>
      <c r="F4340" s="29"/>
      <c r="G4340" s="2">
        <v>138.21</v>
      </c>
      <c r="H4340" s="29"/>
      <c r="I4340" s="2">
        <v>200</v>
      </c>
      <c r="J4340" s="30"/>
      <c r="K4340" s="4">
        <v>400</v>
      </c>
      <c r="L4340" s="30"/>
      <c r="M4340" s="4">
        <v>200</v>
      </c>
      <c r="N4340" s="30"/>
      <c r="O4340" s="4">
        <v>0</v>
      </c>
      <c r="P4340" s="30"/>
      <c r="Q4340" s="4">
        <f t="shared" si="120"/>
        <v>200</v>
      </c>
      <c r="T4340" s="36"/>
    </row>
    <row r="4341" spans="1:20" ht="11.85" customHeight="1" x14ac:dyDescent="0.2">
      <c r="A4341" s="3" t="s">
        <v>1707</v>
      </c>
      <c r="C4341" s="2">
        <v>4400</v>
      </c>
      <c r="D4341" s="2"/>
      <c r="E4341" s="2">
        <v>3700</v>
      </c>
      <c r="F4341" s="2"/>
      <c r="G4341" s="2">
        <v>9000</v>
      </c>
      <c r="H4341" s="2"/>
      <c r="I4341" s="2">
        <v>3600</v>
      </c>
      <c r="J4341" s="2"/>
      <c r="K4341" s="4">
        <v>3600</v>
      </c>
      <c r="L4341" s="2"/>
      <c r="M4341" s="4">
        <v>3600</v>
      </c>
      <c r="N4341" s="2"/>
      <c r="O4341" s="4">
        <v>0</v>
      </c>
      <c r="P4341" s="2"/>
      <c r="Q4341" s="4">
        <f t="shared" si="120"/>
        <v>3600</v>
      </c>
      <c r="T4341" s="36"/>
    </row>
    <row r="4342" spans="1:20" ht="11.85" customHeight="1" x14ac:dyDescent="0.2">
      <c r="A4342" s="3" t="s">
        <v>1708</v>
      </c>
      <c r="C4342" s="12">
        <v>158.88</v>
      </c>
      <c r="D4342" s="2"/>
      <c r="E4342" s="12">
        <v>4.9800000000000004</v>
      </c>
      <c r="F4342" s="2"/>
      <c r="G4342" s="12">
        <v>0</v>
      </c>
      <c r="H4342" s="2"/>
      <c r="I4342" s="12">
        <v>0</v>
      </c>
      <c r="J4342" s="2"/>
      <c r="K4342" s="13">
        <v>0</v>
      </c>
      <c r="L4342" s="2"/>
      <c r="M4342" s="13">
        <v>0</v>
      </c>
      <c r="N4342" s="2"/>
      <c r="O4342" s="13">
        <v>0</v>
      </c>
      <c r="P4342" s="2"/>
      <c r="Q4342" s="13">
        <f t="shared" si="120"/>
        <v>0</v>
      </c>
      <c r="T4342" s="36"/>
    </row>
    <row r="4343" spans="1:20" ht="11.85" customHeight="1" x14ac:dyDescent="0.2">
      <c r="A4343" s="3" t="s">
        <v>320</v>
      </c>
      <c r="C4343" s="2">
        <f>SUM(C4332:C4342)</f>
        <v>61324.07</v>
      </c>
      <c r="D4343" s="2"/>
      <c r="E4343" s="2">
        <f>SUM(E4332:E4342)</f>
        <v>58870.020000000004</v>
      </c>
      <c r="F4343" s="2"/>
      <c r="G4343" s="2">
        <f>SUM(G4332:G4342)</f>
        <v>68908.570000000007</v>
      </c>
      <c r="H4343" s="2"/>
      <c r="I4343" s="2">
        <f>SUM(I4332:I4342)</f>
        <v>74900</v>
      </c>
      <c r="J4343" s="2"/>
      <c r="K4343" s="4">
        <f>SUM(K4332:K4342)</f>
        <v>82100</v>
      </c>
      <c r="L4343" s="2"/>
      <c r="M4343" s="4">
        <f>SUM(M4332:M4342)</f>
        <v>84900</v>
      </c>
      <c r="N4343" s="2"/>
      <c r="O4343" s="4">
        <f>SUM(O4332:O4342)</f>
        <v>0</v>
      </c>
      <c r="P4343" s="2"/>
      <c r="Q4343" s="4">
        <f>SUM(Q4332:Q4342)</f>
        <v>84900</v>
      </c>
      <c r="R4343" s="34"/>
      <c r="T4343" s="36"/>
    </row>
    <row r="4344" spans="1:20" ht="11.85" customHeight="1" x14ac:dyDescent="0.2">
      <c r="D4344" s="2"/>
      <c r="F4344" s="2"/>
      <c r="H4344" s="2"/>
      <c r="J4344" s="2"/>
      <c r="L4344" s="2"/>
      <c r="N4344" s="2"/>
      <c r="P4344" s="2"/>
      <c r="T4344" s="36"/>
    </row>
    <row r="4345" spans="1:20" ht="11.85" customHeight="1" x14ac:dyDescent="0.2">
      <c r="A4345" s="3" t="s">
        <v>1709</v>
      </c>
      <c r="C4345" s="2">
        <v>18014.509999999998</v>
      </c>
      <c r="D4345" s="2"/>
      <c r="E4345" s="2">
        <v>118285.69</v>
      </c>
      <c r="F4345" s="2"/>
      <c r="G4345" s="2">
        <v>831.25</v>
      </c>
      <c r="H4345" s="2"/>
      <c r="I4345" s="2">
        <v>0</v>
      </c>
      <c r="J4345" s="2"/>
      <c r="K4345" s="4">
        <v>0</v>
      </c>
      <c r="L4345" s="2"/>
      <c r="M4345" s="4">
        <v>0</v>
      </c>
      <c r="N4345" s="2"/>
      <c r="O4345" s="4">
        <v>0</v>
      </c>
      <c r="P4345" s="2"/>
      <c r="Q4345" s="4">
        <f>M4345+O4345</f>
        <v>0</v>
      </c>
      <c r="T4345" s="36"/>
    </row>
    <row r="4346" spans="1:20" ht="11.85" customHeight="1" x14ac:dyDescent="0.2">
      <c r="A4346" s="3" t="s">
        <v>1710</v>
      </c>
      <c r="C4346" s="12">
        <v>0</v>
      </c>
      <c r="D4346" s="2"/>
      <c r="E4346" s="12">
        <v>0</v>
      </c>
      <c r="F4346" s="2"/>
      <c r="G4346" s="12">
        <v>0</v>
      </c>
      <c r="H4346" s="2"/>
      <c r="I4346" s="12">
        <v>14000</v>
      </c>
      <c r="J4346" s="2"/>
      <c r="K4346" s="13">
        <v>29000</v>
      </c>
      <c r="L4346" s="2"/>
      <c r="M4346" s="13">
        <v>12500</v>
      </c>
      <c r="N4346" s="2"/>
      <c r="O4346" s="13">
        <v>0</v>
      </c>
      <c r="P4346" s="2"/>
      <c r="Q4346" s="13">
        <f>M4346+O4346</f>
        <v>12500</v>
      </c>
      <c r="T4346" s="36"/>
    </row>
    <row r="4347" spans="1:20" ht="11.85" customHeight="1" x14ac:dyDescent="0.2">
      <c r="A4347" s="3" t="s">
        <v>323</v>
      </c>
      <c r="C4347" s="2">
        <f>SUM(C4345:C4346)</f>
        <v>18014.509999999998</v>
      </c>
      <c r="D4347" s="2"/>
      <c r="E4347" s="2">
        <f>SUM(E4345:E4346)</f>
        <v>118285.69</v>
      </c>
      <c r="F4347" s="2"/>
      <c r="G4347" s="2">
        <f>SUM(G4345:G4346)</f>
        <v>831.25</v>
      </c>
      <c r="H4347" s="2"/>
      <c r="I4347" s="2">
        <f>SUM(I4345:I4346)</f>
        <v>14000</v>
      </c>
      <c r="J4347" s="2"/>
      <c r="K4347" s="4">
        <f>SUM(K4345:K4346)</f>
        <v>29000</v>
      </c>
      <c r="L4347" s="2"/>
      <c r="M4347" s="4">
        <f>SUM(M4345:M4346)</f>
        <v>12500</v>
      </c>
      <c r="N4347" s="2"/>
      <c r="O4347" s="4">
        <f>SUM(O4345:O4346)</f>
        <v>0</v>
      </c>
      <c r="P4347" s="2"/>
      <c r="Q4347" s="4">
        <f>SUM(Q4345:Q4346)</f>
        <v>12500</v>
      </c>
      <c r="T4347" s="36"/>
    </row>
    <row r="4348" spans="1:20" ht="11.85" customHeight="1" x14ac:dyDescent="0.2">
      <c r="D4348" s="2"/>
      <c r="F4348" s="2"/>
      <c r="H4348" s="2"/>
      <c r="J4348" s="2"/>
      <c r="L4348" s="2"/>
      <c r="N4348" s="2"/>
      <c r="P4348" s="2"/>
      <c r="T4348" s="36"/>
    </row>
    <row r="4349" spans="1:20" ht="11.85" customHeight="1" x14ac:dyDescent="0.2">
      <c r="A4349" s="11" t="s">
        <v>1004</v>
      </c>
      <c r="D4349" s="2"/>
      <c r="F4349" s="2"/>
      <c r="H4349" s="2"/>
      <c r="J4349" s="2"/>
      <c r="L4349" s="2"/>
      <c r="N4349" s="2"/>
      <c r="P4349" s="2"/>
      <c r="T4349" s="36"/>
    </row>
    <row r="4350" spans="1:20" ht="11.85" customHeight="1" x14ac:dyDescent="0.2">
      <c r="A4350" s="3" t="s">
        <v>1711</v>
      </c>
      <c r="C4350" s="12">
        <v>4496.37</v>
      </c>
      <c r="D4350" s="2"/>
      <c r="E4350" s="12">
        <v>7243.25</v>
      </c>
      <c r="F4350" s="2"/>
      <c r="G4350" s="12">
        <v>23032.41</v>
      </c>
      <c r="H4350" s="2"/>
      <c r="I4350" s="12">
        <v>20000</v>
      </c>
      <c r="J4350" s="2"/>
      <c r="K4350" s="13">
        <v>3000</v>
      </c>
      <c r="L4350" s="2"/>
      <c r="M4350" s="13">
        <v>33100</v>
      </c>
      <c r="N4350" s="2"/>
      <c r="O4350" s="13">
        <v>0</v>
      </c>
      <c r="P4350" s="2"/>
      <c r="Q4350" s="13">
        <f>M4350+O4350</f>
        <v>33100</v>
      </c>
      <c r="T4350" s="36"/>
    </row>
    <row r="4351" spans="1:20" ht="11.85" customHeight="1" x14ac:dyDescent="0.2">
      <c r="A4351" s="3" t="s">
        <v>1006</v>
      </c>
      <c r="C4351" s="2">
        <f>SUM(C4350:C4350)</f>
        <v>4496.37</v>
      </c>
      <c r="D4351" s="2"/>
      <c r="E4351" s="2">
        <f>SUM(E4350:E4350)</f>
        <v>7243.25</v>
      </c>
      <c r="F4351" s="2"/>
      <c r="G4351" s="2">
        <f>SUM(G4350:G4350)</f>
        <v>23032.41</v>
      </c>
      <c r="H4351" s="2"/>
      <c r="I4351" s="2">
        <f>SUM(I4350:I4350)</f>
        <v>20000</v>
      </c>
      <c r="J4351" s="2"/>
      <c r="K4351" s="4">
        <f>SUM(K4350:K4350)</f>
        <v>3000</v>
      </c>
      <c r="L4351" s="2"/>
      <c r="M4351" s="4">
        <f>SUM(M4350:M4350)</f>
        <v>33100</v>
      </c>
      <c r="N4351" s="2"/>
      <c r="O4351" s="4">
        <f>SUM(O4350:O4350)</f>
        <v>0</v>
      </c>
      <c r="P4351" s="2"/>
      <c r="Q4351" s="4">
        <f>SUM(Q4350:Q4350)</f>
        <v>33100</v>
      </c>
      <c r="T4351" s="36"/>
    </row>
    <row r="4352" spans="1:20" ht="11.85" customHeight="1" x14ac:dyDescent="0.2">
      <c r="D4352" s="2"/>
      <c r="F4352" s="2"/>
      <c r="H4352" s="2"/>
      <c r="J4352" s="2"/>
      <c r="L4352" s="2"/>
      <c r="N4352" s="2"/>
      <c r="P4352" s="2"/>
    </row>
    <row r="4353" spans="1:22" ht="11.85" customHeight="1" x14ac:dyDescent="0.2">
      <c r="A4353" s="11" t="s">
        <v>324</v>
      </c>
      <c r="D4353" s="2"/>
      <c r="F4353" s="2"/>
      <c r="H4353" s="2"/>
      <c r="J4353" s="2"/>
      <c r="L4353" s="2"/>
      <c r="N4353" s="2"/>
      <c r="P4353" s="2"/>
    </row>
    <row r="4354" spans="1:22" ht="11.85" customHeight="1" x14ac:dyDescent="0.2">
      <c r="A4354" s="3" t="s">
        <v>1712</v>
      </c>
      <c r="C4354" s="2">
        <v>5585.52</v>
      </c>
      <c r="D4354" s="2"/>
      <c r="E4354" s="2">
        <v>952.42</v>
      </c>
      <c r="F4354" s="2"/>
      <c r="G4354" s="2">
        <v>0</v>
      </c>
      <c r="H4354" s="2"/>
      <c r="I4354" s="2">
        <v>0</v>
      </c>
      <c r="J4354" s="2"/>
      <c r="K4354" s="4">
        <v>0</v>
      </c>
      <c r="L4354" s="2"/>
      <c r="M4354" s="4">
        <v>0</v>
      </c>
      <c r="N4354" s="2"/>
      <c r="O4354" s="4">
        <v>0</v>
      </c>
      <c r="P4354" s="2"/>
      <c r="Q4354" s="4">
        <f>M4354+O4354</f>
        <v>0</v>
      </c>
      <c r="T4354" s="36"/>
    </row>
    <row r="4355" spans="1:22" ht="11.85" customHeight="1" x14ac:dyDescent="0.2">
      <c r="A4355" s="3" t="s">
        <v>1713</v>
      </c>
      <c r="C4355" s="2">
        <v>0</v>
      </c>
      <c r="D4355" s="2"/>
      <c r="E4355" s="2">
        <v>0</v>
      </c>
      <c r="F4355" s="2"/>
      <c r="G4355" s="2">
        <v>0</v>
      </c>
      <c r="H4355" s="2"/>
      <c r="I4355" s="2">
        <v>0</v>
      </c>
      <c r="J4355" s="2"/>
      <c r="K4355" s="4">
        <v>0</v>
      </c>
      <c r="L4355" s="2"/>
      <c r="M4355" s="4">
        <v>0</v>
      </c>
      <c r="N4355" s="2"/>
      <c r="O4355" s="4">
        <v>0</v>
      </c>
      <c r="P4355" s="2"/>
      <c r="Q4355" s="4">
        <f>M4355+O4355</f>
        <v>0</v>
      </c>
    </row>
    <row r="4356" spans="1:22" ht="11.85" customHeight="1" x14ac:dyDescent="0.2">
      <c r="A4356" s="3" t="s">
        <v>1714</v>
      </c>
      <c r="C4356" s="12">
        <v>0</v>
      </c>
      <c r="D4356" s="2"/>
      <c r="E4356" s="12">
        <v>0</v>
      </c>
      <c r="F4356" s="2"/>
      <c r="G4356" s="12">
        <v>0</v>
      </c>
      <c r="H4356" s="2"/>
      <c r="I4356" s="12">
        <v>0</v>
      </c>
      <c r="J4356" s="2"/>
      <c r="K4356" s="13">
        <v>0</v>
      </c>
      <c r="L4356" s="2"/>
      <c r="M4356" s="13">
        <v>0</v>
      </c>
      <c r="N4356" s="2"/>
      <c r="O4356" s="13">
        <v>0</v>
      </c>
      <c r="P4356" s="2"/>
      <c r="Q4356" s="13">
        <f>M4356+O4356</f>
        <v>0</v>
      </c>
    </row>
    <row r="4357" spans="1:22" ht="11.85" customHeight="1" x14ac:dyDescent="0.2">
      <c r="A4357" s="3" t="s">
        <v>328</v>
      </c>
      <c r="C4357" s="2">
        <f>SUM(C4354:C4356)</f>
        <v>5585.52</v>
      </c>
      <c r="D4357" s="2"/>
      <c r="E4357" s="2">
        <f>SUM(E4354:E4356)</f>
        <v>952.42</v>
      </c>
      <c r="F4357" s="2"/>
      <c r="G4357" s="2">
        <f>SUM(G4354:G4356)</f>
        <v>0</v>
      </c>
      <c r="H4357" s="2"/>
      <c r="I4357" s="2">
        <f>SUM(I4354:I4356)</f>
        <v>0</v>
      </c>
      <c r="J4357" s="2"/>
      <c r="K4357" s="4">
        <f>SUM(K4354:K4356)</f>
        <v>0</v>
      </c>
      <c r="L4357" s="2"/>
      <c r="M4357" s="4">
        <f>SUM(M4354:M4356)</f>
        <v>0</v>
      </c>
      <c r="N4357" s="2"/>
      <c r="O4357" s="4">
        <f>SUM(O4354:O4356)</f>
        <v>0</v>
      </c>
      <c r="P4357" s="2"/>
      <c r="Q4357" s="4">
        <f>SUM(Q4354:Q4356)</f>
        <v>0</v>
      </c>
    </row>
    <row r="4358" spans="1:22" ht="11.85" customHeight="1" x14ac:dyDescent="0.2">
      <c r="D4358" s="2"/>
      <c r="F4358" s="2"/>
      <c r="H4358" s="2"/>
      <c r="J4358" s="2"/>
      <c r="L4358" s="2"/>
      <c r="N4358" s="2"/>
      <c r="P4358" s="2"/>
    </row>
    <row r="4359" spans="1:22" ht="11.85" customHeight="1" x14ac:dyDescent="0.2">
      <c r="A4359" s="3" t="s">
        <v>1715</v>
      </c>
      <c r="C4359" s="2">
        <f>C4329+C4343+C4347+C4351+C4357</f>
        <v>181360.54</v>
      </c>
      <c r="D4359" s="2"/>
      <c r="E4359" s="2">
        <f>E4329+E4343+E4347+E4351+E4357</f>
        <v>325719.96000000002</v>
      </c>
      <c r="F4359" s="2"/>
      <c r="G4359" s="2">
        <f>G4329+G4343+G4347+G4351+G4357</f>
        <v>218589.66</v>
      </c>
      <c r="H4359" s="2"/>
      <c r="I4359" s="2">
        <f>I4329+I4343+I4347+I4351+I4357</f>
        <v>236800</v>
      </c>
      <c r="J4359" s="2"/>
      <c r="K4359" s="4">
        <f>K4329+K4343+K4347+K4351+K4357</f>
        <v>236800</v>
      </c>
      <c r="L4359" s="2"/>
      <c r="M4359" s="4">
        <f>M4329+M4343+M4347+M4351+M4357</f>
        <v>258400</v>
      </c>
      <c r="N4359" s="2"/>
      <c r="O4359" s="4">
        <f>O4329+O4343+O4347+O4351+O4357</f>
        <v>0</v>
      </c>
      <c r="P4359" s="2"/>
      <c r="Q4359" s="4">
        <f>Q4329+Q4343+Q4347+Q4351+Q4357</f>
        <v>258400</v>
      </c>
      <c r="R4359" s="39"/>
      <c r="T4359" s="36"/>
      <c r="U4359" s="39"/>
      <c r="V4359" s="39"/>
    </row>
    <row r="4360" spans="1:22" ht="11.85" customHeight="1" x14ac:dyDescent="0.2">
      <c r="D4360" s="2"/>
      <c r="F4360" s="2"/>
      <c r="H4360" s="2"/>
      <c r="J4360" s="2"/>
      <c r="L4360" s="2"/>
      <c r="N4360" s="2"/>
      <c r="P4360" s="2"/>
    </row>
    <row r="4361" spans="1:22" ht="11.85" customHeight="1" x14ac:dyDescent="0.2">
      <c r="D4361" s="2"/>
      <c r="F4361" s="2"/>
      <c r="H4361" s="2"/>
      <c r="J4361" s="2"/>
      <c r="L4361" s="2"/>
      <c r="N4361" s="2"/>
      <c r="P4361" s="2"/>
    </row>
    <row r="4362" spans="1:22" ht="11.85" customHeight="1" x14ac:dyDescent="0.2">
      <c r="D4362" s="2"/>
      <c r="F4362" s="2"/>
      <c r="H4362" s="2"/>
      <c r="J4362" s="2"/>
      <c r="L4362" s="2"/>
      <c r="N4362" s="2"/>
      <c r="P4362" s="2"/>
    </row>
    <row r="4363" spans="1:22" ht="11.85" customHeight="1" x14ac:dyDescent="0.2">
      <c r="D4363" s="2"/>
      <c r="F4363" s="2"/>
      <c r="H4363" s="2"/>
      <c r="J4363" s="2"/>
      <c r="L4363" s="2"/>
      <c r="N4363" s="2"/>
      <c r="P4363" s="2"/>
    </row>
    <row r="4364" spans="1:22" ht="11.85" customHeight="1" x14ac:dyDescent="0.2">
      <c r="D4364" s="2"/>
      <c r="F4364" s="2"/>
      <c r="H4364" s="2"/>
      <c r="J4364" s="2"/>
      <c r="L4364" s="2"/>
      <c r="N4364" s="2"/>
      <c r="P4364" s="2"/>
    </row>
    <row r="4365" spans="1:22" ht="11.85" customHeight="1" x14ac:dyDescent="0.2">
      <c r="D4365" s="2"/>
      <c r="F4365" s="2"/>
      <c r="H4365" s="2"/>
      <c r="J4365" s="2"/>
      <c r="L4365" s="2"/>
      <c r="N4365" s="2"/>
      <c r="P4365" s="2"/>
    </row>
    <row r="4366" spans="1:22" ht="11.85" customHeight="1" x14ac:dyDescent="0.2">
      <c r="D4366" s="2"/>
      <c r="F4366" s="2"/>
      <c r="H4366" s="2"/>
      <c r="J4366" s="2"/>
      <c r="L4366" s="2"/>
      <c r="N4366" s="2"/>
      <c r="P4366" s="2"/>
    </row>
    <row r="4367" spans="1:22" ht="11.85" customHeight="1" x14ac:dyDescent="0.2">
      <c r="D4367" s="2"/>
      <c r="F4367" s="2"/>
      <c r="H4367" s="2"/>
      <c r="J4367" s="2"/>
      <c r="L4367" s="2"/>
      <c r="N4367" s="2"/>
      <c r="P4367" s="2"/>
    </row>
    <row r="4368" spans="1:22" ht="11.85" customHeight="1" x14ac:dyDescent="0.2">
      <c r="D4368" s="2"/>
      <c r="F4368" s="2"/>
      <c r="H4368" s="2"/>
      <c r="J4368" s="2"/>
      <c r="L4368" s="2"/>
      <c r="N4368" s="2"/>
      <c r="P4368" s="2"/>
    </row>
    <row r="4369" spans="1:18" ht="11.85" customHeight="1" x14ac:dyDescent="0.2">
      <c r="D4369" s="2"/>
      <c r="F4369" s="2"/>
      <c r="H4369" s="2"/>
      <c r="J4369" s="2"/>
      <c r="L4369" s="2"/>
      <c r="N4369" s="2"/>
      <c r="P4369" s="2"/>
    </row>
    <row r="4370" spans="1:18" ht="11.85" customHeight="1" x14ac:dyDescent="0.2">
      <c r="D4370" s="2"/>
      <c r="F4370" s="2"/>
      <c r="H4370" s="2"/>
      <c r="J4370" s="2"/>
      <c r="L4370" s="2"/>
      <c r="N4370" s="2"/>
      <c r="P4370" s="2"/>
    </row>
    <row r="4371" spans="1:18" ht="11.85" customHeight="1" x14ac:dyDescent="0.2">
      <c r="D4371" s="2"/>
      <c r="F4371" s="2"/>
      <c r="H4371" s="2"/>
      <c r="J4371" s="2"/>
      <c r="L4371" s="2"/>
      <c r="N4371" s="2"/>
      <c r="P4371" s="2"/>
    </row>
    <row r="4372" spans="1:18" ht="11.85" customHeight="1" x14ac:dyDescent="0.2">
      <c r="D4372" s="2"/>
      <c r="F4372" s="2"/>
      <c r="H4372" s="2"/>
      <c r="J4372" s="2"/>
      <c r="L4372" s="2"/>
      <c r="N4372" s="2"/>
      <c r="P4372" s="2"/>
    </row>
    <row r="4373" spans="1:18" ht="11.85" customHeight="1" x14ac:dyDescent="0.2">
      <c r="D4373" s="2"/>
      <c r="F4373" s="2"/>
      <c r="H4373" s="2"/>
      <c r="J4373" s="2"/>
      <c r="L4373" s="2"/>
      <c r="N4373" s="2"/>
      <c r="P4373" s="2"/>
    </row>
    <row r="4374" spans="1:18" ht="11.85" customHeight="1" x14ac:dyDescent="0.2">
      <c r="D4374" s="2"/>
      <c r="F4374" s="2"/>
      <c r="H4374" s="2"/>
      <c r="J4374" s="2"/>
      <c r="L4374" s="2"/>
      <c r="N4374" s="2"/>
      <c r="P4374" s="2"/>
    </row>
    <row r="4375" spans="1:18" ht="11.85" customHeight="1" x14ac:dyDescent="0.2">
      <c r="A4375" s="1"/>
      <c r="B4375" s="1"/>
      <c r="E4375" s="2" t="str">
        <f>$E$24</f>
        <v>CITY OF BRADY</v>
      </c>
    </row>
    <row r="4376" spans="1:18" ht="11.85" customHeight="1" x14ac:dyDescent="0.2">
      <c r="E4376" s="2" t="str">
        <f>$E$25</f>
        <v>BUDGET REPORT</v>
      </c>
    </row>
    <row r="4377" spans="1:18" ht="11.85" customHeight="1" x14ac:dyDescent="0.2">
      <c r="E4377" s="2" t="str">
        <f>$E$26</f>
        <v>FISCAL YEAR 2021 - 2022</v>
      </c>
    </row>
    <row r="4378" spans="1:18" ht="11.85" customHeight="1" x14ac:dyDescent="0.2">
      <c r="A4378" s="3" t="s">
        <v>1594</v>
      </c>
    </row>
    <row r="4379" spans="1:18" ht="11.85" customHeight="1" x14ac:dyDescent="0.2"/>
    <row r="4380" spans="1:18" ht="11.85" customHeight="1" x14ac:dyDescent="0.2">
      <c r="I4380" s="61" t="str">
        <f>$I$29</f>
        <v>(----- 2020-2021 ------)</v>
      </c>
      <c r="J4380" s="61"/>
      <c r="K4380" s="61"/>
      <c r="L4380" s="5"/>
      <c r="M4380" s="61" t="str">
        <f>$M$29</f>
        <v>2021-2022</v>
      </c>
      <c r="N4380" s="61"/>
      <c r="O4380" s="61"/>
      <c r="P4380" s="61"/>
      <c r="Q4380" s="61"/>
    </row>
    <row r="4381" spans="1:18" ht="11.85" customHeight="1" x14ac:dyDescent="0.2">
      <c r="C4381" s="6" t="str">
        <f>$C$30</f>
        <v>2017-2018</v>
      </c>
      <c r="D4381" s="5"/>
      <c r="E4381" s="6" t="str">
        <f>$E$30</f>
        <v>2018-2019</v>
      </c>
      <c r="F4381" s="5"/>
      <c r="G4381" s="6" t="str">
        <f>$G$30</f>
        <v>2019-2020</v>
      </c>
      <c r="H4381" s="5"/>
      <c r="I4381" s="6" t="s">
        <v>9</v>
      </c>
      <c r="J4381" s="5"/>
      <c r="K4381" s="7" t="str">
        <f>+$K$30</f>
        <v>PROJECTED</v>
      </c>
      <c r="L4381" s="5"/>
      <c r="M4381" s="7" t="str">
        <f>$M$30</f>
        <v>2021-2022</v>
      </c>
      <c r="N4381" s="5"/>
      <c r="O4381" s="7" t="str">
        <f>$O$30</f>
        <v>2021-2022</v>
      </c>
      <c r="P4381" s="5"/>
      <c r="Q4381" s="7" t="str">
        <f>$Q$30</f>
        <v xml:space="preserve">APPROVED </v>
      </c>
    </row>
    <row r="4382" spans="1:18" ht="11.85" customHeight="1" x14ac:dyDescent="0.2">
      <c r="A4382" s="8" t="s">
        <v>266</v>
      </c>
      <c r="C4382" s="9" t="s">
        <v>12</v>
      </c>
      <c r="D4382" s="5"/>
      <c r="E4382" s="9" t="s">
        <v>12</v>
      </c>
      <c r="F4382" s="5"/>
      <c r="G4382" s="9" t="s">
        <v>12</v>
      </c>
      <c r="H4382" s="5"/>
      <c r="I4382" s="9" t="s">
        <v>13</v>
      </c>
      <c r="J4382" s="5"/>
      <c r="K4382" s="10" t="s">
        <v>13</v>
      </c>
      <c r="L4382" s="5"/>
      <c r="M4382" s="10" t="str">
        <f>$M$31</f>
        <v>BASE</v>
      </c>
      <c r="N4382" s="5"/>
      <c r="O4382" s="10" t="str">
        <f>$O$31</f>
        <v>SUPPLEMENTAL</v>
      </c>
      <c r="P4382" s="5"/>
      <c r="Q4382" s="10" t="str">
        <f>$Q$31</f>
        <v>BUDGET</v>
      </c>
    </row>
    <row r="4383" spans="1:18" ht="11.85" customHeight="1" x14ac:dyDescent="0.2"/>
    <row r="4384" spans="1:18" ht="11.85" customHeight="1" thickBot="1" x14ac:dyDescent="0.25">
      <c r="A4384" s="3" t="s">
        <v>1109</v>
      </c>
      <c r="C4384" s="17">
        <f>C4235+C4292+C4359</f>
        <v>458600.9</v>
      </c>
      <c r="D4384" s="2"/>
      <c r="E4384" s="17">
        <f>E4235+E4292+E4359</f>
        <v>656101.58000000007</v>
      </c>
      <c r="F4384" s="2"/>
      <c r="G4384" s="17">
        <f>G4235+G4292+G4359</f>
        <v>534355.22</v>
      </c>
      <c r="H4384" s="2"/>
      <c r="I4384" s="17">
        <f>I4235+I4292+I4359</f>
        <v>617104</v>
      </c>
      <c r="J4384" s="2"/>
      <c r="K4384" s="18">
        <f>K4235+K4292+K4359</f>
        <v>617604</v>
      </c>
      <c r="L4384" s="2"/>
      <c r="M4384" s="18">
        <f>M4235+M4292+M4359</f>
        <v>646754</v>
      </c>
      <c r="N4384" s="2"/>
      <c r="O4384" s="18">
        <f>O4235+O4292+O4359</f>
        <v>0</v>
      </c>
      <c r="P4384" s="2"/>
      <c r="Q4384" s="18">
        <f>Q4235+Q4292+Q4359</f>
        <v>646754</v>
      </c>
      <c r="R4384" s="39"/>
    </row>
    <row r="4385" spans="1:21" ht="11.85" customHeight="1" thickTop="1" x14ac:dyDescent="0.2">
      <c r="D4385" s="2"/>
      <c r="F4385" s="2"/>
      <c r="H4385" s="2"/>
      <c r="J4385" s="2"/>
      <c r="L4385" s="2"/>
      <c r="N4385" s="2"/>
      <c r="P4385" s="2"/>
    </row>
    <row r="4386" spans="1:21" ht="11.85" customHeight="1" thickBot="1" x14ac:dyDescent="0.25">
      <c r="A4386" s="3" t="s">
        <v>1110</v>
      </c>
      <c r="C4386" s="17">
        <f>C4163-C4384</f>
        <v>61921.179999999993</v>
      </c>
      <c r="D4386" s="2"/>
      <c r="E4386" s="17">
        <f>E4163-E4384</f>
        <v>17534.089999999851</v>
      </c>
      <c r="F4386" s="2"/>
      <c r="G4386" s="17">
        <f>G4163-G4384</f>
        <v>-1192.7199999999721</v>
      </c>
      <c r="H4386" s="2"/>
      <c r="I4386" s="17">
        <f>I4163-I4384</f>
        <v>1896</v>
      </c>
      <c r="J4386" s="2"/>
      <c r="K4386" s="17">
        <f>K4163-K4384</f>
        <v>1396</v>
      </c>
      <c r="L4386" s="2"/>
      <c r="M4386" s="17">
        <f>M4163-M4384</f>
        <v>-17754</v>
      </c>
      <c r="N4386" s="2"/>
      <c r="O4386" s="17">
        <f>O4163-O4384</f>
        <v>0</v>
      </c>
      <c r="P4386" s="2"/>
      <c r="Q4386" s="17">
        <f>Q4163-Q4384</f>
        <v>-17754</v>
      </c>
    </row>
    <row r="4387" spans="1:21" ht="11.85" customHeight="1" thickTop="1" x14ac:dyDescent="0.2">
      <c r="D4387" s="2"/>
      <c r="F4387" s="2"/>
      <c r="H4387" s="2"/>
      <c r="J4387" s="2"/>
      <c r="L4387" s="2"/>
      <c r="N4387" s="2"/>
      <c r="P4387" s="2"/>
    </row>
    <row r="4388" spans="1:21" ht="11.85" customHeight="1" x14ac:dyDescent="0.2">
      <c r="D4388" s="2"/>
      <c r="F4388" s="2"/>
      <c r="H4388" s="2"/>
      <c r="J4388" s="2"/>
      <c r="L4388" s="2"/>
      <c r="N4388" s="2"/>
      <c r="P4388" s="2"/>
    </row>
    <row r="4389" spans="1:21" ht="11.85" customHeight="1" x14ac:dyDescent="0.2">
      <c r="A4389" s="3" t="s">
        <v>1111</v>
      </c>
      <c r="D4389" s="2"/>
      <c r="F4389" s="2"/>
      <c r="H4389" s="2"/>
      <c r="J4389" s="2"/>
      <c r="L4389" s="2"/>
      <c r="N4389" s="2"/>
      <c r="P4389" s="2"/>
    </row>
    <row r="4390" spans="1:21" ht="11.85" customHeight="1" thickBot="1" x14ac:dyDescent="0.25">
      <c r="A4390" s="3" t="s">
        <v>17</v>
      </c>
      <c r="C4390" s="17">
        <f>C4124+C4163-C4384</f>
        <v>210741.21999999997</v>
      </c>
      <c r="D4390" s="2"/>
      <c r="E4390" s="17">
        <f>E4124+E4163-E4384</f>
        <v>228275.30999999982</v>
      </c>
      <c r="F4390" s="2"/>
      <c r="G4390" s="17">
        <f>G4124+G4163-G4384</f>
        <v>227082.58999999985</v>
      </c>
      <c r="H4390" s="2"/>
      <c r="I4390" s="17">
        <f>I4124+I4163-I4384</f>
        <v>228978.58999999985</v>
      </c>
      <c r="J4390" s="2"/>
      <c r="K4390" s="18">
        <f>K4124+K4163-K4384</f>
        <v>228478.58999999985</v>
      </c>
      <c r="L4390" s="2"/>
      <c r="M4390" s="17">
        <f>M4124+M4163-M4384</f>
        <v>210724.58999999985</v>
      </c>
      <c r="N4390" s="2"/>
      <c r="P4390" s="2"/>
      <c r="Q4390" s="17">
        <f>Q4124+Q4163-Q4384</f>
        <v>210724.58999999985</v>
      </c>
      <c r="U4390" s="39"/>
    </row>
    <row r="4391" spans="1:21" ht="11.85" customHeight="1" thickTop="1" x14ac:dyDescent="0.2"/>
    <row r="4392" spans="1:21" ht="11.85" customHeight="1" x14ac:dyDescent="0.2"/>
    <row r="4393" spans="1:21" ht="11.85" customHeight="1" x14ac:dyDescent="0.2"/>
    <row r="4394" spans="1:21" ht="11.85" customHeight="1" x14ac:dyDescent="0.2"/>
    <row r="4395" spans="1:21" ht="11.85" customHeight="1" x14ac:dyDescent="0.2"/>
    <row r="4396" spans="1:21" ht="11.85" customHeight="1" x14ac:dyDescent="0.2"/>
    <row r="4397" spans="1:21" ht="11.85" customHeight="1" x14ac:dyDescent="0.2"/>
    <row r="4398" spans="1:21" ht="11.85" customHeight="1" x14ac:dyDescent="0.2"/>
    <row r="4399" spans="1:21" ht="11.85" customHeight="1" x14ac:dyDescent="0.2"/>
    <row r="4400" spans="1:21" ht="11.85" customHeight="1" x14ac:dyDescent="0.2"/>
    <row r="4401" ht="11.85" customHeight="1" x14ac:dyDescent="0.2"/>
    <row r="4402" ht="11.85" customHeight="1" x14ac:dyDescent="0.2"/>
    <row r="4403" ht="11.85" customHeight="1" x14ac:dyDescent="0.2"/>
    <row r="4404" ht="11.85" customHeight="1" x14ac:dyDescent="0.2"/>
    <row r="4405" ht="11.85" customHeight="1" x14ac:dyDescent="0.2"/>
    <row r="4406" ht="11.85" customHeight="1" x14ac:dyDescent="0.2"/>
    <row r="4407" ht="11.85" customHeight="1" x14ac:dyDescent="0.2"/>
    <row r="4408" ht="11.85" customHeight="1" x14ac:dyDescent="0.2"/>
    <row r="4409" ht="11.85" customHeight="1" x14ac:dyDescent="0.2"/>
    <row r="4410" ht="11.85" customHeight="1" x14ac:dyDescent="0.2"/>
    <row r="4411" ht="11.85" customHeight="1" x14ac:dyDescent="0.2"/>
    <row r="4412" ht="11.85" customHeight="1" x14ac:dyDescent="0.2"/>
    <row r="4413" ht="11.85" customHeight="1" x14ac:dyDescent="0.2"/>
    <row r="4414" ht="11.85" customHeight="1" x14ac:dyDescent="0.2"/>
    <row r="4415" ht="11.85" customHeight="1" x14ac:dyDescent="0.2"/>
    <row r="4416" ht="11.85" customHeight="1" x14ac:dyDescent="0.2"/>
    <row r="4417" ht="11.85" customHeight="1" x14ac:dyDescent="0.2"/>
    <row r="4418" ht="11.85" customHeight="1" x14ac:dyDescent="0.2"/>
    <row r="4419" ht="11.85" customHeight="1" x14ac:dyDescent="0.2"/>
    <row r="4420" ht="11.85" customHeight="1" x14ac:dyDescent="0.2"/>
    <row r="4421" ht="11.85" customHeight="1" x14ac:dyDescent="0.2"/>
    <row r="4422" ht="11.85" customHeight="1" x14ac:dyDescent="0.2"/>
    <row r="4423" ht="11.85" customHeight="1" x14ac:dyDescent="0.2"/>
    <row r="4424" ht="11.85" customHeight="1" x14ac:dyDescent="0.2"/>
    <row r="4425" ht="11.85" customHeight="1" x14ac:dyDescent="0.2"/>
    <row r="4426" ht="11.85" customHeight="1" x14ac:dyDescent="0.2"/>
    <row r="4427" ht="11.85" customHeight="1" x14ac:dyDescent="0.2"/>
    <row r="4428" ht="11.85" customHeight="1" x14ac:dyDescent="0.2"/>
    <row r="4429" ht="11.85" customHeight="1" x14ac:dyDescent="0.2"/>
    <row r="4430" ht="11.85" customHeight="1" x14ac:dyDescent="0.2"/>
    <row r="4431" ht="11.85" customHeight="1" x14ac:dyDescent="0.2"/>
    <row r="4432" ht="11.85" customHeight="1" x14ac:dyDescent="0.2"/>
    <row r="4433" spans="1:19" ht="11.85" customHeight="1" x14ac:dyDescent="0.2"/>
    <row r="4434" spans="1:19" ht="11.85" customHeight="1" x14ac:dyDescent="0.2"/>
    <row r="4435" spans="1:19" ht="11.85" customHeight="1" x14ac:dyDescent="0.2"/>
    <row r="4436" spans="1:19" ht="11.85" customHeight="1" x14ac:dyDescent="0.2"/>
    <row r="4437" spans="1:19" ht="11.85" customHeight="1" x14ac:dyDescent="0.2"/>
    <row r="4438" spans="1:19" ht="11.85" customHeight="1" x14ac:dyDescent="0.2">
      <c r="A4438" s="1"/>
      <c r="B4438" s="1"/>
      <c r="E4438" s="2" t="str">
        <f>$E$24</f>
        <v>CITY OF BRADY</v>
      </c>
    </row>
    <row r="4439" spans="1:19" ht="11.85" customHeight="1" x14ac:dyDescent="0.2">
      <c r="E4439" s="2" t="str">
        <f>$E$25</f>
        <v>BUDGET REPORT</v>
      </c>
    </row>
    <row r="4440" spans="1:19" ht="11.85" customHeight="1" x14ac:dyDescent="0.2">
      <c r="E4440" s="2" t="str">
        <f>$E$26</f>
        <v>FISCAL YEAR 2021 - 2022</v>
      </c>
    </row>
    <row r="4441" spans="1:19" ht="11.85" customHeight="1" x14ac:dyDescent="0.2">
      <c r="A4441" s="3" t="s">
        <v>1716</v>
      </c>
    </row>
    <row r="4442" spans="1:19" ht="11.85" customHeight="1" x14ac:dyDescent="0.2"/>
    <row r="4443" spans="1:19" ht="11.85" customHeight="1" x14ac:dyDescent="0.2">
      <c r="I4443" s="61" t="str">
        <f>$I$29</f>
        <v>(----- 2020-2021 ------)</v>
      </c>
      <c r="J4443" s="61"/>
      <c r="K4443" s="61"/>
      <c r="L4443" s="5"/>
      <c r="M4443" s="61" t="str">
        <f>$M$29</f>
        <v>2021-2022</v>
      </c>
      <c r="N4443" s="61"/>
      <c r="O4443" s="61"/>
      <c r="P4443" s="61"/>
      <c r="Q4443" s="61"/>
    </row>
    <row r="4444" spans="1:19" ht="11.85" customHeight="1" x14ac:dyDescent="0.2">
      <c r="C4444" s="6" t="str">
        <f>$C$30</f>
        <v>2017-2018</v>
      </c>
      <c r="D4444" s="5"/>
      <c r="E4444" s="6" t="str">
        <f>$E$30</f>
        <v>2018-2019</v>
      </c>
      <c r="F4444" s="5"/>
      <c r="G4444" s="6" t="str">
        <f>$G$30</f>
        <v>2019-2020</v>
      </c>
      <c r="H4444" s="5"/>
      <c r="I4444" s="6" t="s">
        <v>9</v>
      </c>
      <c r="J4444" s="5"/>
      <c r="K4444" s="7" t="str">
        <f>+$K$30</f>
        <v>PROJECTED</v>
      </c>
      <c r="L4444" s="5"/>
      <c r="M4444" s="7" t="str">
        <f>$M$30</f>
        <v>2021-2022</v>
      </c>
      <c r="N4444" s="5"/>
      <c r="O4444" s="7" t="str">
        <f>$O$30</f>
        <v>2021-2022</v>
      </c>
      <c r="P4444" s="5"/>
      <c r="Q4444" s="7" t="str">
        <f>$Q$30</f>
        <v xml:space="preserve">APPROVED </v>
      </c>
    </row>
    <row r="4445" spans="1:19" ht="11.85" customHeight="1" x14ac:dyDescent="0.2">
      <c r="A4445" s="8"/>
      <c r="C4445" s="9" t="s">
        <v>12</v>
      </c>
      <c r="D4445" s="5"/>
      <c r="E4445" s="9" t="s">
        <v>12</v>
      </c>
      <c r="F4445" s="5"/>
      <c r="G4445" s="9" t="s">
        <v>12</v>
      </c>
      <c r="H4445" s="5"/>
      <c r="I4445" s="9" t="s">
        <v>13</v>
      </c>
      <c r="J4445" s="5"/>
      <c r="K4445" s="10" t="s">
        <v>13</v>
      </c>
      <c r="L4445" s="5"/>
      <c r="M4445" s="10" t="str">
        <f>$M$31</f>
        <v>BASE</v>
      </c>
      <c r="N4445" s="5"/>
      <c r="O4445" s="10" t="str">
        <f>$O$31</f>
        <v>SUPPLEMENTAL</v>
      </c>
      <c r="P4445" s="5"/>
      <c r="Q4445" s="10" t="str">
        <f>$Q$31</f>
        <v>BUDGET</v>
      </c>
    </row>
    <row r="4446" spans="1:19" ht="11.85" customHeight="1" x14ac:dyDescent="0.2"/>
    <row r="4447" spans="1:19" ht="11.85" customHeight="1" x14ac:dyDescent="0.2">
      <c r="A4447" s="3" t="s">
        <v>16</v>
      </c>
    </row>
    <row r="4448" spans="1:19" ht="11.85" customHeight="1" x14ac:dyDescent="0.2">
      <c r="A4448" s="3" t="s">
        <v>17</v>
      </c>
      <c r="C4448" s="2">
        <v>704872.06</v>
      </c>
      <c r="D4448" s="2"/>
      <c r="E4448" s="2">
        <f>+C4716</f>
        <v>626667.3600000001</v>
      </c>
      <c r="F4448" s="2"/>
      <c r="G4448" s="2">
        <f>+E4716</f>
        <v>595852.06000000006</v>
      </c>
      <c r="H4448" s="2"/>
      <c r="I4448" s="2">
        <f>+G4716</f>
        <v>677571.62000000034</v>
      </c>
      <c r="J4448" s="2"/>
      <c r="K4448" s="4">
        <f>+I4448</f>
        <v>677571.62000000034</v>
      </c>
      <c r="L4448" s="2"/>
      <c r="M4448" s="4">
        <f>+K4716</f>
        <v>409372.62000000034</v>
      </c>
      <c r="N4448" s="2"/>
      <c r="P4448" s="2"/>
      <c r="Q4448" s="4">
        <f>M4448</f>
        <v>409372.62000000034</v>
      </c>
      <c r="S4448" s="43"/>
    </row>
    <row r="4449" spans="1:18" ht="11.85" customHeight="1" x14ac:dyDescent="0.2">
      <c r="D4449" s="2"/>
      <c r="F4449" s="2"/>
      <c r="H4449" s="2"/>
      <c r="J4449" s="2"/>
      <c r="L4449" s="2"/>
      <c r="N4449" s="2"/>
      <c r="P4449" s="2"/>
    </row>
    <row r="4450" spans="1:18" ht="11.85" customHeight="1" x14ac:dyDescent="0.2">
      <c r="A4450" s="11" t="s">
        <v>18</v>
      </c>
      <c r="D4450" s="2"/>
      <c r="F4450" s="2"/>
      <c r="H4450" s="2"/>
      <c r="J4450" s="2"/>
      <c r="L4450" s="2"/>
      <c r="N4450" s="2"/>
      <c r="P4450" s="2"/>
    </row>
    <row r="4451" spans="1:18" ht="11.85" customHeight="1" x14ac:dyDescent="0.2">
      <c r="D4451" s="2"/>
      <c r="F4451" s="2"/>
      <c r="H4451" s="2"/>
      <c r="J4451" s="2"/>
      <c r="L4451" s="2"/>
      <c r="N4451" s="2"/>
      <c r="P4451" s="2"/>
    </row>
    <row r="4452" spans="1:18" ht="11.85" customHeight="1" x14ac:dyDescent="0.2">
      <c r="A4452" s="11" t="s">
        <v>1516</v>
      </c>
      <c r="D4452" s="2"/>
      <c r="F4452" s="2"/>
      <c r="H4452" s="2"/>
      <c r="J4452" s="2"/>
      <c r="L4452" s="2"/>
      <c r="N4452" s="2"/>
      <c r="P4452" s="2"/>
    </row>
    <row r="4453" spans="1:18" ht="11.85" customHeight="1" x14ac:dyDescent="0.2">
      <c r="A4453" s="3" t="s">
        <v>1717</v>
      </c>
      <c r="C4453" s="2">
        <v>516145.05</v>
      </c>
      <c r="D4453" s="2"/>
      <c r="E4453" s="2">
        <v>568493.87</v>
      </c>
      <c r="F4453" s="2"/>
      <c r="G4453" s="2">
        <v>564828.74</v>
      </c>
      <c r="H4453" s="2"/>
      <c r="I4453" s="2">
        <v>560000</v>
      </c>
      <c r="J4453" s="2"/>
      <c r="K4453" s="4">
        <v>560000</v>
      </c>
      <c r="L4453" s="2"/>
      <c r="M4453" s="4">
        <v>560000</v>
      </c>
      <c r="N4453" s="2"/>
      <c r="O4453" s="4">
        <v>0</v>
      </c>
      <c r="P4453" s="2"/>
      <c r="Q4453" s="4">
        <f t="shared" ref="Q4453:Q4459" si="121">M4453+O4453</f>
        <v>560000</v>
      </c>
    </row>
    <row r="4454" spans="1:18" ht="11.85" customHeight="1" x14ac:dyDescent="0.2">
      <c r="A4454" s="3" t="s">
        <v>1718</v>
      </c>
      <c r="C4454" s="2">
        <v>21073.25</v>
      </c>
      <c r="D4454" s="2"/>
      <c r="E4454" s="2">
        <v>21683.57</v>
      </c>
      <c r="F4454" s="2"/>
      <c r="G4454" s="2">
        <v>21078.84</v>
      </c>
      <c r="H4454" s="2"/>
      <c r="I4454" s="2">
        <v>21000</v>
      </c>
      <c r="J4454" s="2"/>
      <c r="K4454" s="4">
        <v>21000</v>
      </c>
      <c r="L4454" s="2"/>
      <c r="M4454" s="4">
        <v>20000</v>
      </c>
      <c r="N4454" s="2"/>
      <c r="O4454" s="4">
        <v>0</v>
      </c>
      <c r="P4454" s="2"/>
      <c r="Q4454" s="4">
        <f t="shared" si="121"/>
        <v>20000</v>
      </c>
    </row>
    <row r="4455" spans="1:18" ht="11.85" customHeight="1" x14ac:dyDescent="0.2">
      <c r="A4455" s="3" t="s">
        <v>1719</v>
      </c>
      <c r="C4455" s="2">
        <v>324962.08</v>
      </c>
      <c r="D4455" s="2"/>
      <c r="E4455" s="2">
        <v>390745.97</v>
      </c>
      <c r="F4455" s="2"/>
      <c r="G4455" s="2">
        <v>444613.02</v>
      </c>
      <c r="H4455" s="2"/>
      <c r="I4455" s="2">
        <v>477600</v>
      </c>
      <c r="J4455" s="2"/>
      <c r="K4455" s="4">
        <v>477600</v>
      </c>
      <c r="L4455" s="2"/>
      <c r="M4455" s="4">
        <v>490000</v>
      </c>
      <c r="N4455" s="2"/>
      <c r="O4455" s="4">
        <v>0</v>
      </c>
      <c r="P4455" s="2"/>
      <c r="Q4455" s="4">
        <f t="shared" si="121"/>
        <v>490000</v>
      </c>
    </row>
    <row r="4456" spans="1:18" ht="11.85" customHeight="1" x14ac:dyDescent="0.2">
      <c r="A4456" s="3" t="s">
        <v>1720</v>
      </c>
      <c r="C4456" s="2">
        <v>29625</v>
      </c>
      <c r="D4456" s="2"/>
      <c r="E4456" s="2">
        <v>32496.33</v>
      </c>
      <c r="F4456" s="2"/>
      <c r="G4456" s="2">
        <v>40294.199999999997</v>
      </c>
      <c r="H4456" s="2"/>
      <c r="I4456" s="2">
        <v>30000</v>
      </c>
      <c r="J4456" s="2"/>
      <c r="K4456" s="4">
        <v>30000</v>
      </c>
      <c r="L4456" s="2"/>
      <c r="M4456" s="4">
        <v>40000</v>
      </c>
      <c r="N4456" s="2"/>
      <c r="O4456" s="4">
        <v>0</v>
      </c>
      <c r="P4456" s="2"/>
      <c r="Q4456" s="4">
        <f t="shared" si="121"/>
        <v>40000</v>
      </c>
    </row>
    <row r="4457" spans="1:18" ht="11.85" customHeight="1" x14ac:dyDescent="0.2">
      <c r="A4457" s="3" t="s">
        <v>1721</v>
      </c>
      <c r="C4457" s="2">
        <v>142940.9</v>
      </c>
      <c r="D4457" s="2"/>
      <c r="E4457" s="2">
        <v>117376.45</v>
      </c>
      <c r="F4457" s="2"/>
      <c r="G4457" s="2">
        <v>126647.34</v>
      </c>
      <c r="H4457" s="2"/>
      <c r="I4457" s="2">
        <v>120000</v>
      </c>
      <c r="J4457" s="2"/>
      <c r="K4457" s="4">
        <v>120000</v>
      </c>
      <c r="L4457" s="2"/>
      <c r="M4457" s="4">
        <v>120000</v>
      </c>
      <c r="N4457" s="2"/>
      <c r="O4457" s="4">
        <v>0</v>
      </c>
      <c r="P4457" s="2"/>
      <c r="Q4457" s="4">
        <f t="shared" si="121"/>
        <v>120000</v>
      </c>
    </row>
    <row r="4458" spans="1:18" ht="11.85" customHeight="1" x14ac:dyDescent="0.2">
      <c r="A4458" s="3" t="s">
        <v>1722</v>
      </c>
      <c r="C4458" s="2">
        <v>0</v>
      </c>
      <c r="D4458" s="2"/>
      <c r="E4458" s="2">
        <v>0</v>
      </c>
      <c r="F4458" s="2"/>
      <c r="G4458" s="2">
        <v>0</v>
      </c>
      <c r="H4458" s="2"/>
      <c r="I4458" s="2">
        <v>0</v>
      </c>
      <c r="J4458" s="2"/>
      <c r="K4458" s="2">
        <v>0</v>
      </c>
      <c r="L4458" s="2"/>
      <c r="M4458" s="4">
        <v>0</v>
      </c>
      <c r="N4458" s="2"/>
      <c r="O4458" s="4">
        <v>0</v>
      </c>
      <c r="P4458" s="2"/>
      <c r="Q4458" s="2">
        <f t="shared" si="121"/>
        <v>0</v>
      </c>
    </row>
    <row r="4459" spans="1:18" ht="11.85" customHeight="1" x14ac:dyDescent="0.2">
      <c r="A4459" s="3" t="s">
        <v>1723</v>
      </c>
      <c r="C4459" s="12">
        <v>75222.759999999995</v>
      </c>
      <c r="D4459" s="2"/>
      <c r="E4459" s="12">
        <v>74650.789999999994</v>
      </c>
      <c r="F4459" s="2"/>
      <c r="G4459" s="12">
        <v>0</v>
      </c>
      <c r="H4459" s="2"/>
      <c r="I4459" s="12">
        <v>0</v>
      </c>
      <c r="J4459" s="2"/>
      <c r="K4459" s="13">
        <v>0</v>
      </c>
      <c r="L4459" s="2"/>
      <c r="M4459" s="13">
        <v>0</v>
      </c>
      <c r="N4459" s="2"/>
      <c r="O4459" s="13">
        <v>0</v>
      </c>
      <c r="P4459" s="2"/>
      <c r="Q4459" s="13">
        <f t="shared" si="121"/>
        <v>0</v>
      </c>
    </row>
    <row r="4460" spans="1:18" ht="11.85" customHeight="1" x14ac:dyDescent="0.2">
      <c r="A4460" s="3" t="s">
        <v>1310</v>
      </c>
      <c r="C4460" s="2">
        <f>SUM(C4453:C4459)</f>
        <v>1109969.04</v>
      </c>
      <c r="D4460" s="2"/>
      <c r="E4460" s="2">
        <f>SUM(E4453:E4459)</f>
        <v>1205446.98</v>
      </c>
      <c r="F4460" s="2"/>
      <c r="G4460" s="2">
        <f>SUM(G4453:G4459)</f>
        <v>1197462.1400000001</v>
      </c>
      <c r="H4460" s="2"/>
      <c r="I4460" s="2">
        <f>SUM(I4453:I4459)</f>
        <v>1208600</v>
      </c>
      <c r="J4460" s="2"/>
      <c r="K4460" s="4">
        <f>SUM(K4453:K4459)</f>
        <v>1208600</v>
      </c>
      <c r="L4460" s="2"/>
      <c r="M4460" s="4">
        <f>SUM(M4453:M4459)</f>
        <v>1230000</v>
      </c>
      <c r="N4460" s="2"/>
      <c r="O4460" s="2">
        <f>SUM(O4453:O4459)</f>
        <v>0</v>
      </c>
      <c r="P4460" s="2"/>
      <c r="Q4460" s="4">
        <f>SUM(Q4453:Q4459)</f>
        <v>1230000</v>
      </c>
      <c r="R4460" s="39"/>
    </row>
    <row r="4461" spans="1:18" ht="11.85" customHeight="1" x14ac:dyDescent="0.2">
      <c r="D4461" s="2"/>
      <c r="F4461" s="2"/>
      <c r="H4461" s="2"/>
      <c r="J4461" s="2"/>
      <c r="L4461" s="2"/>
      <c r="N4461" s="2"/>
      <c r="P4461" s="2"/>
    </row>
    <row r="4462" spans="1:18" ht="11.85" customHeight="1" x14ac:dyDescent="0.2">
      <c r="A4462" s="11" t="s">
        <v>1524</v>
      </c>
      <c r="D4462" s="2"/>
      <c r="F4462" s="2"/>
      <c r="H4462" s="2"/>
      <c r="J4462" s="2"/>
      <c r="L4462" s="2"/>
      <c r="N4462" s="2"/>
      <c r="P4462" s="2"/>
    </row>
    <row r="4463" spans="1:18" ht="11.85" customHeight="1" x14ac:dyDescent="0.2">
      <c r="A4463" s="3" t="s">
        <v>1724</v>
      </c>
      <c r="C4463" s="2">
        <v>767.63</v>
      </c>
      <c r="D4463" s="2"/>
      <c r="E4463" s="2">
        <v>302.58999999999997</v>
      </c>
      <c r="F4463" s="2"/>
      <c r="G4463" s="2">
        <v>450.72</v>
      </c>
      <c r="H4463" s="2"/>
      <c r="I4463" s="2">
        <v>0</v>
      </c>
      <c r="J4463" s="2"/>
      <c r="K4463" s="4">
        <v>0</v>
      </c>
      <c r="L4463" s="2"/>
      <c r="M4463" s="4">
        <v>0</v>
      </c>
      <c r="N4463" s="2"/>
      <c r="O4463" s="4">
        <v>0</v>
      </c>
      <c r="P4463" s="2"/>
      <c r="Q4463" s="4">
        <f t="shared" ref="Q4463:Q4469" si="122">M4463+O4463</f>
        <v>0</v>
      </c>
    </row>
    <row r="4464" spans="1:18" ht="11.85" customHeight="1" x14ac:dyDescent="0.2">
      <c r="A4464" s="3" t="s">
        <v>1725</v>
      </c>
      <c r="C4464" s="2">
        <v>0</v>
      </c>
      <c r="D4464" s="2"/>
      <c r="E4464" s="2">
        <v>0</v>
      </c>
      <c r="F4464" s="2"/>
      <c r="G4464" s="2">
        <v>0</v>
      </c>
      <c r="H4464" s="2"/>
      <c r="I4464" s="2">
        <v>18000</v>
      </c>
      <c r="J4464" s="2"/>
      <c r="K4464" s="4">
        <v>18000</v>
      </c>
      <c r="L4464" s="2"/>
      <c r="M4464" s="4">
        <v>0</v>
      </c>
      <c r="N4464" s="2"/>
      <c r="O4464" s="4">
        <v>0</v>
      </c>
      <c r="P4464" s="2"/>
      <c r="Q4464" s="4">
        <f t="shared" si="122"/>
        <v>0</v>
      </c>
    </row>
    <row r="4465" spans="1:32" ht="11.85" customHeight="1" x14ac:dyDescent="0.2">
      <c r="A4465" s="3" t="s">
        <v>1726</v>
      </c>
      <c r="C4465" s="2">
        <v>50</v>
      </c>
      <c r="D4465" s="2"/>
      <c r="E4465" s="2">
        <v>80</v>
      </c>
      <c r="F4465" s="2"/>
      <c r="G4465" s="2">
        <v>0</v>
      </c>
      <c r="H4465" s="2"/>
      <c r="I4465" s="2">
        <v>0</v>
      </c>
      <c r="J4465" s="2"/>
      <c r="K4465" s="4">
        <v>0</v>
      </c>
      <c r="L4465" s="2"/>
      <c r="M4465" s="4">
        <v>0</v>
      </c>
      <c r="N4465" s="2"/>
      <c r="O4465" s="4">
        <v>0</v>
      </c>
      <c r="P4465" s="2"/>
      <c r="Q4465" s="4">
        <f t="shared" si="122"/>
        <v>0</v>
      </c>
    </row>
    <row r="4466" spans="1:32" ht="11.85" customHeight="1" x14ac:dyDescent="0.2">
      <c r="A4466" s="3" t="s">
        <v>1727</v>
      </c>
      <c r="C4466" s="2">
        <v>25</v>
      </c>
      <c r="D4466" s="2"/>
      <c r="E4466" s="2">
        <v>0</v>
      </c>
      <c r="F4466" s="2"/>
      <c r="G4466" s="2">
        <v>0</v>
      </c>
      <c r="H4466" s="2"/>
      <c r="I4466" s="2">
        <v>0</v>
      </c>
      <c r="J4466" s="2"/>
      <c r="K4466" s="4">
        <v>0</v>
      </c>
      <c r="L4466" s="2"/>
      <c r="M4466" s="4">
        <v>0</v>
      </c>
      <c r="N4466" s="2"/>
      <c r="O4466" s="4">
        <v>0</v>
      </c>
      <c r="P4466" s="2"/>
      <c r="Q4466" s="4">
        <f t="shared" si="122"/>
        <v>0</v>
      </c>
    </row>
    <row r="4467" spans="1:32" ht="11.85" customHeight="1" x14ac:dyDescent="0.2">
      <c r="A4467" s="3" t="s">
        <v>1728</v>
      </c>
      <c r="C4467" s="2">
        <v>1600.49</v>
      </c>
      <c r="D4467" s="2"/>
      <c r="E4467" s="2">
        <v>434.55</v>
      </c>
      <c r="F4467" s="2"/>
      <c r="G4467" s="2">
        <v>90.6</v>
      </c>
      <c r="H4467" s="2"/>
      <c r="I4467" s="2">
        <v>0</v>
      </c>
      <c r="J4467" s="2"/>
      <c r="K4467" s="4">
        <v>0</v>
      </c>
      <c r="L4467" s="2"/>
      <c r="M4467" s="4">
        <v>0</v>
      </c>
      <c r="N4467" s="2"/>
      <c r="O4467" s="4">
        <v>0</v>
      </c>
      <c r="P4467" s="2"/>
      <c r="Q4467" s="4">
        <f t="shared" si="122"/>
        <v>0</v>
      </c>
    </row>
    <row r="4468" spans="1:32" ht="11.85" customHeight="1" x14ac:dyDescent="0.2">
      <c r="A4468" s="3" t="s">
        <v>1729</v>
      </c>
      <c r="C4468" s="2">
        <v>7885.22</v>
      </c>
      <c r="D4468" s="2"/>
      <c r="E4468" s="2">
        <v>4200</v>
      </c>
      <c r="F4468" s="2"/>
      <c r="G4468" s="2">
        <v>16093.47</v>
      </c>
      <c r="H4468" s="2"/>
      <c r="I4468" s="2">
        <v>9000</v>
      </c>
      <c r="J4468" s="2"/>
      <c r="K4468" s="4">
        <v>9000</v>
      </c>
      <c r="L4468" s="2"/>
      <c r="M4468" s="4">
        <v>9000</v>
      </c>
      <c r="N4468" s="2"/>
      <c r="O4468" s="4">
        <v>0</v>
      </c>
      <c r="P4468" s="2"/>
      <c r="Q4468" s="4">
        <f>M4468+O4468</f>
        <v>9000</v>
      </c>
    </row>
    <row r="4469" spans="1:32" ht="11.85" customHeight="1" x14ac:dyDescent="0.2">
      <c r="A4469" s="3" t="s">
        <v>1730</v>
      </c>
      <c r="C4469" s="12">
        <v>35100</v>
      </c>
      <c r="D4469" s="2"/>
      <c r="E4469" s="12">
        <v>85</v>
      </c>
      <c r="F4469" s="2"/>
      <c r="G4469" s="12">
        <v>0</v>
      </c>
      <c r="H4469" s="2"/>
      <c r="I4469" s="12">
        <v>0</v>
      </c>
      <c r="J4469" s="2"/>
      <c r="K4469" s="13">
        <v>0</v>
      </c>
      <c r="L4469" s="2"/>
      <c r="M4469" s="13">
        <v>0</v>
      </c>
      <c r="N4469" s="2"/>
      <c r="O4469" s="13">
        <v>0</v>
      </c>
      <c r="P4469" s="2"/>
      <c r="Q4469" s="13">
        <f t="shared" si="122"/>
        <v>0</v>
      </c>
    </row>
    <row r="4470" spans="1:32" ht="11.85" customHeight="1" x14ac:dyDescent="0.2">
      <c r="A4470" s="3" t="s">
        <v>1321</v>
      </c>
      <c r="C4470" s="2">
        <f>SUM(C4463:C4469)</f>
        <v>45428.34</v>
      </c>
      <c r="D4470" s="2"/>
      <c r="E4470" s="2">
        <f>SUM(E4463:E4469)</f>
        <v>5102.1400000000003</v>
      </c>
      <c r="F4470" s="2"/>
      <c r="G4470" s="2">
        <f>SUM(G4463:G4469)</f>
        <v>16634.79</v>
      </c>
      <c r="H4470" s="2"/>
      <c r="I4470" s="2">
        <f>SUM(I4463:I4469)</f>
        <v>27000</v>
      </c>
      <c r="J4470" s="2"/>
      <c r="K4470" s="4">
        <f>SUM(K4463:K4469)</f>
        <v>27000</v>
      </c>
      <c r="L4470" s="2"/>
      <c r="M4470" s="4">
        <f>SUM(M4463:M4469)</f>
        <v>9000</v>
      </c>
      <c r="N4470" s="2"/>
      <c r="O4470" s="4">
        <f>SUM(O4463:O4469)</f>
        <v>0</v>
      </c>
      <c r="P4470" s="2"/>
      <c r="Q4470" s="4">
        <f>SUM(Q4463:Q4469)</f>
        <v>9000</v>
      </c>
      <c r="AF4470" s="34"/>
    </row>
    <row r="4471" spans="1:32" ht="11.85" customHeight="1" x14ac:dyDescent="0.2">
      <c r="D4471" s="2"/>
      <c r="F4471" s="2"/>
      <c r="H4471" s="2"/>
      <c r="J4471" s="2"/>
      <c r="L4471" s="2"/>
      <c r="N4471" s="2"/>
      <c r="P4471" s="2"/>
    </row>
    <row r="4472" spans="1:32" ht="11.85" customHeight="1" x14ac:dyDescent="0.2">
      <c r="A4472" s="11" t="s">
        <v>236</v>
      </c>
      <c r="D4472" s="2"/>
      <c r="F4472" s="2"/>
      <c r="H4472" s="2"/>
      <c r="J4472" s="2"/>
      <c r="L4472" s="2"/>
      <c r="N4472" s="2"/>
      <c r="P4472" s="2"/>
    </row>
    <row r="4473" spans="1:32" ht="11.85" customHeight="1" x14ac:dyDescent="0.2">
      <c r="A4473" s="3" t="s">
        <v>1731</v>
      </c>
      <c r="C4473" s="2">
        <v>0</v>
      </c>
      <c r="D4473" s="2"/>
      <c r="E4473" s="2">
        <v>0</v>
      </c>
      <c r="F4473" s="2"/>
      <c r="G4473" s="2">
        <v>179471</v>
      </c>
      <c r="H4473" s="2"/>
      <c r="I4473" s="2">
        <v>0</v>
      </c>
      <c r="J4473" s="2"/>
      <c r="K4473" s="4">
        <v>0</v>
      </c>
      <c r="L4473" s="2"/>
      <c r="M4473" s="4">
        <v>190000</v>
      </c>
      <c r="N4473" s="2"/>
      <c r="O4473" s="4">
        <v>0</v>
      </c>
      <c r="P4473" s="2"/>
      <c r="Q4473" s="4">
        <f>M4473+O4473</f>
        <v>190000</v>
      </c>
    </row>
    <row r="4474" spans="1:32" ht="11.85" customHeight="1" x14ac:dyDescent="0.2">
      <c r="A4474" s="3" t="s">
        <v>1732</v>
      </c>
      <c r="C4474" s="12">
        <v>0</v>
      </c>
      <c r="D4474" s="2"/>
      <c r="E4474" s="12">
        <v>0</v>
      </c>
      <c r="F4474" s="2"/>
      <c r="G4474" s="12">
        <v>0</v>
      </c>
      <c r="H4474" s="2"/>
      <c r="I4474" s="12">
        <v>0</v>
      </c>
      <c r="J4474" s="2"/>
      <c r="K4474" s="13">
        <v>0</v>
      </c>
      <c r="L4474" s="2"/>
      <c r="M4474" s="13">
        <v>0</v>
      </c>
      <c r="N4474" s="2"/>
      <c r="O4474" s="13">
        <v>0</v>
      </c>
      <c r="P4474" s="2"/>
      <c r="Q4474" s="13">
        <f>M4474+O4474</f>
        <v>0</v>
      </c>
    </row>
    <row r="4475" spans="1:32" ht="11.85" hidden="1" customHeight="1" x14ac:dyDescent="0.2">
      <c r="A4475" s="3" t="s">
        <v>1733</v>
      </c>
      <c r="C4475" s="12">
        <v>0</v>
      </c>
      <c r="D4475" s="2"/>
      <c r="E4475" s="12">
        <v>0</v>
      </c>
      <c r="F4475" s="2"/>
      <c r="G4475" s="12">
        <v>0</v>
      </c>
      <c r="H4475" s="2"/>
      <c r="I4475" s="12">
        <v>0</v>
      </c>
      <c r="J4475" s="2"/>
      <c r="K4475" s="13">
        <v>0</v>
      </c>
      <c r="L4475" s="2"/>
      <c r="M4475" s="13">
        <v>0</v>
      </c>
      <c r="N4475" s="2"/>
      <c r="O4475" s="13">
        <v>0</v>
      </c>
      <c r="P4475" s="2"/>
      <c r="Q4475" s="13">
        <f>M4475+O4475</f>
        <v>0</v>
      </c>
    </row>
    <row r="4476" spans="1:32" ht="11.85" customHeight="1" x14ac:dyDescent="0.2">
      <c r="A4476" s="3" t="s">
        <v>250</v>
      </c>
      <c r="C4476" s="2">
        <f>SUM(C4473:C4475)</f>
        <v>0</v>
      </c>
      <c r="D4476" s="2"/>
      <c r="E4476" s="2">
        <f>SUM(E4473:E4475)</f>
        <v>0</v>
      </c>
      <c r="F4476" s="2"/>
      <c r="G4476" s="2">
        <f>SUM(G4473:G4475)</f>
        <v>179471</v>
      </c>
      <c r="H4476" s="2"/>
      <c r="I4476" s="2">
        <f>SUM(I4473:I4475)</f>
        <v>0</v>
      </c>
      <c r="J4476" s="2"/>
      <c r="K4476" s="4">
        <f>SUM(K4473:K4475)</f>
        <v>0</v>
      </c>
      <c r="L4476" s="2"/>
      <c r="M4476" s="4">
        <f>SUM(M4473:M4475)</f>
        <v>190000</v>
      </c>
      <c r="N4476" s="2"/>
      <c r="O4476" s="4">
        <f>SUM(O4473:O4475)</f>
        <v>0</v>
      </c>
      <c r="P4476" s="2"/>
      <c r="Q4476" s="4">
        <f>SUM(Q4473:Q4475)</f>
        <v>190000</v>
      </c>
      <c r="U4476" s="39"/>
    </row>
    <row r="4477" spans="1:32" ht="11.85" customHeight="1" x14ac:dyDescent="0.2">
      <c r="D4477" s="2"/>
      <c r="F4477" s="2"/>
      <c r="H4477" s="2"/>
      <c r="J4477" s="2"/>
      <c r="L4477" s="2"/>
      <c r="N4477" s="2"/>
      <c r="P4477" s="2"/>
    </row>
    <row r="4478" spans="1:32" ht="11.85" customHeight="1" thickBot="1" x14ac:dyDescent="0.25">
      <c r="A4478" s="3" t="s">
        <v>263</v>
      </c>
      <c r="C4478" s="17">
        <f>C4460+C4470+C4476</f>
        <v>1155397.3800000001</v>
      </c>
      <c r="D4478" s="2"/>
      <c r="E4478" s="17">
        <f>E4460+E4470+E4476</f>
        <v>1210549.1199999999</v>
      </c>
      <c r="F4478" s="2"/>
      <c r="G4478" s="17">
        <f>G4460+G4470+G4476</f>
        <v>1393567.9300000002</v>
      </c>
      <c r="H4478" s="2"/>
      <c r="I4478" s="17">
        <f>I4460+I4470+I4476</f>
        <v>1235600</v>
      </c>
      <c r="J4478" s="2"/>
      <c r="K4478" s="18">
        <f>K4460+K4470+K4476</f>
        <v>1235600</v>
      </c>
      <c r="L4478" s="2"/>
      <c r="M4478" s="18">
        <f>M4460+M4470+M4476</f>
        <v>1429000</v>
      </c>
      <c r="N4478" s="2"/>
      <c r="O4478" s="17">
        <f>O4460+O4470+O4476</f>
        <v>0</v>
      </c>
      <c r="P4478" s="2"/>
      <c r="Q4478" s="18">
        <f>Q4460+Q4470+Q4476</f>
        <v>1429000</v>
      </c>
      <c r="R4478" s="39"/>
      <c r="U4478" s="39"/>
    </row>
    <row r="4479" spans="1:32" ht="11.85" customHeight="1" thickTop="1" x14ac:dyDescent="0.2">
      <c r="D4479" s="2"/>
      <c r="F4479" s="2"/>
      <c r="H4479" s="2"/>
      <c r="J4479" s="2"/>
      <c r="L4479" s="2"/>
      <c r="N4479" s="2"/>
      <c r="P4479" s="2"/>
    </row>
    <row r="4480" spans="1:32" ht="11.85" customHeight="1" x14ac:dyDescent="0.2">
      <c r="D4480" s="2"/>
      <c r="F4480" s="2"/>
      <c r="H4480" s="2"/>
      <c r="J4480" s="2"/>
      <c r="L4480" s="2"/>
      <c r="N4480" s="2"/>
      <c r="P4480" s="2"/>
    </row>
    <row r="4481" spans="1:17" ht="11.85" customHeight="1" x14ac:dyDescent="0.2">
      <c r="A4481" s="3" t="s">
        <v>264</v>
      </c>
      <c r="C4481" s="2">
        <f>C4448+C4478</f>
        <v>1860269.4400000002</v>
      </c>
      <c r="D4481" s="2"/>
      <c r="E4481" s="2">
        <f>E4448+E4478</f>
        <v>1837216.48</v>
      </c>
      <c r="F4481" s="2"/>
      <c r="G4481" s="2">
        <f>G4448+G4478</f>
        <v>1989419.9900000002</v>
      </c>
      <c r="H4481" s="2"/>
      <c r="I4481" s="2">
        <f>I4448+I4478</f>
        <v>1913171.6200000003</v>
      </c>
      <c r="J4481" s="2"/>
      <c r="K4481" s="4">
        <f>K4448+K4478</f>
        <v>1913171.6200000003</v>
      </c>
      <c r="L4481" s="2"/>
      <c r="M4481" s="4">
        <f>M4448+M4478</f>
        <v>1838372.6200000003</v>
      </c>
      <c r="N4481" s="2"/>
      <c r="P4481" s="2"/>
      <c r="Q4481" s="4">
        <f>Q4448+Q4478</f>
        <v>1838372.6200000003</v>
      </c>
    </row>
    <row r="4482" spans="1:17" ht="11.85" customHeight="1" x14ac:dyDescent="0.2">
      <c r="D4482" s="2"/>
      <c r="F4482" s="2"/>
      <c r="H4482" s="2"/>
      <c r="J4482" s="2"/>
      <c r="L4482" s="2"/>
      <c r="N4482" s="2"/>
      <c r="P4482" s="2"/>
    </row>
    <row r="4483" spans="1:17" ht="11.85" customHeight="1" x14ac:dyDescent="0.2">
      <c r="D4483" s="2"/>
      <c r="F4483" s="2"/>
      <c r="H4483" s="2"/>
      <c r="J4483" s="2"/>
      <c r="L4483" s="2"/>
      <c r="N4483" s="2"/>
      <c r="P4483" s="2"/>
    </row>
    <row r="4484" spans="1:17" ht="11.85" customHeight="1" x14ac:dyDescent="0.2">
      <c r="D4484" s="2"/>
      <c r="F4484" s="2"/>
      <c r="H4484" s="2"/>
      <c r="J4484" s="2"/>
      <c r="L4484" s="2"/>
      <c r="N4484" s="2"/>
      <c r="P4484" s="2"/>
    </row>
    <row r="4485" spans="1:17" ht="11.85" customHeight="1" x14ac:dyDescent="0.2">
      <c r="D4485" s="2"/>
      <c r="F4485" s="2"/>
      <c r="H4485" s="2"/>
      <c r="J4485" s="2"/>
      <c r="L4485" s="2"/>
      <c r="N4485" s="2"/>
      <c r="P4485" s="2"/>
    </row>
    <row r="4486" spans="1:17" ht="11.85" customHeight="1" x14ac:dyDescent="0.2">
      <c r="D4486" s="2"/>
      <c r="F4486" s="2"/>
      <c r="H4486" s="2"/>
      <c r="J4486" s="2"/>
      <c r="L4486" s="2"/>
      <c r="N4486" s="2"/>
      <c r="P4486" s="2"/>
    </row>
    <row r="4487" spans="1:17" ht="11.85" customHeight="1" x14ac:dyDescent="0.2">
      <c r="D4487" s="2"/>
      <c r="F4487" s="2"/>
      <c r="H4487" s="2"/>
      <c r="J4487" s="2"/>
      <c r="L4487" s="2"/>
      <c r="N4487" s="2"/>
      <c r="P4487" s="2"/>
    </row>
    <row r="4488" spans="1:17" ht="11.85" customHeight="1" x14ac:dyDescent="0.2">
      <c r="D4488" s="2"/>
      <c r="F4488" s="2"/>
      <c r="H4488" s="2"/>
      <c r="J4488" s="2"/>
      <c r="L4488" s="2"/>
      <c r="N4488" s="2"/>
      <c r="P4488" s="2"/>
    </row>
    <row r="4489" spans="1:17" ht="11.85" customHeight="1" x14ac:dyDescent="0.2">
      <c r="D4489" s="2"/>
      <c r="F4489" s="2"/>
      <c r="H4489" s="2"/>
      <c r="J4489" s="2"/>
      <c r="L4489" s="2"/>
      <c r="N4489" s="2"/>
      <c r="P4489" s="2"/>
    </row>
    <row r="4490" spans="1:17" ht="11.85" customHeight="1" x14ac:dyDescent="0.2">
      <c r="D4490" s="2"/>
      <c r="F4490" s="2"/>
      <c r="H4490" s="2"/>
      <c r="J4490" s="2"/>
      <c r="L4490" s="2"/>
      <c r="N4490" s="2"/>
      <c r="P4490" s="2"/>
    </row>
    <row r="4491" spans="1:17" ht="11.85" customHeight="1" x14ac:dyDescent="0.2">
      <c r="D4491" s="2"/>
      <c r="F4491" s="2"/>
      <c r="H4491" s="2"/>
      <c r="J4491" s="2"/>
      <c r="L4491" s="2"/>
      <c r="N4491" s="2"/>
      <c r="P4491" s="2"/>
    </row>
    <row r="4492" spans="1:17" ht="11.85" customHeight="1" x14ac:dyDescent="0.2">
      <c r="D4492" s="2"/>
      <c r="F4492" s="2"/>
      <c r="H4492" s="2"/>
      <c r="J4492" s="2"/>
      <c r="L4492" s="2"/>
      <c r="N4492" s="2"/>
      <c r="P4492" s="2"/>
    </row>
    <row r="4493" spans="1:17" ht="11.85" customHeight="1" x14ac:dyDescent="0.2">
      <c r="D4493" s="2"/>
      <c r="F4493" s="2"/>
      <c r="H4493" s="2"/>
      <c r="J4493" s="2"/>
      <c r="L4493" s="2"/>
      <c r="N4493" s="2"/>
      <c r="P4493" s="2"/>
    </row>
    <row r="4494" spans="1:17" ht="11.85" customHeight="1" x14ac:dyDescent="0.2">
      <c r="D4494" s="2"/>
      <c r="F4494" s="2"/>
      <c r="H4494" s="2"/>
      <c r="J4494" s="2"/>
      <c r="L4494" s="2"/>
      <c r="N4494" s="2"/>
      <c r="P4494" s="2"/>
    </row>
    <row r="4495" spans="1:17" ht="11.85" customHeight="1" x14ac:dyDescent="0.2">
      <c r="D4495" s="2"/>
      <c r="F4495" s="2"/>
      <c r="H4495" s="2"/>
      <c r="J4495" s="2"/>
      <c r="L4495" s="2"/>
      <c r="N4495" s="2"/>
      <c r="P4495" s="2"/>
    </row>
    <row r="4496" spans="1:17" ht="11.85" customHeight="1" x14ac:dyDescent="0.2">
      <c r="D4496" s="2"/>
      <c r="F4496" s="2"/>
      <c r="H4496" s="2"/>
      <c r="J4496" s="2"/>
      <c r="L4496" s="2"/>
      <c r="N4496" s="2"/>
      <c r="P4496" s="2"/>
    </row>
    <row r="4497" spans="1:19" ht="11.85" customHeight="1" x14ac:dyDescent="0.2">
      <c r="D4497" s="2"/>
      <c r="F4497" s="2"/>
      <c r="H4497" s="2"/>
      <c r="J4497" s="2"/>
      <c r="L4497" s="2"/>
      <c r="N4497" s="2"/>
      <c r="P4497" s="2"/>
    </row>
    <row r="4498" spans="1:19" ht="11.85" customHeight="1" x14ac:dyDescent="0.2">
      <c r="D4498" s="2"/>
      <c r="F4498" s="2"/>
      <c r="H4498" s="2"/>
      <c r="J4498" s="2"/>
      <c r="L4498" s="2"/>
      <c r="N4498" s="2"/>
      <c r="P4498" s="2"/>
    </row>
    <row r="4499" spans="1:19" ht="11.85" customHeight="1" x14ac:dyDescent="0.2">
      <c r="D4499" s="2"/>
      <c r="F4499" s="2"/>
      <c r="H4499" s="2"/>
      <c r="J4499" s="2"/>
      <c r="L4499" s="2"/>
      <c r="N4499" s="2"/>
      <c r="P4499" s="2"/>
    </row>
    <row r="4500" spans="1:19" ht="11.85" customHeight="1" x14ac:dyDescent="0.2">
      <c r="D4500" s="2"/>
      <c r="F4500" s="2"/>
      <c r="H4500" s="2"/>
      <c r="J4500" s="2"/>
      <c r="L4500" s="2"/>
      <c r="N4500" s="2"/>
      <c r="P4500" s="2"/>
    </row>
    <row r="4501" spans="1:19" ht="11.85" customHeight="1" x14ac:dyDescent="0.2">
      <c r="D4501" s="2"/>
      <c r="F4501" s="2"/>
      <c r="H4501" s="2"/>
      <c r="J4501" s="2"/>
      <c r="L4501" s="2"/>
      <c r="N4501" s="2"/>
      <c r="P4501" s="2"/>
    </row>
    <row r="4502" spans="1:19" ht="11.85" customHeight="1" x14ac:dyDescent="0.2">
      <c r="D4502" s="2"/>
      <c r="F4502" s="2"/>
      <c r="H4502" s="2"/>
      <c r="J4502" s="2"/>
      <c r="L4502" s="2"/>
      <c r="N4502" s="2"/>
      <c r="P4502" s="2"/>
    </row>
    <row r="4503" spans="1:19" ht="11.85" customHeight="1" x14ac:dyDescent="0.2">
      <c r="A4503" s="1"/>
      <c r="B4503" s="1"/>
      <c r="E4503" s="2" t="str">
        <f>$E$24</f>
        <v>CITY OF BRADY</v>
      </c>
    </row>
    <row r="4504" spans="1:19" ht="11.85" customHeight="1" x14ac:dyDescent="0.2">
      <c r="E4504" s="2" t="str">
        <f>$E$25</f>
        <v>BUDGET REPORT</v>
      </c>
    </row>
    <row r="4505" spans="1:19" ht="11.85" customHeight="1" x14ac:dyDescent="0.2">
      <c r="E4505" s="2" t="str">
        <f>$E$26</f>
        <v>FISCAL YEAR 2021 - 2022</v>
      </c>
    </row>
    <row r="4506" spans="1:19" ht="11.85" customHeight="1" x14ac:dyDescent="0.2">
      <c r="A4506" s="3" t="s">
        <v>1716</v>
      </c>
      <c r="S4506" s="43"/>
    </row>
    <row r="4507" spans="1:19" ht="11.85" customHeight="1" x14ac:dyDescent="0.2">
      <c r="A4507" s="3" t="s">
        <v>1734</v>
      </c>
    </row>
    <row r="4508" spans="1:19" ht="11.85" customHeight="1" x14ac:dyDescent="0.2">
      <c r="I4508" s="61" t="str">
        <f>$I$29</f>
        <v>(----- 2020-2021 ------)</v>
      </c>
      <c r="J4508" s="61"/>
      <c r="K4508" s="61"/>
      <c r="L4508" s="5"/>
      <c r="M4508" s="61" t="str">
        <f>$M$29</f>
        <v>2021-2022</v>
      </c>
      <c r="N4508" s="61"/>
      <c r="O4508" s="61"/>
      <c r="P4508" s="61"/>
      <c r="Q4508" s="61"/>
    </row>
    <row r="4509" spans="1:19" ht="11.85" customHeight="1" x14ac:dyDescent="0.2">
      <c r="C4509" s="6" t="str">
        <f>$C$30</f>
        <v>2017-2018</v>
      </c>
      <c r="D4509" s="5"/>
      <c r="E4509" s="6" t="str">
        <f>$E$30</f>
        <v>2018-2019</v>
      </c>
      <c r="F4509" s="5"/>
      <c r="G4509" s="6" t="str">
        <f>$G$30</f>
        <v>2019-2020</v>
      </c>
      <c r="H4509" s="5"/>
      <c r="I4509" s="6" t="s">
        <v>9</v>
      </c>
      <c r="J4509" s="5"/>
      <c r="K4509" s="7" t="str">
        <f>+$K$30</f>
        <v>PROJECTED</v>
      </c>
      <c r="L4509" s="5"/>
      <c r="M4509" s="7" t="str">
        <f>$M$30</f>
        <v>2021-2022</v>
      </c>
      <c r="N4509" s="5"/>
      <c r="O4509" s="7" t="str">
        <f>$O$30</f>
        <v>2021-2022</v>
      </c>
      <c r="P4509" s="5"/>
      <c r="Q4509" s="7" t="str">
        <f>$Q$30</f>
        <v xml:space="preserve">APPROVED </v>
      </c>
    </row>
    <row r="4510" spans="1:19" ht="11.85" customHeight="1" x14ac:dyDescent="0.2">
      <c r="A4510" s="8" t="s">
        <v>266</v>
      </c>
      <c r="C4510" s="9" t="s">
        <v>12</v>
      </c>
      <c r="D4510" s="5"/>
      <c r="E4510" s="9" t="s">
        <v>12</v>
      </c>
      <c r="F4510" s="5"/>
      <c r="G4510" s="9" t="s">
        <v>12</v>
      </c>
      <c r="H4510" s="5"/>
      <c r="I4510" s="9" t="s">
        <v>13</v>
      </c>
      <c r="J4510" s="5"/>
      <c r="K4510" s="10" t="s">
        <v>13</v>
      </c>
      <c r="L4510" s="5"/>
      <c r="M4510" s="10" t="str">
        <f>$M$31</f>
        <v>BASE</v>
      </c>
      <c r="N4510" s="5"/>
      <c r="O4510" s="10" t="str">
        <f>$O$31</f>
        <v>SUPPLEMENTAL</v>
      </c>
      <c r="P4510" s="5"/>
      <c r="Q4510" s="10" t="str">
        <f>$Q$31</f>
        <v>BUDGET</v>
      </c>
    </row>
    <row r="4511" spans="1:19" ht="11.85" customHeight="1" x14ac:dyDescent="0.2"/>
    <row r="4512" spans="1:19" ht="11.85" customHeight="1" x14ac:dyDescent="0.2">
      <c r="A4512" s="11" t="s">
        <v>267</v>
      </c>
    </row>
    <row r="4513" spans="1:21" ht="11.85" customHeight="1" x14ac:dyDescent="0.2">
      <c r="A4513" s="3" t="s">
        <v>1735</v>
      </c>
      <c r="C4513" s="2">
        <v>271413.71000000002</v>
      </c>
      <c r="D4513" s="2"/>
      <c r="E4513" s="2">
        <v>284391.65000000002</v>
      </c>
      <c r="F4513" s="2"/>
      <c r="G4513" s="2">
        <v>290456.53999999998</v>
      </c>
      <c r="H4513" s="2"/>
      <c r="I4513" s="2">
        <v>305403</v>
      </c>
      <c r="J4513" s="2"/>
      <c r="K4513" s="4">
        <v>305403</v>
      </c>
      <c r="L4513" s="2"/>
      <c r="M4513" s="4">
        <v>305120</v>
      </c>
      <c r="N4513" s="2"/>
      <c r="O4513" s="4">
        <v>0</v>
      </c>
      <c r="P4513" s="2"/>
      <c r="Q4513" s="4">
        <f t="shared" ref="Q4513:Q4520" si="123">M4513+O4513</f>
        <v>305120</v>
      </c>
      <c r="T4513" s="36"/>
    </row>
    <row r="4514" spans="1:21" ht="11.85" customHeight="1" x14ac:dyDescent="0.2">
      <c r="A4514" s="3" t="s">
        <v>1736</v>
      </c>
      <c r="C4514" s="2">
        <v>27559.55</v>
      </c>
      <c r="D4514" s="2"/>
      <c r="E4514" s="2">
        <v>19619.060000000001</v>
      </c>
      <c r="F4514" s="2"/>
      <c r="G4514" s="2">
        <v>14866.58</v>
      </c>
      <c r="H4514" s="2"/>
      <c r="I4514" s="2">
        <v>21300</v>
      </c>
      <c r="J4514" s="2"/>
      <c r="K4514" s="4">
        <v>21300</v>
      </c>
      <c r="L4514" s="2"/>
      <c r="M4514" s="4">
        <v>21300</v>
      </c>
      <c r="N4514" s="2"/>
      <c r="O4514" s="4">
        <v>0</v>
      </c>
      <c r="P4514" s="2"/>
      <c r="Q4514" s="4">
        <f t="shared" si="123"/>
        <v>21300</v>
      </c>
      <c r="T4514" s="36"/>
    </row>
    <row r="4515" spans="1:21" ht="11.85" customHeight="1" x14ac:dyDescent="0.2">
      <c r="A4515" s="3" t="s">
        <v>1737</v>
      </c>
      <c r="C4515" s="2">
        <v>1200</v>
      </c>
      <c r="D4515" s="2"/>
      <c r="E4515" s="2">
        <v>1200</v>
      </c>
      <c r="F4515" s="2"/>
      <c r="G4515" s="2">
        <v>1200</v>
      </c>
      <c r="H4515" s="2"/>
      <c r="I4515" s="2">
        <v>1200</v>
      </c>
      <c r="J4515" s="2"/>
      <c r="K4515" s="4">
        <v>1200</v>
      </c>
      <c r="L4515" s="2"/>
      <c r="M4515" s="4">
        <v>2400</v>
      </c>
      <c r="N4515" s="2"/>
      <c r="O4515" s="4">
        <v>0</v>
      </c>
      <c r="P4515" s="2"/>
      <c r="Q4515" s="4">
        <f t="shared" si="123"/>
        <v>2400</v>
      </c>
      <c r="T4515" s="36"/>
    </row>
    <row r="4516" spans="1:21" ht="11.85" customHeight="1" x14ac:dyDescent="0.2">
      <c r="A4516" s="3" t="s">
        <v>1738</v>
      </c>
      <c r="C4516" s="2">
        <v>94327.66</v>
      </c>
      <c r="D4516" s="2"/>
      <c r="E4516" s="2">
        <v>94931.44</v>
      </c>
      <c r="F4516" s="2"/>
      <c r="G4516" s="2">
        <v>108280.25</v>
      </c>
      <c r="H4516" s="2"/>
      <c r="I4516" s="2">
        <v>110160</v>
      </c>
      <c r="J4516" s="2"/>
      <c r="K4516" s="4">
        <v>110160</v>
      </c>
      <c r="L4516" s="2"/>
      <c r="M4516" s="4">
        <v>106488</v>
      </c>
      <c r="N4516" s="2"/>
      <c r="O4516" s="4">
        <v>0</v>
      </c>
      <c r="P4516" s="2"/>
      <c r="Q4516" s="4">
        <f t="shared" si="123"/>
        <v>106488</v>
      </c>
      <c r="T4516" s="36"/>
    </row>
    <row r="4517" spans="1:21" ht="11.85" customHeight="1" x14ac:dyDescent="0.2">
      <c r="A4517" s="3" t="s">
        <v>1739</v>
      </c>
      <c r="C4517" s="2">
        <v>32434.2</v>
      </c>
      <c r="D4517" s="2"/>
      <c r="E4517" s="2">
        <v>32291.11</v>
      </c>
      <c r="F4517" s="2"/>
      <c r="G4517" s="2">
        <v>31274.65</v>
      </c>
      <c r="H4517" s="2"/>
      <c r="I4517" s="2">
        <v>32503</v>
      </c>
      <c r="J4517" s="2"/>
      <c r="K4517" s="4">
        <v>32503</v>
      </c>
      <c r="L4517" s="2"/>
      <c r="M4517" s="4">
        <v>31410</v>
      </c>
      <c r="N4517" s="2"/>
      <c r="O4517" s="4">
        <v>0</v>
      </c>
      <c r="P4517" s="2"/>
      <c r="Q4517" s="4">
        <f t="shared" si="123"/>
        <v>31410</v>
      </c>
      <c r="T4517" s="36"/>
    </row>
    <row r="4518" spans="1:21" ht="11.85" customHeight="1" x14ac:dyDescent="0.2">
      <c r="A4518" s="3" t="s">
        <v>1740</v>
      </c>
      <c r="C4518" s="2">
        <v>17403.689999999999</v>
      </c>
      <c r="D4518" s="2"/>
      <c r="E4518" s="2">
        <v>17403.16</v>
      </c>
      <c r="F4518" s="2"/>
      <c r="G4518" s="2">
        <v>17538.599999999999</v>
      </c>
      <c r="H4518" s="2"/>
      <c r="I4518" s="2">
        <v>16795</v>
      </c>
      <c r="J4518" s="2"/>
      <c r="K4518" s="4">
        <v>16795</v>
      </c>
      <c r="L4518" s="2"/>
      <c r="M4518" s="4">
        <v>19206</v>
      </c>
      <c r="N4518" s="2"/>
      <c r="O4518" s="4">
        <v>0</v>
      </c>
      <c r="P4518" s="2"/>
      <c r="Q4518" s="4">
        <f t="shared" si="123"/>
        <v>19206</v>
      </c>
      <c r="T4518" s="36"/>
    </row>
    <row r="4519" spans="1:21" ht="11.85" customHeight="1" x14ac:dyDescent="0.2">
      <c r="A4519" s="3" t="s">
        <v>1741</v>
      </c>
      <c r="C4519" s="2">
        <v>1596.85</v>
      </c>
      <c r="D4519" s="2"/>
      <c r="E4519" s="2">
        <v>342.04</v>
      </c>
      <c r="F4519" s="2"/>
      <c r="G4519" s="2">
        <v>1321.72</v>
      </c>
      <c r="H4519" s="2"/>
      <c r="I4519" s="2">
        <v>1710</v>
      </c>
      <c r="J4519" s="2"/>
      <c r="K4519" s="4">
        <v>1710</v>
      </c>
      <c r="L4519" s="2"/>
      <c r="M4519" s="4">
        <v>1296</v>
      </c>
      <c r="N4519" s="2"/>
      <c r="O4519" s="4">
        <v>0</v>
      </c>
      <c r="P4519" s="2"/>
      <c r="Q4519" s="4">
        <f t="shared" si="123"/>
        <v>1296</v>
      </c>
      <c r="T4519" s="36"/>
    </row>
    <row r="4520" spans="1:21" ht="11.85" customHeight="1" x14ac:dyDescent="0.2">
      <c r="A4520" s="3" t="s">
        <v>1742</v>
      </c>
      <c r="C4520" s="12">
        <v>22302.25</v>
      </c>
      <c r="D4520" s="2"/>
      <c r="E4520" s="12">
        <v>22760.77</v>
      </c>
      <c r="F4520" s="2"/>
      <c r="G4520" s="12">
        <v>22825.97</v>
      </c>
      <c r="H4520" s="2"/>
      <c r="I4520" s="12">
        <v>25477</v>
      </c>
      <c r="J4520" s="2"/>
      <c r="K4520" s="13">
        <v>25477</v>
      </c>
      <c r="L4520" s="2"/>
      <c r="M4520" s="13">
        <v>25461</v>
      </c>
      <c r="N4520" s="2"/>
      <c r="O4520" s="13">
        <v>0</v>
      </c>
      <c r="P4520" s="2"/>
      <c r="Q4520" s="13">
        <f t="shared" si="123"/>
        <v>25461</v>
      </c>
      <c r="T4520" s="36"/>
    </row>
    <row r="4521" spans="1:21" ht="11.85" customHeight="1" x14ac:dyDescent="0.2">
      <c r="A4521" s="3" t="s">
        <v>278</v>
      </c>
      <c r="C4521" s="2">
        <f>SUM(C4513:C4520)</f>
        <v>468237.91000000003</v>
      </c>
      <c r="D4521" s="2"/>
      <c r="E4521" s="2">
        <f>SUM(E4513:E4520)</f>
        <v>472939.23</v>
      </c>
      <c r="F4521" s="2"/>
      <c r="G4521" s="2">
        <f>SUM(G4513:G4520)</f>
        <v>487764.30999999994</v>
      </c>
      <c r="H4521" s="2"/>
      <c r="I4521" s="2">
        <f>SUM(I4513:I4520)</f>
        <v>514548</v>
      </c>
      <c r="J4521" s="2"/>
      <c r="K4521" s="4">
        <f>SUM(K4513:K4520)</f>
        <v>514548</v>
      </c>
      <c r="L4521" s="2"/>
      <c r="M4521" s="4">
        <f>SUM(M4513:M4520)</f>
        <v>512681</v>
      </c>
      <c r="N4521" s="2"/>
      <c r="O4521" s="4">
        <f>SUM(O4513:O4520)</f>
        <v>0</v>
      </c>
      <c r="P4521" s="2"/>
      <c r="Q4521" s="4">
        <f>SUM(Q4513:Q4520)</f>
        <v>512681</v>
      </c>
      <c r="R4521" s="39"/>
      <c r="U4521" s="39"/>
    </row>
    <row r="4522" spans="1:21" ht="11.85" customHeight="1" x14ac:dyDescent="0.2">
      <c r="D4522" s="2"/>
      <c r="F4522" s="2"/>
      <c r="H4522" s="2"/>
      <c r="J4522" s="2"/>
      <c r="L4522" s="2"/>
      <c r="N4522" s="2"/>
      <c r="P4522" s="2"/>
    </row>
    <row r="4523" spans="1:21" ht="11.85" customHeight="1" x14ac:dyDescent="0.2">
      <c r="A4523" s="11" t="s">
        <v>279</v>
      </c>
      <c r="D4523" s="2"/>
      <c r="F4523" s="2"/>
      <c r="H4523" s="2"/>
      <c r="J4523" s="2"/>
      <c r="L4523" s="2"/>
      <c r="N4523" s="2"/>
      <c r="P4523" s="2"/>
    </row>
    <row r="4524" spans="1:21" ht="11.85" customHeight="1" x14ac:dyDescent="0.2">
      <c r="A4524" s="3" t="s">
        <v>1743</v>
      </c>
      <c r="C4524" s="2">
        <v>0</v>
      </c>
      <c r="D4524" s="2"/>
      <c r="E4524" s="2">
        <v>0</v>
      </c>
      <c r="F4524" s="2"/>
      <c r="G4524" s="2">
        <v>0</v>
      </c>
      <c r="H4524" s="2"/>
      <c r="I4524" s="2">
        <v>0</v>
      </c>
      <c r="J4524" s="2"/>
      <c r="K4524" s="4">
        <v>0</v>
      </c>
      <c r="L4524" s="2"/>
      <c r="M4524" s="4">
        <v>0</v>
      </c>
      <c r="N4524" s="2"/>
      <c r="O4524" s="4">
        <v>0</v>
      </c>
      <c r="P4524" s="2"/>
      <c r="Q4524" s="4">
        <f t="shared" ref="Q4524:Q4536" si="124">M4524+O4524</f>
        <v>0</v>
      </c>
      <c r="T4524" s="36"/>
    </row>
    <row r="4525" spans="1:21" ht="11.85" customHeight="1" x14ac:dyDescent="0.2">
      <c r="A4525" s="3" t="s">
        <v>1744</v>
      </c>
      <c r="C4525" s="2">
        <v>806.45</v>
      </c>
      <c r="D4525" s="2"/>
      <c r="E4525" s="2">
        <v>1232.76</v>
      </c>
      <c r="F4525" s="2"/>
      <c r="G4525" s="2">
        <v>1518.21</v>
      </c>
      <c r="H4525" s="2"/>
      <c r="I4525" s="2">
        <v>2000</v>
      </c>
      <c r="J4525" s="2"/>
      <c r="K4525" s="4">
        <v>2000</v>
      </c>
      <c r="L4525" s="2"/>
      <c r="M4525" s="4">
        <v>2000</v>
      </c>
      <c r="N4525" s="2"/>
      <c r="O4525" s="4">
        <v>0</v>
      </c>
      <c r="P4525" s="2"/>
      <c r="Q4525" s="4">
        <f t="shared" si="124"/>
        <v>2000</v>
      </c>
      <c r="T4525" s="36"/>
    </row>
    <row r="4526" spans="1:21" ht="11.85" customHeight="1" x14ac:dyDescent="0.2">
      <c r="A4526" s="3" t="s">
        <v>1745</v>
      </c>
      <c r="C4526" s="2">
        <v>3717.7</v>
      </c>
      <c r="D4526" s="2"/>
      <c r="E4526" s="2">
        <v>7405.65</v>
      </c>
      <c r="F4526" s="2"/>
      <c r="G4526" s="2">
        <v>9099.58</v>
      </c>
      <c r="H4526" s="2"/>
      <c r="I4526" s="2">
        <v>8500</v>
      </c>
      <c r="J4526" s="2"/>
      <c r="K4526" s="4">
        <v>12700</v>
      </c>
      <c r="L4526" s="2"/>
      <c r="M4526" s="4">
        <v>13500</v>
      </c>
      <c r="N4526" s="2"/>
      <c r="O4526" s="4">
        <v>0</v>
      </c>
      <c r="P4526" s="2"/>
      <c r="Q4526" s="4">
        <f t="shared" si="124"/>
        <v>13500</v>
      </c>
      <c r="T4526" s="36"/>
    </row>
    <row r="4527" spans="1:21" ht="11.85" customHeight="1" x14ac:dyDescent="0.2">
      <c r="A4527" s="3" t="s">
        <v>1746</v>
      </c>
      <c r="C4527" s="2">
        <v>9529.75</v>
      </c>
      <c r="D4527" s="2"/>
      <c r="E4527" s="2">
        <v>9117.73</v>
      </c>
      <c r="F4527" s="2"/>
      <c r="G4527" s="2">
        <v>11253.38</v>
      </c>
      <c r="H4527" s="2"/>
      <c r="I4527" s="2">
        <v>10000</v>
      </c>
      <c r="J4527" s="2"/>
      <c r="K4527" s="4">
        <v>10000</v>
      </c>
      <c r="L4527" s="2"/>
      <c r="M4527" s="4">
        <v>11000</v>
      </c>
      <c r="N4527" s="2"/>
      <c r="O4527" s="4">
        <v>0</v>
      </c>
      <c r="P4527" s="2"/>
      <c r="Q4527" s="4">
        <f t="shared" si="124"/>
        <v>11000</v>
      </c>
      <c r="T4527" s="36"/>
    </row>
    <row r="4528" spans="1:21" ht="11.85" customHeight="1" x14ac:dyDescent="0.2">
      <c r="A4528" s="3" t="s">
        <v>1747</v>
      </c>
      <c r="C4528" s="2">
        <v>7195.07</v>
      </c>
      <c r="D4528" s="2"/>
      <c r="E4528" s="2">
        <v>7757.55</v>
      </c>
      <c r="F4528" s="2"/>
      <c r="G4528" s="2">
        <v>8281.75</v>
      </c>
      <c r="H4528" s="2"/>
      <c r="I4528" s="2">
        <v>9100</v>
      </c>
      <c r="J4528" s="2"/>
      <c r="K4528" s="4">
        <v>9100</v>
      </c>
      <c r="L4528" s="2"/>
      <c r="M4528" s="4">
        <v>9900</v>
      </c>
      <c r="N4528" s="2"/>
      <c r="O4528" s="4">
        <v>0</v>
      </c>
      <c r="P4528" s="2"/>
      <c r="Q4528" s="4">
        <f t="shared" si="124"/>
        <v>9900</v>
      </c>
      <c r="T4528" s="36"/>
    </row>
    <row r="4529" spans="1:20" ht="11.85" hidden="1" customHeight="1" x14ac:dyDescent="0.2">
      <c r="A4529" s="3" t="s">
        <v>1748</v>
      </c>
      <c r="C4529" s="2">
        <v>0</v>
      </c>
      <c r="D4529" s="2"/>
      <c r="E4529" s="2">
        <v>0</v>
      </c>
      <c r="F4529" s="2"/>
      <c r="G4529" s="2">
        <v>0</v>
      </c>
      <c r="H4529" s="2"/>
      <c r="I4529" s="2">
        <v>0</v>
      </c>
      <c r="J4529" s="2"/>
      <c r="K4529" s="4">
        <v>0</v>
      </c>
      <c r="L4529" s="2"/>
      <c r="M4529" s="4">
        <v>0</v>
      </c>
      <c r="N4529" s="2"/>
      <c r="O4529" s="4">
        <v>0</v>
      </c>
      <c r="P4529" s="2"/>
      <c r="Q4529" s="4">
        <f t="shared" si="124"/>
        <v>0</v>
      </c>
      <c r="T4529" s="36"/>
    </row>
    <row r="4530" spans="1:20" ht="11.85" customHeight="1" x14ac:dyDescent="0.2">
      <c r="A4530" s="3" t="s">
        <v>1749</v>
      </c>
      <c r="C4530" s="2">
        <v>186149.64</v>
      </c>
      <c r="D4530" s="2"/>
      <c r="E4530" s="2">
        <v>213918.06</v>
      </c>
      <c r="F4530" s="2"/>
      <c r="G4530" s="2">
        <v>218824.08</v>
      </c>
      <c r="H4530" s="2"/>
      <c r="I4530" s="2">
        <v>251200</v>
      </c>
      <c r="J4530" s="2"/>
      <c r="K4530" s="4">
        <v>251200</v>
      </c>
      <c r="L4530" s="2"/>
      <c r="M4530" s="4">
        <v>240000</v>
      </c>
      <c r="N4530" s="2"/>
      <c r="O4530" s="4">
        <v>0</v>
      </c>
      <c r="P4530" s="2"/>
      <c r="Q4530" s="4">
        <f t="shared" si="124"/>
        <v>240000</v>
      </c>
      <c r="T4530" s="36"/>
    </row>
    <row r="4531" spans="1:20" ht="11.85" customHeight="1" x14ac:dyDescent="0.2">
      <c r="A4531" s="3" t="s">
        <v>1750</v>
      </c>
      <c r="C4531" s="2">
        <v>0</v>
      </c>
      <c r="D4531" s="2"/>
      <c r="E4531" s="2">
        <v>0</v>
      </c>
      <c r="F4531" s="2"/>
      <c r="G4531" s="2">
        <v>0</v>
      </c>
      <c r="H4531" s="2"/>
      <c r="I4531" s="2">
        <v>0</v>
      </c>
      <c r="J4531" s="2"/>
      <c r="K4531" s="4">
        <v>0</v>
      </c>
      <c r="L4531" s="2"/>
      <c r="M4531" s="4">
        <v>0</v>
      </c>
      <c r="N4531" s="2"/>
      <c r="O4531" s="4">
        <v>0</v>
      </c>
      <c r="P4531" s="2"/>
      <c r="Q4531" s="4">
        <f t="shared" si="124"/>
        <v>0</v>
      </c>
      <c r="T4531" s="36"/>
    </row>
    <row r="4532" spans="1:20" ht="11.85" hidden="1" customHeight="1" x14ac:dyDescent="0.2">
      <c r="A4532" s="3" t="s">
        <v>1751</v>
      </c>
      <c r="C4532" s="2">
        <v>0</v>
      </c>
      <c r="D4532" s="2"/>
      <c r="E4532" s="2">
        <v>0</v>
      </c>
      <c r="F4532" s="2"/>
      <c r="G4532" s="2">
        <v>0</v>
      </c>
      <c r="H4532" s="2"/>
      <c r="I4532" s="2">
        <v>0</v>
      </c>
      <c r="J4532" s="2"/>
      <c r="K4532" s="4">
        <v>0</v>
      </c>
      <c r="L4532" s="2"/>
      <c r="M4532" s="4">
        <v>0</v>
      </c>
      <c r="N4532" s="2"/>
      <c r="O4532" s="4">
        <v>0</v>
      </c>
      <c r="P4532" s="2"/>
      <c r="Q4532" s="4">
        <f>M4532+O4532</f>
        <v>0</v>
      </c>
      <c r="T4532" s="36"/>
    </row>
    <row r="4533" spans="1:20" ht="11.85" customHeight="1" x14ac:dyDescent="0.2">
      <c r="A4533" s="3" t="s">
        <v>1752</v>
      </c>
      <c r="C4533" s="2">
        <v>0</v>
      </c>
      <c r="D4533" s="2"/>
      <c r="E4533" s="2">
        <v>0</v>
      </c>
      <c r="F4533" s="2"/>
      <c r="G4533" s="2">
        <v>184.5</v>
      </c>
      <c r="H4533" s="2"/>
      <c r="I4533" s="2">
        <v>600</v>
      </c>
      <c r="J4533" s="2"/>
      <c r="K4533" s="4">
        <v>600</v>
      </c>
      <c r="L4533" s="2"/>
      <c r="M4533" s="4">
        <v>600</v>
      </c>
      <c r="N4533" s="2"/>
      <c r="O4533" s="4">
        <v>0</v>
      </c>
      <c r="P4533" s="2"/>
      <c r="Q4533" s="4">
        <f>M4533+O4533</f>
        <v>600</v>
      </c>
      <c r="T4533" s="36"/>
    </row>
    <row r="4534" spans="1:20" ht="11.85" customHeight="1" x14ac:dyDescent="0.2">
      <c r="A4534" s="3" t="s">
        <v>1753</v>
      </c>
      <c r="C4534" s="2">
        <v>0</v>
      </c>
      <c r="D4534" s="2"/>
      <c r="E4534" s="2">
        <v>0</v>
      </c>
      <c r="F4534" s="2"/>
      <c r="G4534" s="2">
        <v>0</v>
      </c>
      <c r="H4534" s="2"/>
      <c r="I4534" s="2">
        <v>350</v>
      </c>
      <c r="J4534" s="2"/>
      <c r="K4534" s="4">
        <v>350</v>
      </c>
      <c r="L4534" s="2"/>
      <c r="M4534" s="4">
        <v>350</v>
      </c>
      <c r="N4534" s="2"/>
      <c r="O4534" s="4">
        <v>0</v>
      </c>
      <c r="P4534" s="2"/>
      <c r="Q4534" s="4">
        <f>M4534+O4534</f>
        <v>350</v>
      </c>
      <c r="T4534" s="36"/>
    </row>
    <row r="4535" spans="1:20" ht="11.85" customHeight="1" x14ac:dyDescent="0.2">
      <c r="A4535" s="3" t="s">
        <v>1754</v>
      </c>
      <c r="C4535" s="2">
        <v>0</v>
      </c>
      <c r="D4535" s="2"/>
      <c r="E4535" s="2">
        <v>63000</v>
      </c>
      <c r="F4535" s="2"/>
      <c r="G4535" s="2">
        <v>119004</v>
      </c>
      <c r="H4535" s="2"/>
      <c r="I4535" s="2">
        <v>120000</v>
      </c>
      <c r="J4535" s="2"/>
      <c r="K4535" s="4">
        <v>120000</v>
      </c>
      <c r="L4535" s="2"/>
      <c r="M4535" s="4">
        <v>124000</v>
      </c>
      <c r="N4535" s="2"/>
      <c r="O4535" s="4">
        <v>0</v>
      </c>
      <c r="P4535" s="2"/>
      <c r="Q4535" s="4">
        <f>M4535+O4535</f>
        <v>124000</v>
      </c>
      <c r="T4535" s="36"/>
    </row>
    <row r="4536" spans="1:20" ht="11.85" customHeight="1" x14ac:dyDescent="0.2">
      <c r="A4536" s="3" t="s">
        <v>1755</v>
      </c>
      <c r="C4536" s="12">
        <v>0</v>
      </c>
      <c r="D4536" s="2"/>
      <c r="E4536" s="12">
        <v>62000.160000000003</v>
      </c>
      <c r="F4536" s="2"/>
      <c r="G4536" s="12">
        <v>54996</v>
      </c>
      <c r="H4536" s="2"/>
      <c r="I4536" s="12">
        <v>66000</v>
      </c>
      <c r="J4536" s="2"/>
      <c r="K4536" s="13">
        <v>66000</v>
      </c>
      <c r="L4536" s="2"/>
      <c r="M4536" s="13">
        <v>68000</v>
      </c>
      <c r="N4536" s="2"/>
      <c r="O4536" s="13">
        <v>0</v>
      </c>
      <c r="P4536" s="2"/>
      <c r="Q4536" s="13">
        <f t="shared" si="124"/>
        <v>68000</v>
      </c>
      <c r="R4536" s="39"/>
      <c r="T4536" s="36"/>
    </row>
    <row r="4537" spans="1:20" ht="11.85" customHeight="1" x14ac:dyDescent="0.2">
      <c r="A4537" s="3" t="s">
        <v>297</v>
      </c>
      <c r="C4537" s="2">
        <f>SUM(C4524:C4536)</f>
        <v>207398.61000000002</v>
      </c>
      <c r="D4537" s="2"/>
      <c r="E4537" s="2">
        <f>SUM(E4524:E4536)</f>
        <v>364431.91000000003</v>
      </c>
      <c r="F4537" s="2"/>
      <c r="G4537" s="2">
        <f>SUM(G4524:G4536)</f>
        <v>423161.5</v>
      </c>
      <c r="H4537" s="2"/>
      <c r="I4537" s="2">
        <f>SUM(I4524:I4536)</f>
        <v>467750</v>
      </c>
      <c r="J4537" s="2"/>
      <c r="K4537" s="4">
        <f>SUM(K4524:K4536)</f>
        <v>471950</v>
      </c>
      <c r="L4537" s="2"/>
      <c r="M4537" s="4">
        <f>SUM(M4524:M4536)</f>
        <v>469350</v>
      </c>
      <c r="N4537" s="2"/>
      <c r="O4537" s="4">
        <f>SUM(O4524:O4536)</f>
        <v>0</v>
      </c>
      <c r="P4537" s="2"/>
      <c r="Q4537" s="4">
        <f>SUM(Q4524:Q4536)</f>
        <v>469350</v>
      </c>
    </row>
    <row r="4538" spans="1:20" ht="11.85" customHeight="1" x14ac:dyDescent="0.2">
      <c r="D4538" s="2"/>
      <c r="F4538" s="2"/>
      <c r="H4538" s="2"/>
      <c r="J4538" s="2"/>
      <c r="L4538" s="2"/>
      <c r="N4538" s="2"/>
      <c r="P4538" s="2"/>
    </row>
    <row r="4539" spans="1:20" ht="11.85" customHeight="1" x14ac:dyDescent="0.2">
      <c r="A4539" s="11" t="s">
        <v>298</v>
      </c>
      <c r="D4539" s="2"/>
      <c r="F4539" s="2"/>
      <c r="H4539" s="2"/>
      <c r="J4539" s="2"/>
      <c r="L4539" s="2"/>
      <c r="N4539" s="2"/>
      <c r="P4539" s="2"/>
    </row>
    <row r="4540" spans="1:20" ht="11.85" customHeight="1" x14ac:dyDescent="0.2">
      <c r="A4540" s="3" t="s">
        <v>1756</v>
      </c>
      <c r="C4540" s="2">
        <v>1052.74</v>
      </c>
      <c r="D4540" s="2"/>
      <c r="E4540" s="2">
        <v>495.11</v>
      </c>
      <c r="F4540" s="2"/>
      <c r="G4540" s="2">
        <v>420.66</v>
      </c>
      <c r="H4540" s="2"/>
      <c r="I4540" s="2">
        <v>1200</v>
      </c>
      <c r="J4540" s="2"/>
      <c r="K4540" s="4">
        <v>1200</v>
      </c>
      <c r="L4540" s="2"/>
      <c r="M4540" s="4">
        <v>1200</v>
      </c>
      <c r="N4540" s="2"/>
      <c r="O4540" s="4">
        <v>0</v>
      </c>
      <c r="P4540" s="2"/>
      <c r="Q4540" s="4">
        <f t="shared" ref="Q4540:Q4560" si="125">M4540+O4540</f>
        <v>1200</v>
      </c>
      <c r="T4540" s="36"/>
    </row>
    <row r="4541" spans="1:20" ht="11.85" customHeight="1" x14ac:dyDescent="0.2">
      <c r="A4541" s="3" t="s">
        <v>1757</v>
      </c>
      <c r="C4541" s="2">
        <v>315.33</v>
      </c>
      <c r="D4541" s="2"/>
      <c r="E4541" s="2">
        <v>299.14</v>
      </c>
      <c r="F4541" s="2"/>
      <c r="G4541" s="2">
        <v>0</v>
      </c>
      <c r="H4541" s="2"/>
      <c r="I4541" s="2">
        <v>4150</v>
      </c>
      <c r="J4541" s="2"/>
      <c r="K4541" s="4">
        <v>2000</v>
      </c>
      <c r="L4541" s="2"/>
      <c r="M4541" s="4">
        <v>4150</v>
      </c>
      <c r="N4541" s="2"/>
      <c r="O4541" s="4">
        <v>0</v>
      </c>
      <c r="P4541" s="2"/>
      <c r="Q4541" s="4">
        <f t="shared" si="125"/>
        <v>4150</v>
      </c>
      <c r="T4541" s="36"/>
    </row>
    <row r="4542" spans="1:20" ht="11.85" customHeight="1" x14ac:dyDescent="0.2">
      <c r="A4542" s="3" t="s">
        <v>1758</v>
      </c>
      <c r="C4542" s="2">
        <v>4516.21</v>
      </c>
      <c r="D4542" s="2"/>
      <c r="E4542" s="2">
        <v>3370.64</v>
      </c>
      <c r="F4542" s="2"/>
      <c r="G4542" s="2">
        <v>4649.1099999999997</v>
      </c>
      <c r="H4542" s="2"/>
      <c r="I4542" s="2">
        <v>4500</v>
      </c>
      <c r="J4542" s="2"/>
      <c r="K4542" s="4">
        <v>4500</v>
      </c>
      <c r="L4542" s="2"/>
      <c r="M4542" s="4">
        <v>4500</v>
      </c>
      <c r="N4542" s="2"/>
      <c r="O4542" s="4">
        <v>0</v>
      </c>
      <c r="P4542" s="2"/>
      <c r="Q4542" s="4">
        <f t="shared" si="125"/>
        <v>4500</v>
      </c>
      <c r="T4542" s="36"/>
    </row>
    <row r="4543" spans="1:20" ht="11.85" customHeight="1" x14ac:dyDescent="0.2">
      <c r="A4543" s="3" t="s">
        <v>1759</v>
      </c>
      <c r="C4543" s="2">
        <v>60791.01</v>
      </c>
      <c r="D4543" s="2"/>
      <c r="E4543" s="2">
        <v>63214.29</v>
      </c>
      <c r="F4543" s="2"/>
      <c r="G4543" s="2">
        <v>46260.58</v>
      </c>
      <c r="H4543" s="2"/>
      <c r="I4543" s="2">
        <v>65000</v>
      </c>
      <c r="J4543" s="2"/>
      <c r="K4543" s="4">
        <v>65000</v>
      </c>
      <c r="L4543" s="2"/>
      <c r="M4543" s="4">
        <v>65000</v>
      </c>
      <c r="N4543" s="2"/>
      <c r="O4543" s="4">
        <v>0</v>
      </c>
      <c r="P4543" s="2"/>
      <c r="Q4543" s="4">
        <f t="shared" si="125"/>
        <v>65000</v>
      </c>
      <c r="T4543" s="36"/>
    </row>
    <row r="4544" spans="1:20" ht="11.85" customHeight="1" x14ac:dyDescent="0.2">
      <c r="A4544" s="3" t="s">
        <v>1760</v>
      </c>
      <c r="C4544" s="2">
        <v>1749.93</v>
      </c>
      <c r="D4544" s="2"/>
      <c r="E4544" s="2">
        <v>2647.96</v>
      </c>
      <c r="F4544" s="2"/>
      <c r="G4544" s="2">
        <v>2659.41</v>
      </c>
      <c r="H4544" s="2"/>
      <c r="I4544" s="2">
        <v>3000</v>
      </c>
      <c r="J4544" s="2"/>
      <c r="K4544" s="4">
        <v>3000</v>
      </c>
      <c r="L4544" s="2"/>
      <c r="M4544" s="4">
        <v>3000</v>
      </c>
      <c r="N4544" s="2"/>
      <c r="O4544" s="4">
        <v>0</v>
      </c>
      <c r="P4544" s="2"/>
      <c r="Q4544" s="4">
        <f t="shared" si="125"/>
        <v>3000</v>
      </c>
      <c r="T4544" s="36"/>
    </row>
    <row r="4545" spans="1:20" ht="11.85" customHeight="1" x14ac:dyDescent="0.2">
      <c r="A4545" s="3" t="s">
        <v>1761</v>
      </c>
      <c r="C4545" s="2">
        <v>44.96</v>
      </c>
      <c r="D4545" s="2"/>
      <c r="E4545" s="2">
        <v>0</v>
      </c>
      <c r="F4545" s="2"/>
      <c r="G4545" s="2">
        <v>292.87</v>
      </c>
      <c r="H4545" s="2"/>
      <c r="I4545" s="2">
        <v>500</v>
      </c>
      <c r="J4545" s="2"/>
      <c r="K4545" s="4">
        <v>500</v>
      </c>
      <c r="L4545" s="2"/>
      <c r="M4545" s="4">
        <v>500</v>
      </c>
      <c r="N4545" s="2"/>
      <c r="O4545" s="4">
        <v>0</v>
      </c>
      <c r="P4545" s="2"/>
      <c r="Q4545" s="4">
        <f t="shared" si="125"/>
        <v>500</v>
      </c>
      <c r="T4545" s="36"/>
    </row>
    <row r="4546" spans="1:20" ht="11.85" customHeight="1" x14ac:dyDescent="0.2">
      <c r="A4546" s="3" t="s">
        <v>1762</v>
      </c>
      <c r="C4546" s="2">
        <v>66.41</v>
      </c>
      <c r="D4546" s="2"/>
      <c r="E4546" s="2">
        <v>124.97</v>
      </c>
      <c r="F4546" s="2"/>
      <c r="G4546" s="2">
        <v>71.510000000000005</v>
      </c>
      <c r="H4546" s="2"/>
      <c r="I4546" s="2">
        <v>100</v>
      </c>
      <c r="J4546" s="2"/>
      <c r="K4546" s="4">
        <v>100</v>
      </c>
      <c r="L4546" s="2"/>
      <c r="M4546" s="4">
        <v>100</v>
      </c>
      <c r="N4546" s="2"/>
      <c r="O4546" s="4">
        <v>0</v>
      </c>
      <c r="P4546" s="2"/>
      <c r="Q4546" s="4">
        <f t="shared" si="125"/>
        <v>100</v>
      </c>
      <c r="T4546" s="36"/>
    </row>
    <row r="4547" spans="1:20" ht="11.85" customHeight="1" x14ac:dyDescent="0.2">
      <c r="A4547" s="3" t="s">
        <v>1763</v>
      </c>
      <c r="C4547" s="2">
        <v>56.92</v>
      </c>
      <c r="D4547" s="2"/>
      <c r="E4547" s="2">
        <v>375.19</v>
      </c>
      <c r="F4547" s="2"/>
      <c r="G4547" s="2">
        <v>0</v>
      </c>
      <c r="H4547" s="2"/>
      <c r="I4547" s="2">
        <v>500</v>
      </c>
      <c r="J4547" s="2"/>
      <c r="K4547" s="4">
        <v>500</v>
      </c>
      <c r="L4547" s="2"/>
      <c r="M4547" s="4">
        <v>500</v>
      </c>
      <c r="N4547" s="2"/>
      <c r="O4547" s="4">
        <v>0</v>
      </c>
      <c r="P4547" s="2"/>
      <c r="Q4547" s="4">
        <f t="shared" si="125"/>
        <v>500</v>
      </c>
      <c r="T4547" s="36"/>
    </row>
    <row r="4548" spans="1:20" ht="11.85" customHeight="1" x14ac:dyDescent="0.2">
      <c r="A4548" s="3" t="s">
        <v>1764</v>
      </c>
      <c r="C4548" s="2">
        <v>51608.55</v>
      </c>
      <c r="D4548" s="2"/>
      <c r="E4548" s="2">
        <v>50244.04</v>
      </c>
      <c r="F4548" s="2"/>
      <c r="G4548" s="2">
        <v>62804.63</v>
      </c>
      <c r="H4548" s="2"/>
      <c r="I4548" s="2">
        <v>50000</v>
      </c>
      <c r="J4548" s="2"/>
      <c r="K4548" s="4">
        <v>50000</v>
      </c>
      <c r="L4548" s="2"/>
      <c r="M4548" s="4">
        <v>50000</v>
      </c>
      <c r="N4548" s="2"/>
      <c r="O4548" s="4">
        <v>0</v>
      </c>
      <c r="P4548" s="2"/>
      <c r="Q4548" s="4">
        <f t="shared" si="125"/>
        <v>50000</v>
      </c>
      <c r="T4548" s="36"/>
    </row>
    <row r="4549" spans="1:20" ht="11.85" customHeight="1" x14ac:dyDescent="0.2">
      <c r="A4549" s="3" t="s">
        <v>1765</v>
      </c>
      <c r="C4549" s="2">
        <v>3995.01</v>
      </c>
      <c r="D4549" s="2"/>
      <c r="E4549" s="2">
        <v>2633.2</v>
      </c>
      <c r="F4549" s="2"/>
      <c r="G4549" s="2">
        <v>3913.14</v>
      </c>
      <c r="H4549" s="2"/>
      <c r="I4549" s="2">
        <v>4000</v>
      </c>
      <c r="J4549" s="2"/>
      <c r="K4549" s="4">
        <v>4000</v>
      </c>
      <c r="L4549" s="2"/>
      <c r="M4549" s="4">
        <v>4000</v>
      </c>
      <c r="N4549" s="2"/>
      <c r="O4549" s="4">
        <v>0</v>
      </c>
      <c r="P4549" s="2"/>
      <c r="Q4549" s="4">
        <f t="shared" si="125"/>
        <v>4000</v>
      </c>
      <c r="T4549" s="36"/>
    </row>
    <row r="4550" spans="1:20" ht="11.85" customHeight="1" x14ac:dyDescent="0.2">
      <c r="A4550" s="3" t="s">
        <v>1766</v>
      </c>
      <c r="C4550" s="2">
        <v>19858.61</v>
      </c>
      <c r="D4550" s="2"/>
      <c r="E4550" s="2">
        <v>21963.8</v>
      </c>
      <c r="F4550" s="2"/>
      <c r="G4550" s="2">
        <v>9930.65</v>
      </c>
      <c r="H4550" s="2"/>
      <c r="I4550" s="2">
        <v>24400</v>
      </c>
      <c r="J4550" s="2"/>
      <c r="K4550" s="4">
        <v>25360</v>
      </c>
      <c r="L4550" s="2"/>
      <c r="M4550" s="4">
        <v>24400</v>
      </c>
      <c r="N4550" s="2"/>
      <c r="O4550" s="4">
        <v>0</v>
      </c>
      <c r="P4550" s="2"/>
      <c r="Q4550" s="4">
        <f t="shared" si="125"/>
        <v>24400</v>
      </c>
      <c r="T4550" s="36"/>
    </row>
    <row r="4551" spans="1:20" ht="11.85" customHeight="1" x14ac:dyDescent="0.2">
      <c r="A4551" s="3" t="s">
        <v>1767</v>
      </c>
      <c r="C4551" s="2">
        <v>300</v>
      </c>
      <c r="D4551" s="2"/>
      <c r="E4551" s="2">
        <v>2499.9299999999998</v>
      </c>
      <c r="F4551" s="2"/>
      <c r="G4551" s="2">
        <v>300</v>
      </c>
      <c r="H4551" s="2"/>
      <c r="I4551" s="2">
        <v>300</v>
      </c>
      <c r="J4551" s="2"/>
      <c r="K4551" s="4">
        <v>300</v>
      </c>
      <c r="L4551" s="2"/>
      <c r="M4551" s="4">
        <v>300</v>
      </c>
      <c r="N4551" s="2"/>
      <c r="O4551" s="4">
        <v>0</v>
      </c>
      <c r="P4551" s="2"/>
      <c r="Q4551" s="4">
        <f t="shared" si="125"/>
        <v>300</v>
      </c>
      <c r="T4551" s="36"/>
    </row>
    <row r="4552" spans="1:20" ht="11.85" customHeight="1" x14ac:dyDescent="0.2">
      <c r="A4552" s="3" t="s">
        <v>1768</v>
      </c>
      <c r="C4552" s="2">
        <v>1756.63</v>
      </c>
      <c r="D4552" s="2"/>
      <c r="E4552" s="2">
        <v>1674.79</v>
      </c>
      <c r="F4552" s="2"/>
      <c r="G4552" s="2">
        <v>706.38</v>
      </c>
      <c r="H4552" s="2"/>
      <c r="I4552" s="2">
        <v>1000</v>
      </c>
      <c r="J4552" s="2"/>
      <c r="K4552" s="4">
        <v>1000</v>
      </c>
      <c r="L4552" s="2"/>
      <c r="M4552" s="4">
        <v>1000</v>
      </c>
      <c r="N4552" s="2"/>
      <c r="O4552" s="4">
        <v>0</v>
      </c>
      <c r="P4552" s="2"/>
      <c r="Q4552" s="4">
        <f t="shared" si="125"/>
        <v>1000</v>
      </c>
      <c r="T4552" s="36"/>
    </row>
    <row r="4553" spans="1:20" ht="11.85" hidden="1" customHeight="1" x14ac:dyDescent="0.2">
      <c r="A4553" s="3" t="s">
        <v>1769</v>
      </c>
      <c r="C4553" s="2">
        <v>0</v>
      </c>
      <c r="D4553" s="2"/>
      <c r="E4553" s="2">
        <v>0</v>
      </c>
      <c r="F4553" s="2"/>
      <c r="G4553" s="2">
        <v>0</v>
      </c>
      <c r="H4553" s="2"/>
      <c r="I4553" s="2">
        <v>0</v>
      </c>
      <c r="J4553" s="2"/>
      <c r="K4553" s="4">
        <v>0</v>
      </c>
      <c r="L4553" s="2"/>
      <c r="M4553" s="4">
        <v>0</v>
      </c>
      <c r="N4553" s="2"/>
      <c r="O4553" s="4">
        <v>0</v>
      </c>
      <c r="P4553" s="2"/>
      <c r="Q4553" s="4">
        <f t="shared" si="125"/>
        <v>0</v>
      </c>
      <c r="T4553" s="36"/>
    </row>
    <row r="4554" spans="1:20" ht="11.85" hidden="1" customHeight="1" x14ac:dyDescent="0.2">
      <c r="A4554" s="3" t="s">
        <v>1770</v>
      </c>
      <c r="C4554" s="2">
        <v>0</v>
      </c>
      <c r="D4554" s="2"/>
      <c r="E4554" s="2">
        <v>0</v>
      </c>
      <c r="F4554" s="2"/>
      <c r="G4554" s="2">
        <v>0</v>
      </c>
      <c r="H4554" s="2"/>
      <c r="I4554" s="2">
        <v>0</v>
      </c>
      <c r="J4554" s="2"/>
      <c r="K4554" s="4">
        <v>0</v>
      </c>
      <c r="L4554" s="2"/>
      <c r="M4554" s="4">
        <v>0</v>
      </c>
      <c r="N4554" s="2"/>
      <c r="O4554" s="4">
        <v>0</v>
      </c>
      <c r="P4554" s="2"/>
      <c r="Q4554" s="4">
        <f t="shared" si="125"/>
        <v>0</v>
      </c>
      <c r="T4554" s="36"/>
    </row>
    <row r="4555" spans="1:20" ht="11.85" customHeight="1" x14ac:dyDescent="0.2">
      <c r="A4555" s="3" t="s">
        <v>1771</v>
      </c>
      <c r="C4555" s="2">
        <v>4808.05</v>
      </c>
      <c r="D4555" s="2"/>
      <c r="E4555" s="2">
        <v>4293.26</v>
      </c>
      <c r="F4555" s="2"/>
      <c r="G4555" s="2">
        <v>3330.12</v>
      </c>
      <c r="H4555" s="2"/>
      <c r="I4555" s="2">
        <v>4300</v>
      </c>
      <c r="J4555" s="2"/>
      <c r="K4555" s="4">
        <v>4300</v>
      </c>
      <c r="L4555" s="2"/>
      <c r="M4555" s="4">
        <v>4300</v>
      </c>
      <c r="N4555" s="2"/>
      <c r="O4555" s="4">
        <v>0</v>
      </c>
      <c r="P4555" s="2"/>
      <c r="Q4555" s="4">
        <f t="shared" si="125"/>
        <v>4300</v>
      </c>
      <c r="T4555" s="36"/>
    </row>
    <row r="4556" spans="1:20" ht="11.85" customHeight="1" x14ac:dyDescent="0.2">
      <c r="A4556" s="3" t="s">
        <v>1772</v>
      </c>
      <c r="C4556" s="2">
        <v>0</v>
      </c>
      <c r="D4556" s="2"/>
      <c r="E4556" s="2">
        <v>0</v>
      </c>
      <c r="F4556" s="2"/>
      <c r="G4556" s="2">
        <v>0</v>
      </c>
      <c r="H4556" s="2"/>
      <c r="I4556" s="2">
        <v>100</v>
      </c>
      <c r="J4556" s="2"/>
      <c r="K4556" s="4">
        <v>100</v>
      </c>
      <c r="L4556" s="2"/>
      <c r="M4556" s="4">
        <v>100</v>
      </c>
      <c r="N4556" s="2"/>
      <c r="O4556" s="4">
        <v>0</v>
      </c>
      <c r="P4556" s="2"/>
      <c r="Q4556" s="4">
        <f t="shared" si="125"/>
        <v>100</v>
      </c>
      <c r="T4556" s="36"/>
    </row>
    <row r="4557" spans="1:20" ht="11.85" customHeight="1" x14ac:dyDescent="0.2">
      <c r="A4557" s="3" t="s">
        <v>1773</v>
      </c>
      <c r="C4557" s="2">
        <v>0</v>
      </c>
      <c r="D4557" s="2"/>
      <c r="E4557" s="2">
        <v>0</v>
      </c>
      <c r="F4557" s="2"/>
      <c r="G4557" s="2">
        <v>0</v>
      </c>
      <c r="H4557" s="2"/>
      <c r="I4557" s="2">
        <v>18000</v>
      </c>
      <c r="J4557" s="2"/>
      <c r="K4557" s="4">
        <v>18000</v>
      </c>
      <c r="L4557" s="2"/>
      <c r="M4557" s="4">
        <v>0</v>
      </c>
      <c r="N4557" s="2"/>
      <c r="O4557" s="4">
        <v>0</v>
      </c>
      <c r="P4557" s="2"/>
      <c r="Q4557" s="4">
        <f t="shared" si="125"/>
        <v>0</v>
      </c>
      <c r="T4557" s="36"/>
    </row>
    <row r="4558" spans="1:20" ht="11.85" customHeight="1" x14ac:dyDescent="0.2">
      <c r="A4558" s="3" t="s">
        <v>1774</v>
      </c>
      <c r="C4558" s="2">
        <v>0</v>
      </c>
      <c r="D4558" s="2"/>
      <c r="E4558" s="2">
        <v>4537.45</v>
      </c>
      <c r="F4558" s="2"/>
      <c r="G4558" s="2">
        <v>4932.29</v>
      </c>
      <c r="H4558" s="2"/>
      <c r="I4558" s="2">
        <v>5000</v>
      </c>
      <c r="J4558" s="2"/>
      <c r="K4558" s="4">
        <v>5000</v>
      </c>
      <c r="L4558" s="2"/>
      <c r="M4558" s="4">
        <v>5000</v>
      </c>
      <c r="N4558" s="2"/>
      <c r="O4558" s="4">
        <v>0</v>
      </c>
      <c r="P4558" s="2"/>
      <c r="Q4558" s="4">
        <f t="shared" si="125"/>
        <v>5000</v>
      </c>
      <c r="T4558" s="36"/>
    </row>
    <row r="4559" spans="1:20" ht="11.85" customHeight="1" x14ac:dyDescent="0.2">
      <c r="A4559" s="3" t="s">
        <v>1775</v>
      </c>
      <c r="C4559" s="2">
        <v>3710</v>
      </c>
      <c r="D4559" s="2"/>
      <c r="E4559" s="2">
        <v>3747.37</v>
      </c>
      <c r="F4559" s="2"/>
      <c r="G4559" s="2">
        <v>3985</v>
      </c>
      <c r="H4559" s="2"/>
      <c r="I4559" s="2">
        <v>4000</v>
      </c>
      <c r="J4559" s="2"/>
      <c r="K4559" s="4">
        <v>4000</v>
      </c>
      <c r="L4559" s="2"/>
      <c r="M4559" s="4">
        <v>4000</v>
      </c>
      <c r="N4559" s="2"/>
      <c r="O4559" s="4">
        <v>0</v>
      </c>
      <c r="P4559" s="2"/>
      <c r="Q4559" s="4">
        <f t="shared" si="125"/>
        <v>4000</v>
      </c>
      <c r="T4559" s="36"/>
    </row>
    <row r="4560" spans="1:20" ht="11.85" customHeight="1" x14ac:dyDescent="0.2">
      <c r="A4560" s="3" t="s">
        <v>1776</v>
      </c>
      <c r="C4560" s="12">
        <v>6558.6</v>
      </c>
      <c r="D4560" s="2"/>
      <c r="E4560" s="12">
        <v>3921.75</v>
      </c>
      <c r="F4560" s="2"/>
      <c r="G4560" s="12">
        <v>3807.35</v>
      </c>
      <c r="H4560" s="2"/>
      <c r="I4560" s="12">
        <v>5820</v>
      </c>
      <c r="J4560" s="2"/>
      <c r="K4560" s="13">
        <v>5820</v>
      </c>
      <c r="L4560" s="2"/>
      <c r="M4560" s="13">
        <v>6000</v>
      </c>
      <c r="N4560" s="2"/>
      <c r="O4560" s="13">
        <v>0</v>
      </c>
      <c r="P4560" s="2"/>
      <c r="Q4560" s="13">
        <f t="shared" si="125"/>
        <v>6000</v>
      </c>
      <c r="T4560" s="36"/>
    </row>
    <row r="4561" spans="1:21" ht="11.85" customHeight="1" x14ac:dyDescent="0.2">
      <c r="A4561" s="3" t="s">
        <v>320</v>
      </c>
      <c r="C4561" s="2">
        <f>SUM(C4540:C4550)+SUM(C4551:C4560)</f>
        <v>161188.96</v>
      </c>
      <c r="D4561" s="2"/>
      <c r="E4561" s="2">
        <f>SUM(E4540:E4550)+SUM(E4551:E4560)</f>
        <v>166042.88999999998</v>
      </c>
      <c r="F4561" s="2"/>
      <c r="G4561" s="2">
        <f>SUM(G4540:G4550)+SUM(G4551:G4560)</f>
        <v>148063.69999999998</v>
      </c>
      <c r="H4561" s="2"/>
      <c r="I4561" s="2">
        <f>SUM(I4540:I4550)+SUM(I4551:I4560)</f>
        <v>195870</v>
      </c>
      <c r="J4561" s="2"/>
      <c r="K4561" s="4">
        <f>SUM(K4540:K4550)+SUM(K4551:K4560)</f>
        <v>194680</v>
      </c>
      <c r="L4561" s="2"/>
      <c r="M4561" s="4">
        <f>SUM(M4540:M4550)+SUM(M4551:M4560)</f>
        <v>178050</v>
      </c>
      <c r="N4561" s="2"/>
      <c r="O4561" s="4">
        <f>SUM(O4540:O4550)+SUM(O4551:O4560)</f>
        <v>0</v>
      </c>
      <c r="P4561" s="2"/>
      <c r="Q4561" s="4">
        <f>SUM(Q4540:Q4550)+SUM(Q4551:Q4560)</f>
        <v>178050</v>
      </c>
      <c r="U4561" s="39"/>
    </row>
    <row r="4562" spans="1:21" ht="11.85" customHeight="1" x14ac:dyDescent="0.2"/>
    <row r="4563" spans="1:21" ht="11.85" customHeight="1" x14ac:dyDescent="0.2">
      <c r="A4563" s="3" t="s">
        <v>1777</v>
      </c>
      <c r="C4563" s="2">
        <v>0</v>
      </c>
      <c r="D4563" s="2"/>
      <c r="E4563" s="2">
        <v>0</v>
      </c>
      <c r="F4563" s="2"/>
      <c r="G4563" s="2">
        <v>0</v>
      </c>
      <c r="H4563" s="2"/>
      <c r="I4563" s="2">
        <v>0</v>
      </c>
      <c r="J4563" s="2"/>
      <c r="K4563" s="4">
        <v>0</v>
      </c>
      <c r="L4563" s="2"/>
      <c r="M4563" s="4">
        <v>0</v>
      </c>
      <c r="N4563" s="2"/>
      <c r="O4563" s="4">
        <v>0</v>
      </c>
      <c r="P4563" s="2"/>
      <c r="Q4563" s="4">
        <f>M4563+O4563</f>
        <v>0</v>
      </c>
    </row>
    <row r="4564" spans="1:21" ht="11.85" customHeight="1" x14ac:dyDescent="0.2">
      <c r="A4564" s="3" t="s">
        <v>1778</v>
      </c>
      <c r="C4564" s="12">
        <v>21436.25</v>
      </c>
      <c r="D4564" s="2"/>
      <c r="E4564" s="12">
        <v>0</v>
      </c>
      <c r="F4564" s="2"/>
      <c r="G4564" s="12">
        <v>0</v>
      </c>
      <c r="H4564" s="2"/>
      <c r="I4564" s="12">
        <v>30000</v>
      </c>
      <c r="J4564" s="2"/>
      <c r="K4564" s="13">
        <v>30000</v>
      </c>
      <c r="L4564" s="2"/>
      <c r="M4564" s="13">
        <v>0</v>
      </c>
      <c r="N4564" s="2"/>
      <c r="O4564" s="13">
        <v>0</v>
      </c>
      <c r="P4564" s="2"/>
      <c r="Q4564" s="13">
        <f>M4564+O4564</f>
        <v>0</v>
      </c>
    </row>
    <row r="4565" spans="1:21" ht="11.85" customHeight="1" x14ac:dyDescent="0.2">
      <c r="A4565" s="3" t="s">
        <v>323</v>
      </c>
      <c r="C4565" s="2">
        <f>SUM(C4563:C4564)</f>
        <v>21436.25</v>
      </c>
      <c r="D4565" s="2"/>
      <c r="E4565" s="2">
        <f>SUM(E4563:E4564)</f>
        <v>0</v>
      </c>
      <c r="F4565" s="2"/>
      <c r="G4565" s="2">
        <f>SUM(G4563:G4564)</f>
        <v>0</v>
      </c>
      <c r="H4565" s="2"/>
      <c r="I4565" s="2">
        <f>SUM(I4563:I4564)</f>
        <v>30000</v>
      </c>
      <c r="J4565" s="2"/>
      <c r="K4565" s="4">
        <f>SUM(K4563:K4564)</f>
        <v>30000</v>
      </c>
      <c r="L4565" s="2"/>
      <c r="M4565" s="4">
        <f>SUM(M4563:M4564)</f>
        <v>0</v>
      </c>
      <c r="N4565" s="2"/>
      <c r="O4565" s="4">
        <f>SUM(O4563:O4564)</f>
        <v>0</v>
      </c>
      <c r="P4565" s="2"/>
      <c r="Q4565" s="4">
        <f>SUM(Q4563:Q4564)</f>
        <v>0</v>
      </c>
    </row>
    <row r="4566" spans="1:21" ht="11.85" customHeight="1" x14ac:dyDescent="0.2">
      <c r="D4566" s="2"/>
      <c r="F4566" s="2"/>
      <c r="H4566" s="2"/>
      <c r="J4566" s="2"/>
      <c r="L4566" s="2"/>
      <c r="N4566" s="2"/>
      <c r="P4566" s="2"/>
    </row>
    <row r="4567" spans="1:21" ht="11.85" customHeight="1" x14ac:dyDescent="0.2">
      <c r="D4567" s="2"/>
      <c r="F4567" s="2"/>
      <c r="H4567" s="2"/>
      <c r="J4567" s="2"/>
      <c r="L4567" s="2"/>
      <c r="N4567" s="2"/>
      <c r="P4567" s="2"/>
    </row>
    <row r="4568" spans="1:21" ht="11.85" customHeight="1" x14ac:dyDescent="0.2">
      <c r="D4568" s="2"/>
      <c r="F4568" s="2"/>
      <c r="H4568" s="2"/>
      <c r="J4568" s="2"/>
      <c r="L4568" s="2"/>
      <c r="N4568" s="2"/>
      <c r="P4568" s="2"/>
    </row>
    <row r="4569" spans="1:21" ht="11.85" customHeight="1" x14ac:dyDescent="0.2">
      <c r="D4569" s="2"/>
      <c r="F4569" s="2"/>
      <c r="H4569" s="2"/>
      <c r="J4569" s="2"/>
      <c r="L4569" s="2"/>
      <c r="N4569" s="2"/>
      <c r="P4569" s="2"/>
    </row>
    <row r="4570" spans="1:21" ht="11.85" customHeight="1" x14ac:dyDescent="0.2">
      <c r="D4570" s="2"/>
      <c r="F4570" s="2"/>
      <c r="H4570" s="2"/>
      <c r="J4570" s="2"/>
      <c r="L4570" s="2"/>
      <c r="N4570" s="2"/>
      <c r="P4570" s="2"/>
    </row>
    <row r="4571" spans="1:21" ht="11.85" customHeight="1" x14ac:dyDescent="0.2">
      <c r="A4571" s="1"/>
      <c r="B4571" s="1"/>
      <c r="E4571" s="2" t="str">
        <f>$E$24</f>
        <v>CITY OF BRADY</v>
      </c>
    </row>
    <row r="4572" spans="1:21" ht="11.85" customHeight="1" x14ac:dyDescent="0.2">
      <c r="E4572" s="2" t="str">
        <f>$E$25</f>
        <v>BUDGET REPORT</v>
      </c>
    </row>
    <row r="4573" spans="1:21" ht="11.85" customHeight="1" x14ac:dyDescent="0.2">
      <c r="E4573" s="2" t="str">
        <f>$E$26</f>
        <v>FISCAL YEAR 2021 - 2022</v>
      </c>
    </row>
    <row r="4574" spans="1:21" ht="11.85" customHeight="1" x14ac:dyDescent="0.2">
      <c r="A4574" s="3" t="s">
        <v>1716</v>
      </c>
    </row>
    <row r="4575" spans="1:21" ht="11.85" customHeight="1" x14ac:dyDescent="0.2">
      <c r="A4575" s="3" t="s">
        <v>1734</v>
      </c>
    </row>
    <row r="4576" spans="1:21" ht="11.85" customHeight="1" x14ac:dyDescent="0.2">
      <c r="I4576" s="61" t="str">
        <f>$I$29</f>
        <v>(----- 2020-2021 ------)</v>
      </c>
      <c r="J4576" s="61"/>
      <c r="K4576" s="61"/>
      <c r="L4576" s="5"/>
      <c r="M4576" s="61" t="str">
        <f>$M$29</f>
        <v>2021-2022</v>
      </c>
      <c r="N4576" s="61"/>
      <c r="O4576" s="61"/>
      <c r="P4576" s="61"/>
      <c r="Q4576" s="61"/>
    </row>
    <row r="4577" spans="1:21" ht="11.85" customHeight="1" x14ac:dyDescent="0.2">
      <c r="C4577" s="6" t="str">
        <f>$C$30</f>
        <v>2017-2018</v>
      </c>
      <c r="D4577" s="5"/>
      <c r="E4577" s="6" t="str">
        <f>$E$30</f>
        <v>2018-2019</v>
      </c>
      <c r="F4577" s="5"/>
      <c r="G4577" s="6" t="str">
        <f>$G$30</f>
        <v>2019-2020</v>
      </c>
      <c r="H4577" s="5"/>
      <c r="I4577" s="6" t="s">
        <v>9</v>
      </c>
      <c r="J4577" s="5"/>
      <c r="K4577" s="7" t="str">
        <f>+$K$30</f>
        <v>PROJECTED</v>
      </c>
      <c r="L4577" s="5"/>
      <c r="M4577" s="7" t="str">
        <f>$M$30</f>
        <v>2021-2022</v>
      </c>
      <c r="N4577" s="5"/>
      <c r="O4577" s="7" t="str">
        <f>$O$30</f>
        <v>2021-2022</v>
      </c>
      <c r="P4577" s="5"/>
      <c r="Q4577" s="7" t="str">
        <f>$Q$30</f>
        <v xml:space="preserve">APPROVED </v>
      </c>
    </row>
    <row r="4578" spans="1:21" ht="11.85" customHeight="1" x14ac:dyDescent="0.2">
      <c r="A4578" s="8" t="s">
        <v>266</v>
      </c>
      <c r="C4578" s="9" t="s">
        <v>12</v>
      </c>
      <c r="D4578" s="5"/>
      <c r="E4578" s="9" t="s">
        <v>12</v>
      </c>
      <c r="F4578" s="5"/>
      <c r="G4578" s="9" t="s">
        <v>12</v>
      </c>
      <c r="H4578" s="5"/>
      <c r="I4578" s="9" t="s">
        <v>13</v>
      </c>
      <c r="J4578" s="5"/>
      <c r="K4578" s="10" t="s">
        <v>13</v>
      </c>
      <c r="L4578" s="5"/>
      <c r="M4578" s="10" t="str">
        <f>$M$31</f>
        <v>BASE</v>
      </c>
      <c r="N4578" s="5"/>
      <c r="O4578" s="10" t="str">
        <f>$O$31</f>
        <v>SUPPLEMENTAL</v>
      </c>
      <c r="P4578" s="5"/>
      <c r="Q4578" s="10" t="str">
        <f>$Q$31</f>
        <v>BUDGET</v>
      </c>
    </row>
    <row r="4579" spans="1:21" ht="11.85" customHeight="1" x14ac:dyDescent="0.2">
      <c r="D4579" s="2"/>
      <c r="F4579" s="2"/>
      <c r="H4579" s="2"/>
      <c r="J4579" s="2"/>
      <c r="L4579" s="2"/>
      <c r="N4579" s="2"/>
      <c r="P4579" s="2"/>
    </row>
    <row r="4580" spans="1:21" ht="11.85" customHeight="1" x14ac:dyDescent="0.2">
      <c r="A4580" s="11" t="s">
        <v>1004</v>
      </c>
      <c r="D4580" s="2"/>
      <c r="F4580" s="2"/>
      <c r="H4580" s="2"/>
      <c r="J4580" s="2"/>
      <c r="L4580" s="2"/>
      <c r="N4580" s="2"/>
      <c r="P4580" s="2"/>
    </row>
    <row r="4581" spans="1:21" ht="11.85" customHeight="1" x14ac:dyDescent="0.2">
      <c r="A4581" s="3" t="s">
        <v>1779</v>
      </c>
      <c r="C4581" s="2">
        <v>0</v>
      </c>
      <c r="D4581" s="2"/>
      <c r="E4581" s="2">
        <v>0</v>
      </c>
      <c r="F4581" s="2"/>
      <c r="G4581" s="2">
        <v>0</v>
      </c>
      <c r="H4581" s="2"/>
      <c r="I4581" s="2">
        <v>0</v>
      </c>
      <c r="J4581" s="2"/>
      <c r="K4581" s="4">
        <v>0</v>
      </c>
      <c r="L4581" s="2"/>
      <c r="M4581" s="4">
        <v>0</v>
      </c>
      <c r="N4581" s="2"/>
      <c r="O4581" s="4">
        <v>0</v>
      </c>
      <c r="P4581" s="2"/>
      <c r="Q4581" s="4">
        <f>M4581+O4581</f>
        <v>0</v>
      </c>
    </row>
    <row r="4582" spans="1:21" ht="11.85" customHeight="1" x14ac:dyDescent="0.2">
      <c r="A4582" s="3" t="s">
        <v>1780</v>
      </c>
      <c r="C4582" s="12">
        <v>48148.95</v>
      </c>
      <c r="D4582" s="2"/>
      <c r="E4582" s="12">
        <v>51637.7</v>
      </c>
      <c r="F4582" s="2"/>
      <c r="G4582" s="12">
        <v>54480.52</v>
      </c>
      <c r="H4582" s="2"/>
      <c r="I4582" s="12">
        <v>52000</v>
      </c>
      <c r="J4582" s="2"/>
      <c r="K4582" s="13">
        <v>52000</v>
      </c>
      <c r="L4582" s="2"/>
      <c r="M4582" s="13">
        <v>56000</v>
      </c>
      <c r="N4582" s="2"/>
      <c r="O4582" s="13">
        <v>0</v>
      </c>
      <c r="P4582" s="2"/>
      <c r="Q4582" s="13">
        <f>M4582+O4582</f>
        <v>56000</v>
      </c>
      <c r="T4582" s="36"/>
    </row>
    <row r="4583" spans="1:21" ht="11.85" customHeight="1" x14ac:dyDescent="0.2">
      <c r="A4583" s="3" t="s">
        <v>1006</v>
      </c>
      <c r="C4583" s="2">
        <f>SUM(C4581:C4582)</f>
        <v>48148.95</v>
      </c>
      <c r="D4583" s="2"/>
      <c r="E4583" s="2">
        <f>SUM(E4581:E4582)</f>
        <v>51637.7</v>
      </c>
      <c r="F4583" s="2"/>
      <c r="G4583" s="2">
        <f>SUM(G4581:G4582)</f>
        <v>54480.52</v>
      </c>
      <c r="H4583" s="2"/>
      <c r="I4583" s="2">
        <f>SUM(I4581:I4582)</f>
        <v>52000</v>
      </c>
      <c r="J4583" s="2"/>
      <c r="K4583" s="4">
        <f>SUM(K4581:K4582)</f>
        <v>52000</v>
      </c>
      <c r="L4583" s="2"/>
      <c r="M4583" s="4">
        <f>SUM(M4581:M4582)</f>
        <v>56000</v>
      </c>
      <c r="N4583" s="2"/>
      <c r="O4583" s="4">
        <f>SUM(O4581:O4582)</f>
        <v>0</v>
      </c>
      <c r="P4583" s="2"/>
      <c r="Q4583" s="4">
        <f>SUM(Q4581:Q4582)</f>
        <v>56000</v>
      </c>
    </row>
    <row r="4584" spans="1:21" ht="11.85" customHeight="1" x14ac:dyDescent="0.2">
      <c r="D4584" s="2"/>
      <c r="F4584" s="2"/>
      <c r="H4584" s="2"/>
      <c r="J4584" s="2"/>
      <c r="L4584" s="2"/>
      <c r="N4584" s="2"/>
      <c r="P4584" s="2"/>
    </row>
    <row r="4585" spans="1:21" ht="11.85" customHeight="1" x14ac:dyDescent="0.2">
      <c r="A4585" s="11" t="s">
        <v>324</v>
      </c>
      <c r="D4585" s="2"/>
      <c r="F4585" s="2"/>
      <c r="H4585" s="2"/>
      <c r="J4585" s="2"/>
      <c r="L4585" s="2"/>
      <c r="N4585" s="2"/>
      <c r="P4585" s="2"/>
    </row>
    <row r="4586" spans="1:21" ht="11.85" customHeight="1" x14ac:dyDescent="0.2">
      <c r="A4586" s="3" t="s">
        <v>1781</v>
      </c>
      <c r="C4586" s="2">
        <v>63652.800000000003</v>
      </c>
      <c r="D4586" s="2"/>
      <c r="E4586" s="2">
        <v>64549.26</v>
      </c>
      <c r="F4586" s="2"/>
      <c r="G4586" s="2">
        <v>51063.44</v>
      </c>
      <c r="H4586" s="2"/>
      <c r="I4586" s="2">
        <v>61150</v>
      </c>
      <c r="J4586" s="2"/>
      <c r="K4586" s="4">
        <v>61150</v>
      </c>
      <c r="L4586" s="2"/>
      <c r="M4586" s="4">
        <v>62900</v>
      </c>
      <c r="N4586" s="2"/>
      <c r="O4586" s="4">
        <v>0</v>
      </c>
      <c r="P4586" s="2"/>
      <c r="Q4586" s="4">
        <f>M4586+O4586</f>
        <v>62900</v>
      </c>
      <c r="T4586" s="36"/>
    </row>
    <row r="4587" spans="1:21" ht="11.85" customHeight="1" x14ac:dyDescent="0.2">
      <c r="A4587" s="3" t="s">
        <v>1782</v>
      </c>
      <c r="C4587" s="2">
        <v>0</v>
      </c>
      <c r="D4587" s="2"/>
      <c r="E4587" s="2">
        <v>0</v>
      </c>
      <c r="F4587" s="2"/>
      <c r="G4587" s="2">
        <v>0</v>
      </c>
      <c r="H4587" s="2"/>
      <c r="I4587" s="2">
        <v>0</v>
      </c>
      <c r="J4587" s="2"/>
      <c r="K4587" s="4">
        <v>179471</v>
      </c>
      <c r="L4587" s="2"/>
      <c r="M4587" s="4">
        <v>190000</v>
      </c>
      <c r="N4587" s="2"/>
      <c r="O4587" s="4">
        <v>0</v>
      </c>
      <c r="P4587" s="2"/>
      <c r="Q4587" s="4">
        <f>M4587+O4587</f>
        <v>190000</v>
      </c>
    </row>
    <row r="4588" spans="1:21" ht="11.85" hidden="1" customHeight="1" x14ac:dyDescent="0.2">
      <c r="A4588" s="3" t="s">
        <v>1783</v>
      </c>
      <c r="C4588" s="2">
        <v>0</v>
      </c>
      <c r="D4588" s="2"/>
      <c r="E4588" s="2">
        <v>0</v>
      </c>
      <c r="F4588" s="2"/>
      <c r="G4588" s="2">
        <v>0</v>
      </c>
      <c r="H4588" s="2"/>
      <c r="I4588" s="2">
        <v>0</v>
      </c>
      <c r="J4588" s="2"/>
      <c r="K4588" s="4">
        <v>0</v>
      </c>
      <c r="L4588" s="2"/>
      <c r="M4588" s="4">
        <v>0</v>
      </c>
      <c r="N4588" s="2"/>
      <c r="O4588" s="4">
        <v>0</v>
      </c>
      <c r="P4588" s="2"/>
      <c r="Q4588" s="4">
        <v>0</v>
      </c>
    </row>
    <row r="4589" spans="1:21" ht="11.85" customHeight="1" x14ac:dyDescent="0.2">
      <c r="A4589" s="3" t="s">
        <v>1784</v>
      </c>
      <c r="C4589" s="2">
        <v>0</v>
      </c>
      <c r="D4589" s="2"/>
      <c r="E4589" s="2">
        <v>0</v>
      </c>
      <c r="F4589" s="2"/>
      <c r="G4589" s="2">
        <v>0</v>
      </c>
      <c r="H4589" s="2"/>
      <c r="I4589" s="2">
        <v>0</v>
      </c>
      <c r="J4589" s="2"/>
      <c r="K4589" s="4">
        <v>0</v>
      </c>
      <c r="L4589" s="2"/>
      <c r="M4589" s="4">
        <v>0</v>
      </c>
      <c r="N4589" s="2"/>
      <c r="O4589" s="4">
        <v>0</v>
      </c>
      <c r="P4589" s="2"/>
      <c r="Q4589" s="4">
        <f>M4589+O4589</f>
        <v>0</v>
      </c>
    </row>
    <row r="4590" spans="1:21" ht="11.85" customHeight="1" x14ac:dyDescent="0.2">
      <c r="A4590" s="3" t="s">
        <v>1785</v>
      </c>
      <c r="C4590" s="2">
        <v>0</v>
      </c>
      <c r="D4590" s="2"/>
      <c r="E4590" s="2">
        <v>0</v>
      </c>
      <c r="F4590" s="2"/>
      <c r="G4590" s="2">
        <v>0</v>
      </c>
      <c r="H4590" s="2"/>
      <c r="I4590" s="2">
        <v>0</v>
      </c>
      <c r="J4590" s="2"/>
      <c r="K4590" s="4">
        <v>0</v>
      </c>
      <c r="L4590" s="2"/>
      <c r="M4590" s="4">
        <v>0</v>
      </c>
      <c r="N4590" s="2"/>
      <c r="O4590" s="4">
        <v>0</v>
      </c>
      <c r="P4590" s="2"/>
      <c r="Q4590" s="4">
        <f>M4590+O4590</f>
        <v>0</v>
      </c>
    </row>
    <row r="4591" spans="1:21" ht="11.85" customHeight="1" x14ac:dyDescent="0.2">
      <c r="A4591" s="3" t="s">
        <v>1786</v>
      </c>
      <c r="C4591" s="12">
        <v>214995</v>
      </c>
      <c r="D4591" s="2"/>
      <c r="E4591" s="12">
        <v>42185</v>
      </c>
      <c r="F4591" s="2"/>
      <c r="G4591" s="12">
        <v>40000</v>
      </c>
      <c r="H4591" s="2"/>
      <c r="I4591" s="12">
        <v>0</v>
      </c>
      <c r="J4591" s="2"/>
      <c r="K4591" s="13">
        <v>0</v>
      </c>
      <c r="L4591" s="2"/>
      <c r="M4591" s="13">
        <v>0</v>
      </c>
      <c r="N4591" s="2"/>
      <c r="O4591" s="13">
        <v>0</v>
      </c>
      <c r="P4591" s="2"/>
      <c r="Q4591" s="13">
        <f>M4591+O4591</f>
        <v>0</v>
      </c>
      <c r="R4591" s="39"/>
    </row>
    <row r="4592" spans="1:21" ht="11.85" customHeight="1" x14ac:dyDescent="0.2">
      <c r="A4592" s="3" t="s">
        <v>328</v>
      </c>
      <c r="C4592" s="2">
        <f>SUM(C4586:C4591)</f>
        <v>278647.8</v>
      </c>
      <c r="D4592" s="2"/>
      <c r="E4592" s="2">
        <f>SUM(E4586:E4591)</f>
        <v>106734.26000000001</v>
      </c>
      <c r="F4592" s="2"/>
      <c r="G4592" s="2">
        <f>SUM(G4586:G4591)</f>
        <v>91063.44</v>
      </c>
      <c r="H4592" s="2"/>
      <c r="I4592" s="2">
        <f>SUM(I4586:I4591)</f>
        <v>61150</v>
      </c>
      <c r="J4592" s="2"/>
      <c r="K4592" s="4">
        <f>SUM(K4586:K4591)</f>
        <v>240621</v>
      </c>
      <c r="L4592" s="2"/>
      <c r="M4592" s="4">
        <f>SUM(M4586:M4591)</f>
        <v>252900</v>
      </c>
      <c r="N4592" s="2"/>
      <c r="O4592" s="4">
        <f>SUM(O4586:O4591)</f>
        <v>0</v>
      </c>
      <c r="P4592" s="2"/>
      <c r="Q4592" s="4">
        <f>SUM(Q4586:Q4591)</f>
        <v>252900</v>
      </c>
      <c r="R4592" s="39"/>
      <c r="U4592" s="39"/>
    </row>
    <row r="4593" spans="1:21" ht="11.85" customHeight="1" x14ac:dyDescent="0.2">
      <c r="D4593" s="2"/>
      <c r="F4593" s="2"/>
      <c r="H4593" s="2"/>
      <c r="J4593" s="2"/>
      <c r="L4593" s="2"/>
      <c r="N4593" s="2"/>
      <c r="P4593" s="2"/>
      <c r="T4593" s="36"/>
    </row>
    <row r="4594" spans="1:21" ht="11.85" customHeight="1" x14ac:dyDescent="0.2">
      <c r="A4594" s="3" t="s">
        <v>1787</v>
      </c>
      <c r="C4594" s="2">
        <f>C4521+C4537+C4561+C4565+C4583+C4592</f>
        <v>1185058.48</v>
      </c>
      <c r="D4594" s="2"/>
      <c r="E4594" s="2">
        <f>E4521+E4537+E4561+E4565+E4583+E4592</f>
        <v>1161785.99</v>
      </c>
      <c r="F4594" s="2"/>
      <c r="G4594" s="2">
        <f>G4521+G4537+G4561+G4565+G4583+G4592</f>
        <v>1204533.47</v>
      </c>
      <c r="H4594" s="2"/>
      <c r="I4594" s="2">
        <f>I4521+I4537+I4561+I4565+I4583+I4592</f>
        <v>1321318</v>
      </c>
      <c r="J4594" s="2"/>
      <c r="K4594" s="4">
        <f>K4521+K4537+K4561+K4565+K4583+K4592</f>
        <v>1503799</v>
      </c>
      <c r="L4594" s="2"/>
      <c r="M4594" s="4">
        <f>M4521+M4537+M4561+M4565+M4583+M4592</f>
        <v>1468981</v>
      </c>
      <c r="N4594" s="2"/>
      <c r="O4594" s="4">
        <f>O4521+O4537+O4561+O4565+O4583+O4592</f>
        <v>0</v>
      </c>
      <c r="P4594" s="2"/>
      <c r="Q4594" s="4">
        <f>Q4521+Q4537+Q4561+Q4565+Q4583+Q4592</f>
        <v>1468981</v>
      </c>
      <c r="R4594" s="39"/>
      <c r="U4594" s="39"/>
    </row>
    <row r="4595" spans="1:21" ht="11.85" customHeight="1" x14ac:dyDescent="0.2"/>
    <row r="4596" spans="1:21" ht="11.85" customHeight="1" x14ac:dyDescent="0.2"/>
    <row r="4597" spans="1:21" ht="11.85" customHeight="1" x14ac:dyDescent="0.2"/>
    <row r="4598" spans="1:21" ht="11.85" customHeight="1" x14ac:dyDescent="0.2"/>
    <row r="4599" spans="1:21" ht="11.85" customHeight="1" x14ac:dyDescent="0.2"/>
    <row r="4600" spans="1:21" ht="11.85" customHeight="1" x14ac:dyDescent="0.2"/>
    <row r="4601" spans="1:21" ht="11.85" customHeight="1" x14ac:dyDescent="0.2"/>
    <row r="4602" spans="1:21" ht="11.85" customHeight="1" x14ac:dyDescent="0.2"/>
    <row r="4603" spans="1:21" ht="11.85" customHeight="1" x14ac:dyDescent="0.2"/>
    <row r="4604" spans="1:21" ht="11.85" customHeight="1" x14ac:dyDescent="0.2"/>
    <row r="4605" spans="1:21" ht="11.85" customHeight="1" x14ac:dyDescent="0.2"/>
    <row r="4606" spans="1:21" ht="11.85" customHeight="1" x14ac:dyDescent="0.2"/>
    <row r="4607" spans="1:21" ht="11.85" customHeight="1" x14ac:dyDescent="0.2"/>
    <row r="4608" spans="1:21" ht="11.85" customHeight="1" x14ac:dyDescent="0.2"/>
    <row r="4609" ht="11.85" customHeight="1" x14ac:dyDescent="0.2"/>
    <row r="4610" ht="11.85" customHeight="1" x14ac:dyDescent="0.2"/>
    <row r="4611" ht="11.85" customHeight="1" x14ac:dyDescent="0.2"/>
    <row r="4612" ht="11.85" customHeight="1" x14ac:dyDescent="0.2"/>
    <row r="4613" ht="11.85" customHeight="1" x14ac:dyDescent="0.2"/>
    <row r="4614" ht="11.85" customHeight="1" x14ac:dyDescent="0.2"/>
    <row r="4615" ht="11.85" customHeight="1" x14ac:dyDescent="0.2"/>
    <row r="4616" ht="11.85" customHeight="1" x14ac:dyDescent="0.2"/>
    <row r="4617" ht="11.85" customHeight="1" x14ac:dyDescent="0.2"/>
    <row r="4618" ht="11.85" customHeight="1" x14ac:dyDescent="0.2"/>
    <row r="4619" ht="11.85" customHeight="1" x14ac:dyDescent="0.2"/>
    <row r="4620" ht="11.85" customHeight="1" x14ac:dyDescent="0.2"/>
    <row r="4621" ht="11.85" customHeight="1" x14ac:dyDescent="0.2"/>
    <row r="4622" ht="11.85" customHeight="1" x14ac:dyDescent="0.2"/>
    <row r="4623" ht="11.85" customHeight="1" x14ac:dyDescent="0.2"/>
    <row r="4624" ht="11.85" customHeight="1" x14ac:dyDescent="0.2"/>
    <row r="4625" spans="1:17" ht="11.85" customHeight="1" x14ac:dyDescent="0.2"/>
    <row r="4626" spans="1:17" ht="11.85" customHeight="1" x14ac:dyDescent="0.2"/>
    <row r="4627" spans="1:17" ht="11.85" customHeight="1" x14ac:dyDescent="0.2"/>
    <row r="4628" spans="1:17" ht="11.85" customHeight="1" x14ac:dyDescent="0.2"/>
    <row r="4629" spans="1:17" ht="11.85" customHeight="1" x14ac:dyDescent="0.2"/>
    <row r="4630" spans="1:17" ht="11.85" customHeight="1" x14ac:dyDescent="0.2"/>
    <row r="4631" spans="1:17" ht="11.85" customHeight="1" x14ac:dyDescent="0.2"/>
    <row r="4632" spans="1:17" ht="11.85" customHeight="1" x14ac:dyDescent="0.2"/>
    <row r="4633" spans="1:17" ht="11.85" customHeight="1" x14ac:dyDescent="0.2"/>
    <row r="4634" spans="1:17" ht="11.85" customHeight="1" x14ac:dyDescent="0.2"/>
    <row r="4635" spans="1:17" ht="11.85" customHeight="1" x14ac:dyDescent="0.2">
      <c r="A4635" s="1"/>
      <c r="B4635" s="1"/>
      <c r="E4635" s="2" t="str">
        <f>$E$24</f>
        <v>CITY OF BRADY</v>
      </c>
    </row>
    <row r="4636" spans="1:17" ht="11.85" customHeight="1" x14ac:dyDescent="0.2">
      <c r="E4636" s="2" t="str">
        <f>$E$25</f>
        <v>BUDGET REPORT</v>
      </c>
    </row>
    <row r="4637" spans="1:17" ht="11.85" customHeight="1" x14ac:dyDescent="0.2">
      <c r="E4637" s="2" t="str">
        <f>$E$26</f>
        <v>FISCAL YEAR 2021 - 2022</v>
      </c>
    </row>
    <row r="4638" spans="1:17" ht="11.85" customHeight="1" x14ac:dyDescent="0.2">
      <c r="A4638" s="3" t="s">
        <v>1716</v>
      </c>
    </row>
    <row r="4639" spans="1:17" ht="11.85" customHeight="1" x14ac:dyDescent="0.2">
      <c r="A4639" s="3" t="s">
        <v>1788</v>
      </c>
    </row>
    <row r="4640" spans="1:17" ht="11.85" customHeight="1" x14ac:dyDescent="0.2">
      <c r="A4640" s="21" t="s">
        <v>662</v>
      </c>
      <c r="I4640" s="61" t="str">
        <f>$I$29</f>
        <v>(----- 2020-2021 ------)</v>
      </c>
      <c r="J4640" s="61"/>
      <c r="K4640" s="61"/>
      <c r="L4640" s="5"/>
      <c r="M4640" s="61" t="str">
        <f>$M$29</f>
        <v>2021-2022</v>
      </c>
      <c r="N4640" s="61"/>
      <c r="O4640" s="61"/>
      <c r="P4640" s="61"/>
      <c r="Q4640" s="61"/>
    </row>
    <row r="4641" spans="1:21" ht="11.85" customHeight="1" x14ac:dyDescent="0.2">
      <c r="C4641" s="6" t="str">
        <f>$C$30</f>
        <v>2017-2018</v>
      </c>
      <c r="D4641" s="5"/>
      <c r="E4641" s="6" t="str">
        <f>$E$30</f>
        <v>2018-2019</v>
      </c>
      <c r="F4641" s="5"/>
      <c r="G4641" s="6" t="str">
        <f>$G$30</f>
        <v>2019-2020</v>
      </c>
      <c r="H4641" s="5"/>
      <c r="I4641" s="6" t="s">
        <v>9</v>
      </c>
      <c r="J4641" s="5"/>
      <c r="K4641" s="7" t="str">
        <f>+$K$30</f>
        <v>PROJECTED</v>
      </c>
      <c r="L4641" s="5"/>
      <c r="M4641" s="7" t="str">
        <f>$M$30</f>
        <v>2021-2022</v>
      </c>
      <c r="N4641" s="5"/>
      <c r="O4641" s="7" t="str">
        <f>$O$30</f>
        <v>2021-2022</v>
      </c>
      <c r="P4641" s="5"/>
      <c r="Q4641" s="7" t="str">
        <f>$Q$30</f>
        <v xml:space="preserve">APPROVED </v>
      </c>
    </row>
    <row r="4642" spans="1:21" ht="11.85" customHeight="1" x14ac:dyDescent="0.2">
      <c r="A4642" s="8" t="s">
        <v>266</v>
      </c>
      <c r="C4642" s="9" t="s">
        <v>12</v>
      </c>
      <c r="D4642" s="5"/>
      <c r="E4642" s="9" t="s">
        <v>12</v>
      </c>
      <c r="F4642" s="5"/>
      <c r="G4642" s="9" t="s">
        <v>12</v>
      </c>
      <c r="H4642" s="5"/>
      <c r="I4642" s="9" t="s">
        <v>13</v>
      </c>
      <c r="J4642" s="5"/>
      <c r="K4642" s="10" t="s">
        <v>13</v>
      </c>
      <c r="L4642" s="5"/>
      <c r="M4642" s="10" t="str">
        <f>$M$31</f>
        <v>BASE</v>
      </c>
      <c r="N4642" s="5"/>
      <c r="O4642" s="10" t="str">
        <f>$O$31</f>
        <v>SUPPLEMENTAL</v>
      </c>
      <c r="P4642" s="5"/>
      <c r="Q4642" s="10" t="str">
        <f>$Q$31</f>
        <v>BUDGET</v>
      </c>
    </row>
    <row r="4643" spans="1:21" ht="11.85" customHeight="1" x14ac:dyDescent="0.2"/>
    <row r="4644" spans="1:21" ht="11.85" customHeight="1" x14ac:dyDescent="0.2">
      <c r="A4644" s="11" t="s">
        <v>267</v>
      </c>
    </row>
    <row r="4645" spans="1:21" ht="11.85" customHeight="1" x14ac:dyDescent="0.2">
      <c r="A4645" s="3" t="s">
        <v>1789</v>
      </c>
      <c r="C4645" s="2">
        <v>13253.6</v>
      </c>
      <c r="D4645" s="2"/>
      <c r="E4645" s="2">
        <v>21316.880000000001</v>
      </c>
      <c r="F4645" s="2"/>
      <c r="G4645" s="2">
        <v>0</v>
      </c>
      <c r="H4645" s="2"/>
      <c r="I4645" s="2">
        <v>0</v>
      </c>
      <c r="J4645" s="2"/>
      <c r="K4645" s="4">
        <v>0</v>
      </c>
      <c r="L4645" s="2"/>
      <c r="M4645" s="4">
        <v>0</v>
      </c>
      <c r="N4645" s="2"/>
      <c r="O4645" s="4">
        <v>0</v>
      </c>
      <c r="P4645" s="2"/>
      <c r="Q4645" s="4">
        <f t="shared" ref="Q4645:Q4651" si="126">M4645+O4645</f>
        <v>0</v>
      </c>
      <c r="T4645" s="36"/>
    </row>
    <row r="4646" spans="1:21" ht="11.85" customHeight="1" x14ac:dyDescent="0.2">
      <c r="A4646" s="3" t="s">
        <v>1790</v>
      </c>
      <c r="C4646" s="2">
        <v>0</v>
      </c>
      <c r="D4646" s="2"/>
      <c r="E4646" s="2">
        <v>0</v>
      </c>
      <c r="F4646" s="2"/>
      <c r="G4646" s="2">
        <v>0</v>
      </c>
      <c r="H4646" s="2"/>
      <c r="I4646" s="2">
        <v>0</v>
      </c>
      <c r="J4646" s="2"/>
      <c r="K4646" s="4">
        <v>0</v>
      </c>
      <c r="L4646" s="2"/>
      <c r="M4646" s="4">
        <v>0</v>
      </c>
      <c r="N4646" s="2"/>
      <c r="O4646" s="4">
        <v>0</v>
      </c>
      <c r="P4646" s="2"/>
      <c r="Q4646" s="4">
        <f t="shared" si="126"/>
        <v>0</v>
      </c>
      <c r="T4646" s="36"/>
    </row>
    <row r="4647" spans="1:21" ht="11.85" customHeight="1" x14ac:dyDescent="0.2">
      <c r="A4647" s="3" t="s">
        <v>1791</v>
      </c>
      <c r="C4647" s="2">
        <v>0</v>
      </c>
      <c r="D4647" s="2"/>
      <c r="E4647" s="2">
        <v>3633.28</v>
      </c>
      <c r="F4647" s="2"/>
      <c r="G4647" s="2">
        <v>0</v>
      </c>
      <c r="H4647" s="2"/>
      <c r="I4647" s="2">
        <v>0</v>
      </c>
      <c r="J4647" s="2"/>
      <c r="K4647" s="4">
        <v>0</v>
      </c>
      <c r="L4647" s="2"/>
      <c r="M4647" s="4">
        <v>0</v>
      </c>
      <c r="N4647" s="2"/>
      <c r="O4647" s="4">
        <v>0</v>
      </c>
      <c r="P4647" s="2"/>
      <c r="Q4647" s="4">
        <f t="shared" si="126"/>
        <v>0</v>
      </c>
      <c r="T4647" s="36"/>
    </row>
    <row r="4648" spans="1:21" ht="11.85" customHeight="1" x14ac:dyDescent="0.2">
      <c r="A4648" s="3" t="s">
        <v>1792</v>
      </c>
      <c r="C4648" s="2">
        <v>0</v>
      </c>
      <c r="D4648" s="2"/>
      <c r="E4648" s="2">
        <v>1616.56</v>
      </c>
      <c r="F4648" s="2"/>
      <c r="G4648" s="2">
        <v>0</v>
      </c>
      <c r="H4648" s="2"/>
      <c r="I4648" s="2">
        <v>0</v>
      </c>
      <c r="J4648" s="2"/>
      <c r="K4648" s="4">
        <v>0</v>
      </c>
      <c r="L4648" s="2"/>
      <c r="M4648" s="4">
        <v>0</v>
      </c>
      <c r="N4648" s="2"/>
      <c r="O4648" s="4">
        <v>0</v>
      </c>
      <c r="P4648" s="2"/>
      <c r="Q4648" s="4">
        <f t="shared" si="126"/>
        <v>0</v>
      </c>
      <c r="T4648" s="36"/>
    </row>
    <row r="4649" spans="1:21" ht="11.85" customHeight="1" x14ac:dyDescent="0.2">
      <c r="A4649" s="3" t="s">
        <v>1793</v>
      </c>
      <c r="C4649" s="2">
        <v>899.66</v>
      </c>
      <c r="D4649" s="2"/>
      <c r="E4649" s="2">
        <v>1206.99</v>
      </c>
      <c r="F4649" s="2"/>
      <c r="G4649" s="2">
        <v>0</v>
      </c>
      <c r="H4649" s="2"/>
      <c r="I4649" s="2">
        <v>0</v>
      </c>
      <c r="J4649" s="2"/>
      <c r="K4649" s="4">
        <v>0</v>
      </c>
      <c r="L4649" s="2"/>
      <c r="M4649" s="4">
        <v>0</v>
      </c>
      <c r="N4649" s="2"/>
      <c r="O4649" s="4">
        <v>0</v>
      </c>
      <c r="P4649" s="2"/>
      <c r="Q4649" s="4">
        <f t="shared" si="126"/>
        <v>0</v>
      </c>
      <c r="T4649" s="36"/>
    </row>
    <row r="4650" spans="1:21" ht="11.85" customHeight="1" x14ac:dyDescent="0.2">
      <c r="A4650" s="3" t="s">
        <v>1794</v>
      </c>
      <c r="C4650" s="2">
        <v>164.79</v>
      </c>
      <c r="D4650" s="2"/>
      <c r="E4650" s="2">
        <v>9</v>
      </c>
      <c r="F4650" s="2"/>
      <c r="G4650" s="2">
        <v>0</v>
      </c>
      <c r="H4650" s="2"/>
      <c r="I4650" s="2">
        <v>0</v>
      </c>
      <c r="J4650" s="2"/>
      <c r="K4650" s="4">
        <v>0</v>
      </c>
      <c r="L4650" s="2"/>
      <c r="M4650" s="4">
        <v>0</v>
      </c>
      <c r="N4650" s="2"/>
      <c r="O4650" s="4">
        <v>0</v>
      </c>
      <c r="P4650" s="2"/>
      <c r="Q4650" s="4">
        <f t="shared" si="126"/>
        <v>0</v>
      </c>
      <c r="T4650" s="36"/>
    </row>
    <row r="4651" spans="1:21" ht="11.85" customHeight="1" x14ac:dyDescent="0.2">
      <c r="A4651" s="3" t="s">
        <v>1795</v>
      </c>
      <c r="C4651" s="12">
        <v>1013.88</v>
      </c>
      <c r="D4651" s="2"/>
      <c r="E4651" s="12">
        <v>1626.49</v>
      </c>
      <c r="F4651" s="2"/>
      <c r="G4651" s="12">
        <v>0</v>
      </c>
      <c r="H4651" s="2"/>
      <c r="I4651" s="12">
        <v>0</v>
      </c>
      <c r="J4651" s="2"/>
      <c r="K4651" s="13">
        <v>0</v>
      </c>
      <c r="L4651" s="2"/>
      <c r="M4651" s="13">
        <v>0</v>
      </c>
      <c r="N4651" s="2"/>
      <c r="O4651" s="13">
        <v>0</v>
      </c>
      <c r="P4651" s="2"/>
      <c r="Q4651" s="13">
        <f t="shared" si="126"/>
        <v>0</v>
      </c>
      <c r="T4651" s="36"/>
    </row>
    <row r="4652" spans="1:21" ht="11.85" customHeight="1" x14ac:dyDescent="0.2">
      <c r="A4652" s="3" t="s">
        <v>278</v>
      </c>
      <c r="C4652" s="2">
        <f>SUM(C4645:C4651)</f>
        <v>15331.93</v>
      </c>
      <c r="D4652" s="2"/>
      <c r="E4652" s="2">
        <f>SUM(E4645:E4651)</f>
        <v>29409.200000000004</v>
      </c>
      <c r="F4652" s="2"/>
      <c r="G4652" s="2">
        <f>SUM(G4645:G4651)</f>
        <v>0</v>
      </c>
      <c r="H4652" s="2"/>
      <c r="I4652" s="2">
        <f>SUM(I4645:I4651)</f>
        <v>0</v>
      </c>
      <c r="J4652" s="2"/>
      <c r="K4652" s="4">
        <f>SUM(K4645:K4651)</f>
        <v>0</v>
      </c>
      <c r="L4652" s="2"/>
      <c r="M4652" s="4">
        <f>SUM(M4645:M4651)</f>
        <v>0</v>
      </c>
      <c r="N4652" s="2"/>
      <c r="O4652" s="4">
        <f>SUM(O4645:O4651)</f>
        <v>0</v>
      </c>
      <c r="P4652" s="2"/>
      <c r="Q4652" s="4">
        <f>SUM(Q4645:Q4651)</f>
        <v>0</v>
      </c>
      <c r="U4652" s="39"/>
    </row>
    <row r="4653" spans="1:21" ht="11.85" customHeight="1" x14ac:dyDescent="0.2">
      <c r="D4653" s="2"/>
      <c r="F4653" s="2"/>
      <c r="H4653" s="2"/>
      <c r="J4653" s="2"/>
      <c r="L4653" s="2"/>
      <c r="N4653" s="2"/>
      <c r="P4653" s="2"/>
    </row>
    <row r="4654" spans="1:21" ht="11.85" customHeight="1" x14ac:dyDescent="0.2">
      <c r="A4654" s="11" t="s">
        <v>279</v>
      </c>
      <c r="D4654" s="2"/>
      <c r="F4654" s="2"/>
      <c r="H4654" s="2"/>
      <c r="J4654" s="2"/>
      <c r="L4654" s="2"/>
      <c r="N4654" s="2"/>
      <c r="P4654" s="2"/>
    </row>
    <row r="4655" spans="1:21" ht="11.85" customHeight="1" x14ac:dyDescent="0.2">
      <c r="A4655" s="3" t="s">
        <v>1796</v>
      </c>
      <c r="C4655" s="12">
        <v>0</v>
      </c>
      <c r="D4655" s="2"/>
      <c r="E4655" s="12">
        <v>4992.41</v>
      </c>
      <c r="F4655" s="2"/>
      <c r="G4655" s="12">
        <v>0</v>
      </c>
      <c r="H4655" s="2"/>
      <c r="I4655" s="12">
        <v>0</v>
      </c>
      <c r="J4655" s="2"/>
      <c r="K4655" s="13">
        <v>0</v>
      </c>
      <c r="L4655" s="2"/>
      <c r="M4655" s="13">
        <v>0</v>
      </c>
      <c r="N4655" s="2"/>
      <c r="O4655" s="13">
        <v>0</v>
      </c>
      <c r="P4655" s="2"/>
      <c r="Q4655" s="13">
        <f>+M4655+O4655</f>
        <v>0</v>
      </c>
    </row>
    <row r="4656" spans="1:21" ht="11.85" customHeight="1" x14ac:dyDescent="0.2">
      <c r="A4656" s="3" t="s">
        <v>297</v>
      </c>
      <c r="C4656" s="2">
        <f>+C4655</f>
        <v>0</v>
      </c>
      <c r="D4656" s="2"/>
      <c r="E4656" s="2">
        <f>+E4655</f>
        <v>4992.41</v>
      </c>
      <c r="F4656" s="2"/>
      <c r="G4656" s="2">
        <f>+G4655</f>
        <v>0</v>
      </c>
      <c r="H4656" s="2"/>
      <c r="I4656" s="2">
        <f>+I4655</f>
        <v>0</v>
      </c>
      <c r="J4656" s="2"/>
      <c r="K4656" s="4">
        <f>+K4655</f>
        <v>0</v>
      </c>
      <c r="L4656" s="2"/>
      <c r="M4656" s="4">
        <f>+M4655</f>
        <v>0</v>
      </c>
      <c r="N4656" s="2"/>
      <c r="O4656" s="4">
        <f>+O4655</f>
        <v>0</v>
      </c>
      <c r="P4656" s="2"/>
      <c r="Q4656" s="4">
        <f>+Q4655</f>
        <v>0</v>
      </c>
    </row>
    <row r="4657" spans="1:20" ht="11.85" customHeight="1" x14ac:dyDescent="0.2">
      <c r="D4657" s="2"/>
      <c r="F4657" s="2"/>
      <c r="H4657" s="2"/>
      <c r="J4657" s="2"/>
      <c r="L4657" s="2"/>
      <c r="N4657" s="2"/>
      <c r="P4657" s="2"/>
    </row>
    <row r="4658" spans="1:20" ht="11.85" customHeight="1" x14ac:dyDescent="0.2">
      <c r="A4658" s="11" t="s">
        <v>298</v>
      </c>
      <c r="D4658" s="2"/>
      <c r="F4658" s="2"/>
      <c r="H4658" s="2"/>
      <c r="J4658" s="2"/>
      <c r="L4658" s="2"/>
      <c r="N4658" s="2"/>
      <c r="P4658" s="2"/>
    </row>
    <row r="4659" spans="1:20" ht="11.85" customHeight="1" x14ac:dyDescent="0.2">
      <c r="A4659" s="3" t="s">
        <v>1797</v>
      </c>
      <c r="C4659" s="2">
        <v>10</v>
      </c>
      <c r="D4659" s="2"/>
      <c r="E4659" s="2">
        <v>0</v>
      </c>
      <c r="F4659" s="2"/>
      <c r="G4659" s="2">
        <v>0</v>
      </c>
      <c r="H4659" s="2"/>
      <c r="I4659" s="2">
        <v>0</v>
      </c>
      <c r="J4659" s="2"/>
      <c r="K4659" s="4">
        <v>0</v>
      </c>
      <c r="L4659" s="2"/>
      <c r="M4659" s="4">
        <v>0</v>
      </c>
      <c r="N4659" s="2"/>
      <c r="O4659" s="4">
        <v>0</v>
      </c>
      <c r="P4659" s="2"/>
      <c r="Q4659" s="4">
        <f t="shared" ref="Q4659:Q4669" si="127">M4659+O4659</f>
        <v>0</v>
      </c>
      <c r="T4659" s="36"/>
    </row>
    <row r="4660" spans="1:20" ht="11.85" customHeight="1" x14ac:dyDescent="0.2">
      <c r="A4660" s="3" t="s">
        <v>1798</v>
      </c>
      <c r="C4660" s="2">
        <v>746.06</v>
      </c>
      <c r="D4660" s="2"/>
      <c r="E4660" s="2">
        <v>824.43</v>
      </c>
      <c r="F4660" s="2"/>
      <c r="G4660" s="2">
        <v>0</v>
      </c>
      <c r="H4660" s="2"/>
      <c r="I4660" s="2">
        <v>0</v>
      </c>
      <c r="J4660" s="2"/>
      <c r="K4660" s="4">
        <v>0</v>
      </c>
      <c r="L4660" s="2"/>
      <c r="M4660" s="4">
        <v>0</v>
      </c>
      <c r="N4660" s="2"/>
      <c r="O4660" s="4">
        <v>0</v>
      </c>
      <c r="P4660" s="2"/>
      <c r="Q4660" s="4">
        <f>M4660+O4660</f>
        <v>0</v>
      </c>
      <c r="T4660" s="36"/>
    </row>
    <row r="4661" spans="1:20" ht="11.85" customHeight="1" x14ac:dyDescent="0.2">
      <c r="A4661" s="3" t="s">
        <v>1799</v>
      </c>
      <c r="C4661" s="2">
        <v>212.74</v>
      </c>
      <c r="D4661" s="2"/>
      <c r="E4661" s="2">
        <v>125.95</v>
      </c>
      <c r="F4661" s="2"/>
      <c r="G4661" s="2">
        <v>0</v>
      </c>
      <c r="H4661" s="2"/>
      <c r="I4661" s="2">
        <v>0</v>
      </c>
      <c r="J4661" s="2"/>
      <c r="K4661" s="4">
        <v>0</v>
      </c>
      <c r="L4661" s="2"/>
      <c r="M4661" s="4">
        <v>0</v>
      </c>
      <c r="N4661" s="2"/>
      <c r="O4661" s="4">
        <v>0</v>
      </c>
      <c r="P4661" s="2"/>
      <c r="Q4661" s="4">
        <f t="shared" si="127"/>
        <v>0</v>
      </c>
      <c r="T4661" s="36"/>
    </row>
    <row r="4662" spans="1:20" ht="11.85" customHeight="1" x14ac:dyDescent="0.2">
      <c r="A4662" s="3" t="s">
        <v>1800</v>
      </c>
      <c r="C4662" s="2">
        <v>5373.64</v>
      </c>
      <c r="D4662" s="2"/>
      <c r="E4662" s="2">
        <v>6300.84</v>
      </c>
      <c r="F4662" s="2"/>
      <c r="G4662" s="2">
        <v>0</v>
      </c>
      <c r="H4662" s="2"/>
      <c r="I4662" s="2">
        <v>0</v>
      </c>
      <c r="J4662" s="2"/>
      <c r="K4662" s="4">
        <v>0</v>
      </c>
      <c r="L4662" s="2"/>
      <c r="M4662" s="4">
        <v>0</v>
      </c>
      <c r="N4662" s="2"/>
      <c r="O4662" s="4">
        <v>0</v>
      </c>
      <c r="P4662" s="2"/>
      <c r="Q4662" s="4">
        <f t="shared" si="127"/>
        <v>0</v>
      </c>
      <c r="T4662" s="36"/>
    </row>
    <row r="4663" spans="1:20" ht="11.85" customHeight="1" x14ac:dyDescent="0.2">
      <c r="A4663" s="3" t="s">
        <v>1801</v>
      </c>
      <c r="C4663" s="2">
        <v>89.09</v>
      </c>
      <c r="D4663" s="2"/>
      <c r="E4663" s="2">
        <v>425.33</v>
      </c>
      <c r="F4663" s="2"/>
      <c r="G4663" s="2">
        <v>0</v>
      </c>
      <c r="H4663" s="2"/>
      <c r="I4663" s="2">
        <v>0</v>
      </c>
      <c r="J4663" s="2"/>
      <c r="K4663" s="4">
        <v>0</v>
      </c>
      <c r="L4663" s="2"/>
      <c r="M4663" s="4">
        <v>0</v>
      </c>
      <c r="N4663" s="2"/>
      <c r="O4663" s="4">
        <v>0</v>
      </c>
      <c r="P4663" s="2"/>
      <c r="Q4663" s="4">
        <f t="shared" si="127"/>
        <v>0</v>
      </c>
      <c r="T4663" s="36"/>
    </row>
    <row r="4664" spans="1:20" ht="11.85" customHeight="1" x14ac:dyDescent="0.2">
      <c r="A4664" s="3" t="s">
        <v>1802</v>
      </c>
      <c r="C4664" s="2">
        <v>2902.3</v>
      </c>
      <c r="D4664" s="2"/>
      <c r="E4664" s="2">
        <v>12838.74</v>
      </c>
      <c r="F4664" s="2"/>
      <c r="G4664" s="2">
        <v>0</v>
      </c>
      <c r="H4664" s="2"/>
      <c r="I4664" s="2">
        <v>0</v>
      </c>
      <c r="J4664" s="2"/>
      <c r="K4664" s="4">
        <v>0</v>
      </c>
      <c r="L4664" s="2"/>
      <c r="M4664" s="4">
        <v>0</v>
      </c>
      <c r="N4664" s="2"/>
      <c r="O4664" s="4">
        <v>0</v>
      </c>
      <c r="P4664" s="2"/>
      <c r="Q4664" s="4">
        <f t="shared" si="127"/>
        <v>0</v>
      </c>
      <c r="T4664" s="36"/>
    </row>
    <row r="4665" spans="1:20" ht="11.85" customHeight="1" x14ac:dyDescent="0.2">
      <c r="A4665" s="3" t="s">
        <v>1803</v>
      </c>
      <c r="C4665" s="2">
        <v>30.06</v>
      </c>
      <c r="D4665" s="2"/>
      <c r="E4665" s="2">
        <v>908.49</v>
      </c>
      <c r="F4665" s="2"/>
      <c r="G4665" s="2">
        <v>0</v>
      </c>
      <c r="H4665" s="2"/>
      <c r="I4665" s="2">
        <v>0</v>
      </c>
      <c r="J4665" s="2"/>
      <c r="K4665" s="4">
        <v>0</v>
      </c>
      <c r="L4665" s="2"/>
      <c r="M4665" s="4">
        <v>0</v>
      </c>
      <c r="N4665" s="2"/>
      <c r="O4665" s="4">
        <v>0</v>
      </c>
      <c r="P4665" s="2"/>
      <c r="Q4665" s="4">
        <f t="shared" si="127"/>
        <v>0</v>
      </c>
      <c r="T4665" s="36"/>
    </row>
    <row r="4666" spans="1:20" ht="11.85" customHeight="1" x14ac:dyDescent="0.2">
      <c r="A4666" s="3" t="s">
        <v>1804</v>
      </c>
      <c r="C4666" s="2">
        <v>125.77</v>
      </c>
      <c r="D4666" s="2"/>
      <c r="E4666" s="2">
        <v>61.49</v>
      </c>
      <c r="F4666" s="2"/>
      <c r="G4666" s="2">
        <v>0</v>
      </c>
      <c r="H4666" s="2"/>
      <c r="I4666" s="2">
        <v>0</v>
      </c>
      <c r="J4666" s="2"/>
      <c r="K4666" s="4">
        <v>0</v>
      </c>
      <c r="L4666" s="2"/>
      <c r="M4666" s="4">
        <v>0</v>
      </c>
      <c r="N4666" s="2"/>
      <c r="O4666" s="4">
        <v>0</v>
      </c>
      <c r="P4666" s="2"/>
      <c r="Q4666" s="4">
        <f t="shared" si="127"/>
        <v>0</v>
      </c>
      <c r="T4666" s="36"/>
    </row>
    <row r="4667" spans="1:20" ht="11.85" customHeight="1" x14ac:dyDescent="0.2">
      <c r="A4667" s="3" t="s">
        <v>1805</v>
      </c>
      <c r="C4667" s="2">
        <v>326.25</v>
      </c>
      <c r="D4667" s="2"/>
      <c r="E4667" s="2">
        <v>435.79</v>
      </c>
      <c r="F4667" s="2"/>
      <c r="G4667" s="2">
        <v>0</v>
      </c>
      <c r="H4667" s="2"/>
      <c r="I4667" s="2">
        <v>0</v>
      </c>
      <c r="J4667" s="2"/>
      <c r="K4667" s="4">
        <v>0</v>
      </c>
      <c r="L4667" s="2"/>
      <c r="M4667" s="4">
        <v>0</v>
      </c>
      <c r="N4667" s="2"/>
      <c r="O4667" s="4">
        <v>0</v>
      </c>
      <c r="P4667" s="2"/>
      <c r="Q4667" s="4">
        <f t="shared" si="127"/>
        <v>0</v>
      </c>
      <c r="T4667" s="36"/>
    </row>
    <row r="4668" spans="1:20" ht="11.85" customHeight="1" x14ac:dyDescent="0.2">
      <c r="A4668" s="3" t="s">
        <v>1806</v>
      </c>
      <c r="C4668" s="2">
        <v>500</v>
      </c>
      <c r="D4668" s="2"/>
      <c r="E4668" s="2">
        <v>360</v>
      </c>
      <c r="F4668" s="2"/>
      <c r="G4668" s="2">
        <v>0</v>
      </c>
      <c r="H4668" s="2"/>
      <c r="I4668" s="2">
        <v>0</v>
      </c>
      <c r="J4668" s="2"/>
      <c r="K4668" s="4">
        <v>0</v>
      </c>
      <c r="L4668" s="2"/>
      <c r="M4668" s="4">
        <v>0</v>
      </c>
      <c r="N4668" s="2"/>
      <c r="O4668" s="4">
        <v>0</v>
      </c>
      <c r="P4668" s="2"/>
      <c r="Q4668" s="4">
        <f t="shared" si="127"/>
        <v>0</v>
      </c>
      <c r="T4668" s="36"/>
    </row>
    <row r="4669" spans="1:20" ht="11.85" customHeight="1" x14ac:dyDescent="0.2">
      <c r="A4669" s="3" t="s">
        <v>1807</v>
      </c>
      <c r="C4669" s="12">
        <v>4422.72</v>
      </c>
      <c r="D4669" s="2"/>
      <c r="E4669" s="12">
        <v>3714.72</v>
      </c>
      <c r="F4669" s="2"/>
      <c r="G4669" s="12">
        <v>0</v>
      </c>
      <c r="H4669" s="2"/>
      <c r="I4669" s="12">
        <v>0</v>
      </c>
      <c r="J4669" s="2"/>
      <c r="K4669" s="13">
        <v>0</v>
      </c>
      <c r="L4669" s="2"/>
      <c r="M4669" s="13">
        <v>0</v>
      </c>
      <c r="N4669" s="2"/>
      <c r="O4669" s="13">
        <v>0</v>
      </c>
      <c r="P4669" s="2"/>
      <c r="Q4669" s="13">
        <f t="shared" si="127"/>
        <v>0</v>
      </c>
      <c r="T4669" s="36"/>
    </row>
    <row r="4670" spans="1:20" ht="11.85" customHeight="1" x14ac:dyDescent="0.2">
      <c r="A4670" s="3" t="s">
        <v>320</v>
      </c>
      <c r="C4670" s="2">
        <f>SUM(C4659:C4669)</f>
        <v>14738.630000000001</v>
      </c>
      <c r="D4670" s="2"/>
      <c r="E4670" s="2">
        <f>SUM(E4659:E4669)</f>
        <v>25995.780000000006</v>
      </c>
      <c r="F4670" s="2"/>
      <c r="G4670" s="2">
        <f>SUM(G4659:G4669)</f>
        <v>0</v>
      </c>
      <c r="H4670" s="2"/>
      <c r="I4670" s="2">
        <f>SUM(I4659:I4669)</f>
        <v>0</v>
      </c>
      <c r="J4670" s="2"/>
      <c r="K4670" s="4">
        <f>SUM(K4659:K4669)</f>
        <v>0</v>
      </c>
      <c r="L4670" s="2"/>
      <c r="M4670" s="4">
        <f>SUM(M4659:M4669)</f>
        <v>0</v>
      </c>
      <c r="N4670" s="2"/>
      <c r="O4670" s="4">
        <f>SUM(O4659:O4669)</f>
        <v>0</v>
      </c>
      <c r="P4670" s="2"/>
      <c r="Q4670" s="4">
        <f>SUM(Q4659:Q4669)</f>
        <v>0</v>
      </c>
    </row>
    <row r="4671" spans="1:20" ht="11.85" customHeight="1" x14ac:dyDescent="0.2">
      <c r="D4671" s="2"/>
      <c r="F4671" s="2"/>
      <c r="H4671" s="2"/>
      <c r="J4671" s="2"/>
      <c r="L4671" s="2"/>
      <c r="N4671" s="2"/>
      <c r="P4671" s="2"/>
    </row>
    <row r="4672" spans="1:20" ht="11.85" customHeight="1" x14ac:dyDescent="0.2">
      <c r="A4672" s="3" t="s">
        <v>1808</v>
      </c>
      <c r="C4672" s="2">
        <v>0</v>
      </c>
      <c r="D4672" s="2"/>
      <c r="E4672" s="2">
        <v>0</v>
      </c>
      <c r="F4672" s="2"/>
      <c r="G4672" s="2">
        <v>0</v>
      </c>
      <c r="H4672" s="2"/>
      <c r="I4672" s="2">
        <v>0</v>
      </c>
      <c r="J4672" s="2"/>
      <c r="K4672" s="4">
        <v>0</v>
      </c>
      <c r="L4672" s="2"/>
      <c r="M4672" s="4">
        <v>0</v>
      </c>
      <c r="N4672" s="2"/>
      <c r="O4672" s="4">
        <v>0</v>
      </c>
      <c r="P4672" s="2"/>
      <c r="Q4672" s="4">
        <f>M4672+O4672</f>
        <v>0</v>
      </c>
    </row>
    <row r="4673" spans="1:21" ht="11.85" customHeight="1" x14ac:dyDescent="0.2">
      <c r="A4673" s="3" t="s">
        <v>1809</v>
      </c>
      <c r="C4673" s="12">
        <v>0</v>
      </c>
      <c r="D4673" s="2"/>
      <c r="E4673" s="12">
        <v>0</v>
      </c>
      <c r="F4673" s="2"/>
      <c r="G4673" s="12">
        <v>0</v>
      </c>
      <c r="H4673" s="2"/>
      <c r="I4673" s="12">
        <v>0</v>
      </c>
      <c r="J4673" s="2"/>
      <c r="K4673" s="13">
        <v>0</v>
      </c>
      <c r="L4673" s="2"/>
      <c r="M4673" s="13">
        <v>0</v>
      </c>
      <c r="N4673" s="2"/>
      <c r="O4673" s="13">
        <v>0</v>
      </c>
      <c r="P4673" s="2"/>
      <c r="Q4673" s="13">
        <f>M4673+O4673</f>
        <v>0</v>
      </c>
    </row>
    <row r="4674" spans="1:21" ht="11.85" customHeight="1" x14ac:dyDescent="0.2">
      <c r="A4674" s="3" t="s">
        <v>323</v>
      </c>
      <c r="C4674" s="2">
        <f>SUM(C4672:C4673)</f>
        <v>0</v>
      </c>
      <c r="D4674" s="2"/>
      <c r="E4674" s="2">
        <f>SUM(E4672:E4673)</f>
        <v>0</v>
      </c>
      <c r="F4674" s="2"/>
      <c r="G4674" s="2">
        <f>SUM(G4672:G4673)</f>
        <v>0</v>
      </c>
      <c r="H4674" s="2"/>
      <c r="I4674" s="2">
        <f>SUM(I4672:I4673)</f>
        <v>0</v>
      </c>
      <c r="J4674" s="2"/>
      <c r="K4674" s="4">
        <f>SUM(K4672:K4673)</f>
        <v>0</v>
      </c>
      <c r="L4674" s="2"/>
      <c r="M4674" s="4">
        <f>SUM(M4672:M4673)</f>
        <v>0</v>
      </c>
      <c r="N4674" s="2"/>
      <c r="O4674" s="4">
        <f>SUM(O4672:O4673)</f>
        <v>0</v>
      </c>
      <c r="P4674" s="2"/>
      <c r="Q4674" s="4">
        <f>SUM(Q4672:Q4673)</f>
        <v>0</v>
      </c>
    </row>
    <row r="4675" spans="1:21" ht="11.85" customHeight="1" x14ac:dyDescent="0.2">
      <c r="D4675" s="2"/>
      <c r="F4675" s="2"/>
      <c r="H4675" s="2"/>
      <c r="J4675" s="2"/>
      <c r="L4675" s="2"/>
      <c r="N4675" s="2"/>
      <c r="P4675" s="2"/>
    </row>
    <row r="4676" spans="1:21" ht="11.85" customHeight="1" x14ac:dyDescent="0.2">
      <c r="A4676" s="11" t="s">
        <v>324</v>
      </c>
      <c r="D4676" s="2"/>
      <c r="F4676" s="2"/>
      <c r="H4676" s="2"/>
      <c r="J4676" s="2"/>
      <c r="L4676" s="2"/>
      <c r="N4676" s="2"/>
      <c r="P4676" s="2"/>
    </row>
    <row r="4677" spans="1:21" ht="11.85" customHeight="1" x14ac:dyDescent="0.2">
      <c r="A4677" s="3" t="s">
        <v>1810</v>
      </c>
      <c r="C4677" s="2">
        <v>18473.04</v>
      </c>
      <c r="D4677" s="2"/>
      <c r="E4677" s="2">
        <v>19181.04</v>
      </c>
      <c r="F4677" s="2"/>
      <c r="G4677" s="2">
        <v>0</v>
      </c>
      <c r="H4677" s="2"/>
      <c r="I4677" s="2">
        <v>0</v>
      </c>
      <c r="J4677" s="2"/>
      <c r="K4677" s="4">
        <v>0</v>
      </c>
      <c r="L4677" s="2"/>
      <c r="M4677" s="4">
        <v>0</v>
      </c>
      <c r="N4677" s="2"/>
      <c r="O4677" s="4">
        <v>0</v>
      </c>
      <c r="P4677" s="2"/>
      <c r="Q4677" s="4">
        <f>M4677+O4677</f>
        <v>0</v>
      </c>
      <c r="T4677" s="36"/>
    </row>
    <row r="4678" spans="1:21" ht="11.85" customHeight="1" x14ac:dyDescent="0.2">
      <c r="A4678" s="3" t="s">
        <v>1811</v>
      </c>
      <c r="C4678" s="2">
        <v>0</v>
      </c>
      <c r="D4678" s="2"/>
      <c r="E4678" s="2">
        <v>0</v>
      </c>
      <c r="F4678" s="2"/>
      <c r="G4678" s="2">
        <v>107314.9</v>
      </c>
      <c r="H4678" s="2"/>
      <c r="I4678" s="2">
        <v>0</v>
      </c>
      <c r="J4678" s="2"/>
      <c r="K4678" s="4">
        <v>0</v>
      </c>
      <c r="L4678" s="2"/>
      <c r="M4678" s="4">
        <v>0</v>
      </c>
      <c r="N4678" s="2"/>
      <c r="O4678" s="4">
        <v>0</v>
      </c>
      <c r="P4678" s="2"/>
      <c r="Q4678" s="4">
        <f>M4678+O4678</f>
        <v>0</v>
      </c>
      <c r="T4678" s="36"/>
    </row>
    <row r="4679" spans="1:21" ht="11.85" customHeight="1" x14ac:dyDescent="0.2">
      <c r="A4679" s="3" t="s">
        <v>1812</v>
      </c>
      <c r="C4679" s="12">
        <v>0</v>
      </c>
      <c r="D4679" s="2"/>
      <c r="E4679" s="12">
        <v>0</v>
      </c>
      <c r="F4679" s="2"/>
      <c r="G4679" s="12">
        <v>0</v>
      </c>
      <c r="H4679" s="2"/>
      <c r="I4679" s="12">
        <v>0</v>
      </c>
      <c r="J4679" s="2"/>
      <c r="K4679" s="13">
        <v>0</v>
      </c>
      <c r="L4679" s="2"/>
      <c r="M4679" s="13">
        <v>0</v>
      </c>
      <c r="N4679" s="2"/>
      <c r="O4679" s="13">
        <v>0</v>
      </c>
      <c r="P4679" s="2"/>
      <c r="Q4679" s="13">
        <f>M4679+O4679</f>
        <v>0</v>
      </c>
    </row>
    <row r="4680" spans="1:21" ht="11.85" customHeight="1" x14ac:dyDescent="0.2">
      <c r="A4680" s="3" t="s">
        <v>328</v>
      </c>
      <c r="C4680" s="2">
        <f>SUM(C4677:C4679)</f>
        <v>18473.04</v>
      </c>
      <c r="D4680" s="2"/>
      <c r="E4680" s="2">
        <f>SUM(E4677:E4679)</f>
        <v>19181.04</v>
      </c>
      <c r="F4680" s="2"/>
      <c r="G4680" s="2">
        <f>SUM(G4677:G4679)</f>
        <v>107314.9</v>
      </c>
      <c r="H4680" s="2"/>
      <c r="I4680" s="2">
        <f>SUM(I4677:I4679)</f>
        <v>0</v>
      </c>
      <c r="J4680" s="2"/>
      <c r="K4680" s="4">
        <f>SUM(K4677:K4679)</f>
        <v>0</v>
      </c>
      <c r="L4680" s="2"/>
      <c r="M4680" s="4">
        <f>SUM(M4677:M4679)</f>
        <v>0</v>
      </c>
      <c r="N4680" s="2"/>
      <c r="O4680" s="4">
        <f>SUM(O4677:O4679)</f>
        <v>0</v>
      </c>
      <c r="P4680" s="2"/>
      <c r="Q4680" s="4">
        <f>SUM(Q4677:Q4679)</f>
        <v>0</v>
      </c>
    </row>
    <row r="4681" spans="1:21" ht="11.85" customHeight="1" x14ac:dyDescent="0.2">
      <c r="D4681" s="2"/>
      <c r="F4681" s="2"/>
      <c r="H4681" s="2"/>
      <c r="J4681" s="2"/>
      <c r="L4681" s="2"/>
      <c r="N4681" s="2"/>
      <c r="P4681" s="2"/>
    </row>
    <row r="4682" spans="1:21" ht="11.85" customHeight="1" x14ac:dyDescent="0.2">
      <c r="A4682" s="3" t="s">
        <v>1813</v>
      </c>
      <c r="C4682" s="2">
        <f>C4652+C4670+C4680+C4656+C4674</f>
        <v>48543.600000000006</v>
      </c>
      <c r="D4682" s="2"/>
      <c r="E4682" s="2">
        <f>E4652+E4670+E4680+E4656+E4674</f>
        <v>79578.430000000022</v>
      </c>
      <c r="F4682" s="2"/>
      <c r="G4682" s="2">
        <f>G4652+G4670+G4680+G4656+G4674</f>
        <v>107314.9</v>
      </c>
      <c r="H4682" s="2"/>
      <c r="I4682" s="2">
        <f>I4652+I4670+I4680+I4656+I4674</f>
        <v>0</v>
      </c>
      <c r="J4682" s="2"/>
      <c r="K4682" s="4">
        <f>K4652+K4670+K4680+K4656+K4674</f>
        <v>0</v>
      </c>
      <c r="L4682" s="2"/>
      <c r="M4682" s="4">
        <f>M4652+M4670+M4680+M4656+M4674</f>
        <v>0</v>
      </c>
      <c r="N4682" s="2"/>
      <c r="O4682" s="4">
        <f>O4652+O4670+O4680+O4656+O4674</f>
        <v>0</v>
      </c>
      <c r="P4682" s="2"/>
      <c r="Q4682" s="4">
        <f>Q4652+Q4670+Q4680+Q4656+Q4674</f>
        <v>0</v>
      </c>
      <c r="R4682" s="39"/>
      <c r="T4682" s="36"/>
      <c r="U4682" s="58"/>
    </row>
    <row r="4683" spans="1:21" ht="11.85" customHeight="1" x14ac:dyDescent="0.2"/>
    <row r="4684" spans="1:21" ht="11.85" customHeight="1" x14ac:dyDescent="0.2"/>
    <row r="4685" spans="1:21" ht="11.85" customHeight="1" x14ac:dyDescent="0.2"/>
    <row r="4686" spans="1:21" ht="11.85" customHeight="1" x14ac:dyDescent="0.2"/>
    <row r="4687" spans="1:21" ht="11.85" customHeight="1" x14ac:dyDescent="0.2"/>
    <row r="4688" spans="1:21" ht="11.85" customHeight="1" x14ac:dyDescent="0.2"/>
    <row r="4689" spans="1:5" ht="11.85" customHeight="1" x14ac:dyDescent="0.2"/>
    <row r="4690" spans="1:5" ht="11.85" customHeight="1" x14ac:dyDescent="0.2"/>
    <row r="4691" spans="1:5" ht="11.85" customHeight="1" x14ac:dyDescent="0.2"/>
    <row r="4692" spans="1:5" ht="11.85" customHeight="1" x14ac:dyDescent="0.2"/>
    <row r="4693" spans="1:5" ht="11.85" customHeight="1" x14ac:dyDescent="0.2"/>
    <row r="4694" spans="1:5" ht="11.85" customHeight="1" x14ac:dyDescent="0.2"/>
    <row r="4695" spans="1:5" ht="11.85" customHeight="1" x14ac:dyDescent="0.2"/>
    <row r="4696" spans="1:5" ht="11.85" customHeight="1" x14ac:dyDescent="0.2"/>
    <row r="4697" spans="1:5" ht="11.85" customHeight="1" x14ac:dyDescent="0.2"/>
    <row r="4698" spans="1:5" ht="11.85" customHeight="1" x14ac:dyDescent="0.2"/>
    <row r="4699" spans="1:5" ht="11.85" customHeight="1" x14ac:dyDescent="0.2"/>
    <row r="4700" spans="1:5" ht="11.85" customHeight="1" x14ac:dyDescent="0.2"/>
    <row r="4701" spans="1:5" ht="11.85" customHeight="1" x14ac:dyDescent="0.2">
      <c r="A4701" s="1"/>
      <c r="B4701" s="1"/>
      <c r="E4701" s="2" t="str">
        <f>$E$24</f>
        <v>CITY OF BRADY</v>
      </c>
    </row>
    <row r="4702" spans="1:5" ht="11.85" customHeight="1" x14ac:dyDescent="0.2">
      <c r="E4702" s="2" t="str">
        <f>$E$25</f>
        <v>BUDGET REPORT</v>
      </c>
    </row>
    <row r="4703" spans="1:5" ht="11.85" customHeight="1" x14ac:dyDescent="0.2">
      <c r="E4703" s="2" t="str">
        <f>$E$26</f>
        <v>FISCAL YEAR 2021 - 2022</v>
      </c>
    </row>
    <row r="4704" spans="1:5" ht="11.85" customHeight="1" x14ac:dyDescent="0.2">
      <c r="A4704" s="3" t="s">
        <v>1716</v>
      </c>
    </row>
    <row r="4705" spans="1:21" ht="11.85" customHeight="1" x14ac:dyDescent="0.2"/>
    <row r="4706" spans="1:21" ht="11.85" customHeight="1" x14ac:dyDescent="0.2">
      <c r="I4706" s="61" t="str">
        <f>$I$29</f>
        <v>(----- 2020-2021 ------)</v>
      </c>
      <c r="J4706" s="61"/>
      <c r="K4706" s="61"/>
      <c r="L4706" s="5"/>
      <c r="M4706" s="61" t="str">
        <f>$M$29</f>
        <v>2021-2022</v>
      </c>
      <c r="N4706" s="61"/>
      <c r="O4706" s="61"/>
      <c r="P4706" s="61"/>
      <c r="Q4706" s="61"/>
    </row>
    <row r="4707" spans="1:21" ht="11.85" customHeight="1" x14ac:dyDescent="0.2">
      <c r="C4707" s="6" t="str">
        <f>$C$30</f>
        <v>2017-2018</v>
      </c>
      <c r="D4707" s="5"/>
      <c r="E4707" s="6" t="str">
        <f>$E$30</f>
        <v>2018-2019</v>
      </c>
      <c r="F4707" s="5"/>
      <c r="G4707" s="6" t="str">
        <f>$G$30</f>
        <v>2019-2020</v>
      </c>
      <c r="H4707" s="5"/>
      <c r="I4707" s="6" t="s">
        <v>9</v>
      </c>
      <c r="J4707" s="5"/>
      <c r="K4707" s="7" t="str">
        <f>+$K$30</f>
        <v>PROJECTED</v>
      </c>
      <c r="L4707" s="5"/>
      <c r="M4707" s="7" t="str">
        <f>$M$30</f>
        <v>2021-2022</v>
      </c>
      <c r="N4707" s="5"/>
      <c r="O4707" s="7" t="str">
        <f>$O$30</f>
        <v>2021-2022</v>
      </c>
      <c r="P4707" s="5"/>
      <c r="Q4707" s="7" t="str">
        <f>$Q$30</f>
        <v xml:space="preserve">APPROVED </v>
      </c>
    </row>
    <row r="4708" spans="1:21" ht="11.85" customHeight="1" x14ac:dyDescent="0.2">
      <c r="A4708" s="8" t="s">
        <v>266</v>
      </c>
      <c r="C4708" s="9" t="s">
        <v>12</v>
      </c>
      <c r="D4708" s="5"/>
      <c r="E4708" s="9" t="s">
        <v>12</v>
      </c>
      <c r="F4708" s="5"/>
      <c r="G4708" s="9" t="s">
        <v>12</v>
      </c>
      <c r="H4708" s="5"/>
      <c r="I4708" s="9" t="s">
        <v>13</v>
      </c>
      <c r="J4708" s="5"/>
      <c r="K4708" s="10" t="s">
        <v>13</v>
      </c>
      <c r="L4708" s="5"/>
      <c r="M4708" s="10" t="str">
        <f>$M$31</f>
        <v>BASE</v>
      </c>
      <c r="N4708" s="5"/>
      <c r="O4708" s="10" t="str">
        <f>$O$31</f>
        <v>SUPPLEMENTAL</v>
      </c>
      <c r="P4708" s="5"/>
      <c r="Q4708" s="10" t="str">
        <f>$Q$31</f>
        <v>BUDGET</v>
      </c>
    </row>
    <row r="4709" spans="1:21" ht="11.85" customHeight="1" x14ac:dyDescent="0.2"/>
    <row r="4710" spans="1:21" ht="11.85" customHeight="1" thickBot="1" x14ac:dyDescent="0.25">
      <c r="A4710" s="3" t="s">
        <v>1109</v>
      </c>
      <c r="C4710" s="17">
        <f>C4594+C4682</f>
        <v>1233602.08</v>
      </c>
      <c r="D4710" s="2"/>
      <c r="E4710" s="17">
        <f>E4594+E4682</f>
        <v>1241364.42</v>
      </c>
      <c r="F4710" s="2"/>
      <c r="G4710" s="17">
        <f>G4594+G4682</f>
        <v>1311848.3699999999</v>
      </c>
      <c r="H4710" s="2"/>
      <c r="I4710" s="17">
        <f>I4594+I4682</f>
        <v>1321318</v>
      </c>
      <c r="J4710" s="2"/>
      <c r="K4710" s="18">
        <f>K4594+K4682</f>
        <v>1503799</v>
      </c>
      <c r="L4710" s="2"/>
      <c r="M4710" s="18">
        <f>M4594+M4682</f>
        <v>1468981</v>
      </c>
      <c r="N4710" s="2"/>
      <c r="O4710" s="18">
        <f>O4594+O4682</f>
        <v>0</v>
      </c>
      <c r="P4710" s="2"/>
      <c r="Q4710" s="18">
        <f>Q4594+Q4682</f>
        <v>1468981</v>
      </c>
      <c r="R4710" s="39"/>
      <c r="U4710" s="39"/>
    </row>
    <row r="4711" spans="1:21" ht="11.85" customHeight="1" thickTop="1" x14ac:dyDescent="0.2">
      <c r="D4711" s="2"/>
      <c r="F4711" s="2"/>
      <c r="H4711" s="2"/>
      <c r="J4711" s="2"/>
      <c r="L4711" s="2"/>
      <c r="N4711" s="2"/>
      <c r="P4711" s="2"/>
    </row>
    <row r="4712" spans="1:21" ht="11.85" customHeight="1" thickBot="1" x14ac:dyDescent="0.25">
      <c r="A4712" s="3" t="s">
        <v>1110</v>
      </c>
      <c r="C4712" s="17">
        <f>C4478-C4710</f>
        <v>-78204.699999999953</v>
      </c>
      <c r="D4712" s="2"/>
      <c r="E4712" s="17">
        <f>E4478-E4710</f>
        <v>-30815.300000000047</v>
      </c>
      <c r="F4712" s="2"/>
      <c r="G4712" s="17">
        <f>G4478-G4710</f>
        <v>81719.560000000289</v>
      </c>
      <c r="H4712" s="2"/>
      <c r="I4712" s="17">
        <f>I4478-I4710</f>
        <v>-85718</v>
      </c>
      <c r="J4712" s="2"/>
      <c r="K4712" s="17">
        <f>K4478-K4710</f>
        <v>-268199</v>
      </c>
      <c r="L4712" s="2"/>
      <c r="M4712" s="17">
        <f>M4478-M4710</f>
        <v>-39981</v>
      </c>
      <c r="N4712" s="2"/>
      <c r="O4712" s="17">
        <f>O4478-O4710</f>
        <v>0</v>
      </c>
      <c r="P4712" s="2"/>
      <c r="Q4712" s="17">
        <f>Q4478-Q4710</f>
        <v>-39981</v>
      </c>
      <c r="U4712" s="39"/>
    </row>
    <row r="4713" spans="1:21" ht="11.85" customHeight="1" thickTop="1" x14ac:dyDescent="0.2">
      <c r="D4713" s="2"/>
      <c r="F4713" s="2"/>
      <c r="H4713" s="2"/>
      <c r="J4713" s="2"/>
      <c r="L4713" s="2"/>
      <c r="N4713" s="2"/>
      <c r="P4713" s="2"/>
    </row>
    <row r="4714" spans="1:21" ht="11.85" customHeight="1" x14ac:dyDescent="0.2">
      <c r="D4714" s="2"/>
      <c r="F4714" s="2"/>
      <c r="H4714" s="2"/>
      <c r="J4714" s="2"/>
      <c r="L4714" s="2"/>
      <c r="N4714" s="2"/>
      <c r="P4714" s="2"/>
    </row>
    <row r="4715" spans="1:21" ht="11.85" customHeight="1" x14ac:dyDescent="0.2">
      <c r="A4715" s="3" t="s">
        <v>1111</v>
      </c>
      <c r="D4715" s="2"/>
      <c r="F4715" s="2"/>
      <c r="H4715" s="2"/>
      <c r="J4715" s="2"/>
      <c r="L4715" s="2"/>
      <c r="N4715" s="2"/>
      <c r="P4715" s="2"/>
    </row>
    <row r="4716" spans="1:21" ht="11.85" customHeight="1" thickBot="1" x14ac:dyDescent="0.25">
      <c r="A4716" s="3" t="s">
        <v>17</v>
      </c>
      <c r="C4716" s="17">
        <f>C4448+C4478-C4710</f>
        <v>626667.3600000001</v>
      </c>
      <c r="D4716" s="2"/>
      <c r="E4716" s="17">
        <f>E4448+E4478-E4710</f>
        <v>595852.06000000006</v>
      </c>
      <c r="F4716" s="2"/>
      <c r="G4716" s="17">
        <f>G4448+G4478-G4710</f>
        <v>677571.62000000034</v>
      </c>
      <c r="H4716" s="2"/>
      <c r="I4716" s="17">
        <f>I4448+I4478-I4710</f>
        <v>591853.62000000034</v>
      </c>
      <c r="J4716" s="2"/>
      <c r="K4716" s="18">
        <f>K4448+K4478-K4710</f>
        <v>409372.62000000034</v>
      </c>
      <c r="L4716" s="2"/>
      <c r="M4716" s="18">
        <f>M4448+M4478-M4710</f>
        <v>369391.62000000034</v>
      </c>
      <c r="N4716" s="2"/>
      <c r="P4716" s="2"/>
      <c r="Q4716" s="18">
        <f>Q4448+Q4478-Q4710</f>
        <v>369391.62000000034</v>
      </c>
      <c r="U4716" s="39"/>
    </row>
    <row r="4717" spans="1:21" ht="11.85" customHeight="1" thickTop="1" x14ac:dyDescent="0.2">
      <c r="D4717" s="4"/>
      <c r="F4717" s="4"/>
      <c r="H4717" s="4"/>
      <c r="J4717" s="4"/>
      <c r="L4717" s="4"/>
      <c r="N4717" s="4"/>
      <c r="P4717" s="4"/>
    </row>
    <row r="4718" spans="1:21" ht="11.85" customHeight="1" x14ac:dyDescent="0.2"/>
    <row r="4719" spans="1:21" ht="11.85" customHeight="1" x14ac:dyDescent="0.2"/>
    <row r="4720" spans="1:21" ht="11.85" customHeight="1" x14ac:dyDescent="0.2"/>
    <row r="4721" spans="1:5" ht="11.85" customHeight="1" x14ac:dyDescent="0.2"/>
    <row r="4722" spans="1:5" ht="11.85" customHeight="1" x14ac:dyDescent="0.2"/>
    <row r="4723" spans="1:5" ht="11.85" customHeight="1" x14ac:dyDescent="0.2"/>
    <row r="4724" spans="1:5" ht="11.85" customHeight="1" x14ac:dyDescent="0.2"/>
    <row r="4725" spans="1:5" ht="11.85" customHeight="1" x14ac:dyDescent="0.2"/>
    <row r="4726" spans="1:5" ht="11.85" customHeight="1" x14ac:dyDescent="0.2"/>
    <row r="4727" spans="1:5" ht="11.85" customHeight="1" x14ac:dyDescent="0.2"/>
    <row r="4728" spans="1:5" ht="11.85" customHeight="1" x14ac:dyDescent="0.2"/>
    <row r="4729" spans="1:5" ht="11.85" customHeight="1" x14ac:dyDescent="0.2"/>
    <row r="4730" spans="1:5" ht="11.85" customHeight="1" x14ac:dyDescent="0.2"/>
    <row r="4731" spans="1:5" ht="11.85" customHeight="1" x14ac:dyDescent="0.2"/>
    <row r="4732" spans="1:5" ht="11.85" customHeight="1" x14ac:dyDescent="0.2"/>
    <row r="4733" spans="1:5" ht="11.85" customHeight="1" x14ac:dyDescent="0.2"/>
    <row r="4734" spans="1:5" ht="11.85" customHeight="1" x14ac:dyDescent="0.2"/>
    <row r="4735" spans="1:5" ht="11.85" customHeight="1" x14ac:dyDescent="0.2"/>
    <row r="4736" spans="1:5" ht="11.25" customHeight="1" x14ac:dyDescent="0.2">
      <c r="A4736" s="1"/>
      <c r="B4736" s="1"/>
      <c r="E4736" s="2" t="str">
        <f>$E$24</f>
        <v>CITY OF BRADY</v>
      </c>
    </row>
    <row r="4737" spans="1:17" ht="11.25" customHeight="1" x14ac:dyDescent="0.2">
      <c r="E4737" s="2" t="str">
        <f>$E$25</f>
        <v>BUDGET REPORT</v>
      </c>
    </row>
    <row r="4738" spans="1:17" ht="11.25" customHeight="1" x14ac:dyDescent="0.2">
      <c r="E4738" s="2" t="str">
        <f>$E$26</f>
        <v>FISCAL YEAR 2021 - 2022</v>
      </c>
    </row>
    <row r="4739" spans="1:17" ht="11.25" customHeight="1" x14ac:dyDescent="0.2">
      <c r="A4739" s="3" t="s">
        <v>1814</v>
      </c>
    </row>
    <row r="4740" spans="1:17" ht="11.25" customHeight="1" x14ac:dyDescent="0.2"/>
    <row r="4741" spans="1:17" ht="11.25" customHeight="1" x14ac:dyDescent="0.2">
      <c r="I4741" s="61" t="str">
        <f>$I$29</f>
        <v>(----- 2020-2021 ------)</v>
      </c>
      <c r="J4741" s="61"/>
      <c r="K4741" s="61"/>
      <c r="L4741" s="5"/>
      <c r="M4741" s="61" t="str">
        <f>$M$29</f>
        <v>2021-2022</v>
      </c>
      <c r="N4741" s="61"/>
      <c r="O4741" s="61"/>
      <c r="P4741" s="61"/>
      <c r="Q4741" s="61"/>
    </row>
    <row r="4742" spans="1:17" ht="11.25" customHeight="1" x14ac:dyDescent="0.2">
      <c r="C4742" s="6" t="str">
        <f>$C$30</f>
        <v>2017-2018</v>
      </c>
      <c r="D4742" s="5"/>
      <c r="E4742" s="6" t="str">
        <f>$E$30</f>
        <v>2018-2019</v>
      </c>
      <c r="F4742" s="5"/>
      <c r="G4742" s="6" t="str">
        <f>$G$30</f>
        <v>2019-2020</v>
      </c>
      <c r="H4742" s="5"/>
      <c r="I4742" s="6" t="s">
        <v>9</v>
      </c>
      <c r="J4742" s="5"/>
      <c r="K4742" s="7" t="str">
        <f>+$K$30</f>
        <v>PROJECTED</v>
      </c>
      <c r="L4742" s="5"/>
      <c r="M4742" s="7" t="str">
        <f>$M$30</f>
        <v>2021-2022</v>
      </c>
      <c r="N4742" s="5"/>
      <c r="O4742" s="7" t="str">
        <f>$O$30</f>
        <v>2021-2022</v>
      </c>
      <c r="P4742" s="5"/>
      <c r="Q4742" s="7" t="str">
        <f>$Q$30</f>
        <v xml:space="preserve">APPROVED </v>
      </c>
    </row>
    <row r="4743" spans="1:17" ht="11.25" customHeight="1" x14ac:dyDescent="0.2">
      <c r="A4743" s="8"/>
      <c r="C4743" s="9" t="s">
        <v>12</v>
      </c>
      <c r="D4743" s="5"/>
      <c r="E4743" s="9" t="s">
        <v>12</v>
      </c>
      <c r="F4743" s="5"/>
      <c r="G4743" s="9" t="s">
        <v>12</v>
      </c>
      <c r="H4743" s="5"/>
      <c r="I4743" s="9" t="s">
        <v>13</v>
      </c>
      <c r="J4743" s="5"/>
      <c r="K4743" s="10" t="s">
        <v>13</v>
      </c>
      <c r="L4743" s="5"/>
      <c r="M4743" s="10" t="str">
        <f>$M$31</f>
        <v>BASE</v>
      </c>
      <c r="N4743" s="5"/>
      <c r="O4743" s="10" t="str">
        <f>$O$31</f>
        <v>SUPPLEMENTAL</v>
      </c>
      <c r="P4743" s="5"/>
      <c r="Q4743" s="10" t="str">
        <f>$Q$31</f>
        <v>BUDGET</v>
      </c>
    </row>
    <row r="4744" spans="1:17" ht="11.25" customHeight="1" x14ac:dyDescent="0.2"/>
    <row r="4745" spans="1:17" ht="11.25" customHeight="1" x14ac:dyDescent="0.2">
      <c r="A4745" s="3" t="s">
        <v>16</v>
      </c>
      <c r="D4745" s="2"/>
      <c r="F4745" s="2"/>
      <c r="H4745" s="2"/>
      <c r="J4745" s="2"/>
      <c r="L4745" s="2"/>
      <c r="N4745" s="2"/>
      <c r="P4745" s="2"/>
    </row>
    <row r="4746" spans="1:17" ht="11.25" customHeight="1" x14ac:dyDescent="0.2">
      <c r="A4746" s="3" t="s">
        <v>17</v>
      </c>
      <c r="C4746" s="2">
        <v>0</v>
      </c>
      <c r="D4746" s="2"/>
      <c r="E4746" s="2">
        <f>+C4854</f>
        <v>0</v>
      </c>
      <c r="F4746" s="2"/>
      <c r="G4746" s="2">
        <f>+E4854</f>
        <v>0</v>
      </c>
      <c r="H4746" s="2"/>
      <c r="I4746" s="2">
        <f>+G4854</f>
        <v>95873.869999999981</v>
      </c>
      <c r="J4746" s="2"/>
      <c r="K4746" s="4">
        <f>+I4746</f>
        <v>95873.869999999981</v>
      </c>
      <c r="L4746" s="2"/>
      <c r="M4746" s="2">
        <f>+K4854</f>
        <v>65841.87</v>
      </c>
      <c r="N4746" s="2"/>
      <c r="P4746" s="2"/>
      <c r="Q4746" s="4">
        <f>+M4746</f>
        <v>65841.87</v>
      </c>
    </row>
    <row r="4747" spans="1:17" ht="11.25" customHeight="1" x14ac:dyDescent="0.2">
      <c r="D4747" s="2"/>
      <c r="F4747" s="2"/>
      <c r="H4747" s="2"/>
      <c r="J4747" s="2"/>
      <c r="L4747" s="2"/>
      <c r="N4747" s="2"/>
      <c r="P4747" s="2"/>
    </row>
    <row r="4748" spans="1:17" ht="11.25" customHeight="1" x14ac:dyDescent="0.2">
      <c r="A4748" s="11" t="s">
        <v>18</v>
      </c>
      <c r="D4748" s="2"/>
      <c r="F4748" s="2"/>
      <c r="H4748" s="2"/>
      <c r="J4748" s="2"/>
      <c r="L4748" s="2"/>
      <c r="N4748" s="2"/>
      <c r="P4748" s="2"/>
    </row>
    <row r="4749" spans="1:17" ht="11.25" customHeight="1" x14ac:dyDescent="0.2">
      <c r="D4749" s="2"/>
      <c r="F4749" s="2"/>
      <c r="H4749" s="2"/>
      <c r="J4749" s="2"/>
      <c r="L4749" s="2"/>
      <c r="N4749" s="2"/>
      <c r="P4749" s="2"/>
    </row>
    <row r="4750" spans="1:17" ht="11.25" customHeight="1" x14ac:dyDescent="0.2">
      <c r="A4750" s="11" t="s">
        <v>1815</v>
      </c>
      <c r="D4750" s="2"/>
      <c r="F4750" s="2"/>
      <c r="H4750" s="2"/>
      <c r="J4750" s="2"/>
      <c r="L4750" s="2"/>
      <c r="N4750" s="2"/>
      <c r="P4750" s="2"/>
    </row>
    <row r="4751" spans="1:17" ht="11.25" customHeight="1" x14ac:dyDescent="0.2">
      <c r="A4751" s="3" t="s">
        <v>1816</v>
      </c>
      <c r="C4751" s="12">
        <v>0</v>
      </c>
      <c r="D4751" s="2"/>
      <c r="E4751" s="12">
        <v>0</v>
      </c>
      <c r="F4751" s="2"/>
      <c r="G4751" s="12">
        <v>73881.210000000006</v>
      </c>
      <c r="H4751" s="2"/>
      <c r="I4751" s="12">
        <v>74000</v>
      </c>
      <c r="J4751" s="2"/>
      <c r="K4751" s="13">
        <v>74000</v>
      </c>
      <c r="L4751" s="2"/>
      <c r="M4751" s="13">
        <v>74000</v>
      </c>
      <c r="N4751" s="2"/>
      <c r="O4751" s="13">
        <v>0</v>
      </c>
      <c r="P4751" s="2"/>
      <c r="Q4751" s="13">
        <f>M4751+O4751</f>
        <v>74000</v>
      </c>
    </row>
    <row r="4752" spans="1:17" ht="11.25" customHeight="1" x14ac:dyDescent="0.2">
      <c r="A4752" s="3" t="s">
        <v>1160</v>
      </c>
      <c r="C4752" s="2">
        <f>SUM(C4751:C4751)</f>
        <v>0</v>
      </c>
      <c r="D4752" s="2"/>
      <c r="E4752" s="2">
        <f>SUM(E4751:E4751)</f>
        <v>0</v>
      </c>
      <c r="F4752" s="2"/>
      <c r="G4752" s="2">
        <f>SUM(G4751:G4751)</f>
        <v>73881.210000000006</v>
      </c>
      <c r="H4752" s="2"/>
      <c r="I4752" s="2">
        <f>SUM(I4751:I4751)</f>
        <v>74000</v>
      </c>
      <c r="J4752" s="2"/>
      <c r="K4752" s="4">
        <f>SUM(K4751:K4751)</f>
        <v>74000</v>
      </c>
      <c r="L4752" s="2"/>
      <c r="M4752" s="4">
        <f>SUM(M4751:M4751)</f>
        <v>74000</v>
      </c>
      <c r="N4752" s="2"/>
      <c r="O4752" s="4">
        <f>SUM(O4751:O4751)</f>
        <v>0</v>
      </c>
      <c r="P4752" s="2"/>
      <c r="Q4752" s="4">
        <f>SUM(Q4751:Q4751)</f>
        <v>74000</v>
      </c>
    </row>
    <row r="4753" spans="1:17" ht="11.25" customHeight="1" x14ac:dyDescent="0.2">
      <c r="D4753" s="2"/>
      <c r="F4753" s="2"/>
      <c r="H4753" s="2"/>
      <c r="J4753" s="2"/>
      <c r="L4753" s="2"/>
      <c r="N4753" s="2"/>
      <c r="P4753" s="2"/>
    </row>
    <row r="4754" spans="1:17" ht="11.25" customHeight="1" x14ac:dyDescent="0.2">
      <c r="A4754" s="11" t="s">
        <v>1817</v>
      </c>
      <c r="D4754" s="2"/>
      <c r="F4754" s="2"/>
      <c r="H4754" s="2"/>
      <c r="J4754" s="2"/>
      <c r="L4754" s="2"/>
      <c r="N4754" s="2"/>
      <c r="P4754" s="2"/>
    </row>
    <row r="4755" spans="1:17" ht="11.25" customHeight="1" x14ac:dyDescent="0.2">
      <c r="A4755" s="3" t="s">
        <v>1818</v>
      </c>
      <c r="C4755" s="12">
        <v>0</v>
      </c>
      <c r="D4755" s="2"/>
      <c r="E4755" s="12">
        <v>0</v>
      </c>
      <c r="F4755" s="2"/>
      <c r="G4755" s="12">
        <v>0</v>
      </c>
      <c r="H4755" s="2"/>
      <c r="I4755" s="12">
        <v>0</v>
      </c>
      <c r="J4755" s="2"/>
      <c r="K4755" s="13">
        <v>12800</v>
      </c>
      <c r="L4755" s="2"/>
      <c r="M4755" s="13">
        <v>0</v>
      </c>
      <c r="N4755" s="2"/>
      <c r="O4755" s="13">
        <v>0</v>
      </c>
      <c r="P4755" s="2"/>
      <c r="Q4755" s="13">
        <f>M4755+O4755</f>
        <v>0</v>
      </c>
    </row>
    <row r="4756" spans="1:17" ht="11.25" customHeight="1" x14ac:dyDescent="0.2">
      <c r="A4756" s="3" t="s">
        <v>1819</v>
      </c>
      <c r="C4756" s="2">
        <f>SUM(C4755:C4755)</f>
        <v>0</v>
      </c>
      <c r="D4756" s="2"/>
      <c r="E4756" s="2">
        <f>SUM(E4755:E4755)</f>
        <v>0</v>
      </c>
      <c r="F4756" s="2"/>
      <c r="G4756" s="2">
        <f>SUM(G4755:G4755)</f>
        <v>0</v>
      </c>
      <c r="H4756" s="2"/>
      <c r="I4756" s="2">
        <f>SUM(I4755:I4755)</f>
        <v>0</v>
      </c>
      <c r="J4756" s="2"/>
      <c r="K4756" s="4">
        <f>SUM(K4755:K4755)</f>
        <v>12800</v>
      </c>
      <c r="L4756" s="2"/>
      <c r="M4756" s="4">
        <f>SUM(M4755:M4755)</f>
        <v>0</v>
      </c>
      <c r="N4756" s="2"/>
      <c r="O4756" s="4">
        <f>SUM(O4755:O4755)</f>
        <v>0</v>
      </c>
      <c r="P4756" s="2"/>
      <c r="Q4756" s="4">
        <f>SUM(Q4755:Q4755)</f>
        <v>0</v>
      </c>
    </row>
    <row r="4757" spans="1:17" ht="11.25" customHeight="1" x14ac:dyDescent="0.2">
      <c r="D4757" s="2"/>
      <c r="F4757" s="2"/>
      <c r="H4757" s="2"/>
      <c r="J4757" s="2"/>
      <c r="L4757" s="2"/>
      <c r="N4757" s="2"/>
      <c r="P4757" s="2"/>
    </row>
    <row r="4758" spans="1:17" ht="11.85" customHeight="1" x14ac:dyDescent="0.2">
      <c r="A4758" s="11" t="s">
        <v>236</v>
      </c>
      <c r="D4758" s="2"/>
      <c r="F4758" s="2"/>
      <c r="H4758" s="2"/>
      <c r="J4758" s="2"/>
      <c r="L4758" s="2"/>
      <c r="N4758" s="2"/>
      <c r="P4758" s="2"/>
    </row>
    <row r="4759" spans="1:17" ht="11.85" customHeight="1" x14ac:dyDescent="0.2">
      <c r="A4759" s="3" t="s">
        <v>1820</v>
      </c>
      <c r="C4759" s="2">
        <v>0</v>
      </c>
      <c r="D4759" s="2"/>
      <c r="E4759" s="2">
        <v>0</v>
      </c>
      <c r="F4759" s="2"/>
      <c r="G4759" s="2">
        <v>0</v>
      </c>
      <c r="H4759" s="2"/>
      <c r="I4759" s="2">
        <v>0</v>
      </c>
      <c r="J4759" s="2"/>
      <c r="K4759" s="4">
        <v>0</v>
      </c>
      <c r="L4759" s="2"/>
      <c r="M4759" s="4">
        <v>0</v>
      </c>
      <c r="N4759" s="2"/>
      <c r="O4759" s="4">
        <v>0</v>
      </c>
      <c r="P4759" s="2"/>
      <c r="Q4759" s="4">
        <f>+M4759+O4759</f>
        <v>0</v>
      </c>
    </row>
    <row r="4760" spans="1:17" ht="11.85" customHeight="1" x14ac:dyDescent="0.2">
      <c r="A4760" s="3" t="s">
        <v>1821</v>
      </c>
      <c r="C4760" s="12">
        <v>0</v>
      </c>
      <c r="D4760" s="2"/>
      <c r="E4760" s="12">
        <v>0</v>
      </c>
      <c r="F4760" s="2"/>
      <c r="G4760" s="12">
        <v>107314.9</v>
      </c>
      <c r="H4760" s="2"/>
      <c r="I4760" s="12">
        <v>0</v>
      </c>
      <c r="J4760" s="2"/>
      <c r="K4760" s="13">
        <v>0</v>
      </c>
      <c r="L4760" s="2"/>
      <c r="M4760" s="13">
        <v>0</v>
      </c>
      <c r="N4760" s="2"/>
      <c r="O4760" s="13">
        <v>0</v>
      </c>
      <c r="P4760" s="2"/>
      <c r="Q4760" s="13">
        <f>+M4760+O4760</f>
        <v>0</v>
      </c>
    </row>
    <row r="4761" spans="1:17" ht="11.85" customHeight="1" x14ac:dyDescent="0.2">
      <c r="A4761" s="3" t="s">
        <v>250</v>
      </c>
      <c r="C4761" s="2">
        <f>SUM(C4759:C4760)</f>
        <v>0</v>
      </c>
      <c r="D4761" s="2"/>
      <c r="E4761" s="2">
        <f>SUM(E4759:E4760)</f>
        <v>0</v>
      </c>
      <c r="F4761" s="2"/>
      <c r="G4761" s="2">
        <f>SUM(G4759:G4760)</f>
        <v>107314.9</v>
      </c>
      <c r="H4761" s="2"/>
      <c r="I4761" s="2">
        <f>SUM(I4759:I4760)</f>
        <v>0</v>
      </c>
      <c r="J4761" s="2"/>
      <c r="K4761" s="4">
        <f>SUM(K4759:K4760)</f>
        <v>0</v>
      </c>
      <c r="L4761" s="2"/>
      <c r="M4761" s="4">
        <f>SUM(M4759:M4760)</f>
        <v>0</v>
      </c>
      <c r="N4761" s="2"/>
      <c r="O4761" s="4">
        <f>SUM(O4760:O4760)</f>
        <v>0</v>
      </c>
      <c r="P4761" s="2"/>
      <c r="Q4761" s="4">
        <f>SUM(Q4759:Q4760)</f>
        <v>0</v>
      </c>
    </row>
    <row r="4762" spans="1:17" ht="11.85" customHeight="1" x14ac:dyDescent="0.2"/>
    <row r="4763" spans="1:17" ht="11.25" customHeight="1" thickBot="1" x14ac:dyDescent="0.25">
      <c r="A4763" s="3" t="s">
        <v>263</v>
      </c>
      <c r="C4763" s="17">
        <f>C4752+C4761+C4756</f>
        <v>0</v>
      </c>
      <c r="D4763" s="2"/>
      <c r="E4763" s="17">
        <f>E4752+E4761+E4756</f>
        <v>0</v>
      </c>
      <c r="F4763" s="2"/>
      <c r="G4763" s="17">
        <f>G4752+G4761+G4756</f>
        <v>181196.11</v>
      </c>
      <c r="H4763" s="2"/>
      <c r="I4763" s="17">
        <f>I4752+I4761+I4756</f>
        <v>74000</v>
      </c>
      <c r="J4763" s="2"/>
      <c r="K4763" s="18">
        <f>K4752+K4761+K4756</f>
        <v>86800</v>
      </c>
      <c r="L4763" s="2"/>
      <c r="M4763" s="18">
        <f>M4752+M4761+M4756</f>
        <v>74000</v>
      </c>
      <c r="N4763" s="2"/>
      <c r="O4763" s="18">
        <f>O4752+O4761+O4756</f>
        <v>0</v>
      </c>
      <c r="P4763" s="2"/>
      <c r="Q4763" s="18">
        <f>Q4752+Q4761+Q4756</f>
        <v>74000</v>
      </c>
    </row>
    <row r="4764" spans="1:17" ht="11.25" customHeight="1" thickTop="1" x14ac:dyDescent="0.2">
      <c r="D4764" s="2"/>
      <c r="F4764" s="2"/>
      <c r="H4764" s="2"/>
      <c r="J4764" s="2"/>
      <c r="L4764" s="2"/>
      <c r="N4764" s="2"/>
      <c r="P4764" s="2"/>
    </row>
    <row r="4765" spans="1:17" ht="11.25" customHeight="1" x14ac:dyDescent="0.2">
      <c r="D4765" s="2"/>
      <c r="F4765" s="2"/>
      <c r="H4765" s="2"/>
      <c r="J4765" s="2"/>
      <c r="L4765" s="2"/>
      <c r="N4765" s="2"/>
      <c r="P4765" s="2"/>
    </row>
    <row r="4766" spans="1:17" ht="11.25" customHeight="1" x14ac:dyDescent="0.2">
      <c r="A4766" s="3" t="s">
        <v>264</v>
      </c>
      <c r="C4766" s="2">
        <f>C4746+C4763</f>
        <v>0</v>
      </c>
      <c r="D4766" s="2"/>
      <c r="E4766" s="2">
        <f>E4746+E4763</f>
        <v>0</v>
      </c>
      <c r="F4766" s="2"/>
      <c r="G4766" s="2">
        <f>G4746+G4763</f>
        <v>181196.11</v>
      </c>
      <c r="H4766" s="2"/>
      <c r="I4766" s="2">
        <f>I4746+I4763</f>
        <v>169873.87</v>
      </c>
      <c r="J4766" s="2"/>
      <c r="K4766" s="4">
        <f>K4746+K4763</f>
        <v>182673.87</v>
      </c>
      <c r="L4766" s="2"/>
      <c r="M4766" s="4">
        <f>M4746+M4763</f>
        <v>139841.87</v>
      </c>
      <c r="N4766" s="2"/>
      <c r="P4766" s="2"/>
      <c r="Q4766" s="4">
        <f>Q4746+Q4763</f>
        <v>139841.87</v>
      </c>
    </row>
    <row r="4767" spans="1:17" ht="11.25" customHeight="1" x14ac:dyDescent="0.2"/>
    <row r="4768" spans="1:17" ht="11.85" customHeight="1" x14ac:dyDescent="0.2"/>
    <row r="4769" spans="1:5" ht="11.85" customHeight="1" x14ac:dyDescent="0.2"/>
    <row r="4770" spans="1:5" ht="11.85" customHeight="1" x14ac:dyDescent="0.2"/>
    <row r="4771" spans="1:5" ht="11.85" customHeight="1" x14ac:dyDescent="0.2"/>
    <row r="4772" spans="1:5" ht="11.85" customHeight="1" x14ac:dyDescent="0.2"/>
    <row r="4773" spans="1:5" ht="11.85" customHeight="1" x14ac:dyDescent="0.2"/>
    <row r="4774" spans="1:5" ht="11.85" customHeight="1" x14ac:dyDescent="0.2"/>
    <row r="4775" spans="1:5" ht="11.85" customHeight="1" x14ac:dyDescent="0.2"/>
    <row r="4776" spans="1:5" ht="11.85" customHeight="1" x14ac:dyDescent="0.2"/>
    <row r="4777" spans="1:5" ht="11.85" customHeight="1" x14ac:dyDescent="0.2"/>
    <row r="4778" spans="1:5" ht="11.85" customHeight="1" x14ac:dyDescent="0.2"/>
    <row r="4779" spans="1:5" ht="11.85" customHeight="1" x14ac:dyDescent="0.2"/>
    <row r="4780" spans="1:5" ht="11.85" customHeight="1" x14ac:dyDescent="0.2"/>
    <row r="4781" spans="1:5" ht="11.85" customHeight="1" x14ac:dyDescent="0.2"/>
    <row r="4782" spans="1:5" ht="11.85" customHeight="1" x14ac:dyDescent="0.2"/>
    <row r="4783" spans="1:5" ht="11.85" customHeight="1" x14ac:dyDescent="0.2"/>
    <row r="4784" spans="1:5" ht="11.85" customHeight="1" x14ac:dyDescent="0.2">
      <c r="A4784" s="1"/>
      <c r="B4784" s="1"/>
      <c r="E4784" s="2" t="str">
        <f>$E$24</f>
        <v>CITY OF BRADY</v>
      </c>
    </row>
    <row r="4785" spans="1:20" ht="11.85" customHeight="1" x14ac:dyDescent="0.2">
      <c r="E4785" s="2" t="str">
        <f>$E$25</f>
        <v>BUDGET REPORT</v>
      </c>
    </row>
    <row r="4786" spans="1:20" ht="11.85" customHeight="1" x14ac:dyDescent="0.2">
      <c r="E4786" s="2" t="str">
        <f>$E$26</f>
        <v>FISCAL YEAR 2021 - 2022</v>
      </c>
    </row>
    <row r="4787" spans="1:20" ht="11.85" customHeight="1" x14ac:dyDescent="0.2">
      <c r="A4787" s="3" t="s">
        <v>1814</v>
      </c>
    </row>
    <row r="4788" spans="1:20" ht="11.85" customHeight="1" x14ac:dyDescent="0.2">
      <c r="A4788" s="3" t="s">
        <v>1822</v>
      </c>
    </row>
    <row r="4789" spans="1:20" ht="11.85" customHeight="1" x14ac:dyDescent="0.2">
      <c r="I4789" s="61" t="str">
        <f>$I$29</f>
        <v>(----- 2020-2021 ------)</v>
      </c>
      <c r="J4789" s="61"/>
      <c r="K4789" s="61"/>
      <c r="L4789" s="5"/>
      <c r="M4789" s="61" t="str">
        <f>$M$29</f>
        <v>2021-2022</v>
      </c>
      <c r="N4789" s="61"/>
      <c r="O4789" s="61"/>
      <c r="P4789" s="61"/>
      <c r="Q4789" s="61"/>
    </row>
    <row r="4790" spans="1:20" ht="11.85" customHeight="1" x14ac:dyDescent="0.2">
      <c r="C4790" s="6" t="str">
        <f>$C$30</f>
        <v>2017-2018</v>
      </c>
      <c r="D4790" s="5"/>
      <c r="E4790" s="6" t="str">
        <f>$E$30</f>
        <v>2018-2019</v>
      </c>
      <c r="F4790" s="5"/>
      <c r="G4790" s="6" t="str">
        <f>$G$30</f>
        <v>2019-2020</v>
      </c>
      <c r="H4790" s="5"/>
      <c r="I4790" s="6" t="s">
        <v>9</v>
      </c>
      <c r="J4790" s="5"/>
      <c r="K4790" s="7" t="str">
        <f>+$K$30</f>
        <v>PROJECTED</v>
      </c>
      <c r="L4790" s="5"/>
      <c r="M4790" s="7" t="str">
        <f>$M$30</f>
        <v>2021-2022</v>
      </c>
      <c r="N4790" s="5"/>
      <c r="O4790" s="7" t="str">
        <f>$O$30</f>
        <v>2021-2022</v>
      </c>
      <c r="P4790" s="5"/>
      <c r="Q4790" s="7" t="str">
        <f>$Q$30</f>
        <v xml:space="preserve">APPROVED </v>
      </c>
    </row>
    <row r="4791" spans="1:20" ht="11.85" customHeight="1" x14ac:dyDescent="0.2">
      <c r="A4791" s="8" t="s">
        <v>266</v>
      </c>
      <c r="C4791" s="9" t="s">
        <v>12</v>
      </c>
      <c r="D4791" s="5"/>
      <c r="E4791" s="9" t="s">
        <v>12</v>
      </c>
      <c r="F4791" s="5"/>
      <c r="G4791" s="9" t="s">
        <v>12</v>
      </c>
      <c r="H4791" s="5"/>
      <c r="I4791" s="9" t="s">
        <v>13</v>
      </c>
      <c r="J4791" s="5"/>
      <c r="K4791" s="10" t="s">
        <v>13</v>
      </c>
      <c r="L4791" s="5"/>
      <c r="M4791" s="10" t="str">
        <f>$M$31</f>
        <v>BASE</v>
      </c>
      <c r="N4791" s="5"/>
      <c r="O4791" s="10" t="str">
        <f>$O$31</f>
        <v>SUPPLEMENTAL</v>
      </c>
      <c r="P4791" s="5"/>
      <c r="Q4791" s="10" t="str">
        <f>$Q$31</f>
        <v>BUDGET</v>
      </c>
    </row>
    <row r="4792" spans="1:20" ht="11.85" customHeight="1" x14ac:dyDescent="0.2"/>
    <row r="4793" spans="1:20" ht="11.85" customHeight="1" x14ac:dyDescent="0.2">
      <c r="A4793" s="11" t="s">
        <v>267</v>
      </c>
    </row>
    <row r="4794" spans="1:20" ht="11.85" customHeight="1" x14ac:dyDescent="0.2">
      <c r="A4794" s="3" t="s">
        <v>1823</v>
      </c>
      <c r="C4794" s="2">
        <v>0</v>
      </c>
      <c r="D4794" s="2"/>
      <c r="E4794" s="2">
        <v>0</v>
      </c>
      <c r="F4794" s="2"/>
      <c r="G4794" s="2">
        <v>28262.400000000001</v>
      </c>
      <c r="H4794" s="2"/>
      <c r="I4794" s="2">
        <v>29565</v>
      </c>
      <c r="J4794" s="2"/>
      <c r="K4794" s="4">
        <v>29565</v>
      </c>
      <c r="L4794" s="2"/>
      <c r="M4794" s="4">
        <v>30444</v>
      </c>
      <c r="N4794" s="2"/>
      <c r="O4794" s="4">
        <v>0</v>
      </c>
      <c r="P4794" s="2"/>
      <c r="Q4794" s="4">
        <f t="shared" ref="Q4794:Q4801" si="128">M4794+O4794</f>
        <v>30444</v>
      </c>
      <c r="T4794" s="36"/>
    </row>
    <row r="4795" spans="1:20" ht="11.85" customHeight="1" x14ac:dyDescent="0.2">
      <c r="A4795" s="3" t="s">
        <v>1824</v>
      </c>
      <c r="C4795" s="2">
        <v>0</v>
      </c>
      <c r="D4795" s="2"/>
      <c r="E4795" s="2">
        <v>0</v>
      </c>
      <c r="F4795" s="2"/>
      <c r="G4795" s="2">
        <v>0</v>
      </c>
      <c r="H4795" s="2"/>
      <c r="I4795" s="2">
        <v>0</v>
      </c>
      <c r="J4795" s="2"/>
      <c r="K4795" s="4">
        <v>0</v>
      </c>
      <c r="L4795" s="2"/>
      <c r="M4795" s="4">
        <v>0</v>
      </c>
      <c r="N4795" s="2"/>
      <c r="O4795" s="4">
        <v>0</v>
      </c>
      <c r="P4795" s="2"/>
      <c r="Q4795" s="4">
        <f t="shared" si="128"/>
        <v>0</v>
      </c>
      <c r="T4795" s="36"/>
    </row>
    <row r="4796" spans="1:20" ht="11.85" customHeight="1" x14ac:dyDescent="0.2">
      <c r="A4796" s="3" t="s">
        <v>1825</v>
      </c>
      <c r="C4796" s="2">
        <v>0</v>
      </c>
      <c r="D4796" s="2"/>
      <c r="E4796" s="2">
        <v>0</v>
      </c>
      <c r="F4796" s="2"/>
      <c r="G4796" s="2">
        <v>400</v>
      </c>
      <c r="H4796" s="2"/>
      <c r="I4796" s="2">
        <v>600</v>
      </c>
      <c r="J4796" s="2"/>
      <c r="K4796" s="4">
        <v>600</v>
      </c>
      <c r="L4796" s="2"/>
      <c r="M4796" s="4">
        <v>600</v>
      </c>
      <c r="N4796" s="2"/>
      <c r="O4796" s="4">
        <v>0</v>
      </c>
      <c r="P4796" s="2"/>
      <c r="Q4796" s="4">
        <f t="shared" si="128"/>
        <v>600</v>
      </c>
      <c r="T4796" s="36"/>
    </row>
    <row r="4797" spans="1:20" ht="11.85" customHeight="1" x14ac:dyDescent="0.2">
      <c r="A4797" s="3" t="s">
        <v>1826</v>
      </c>
      <c r="C4797" s="2">
        <v>0</v>
      </c>
      <c r="D4797" s="2"/>
      <c r="E4797" s="2">
        <v>0</v>
      </c>
      <c r="F4797" s="2"/>
      <c r="G4797" s="2">
        <v>346.45</v>
      </c>
      <c r="H4797" s="2"/>
      <c r="I4797" s="2">
        <v>12960</v>
      </c>
      <c r="J4797" s="2"/>
      <c r="K4797" s="4">
        <v>12960</v>
      </c>
      <c r="L4797" s="2"/>
      <c r="M4797" s="4">
        <v>11832</v>
      </c>
      <c r="N4797" s="2"/>
      <c r="O4797" s="4">
        <v>0</v>
      </c>
      <c r="P4797" s="2"/>
      <c r="Q4797" s="4">
        <f t="shared" si="128"/>
        <v>11832</v>
      </c>
      <c r="T4797" s="36"/>
    </row>
    <row r="4798" spans="1:20" ht="11.85" customHeight="1" x14ac:dyDescent="0.2">
      <c r="A4798" s="3" t="s">
        <v>1827</v>
      </c>
      <c r="C4798" s="2">
        <v>0</v>
      </c>
      <c r="D4798" s="2"/>
      <c r="E4798" s="2">
        <v>0</v>
      </c>
      <c r="F4798" s="2"/>
      <c r="G4798" s="2">
        <v>2921.73</v>
      </c>
      <c r="H4798" s="2"/>
      <c r="I4798" s="2">
        <v>2941</v>
      </c>
      <c r="J4798" s="2"/>
      <c r="K4798" s="4">
        <v>2941</v>
      </c>
      <c r="L4798" s="2"/>
      <c r="M4798" s="4">
        <v>2930</v>
      </c>
      <c r="N4798" s="2"/>
      <c r="O4798" s="4">
        <v>0</v>
      </c>
      <c r="P4798" s="2"/>
      <c r="Q4798" s="4">
        <f t="shared" si="128"/>
        <v>2930</v>
      </c>
      <c r="T4798" s="36"/>
    </row>
    <row r="4799" spans="1:20" ht="11.85" customHeight="1" x14ac:dyDescent="0.2">
      <c r="A4799" s="3" t="s">
        <v>1828</v>
      </c>
      <c r="C4799" s="2">
        <v>0</v>
      </c>
      <c r="D4799" s="2"/>
      <c r="E4799" s="2">
        <v>0</v>
      </c>
      <c r="F4799" s="2"/>
      <c r="G4799" s="2">
        <v>1723.2</v>
      </c>
      <c r="H4799" s="2"/>
      <c r="I4799" s="2">
        <v>1630</v>
      </c>
      <c r="J4799" s="2"/>
      <c r="K4799" s="4">
        <v>1630</v>
      </c>
      <c r="L4799" s="2"/>
      <c r="M4799" s="4">
        <v>2000</v>
      </c>
      <c r="N4799" s="2"/>
      <c r="O4799" s="4">
        <v>0</v>
      </c>
      <c r="P4799" s="2"/>
      <c r="Q4799" s="4">
        <f t="shared" si="128"/>
        <v>2000</v>
      </c>
      <c r="T4799" s="36"/>
    </row>
    <row r="4800" spans="1:20" ht="11.85" customHeight="1" x14ac:dyDescent="0.2">
      <c r="A4800" s="3" t="s">
        <v>1829</v>
      </c>
      <c r="C4800" s="2">
        <v>0</v>
      </c>
      <c r="D4800" s="2"/>
      <c r="E4800" s="2">
        <v>0</v>
      </c>
      <c r="F4800" s="2"/>
      <c r="G4800" s="2">
        <v>144</v>
      </c>
      <c r="H4800" s="2"/>
      <c r="I4800" s="2">
        <v>180</v>
      </c>
      <c r="J4800" s="2"/>
      <c r="K4800" s="4">
        <v>180</v>
      </c>
      <c r="L4800" s="2"/>
      <c r="M4800" s="4">
        <v>144</v>
      </c>
      <c r="N4800" s="2"/>
      <c r="O4800" s="4">
        <v>0</v>
      </c>
      <c r="P4800" s="2"/>
      <c r="Q4800" s="4">
        <f t="shared" si="128"/>
        <v>144</v>
      </c>
      <c r="T4800" s="36"/>
    </row>
    <row r="4801" spans="1:21" ht="11.85" customHeight="1" x14ac:dyDescent="0.2">
      <c r="A4801" s="3" t="s">
        <v>1830</v>
      </c>
      <c r="C4801" s="12">
        <v>0</v>
      </c>
      <c r="D4801" s="2"/>
      <c r="E4801" s="12">
        <v>0</v>
      </c>
      <c r="F4801" s="2"/>
      <c r="G4801" s="12">
        <v>2180.15</v>
      </c>
      <c r="H4801" s="2"/>
      <c r="I4801" s="12">
        <v>2306</v>
      </c>
      <c r="J4801" s="2"/>
      <c r="K4801" s="13">
        <v>2306</v>
      </c>
      <c r="L4801" s="2"/>
      <c r="M4801" s="13">
        <v>2375</v>
      </c>
      <c r="N4801" s="2"/>
      <c r="O4801" s="13">
        <v>0</v>
      </c>
      <c r="P4801" s="2"/>
      <c r="Q4801" s="13">
        <f t="shared" si="128"/>
        <v>2375</v>
      </c>
      <c r="T4801" s="36"/>
    </row>
    <row r="4802" spans="1:21" ht="11.85" customHeight="1" x14ac:dyDescent="0.2">
      <c r="A4802" s="3" t="s">
        <v>278</v>
      </c>
      <c r="C4802" s="2">
        <f>SUM(C4794:C4801)</f>
        <v>0</v>
      </c>
      <c r="D4802" s="2"/>
      <c r="E4802" s="2">
        <f>SUM(E4794:E4801)</f>
        <v>0</v>
      </c>
      <c r="F4802" s="2"/>
      <c r="G4802" s="2">
        <f>SUM(G4794:G4801)</f>
        <v>35977.93</v>
      </c>
      <c r="H4802" s="2"/>
      <c r="I4802" s="2">
        <f>SUM(I4794:I4801)</f>
        <v>50182</v>
      </c>
      <c r="J4802" s="2"/>
      <c r="K4802" s="4">
        <f>SUM(K4794:K4801)</f>
        <v>50182</v>
      </c>
      <c r="L4802" s="2"/>
      <c r="M4802" s="4">
        <f>SUM(M4794:M4801)</f>
        <v>50325</v>
      </c>
      <c r="N4802" s="2"/>
      <c r="O4802" s="4">
        <f>SUM(O4794:O4801)</f>
        <v>0</v>
      </c>
      <c r="P4802" s="2"/>
      <c r="Q4802" s="4">
        <f>SUM(Q4794:Q4801)</f>
        <v>50325</v>
      </c>
      <c r="R4802" s="39"/>
      <c r="T4802" s="38"/>
      <c r="U4802" s="39"/>
    </row>
    <row r="4803" spans="1:21" ht="11.85" customHeight="1" x14ac:dyDescent="0.2"/>
    <row r="4804" spans="1:21" ht="11.85" customHeight="1" x14ac:dyDescent="0.2">
      <c r="A4804" s="11" t="s">
        <v>279</v>
      </c>
      <c r="D4804" s="2"/>
      <c r="F4804" s="2"/>
      <c r="H4804" s="2"/>
      <c r="J4804" s="2"/>
      <c r="L4804" s="2"/>
      <c r="N4804" s="2"/>
      <c r="P4804" s="2"/>
    </row>
    <row r="4805" spans="1:21" ht="11.85" customHeight="1" x14ac:dyDescent="0.2">
      <c r="A4805" s="3" t="s">
        <v>1831</v>
      </c>
      <c r="C4805" s="12">
        <v>0</v>
      </c>
      <c r="D4805" s="2"/>
      <c r="E4805" s="12">
        <v>0</v>
      </c>
      <c r="F4805" s="2"/>
      <c r="G4805" s="12">
        <v>1262.93</v>
      </c>
      <c r="H4805" s="2"/>
      <c r="I4805" s="12">
        <v>5000</v>
      </c>
      <c r="J4805" s="2"/>
      <c r="K4805" s="13">
        <v>5000</v>
      </c>
      <c r="L4805" s="2"/>
      <c r="M4805" s="13">
        <v>2500</v>
      </c>
      <c r="N4805" s="2"/>
      <c r="O4805" s="13">
        <v>0</v>
      </c>
      <c r="P4805" s="2"/>
      <c r="Q4805" s="13">
        <f>+M4805+O4805</f>
        <v>2500</v>
      </c>
    </row>
    <row r="4806" spans="1:21" ht="11.85" customHeight="1" x14ac:dyDescent="0.2">
      <c r="A4806" s="3" t="s">
        <v>297</v>
      </c>
      <c r="C4806" s="2">
        <f>+C4805</f>
        <v>0</v>
      </c>
      <c r="D4806" s="2"/>
      <c r="E4806" s="2">
        <f>+E4805</f>
        <v>0</v>
      </c>
      <c r="F4806" s="2"/>
      <c r="G4806" s="2">
        <f>+G4805</f>
        <v>1262.93</v>
      </c>
      <c r="H4806" s="2"/>
      <c r="I4806" s="2">
        <f>+I4805</f>
        <v>5000</v>
      </c>
      <c r="J4806" s="2"/>
      <c r="K4806" s="4">
        <f>+K4805</f>
        <v>5000</v>
      </c>
      <c r="L4806" s="2"/>
      <c r="M4806" s="4">
        <f>+M4805</f>
        <v>2500</v>
      </c>
      <c r="N4806" s="2"/>
      <c r="O4806" s="4">
        <f>+O4805</f>
        <v>0</v>
      </c>
      <c r="P4806" s="2"/>
      <c r="Q4806" s="4">
        <f>+Q4805</f>
        <v>2500</v>
      </c>
    </row>
    <row r="4807" spans="1:21" ht="11.85" customHeight="1" x14ac:dyDescent="0.2"/>
    <row r="4808" spans="1:21" ht="11.85" customHeight="1" x14ac:dyDescent="0.2">
      <c r="A4808" s="11" t="s">
        <v>298</v>
      </c>
      <c r="D4808" s="2"/>
      <c r="F4808" s="2"/>
      <c r="H4808" s="2"/>
      <c r="J4808" s="2"/>
      <c r="L4808" s="2"/>
      <c r="N4808" s="2"/>
      <c r="P4808" s="2"/>
    </row>
    <row r="4809" spans="1:21" ht="11.85" customHeight="1" x14ac:dyDescent="0.2">
      <c r="A4809" s="3" t="s">
        <v>1832</v>
      </c>
      <c r="C4809" s="2">
        <v>0</v>
      </c>
      <c r="D4809" s="2"/>
      <c r="E4809" s="2">
        <v>0</v>
      </c>
      <c r="F4809" s="2"/>
      <c r="G4809" s="2">
        <v>0</v>
      </c>
      <c r="H4809" s="2"/>
      <c r="I4809" s="2">
        <v>250</v>
      </c>
      <c r="J4809" s="2"/>
      <c r="K4809" s="4">
        <v>250</v>
      </c>
      <c r="L4809" s="2"/>
      <c r="M4809" s="4">
        <v>250</v>
      </c>
      <c r="N4809" s="2"/>
      <c r="O4809" s="4">
        <v>0</v>
      </c>
      <c r="P4809" s="2"/>
      <c r="Q4809" s="4">
        <f>+M4809+O4809</f>
        <v>250</v>
      </c>
    </row>
    <row r="4810" spans="1:21" ht="11.85" customHeight="1" x14ac:dyDescent="0.2">
      <c r="A4810" s="3" t="s">
        <v>1833</v>
      </c>
      <c r="C4810" s="2">
        <v>0</v>
      </c>
      <c r="D4810" s="2"/>
      <c r="E4810" s="2">
        <v>0</v>
      </c>
      <c r="F4810" s="2"/>
      <c r="G4810" s="2">
        <v>664.43</v>
      </c>
      <c r="H4810" s="2"/>
      <c r="I4810" s="2">
        <v>1400</v>
      </c>
      <c r="J4810" s="2"/>
      <c r="K4810" s="4">
        <v>1400</v>
      </c>
      <c r="L4810" s="2"/>
      <c r="M4810" s="4">
        <v>1400</v>
      </c>
      <c r="N4810" s="2"/>
      <c r="O4810" s="4">
        <v>0</v>
      </c>
      <c r="P4810" s="2"/>
      <c r="Q4810" s="4">
        <f t="shared" ref="Q4810:Q4819" si="129">+M4810+O4810</f>
        <v>1400</v>
      </c>
    </row>
    <row r="4811" spans="1:21" ht="11.85" customHeight="1" x14ac:dyDescent="0.2">
      <c r="A4811" s="3" t="s">
        <v>1834</v>
      </c>
      <c r="C4811" s="2">
        <v>0</v>
      </c>
      <c r="D4811" s="2"/>
      <c r="E4811" s="2">
        <v>0</v>
      </c>
      <c r="F4811" s="2"/>
      <c r="G4811" s="2">
        <v>335.92</v>
      </c>
      <c r="H4811" s="2"/>
      <c r="I4811" s="2">
        <v>500</v>
      </c>
      <c r="J4811" s="2"/>
      <c r="K4811" s="4">
        <v>500</v>
      </c>
      <c r="L4811" s="2"/>
      <c r="M4811" s="4">
        <v>500</v>
      </c>
      <c r="N4811" s="2"/>
      <c r="O4811" s="4">
        <v>0</v>
      </c>
      <c r="P4811" s="2"/>
      <c r="Q4811" s="4">
        <f t="shared" si="129"/>
        <v>500</v>
      </c>
    </row>
    <row r="4812" spans="1:21" ht="11.85" customHeight="1" x14ac:dyDescent="0.2">
      <c r="A4812" s="3" t="s">
        <v>1835</v>
      </c>
      <c r="C4812" s="2">
        <v>0</v>
      </c>
      <c r="D4812" s="2"/>
      <c r="E4812" s="2">
        <v>0</v>
      </c>
      <c r="F4812" s="2"/>
      <c r="G4812" s="2">
        <v>3671.93</v>
      </c>
      <c r="H4812" s="2"/>
      <c r="I4812" s="2">
        <v>6000</v>
      </c>
      <c r="J4812" s="2"/>
      <c r="K4812" s="4">
        <v>6000</v>
      </c>
      <c r="L4812" s="2"/>
      <c r="M4812" s="4">
        <v>6000</v>
      </c>
      <c r="N4812" s="2"/>
      <c r="O4812" s="4">
        <v>0</v>
      </c>
      <c r="P4812" s="2"/>
      <c r="Q4812" s="4">
        <f t="shared" si="129"/>
        <v>6000</v>
      </c>
    </row>
    <row r="4813" spans="1:21" ht="11.85" customHeight="1" x14ac:dyDescent="0.2">
      <c r="A4813" s="3" t="s">
        <v>1836</v>
      </c>
      <c r="C4813" s="2">
        <v>0</v>
      </c>
      <c r="D4813" s="2"/>
      <c r="E4813" s="2">
        <v>0</v>
      </c>
      <c r="F4813" s="2"/>
      <c r="G4813" s="2">
        <v>628.33000000000004</v>
      </c>
      <c r="H4813" s="2"/>
      <c r="I4813" s="2">
        <v>2000</v>
      </c>
      <c r="J4813" s="2"/>
      <c r="K4813" s="4">
        <v>2000</v>
      </c>
      <c r="L4813" s="2"/>
      <c r="M4813" s="4">
        <v>2000</v>
      </c>
      <c r="N4813" s="2"/>
      <c r="O4813" s="4">
        <v>0</v>
      </c>
      <c r="P4813" s="2"/>
      <c r="Q4813" s="4">
        <f t="shared" si="129"/>
        <v>2000</v>
      </c>
    </row>
    <row r="4814" spans="1:21" ht="11.85" customHeight="1" x14ac:dyDescent="0.2">
      <c r="A4814" s="3" t="s">
        <v>1837</v>
      </c>
      <c r="C4814" s="2">
        <v>0</v>
      </c>
      <c r="D4814" s="2"/>
      <c r="E4814" s="2">
        <v>0</v>
      </c>
      <c r="F4814" s="2"/>
      <c r="G4814" s="2">
        <v>9569.6200000000008</v>
      </c>
      <c r="H4814" s="2"/>
      <c r="I4814" s="2">
        <v>7600</v>
      </c>
      <c r="J4814" s="2"/>
      <c r="K4814" s="4">
        <v>20400</v>
      </c>
      <c r="L4814" s="2"/>
      <c r="M4814" s="4">
        <v>7600</v>
      </c>
      <c r="N4814" s="2"/>
      <c r="O4814" s="4">
        <v>0</v>
      </c>
      <c r="P4814" s="2"/>
      <c r="Q4814" s="4">
        <f t="shared" si="129"/>
        <v>7600</v>
      </c>
    </row>
    <row r="4815" spans="1:21" ht="11.85" customHeight="1" x14ac:dyDescent="0.2">
      <c r="A4815" s="3" t="s">
        <v>1838</v>
      </c>
      <c r="C4815" s="2">
        <v>0</v>
      </c>
      <c r="D4815" s="2"/>
      <c r="E4815" s="2">
        <v>0</v>
      </c>
      <c r="F4815" s="2"/>
      <c r="G4815" s="2">
        <v>485.78</v>
      </c>
      <c r="H4815" s="2"/>
      <c r="I4815" s="2">
        <v>1000</v>
      </c>
      <c r="J4815" s="2"/>
      <c r="K4815" s="4">
        <v>1000</v>
      </c>
      <c r="L4815" s="2"/>
      <c r="M4815" s="4">
        <v>1000</v>
      </c>
      <c r="N4815" s="2"/>
      <c r="O4815" s="4">
        <v>0</v>
      </c>
      <c r="P4815" s="2"/>
      <c r="Q4815" s="4">
        <f t="shared" si="129"/>
        <v>1000</v>
      </c>
    </row>
    <row r="4816" spans="1:21" ht="11.85" customHeight="1" x14ac:dyDescent="0.2">
      <c r="A4816" s="3" t="s">
        <v>1839</v>
      </c>
      <c r="C4816" s="2">
        <v>0</v>
      </c>
      <c r="D4816" s="2"/>
      <c r="E4816" s="2">
        <v>0</v>
      </c>
      <c r="F4816" s="2"/>
      <c r="G4816" s="2">
        <v>296.38</v>
      </c>
      <c r="H4816" s="2"/>
      <c r="I4816" s="2">
        <v>200</v>
      </c>
      <c r="J4816" s="2"/>
      <c r="K4816" s="4">
        <v>200</v>
      </c>
      <c r="L4816" s="2"/>
      <c r="M4816" s="4">
        <v>200</v>
      </c>
      <c r="N4816" s="2"/>
      <c r="O4816" s="4">
        <v>0</v>
      </c>
      <c r="P4816" s="2"/>
      <c r="Q4816" s="4">
        <f t="shared" si="129"/>
        <v>200</v>
      </c>
    </row>
    <row r="4817" spans="1:22" ht="11.85" customHeight="1" x14ac:dyDescent="0.2">
      <c r="A4817" s="3" t="s">
        <v>1840</v>
      </c>
      <c r="C4817" s="2">
        <v>0</v>
      </c>
      <c r="D4817" s="2"/>
      <c r="E4817" s="2">
        <v>0</v>
      </c>
      <c r="F4817" s="2"/>
      <c r="G4817" s="2">
        <v>252.06</v>
      </c>
      <c r="H4817" s="2"/>
      <c r="I4817" s="2">
        <v>5000</v>
      </c>
      <c r="J4817" s="2"/>
      <c r="K4817" s="4">
        <v>5000</v>
      </c>
      <c r="L4817" s="2"/>
      <c r="M4817" s="4">
        <v>5000</v>
      </c>
      <c r="N4817" s="2"/>
      <c r="O4817" s="4">
        <v>0</v>
      </c>
      <c r="P4817" s="2"/>
      <c r="Q4817" s="4">
        <f t="shared" si="129"/>
        <v>5000</v>
      </c>
    </row>
    <row r="4818" spans="1:22" ht="11.85" customHeight="1" x14ac:dyDescent="0.2">
      <c r="A4818" s="3" t="s">
        <v>1841</v>
      </c>
      <c r="C4818" s="2">
        <v>0</v>
      </c>
      <c r="D4818" s="2"/>
      <c r="E4818" s="2">
        <v>0</v>
      </c>
      <c r="F4818" s="2"/>
      <c r="G4818" s="2">
        <v>260.18</v>
      </c>
      <c r="H4818" s="2"/>
      <c r="I4818" s="2">
        <v>500</v>
      </c>
      <c r="J4818" s="2"/>
      <c r="K4818" s="4">
        <v>500</v>
      </c>
      <c r="L4818" s="2"/>
      <c r="M4818" s="4">
        <v>500</v>
      </c>
      <c r="N4818" s="2"/>
      <c r="O4818" s="4">
        <v>0</v>
      </c>
      <c r="P4818" s="2"/>
      <c r="Q4818" s="4">
        <f t="shared" si="129"/>
        <v>500</v>
      </c>
    </row>
    <row r="4819" spans="1:22" ht="11.85" customHeight="1" x14ac:dyDescent="0.2">
      <c r="A4819" s="3" t="s">
        <v>1842</v>
      </c>
      <c r="C4819" s="2">
        <v>0</v>
      </c>
      <c r="D4819" s="2"/>
      <c r="E4819" s="2">
        <v>0</v>
      </c>
      <c r="F4819" s="2"/>
      <c r="G4819" s="2">
        <v>521</v>
      </c>
      <c r="H4819" s="2"/>
      <c r="I4819" s="2">
        <v>1500</v>
      </c>
      <c r="J4819" s="2"/>
      <c r="K4819" s="4">
        <v>1500</v>
      </c>
      <c r="L4819" s="2"/>
      <c r="M4819" s="4">
        <v>1500</v>
      </c>
      <c r="N4819" s="2"/>
      <c r="O4819" s="4">
        <v>0</v>
      </c>
      <c r="P4819" s="2"/>
      <c r="Q4819" s="4">
        <f t="shared" si="129"/>
        <v>1500</v>
      </c>
    </row>
    <row r="4820" spans="1:22" ht="11.85" customHeight="1" x14ac:dyDescent="0.2">
      <c r="A4820" s="3" t="s">
        <v>1843</v>
      </c>
      <c r="C4820" s="12">
        <v>0</v>
      </c>
      <c r="D4820" s="2"/>
      <c r="E4820" s="12">
        <v>0</v>
      </c>
      <c r="F4820" s="2"/>
      <c r="G4820" s="12">
        <v>2979.48</v>
      </c>
      <c r="H4820" s="2"/>
      <c r="I4820" s="12">
        <v>2220</v>
      </c>
      <c r="J4820" s="2"/>
      <c r="K4820" s="13">
        <v>2220</v>
      </c>
      <c r="L4820" s="2"/>
      <c r="M4820" s="13">
        <v>1500</v>
      </c>
      <c r="N4820" s="2"/>
      <c r="O4820" s="13">
        <v>0</v>
      </c>
      <c r="P4820" s="2"/>
      <c r="Q4820" s="13">
        <f>M4820+O4820</f>
        <v>1500</v>
      </c>
      <c r="T4820" s="36"/>
      <c r="V4820" s="55"/>
    </row>
    <row r="4821" spans="1:22" ht="11.85" customHeight="1" x14ac:dyDescent="0.2">
      <c r="A4821" s="3" t="s">
        <v>320</v>
      </c>
      <c r="C4821" s="2">
        <f>SUM(C4809:C4820)</f>
        <v>0</v>
      </c>
      <c r="D4821" s="2"/>
      <c r="E4821" s="2">
        <f>SUM(E4809:E4820)</f>
        <v>0</v>
      </c>
      <c r="F4821" s="2"/>
      <c r="G4821" s="2">
        <f>SUM(G4809:G4820)</f>
        <v>19665.109999999997</v>
      </c>
      <c r="H4821" s="2"/>
      <c r="I4821" s="2">
        <f>SUM(I4809:I4820)</f>
        <v>28170</v>
      </c>
      <c r="J4821" s="2"/>
      <c r="K4821" s="2">
        <f>SUM(K4809:K4820)</f>
        <v>40970</v>
      </c>
      <c r="L4821" s="2"/>
      <c r="M4821" s="24">
        <f>SUM(M4809:M4820)</f>
        <v>27450</v>
      </c>
      <c r="N4821" s="2"/>
      <c r="O4821" s="24">
        <f>SUM(O4809:O4820)</f>
        <v>0</v>
      </c>
      <c r="P4821" s="2"/>
      <c r="Q4821" s="24">
        <f>SUM(Q4809:Q4820)</f>
        <v>27450</v>
      </c>
      <c r="T4821" s="38"/>
    </row>
    <row r="4822" spans="1:22" ht="11.85" customHeight="1" x14ac:dyDescent="0.2">
      <c r="D4822" s="2"/>
      <c r="F4822" s="2"/>
      <c r="H4822" s="2"/>
      <c r="J4822" s="2"/>
      <c r="L4822" s="2"/>
      <c r="N4822" s="2"/>
      <c r="P4822" s="2"/>
    </row>
    <row r="4823" spans="1:22" ht="11.85" customHeight="1" x14ac:dyDescent="0.2">
      <c r="A4823" s="3" t="s">
        <v>1844</v>
      </c>
      <c r="C4823" s="2">
        <v>0</v>
      </c>
      <c r="D4823" s="2"/>
      <c r="E4823" s="2">
        <v>0</v>
      </c>
      <c r="F4823" s="2"/>
      <c r="G4823" s="2">
        <v>0</v>
      </c>
      <c r="H4823" s="2"/>
      <c r="I4823" s="2">
        <v>0</v>
      </c>
      <c r="J4823" s="2"/>
      <c r="K4823" s="4">
        <v>0</v>
      </c>
      <c r="L4823" s="2"/>
      <c r="M4823" s="4">
        <v>0</v>
      </c>
      <c r="N4823" s="2"/>
      <c r="O4823" s="4">
        <v>0</v>
      </c>
      <c r="P4823" s="2"/>
      <c r="Q4823" s="4">
        <f>M4823+O4823</f>
        <v>0</v>
      </c>
      <c r="T4823" s="36"/>
    </row>
    <row r="4824" spans="1:22" ht="11.85" customHeight="1" x14ac:dyDescent="0.2">
      <c r="A4824" s="3" t="s">
        <v>1845</v>
      </c>
      <c r="C4824" s="12">
        <v>0</v>
      </c>
      <c r="D4824" s="2"/>
      <c r="E4824" s="12">
        <v>0</v>
      </c>
      <c r="F4824" s="2"/>
      <c r="G4824" s="12">
        <v>8499.99</v>
      </c>
      <c r="H4824" s="2"/>
      <c r="I4824" s="12">
        <v>0</v>
      </c>
      <c r="J4824" s="2"/>
      <c r="K4824" s="13">
        <v>0</v>
      </c>
      <c r="L4824" s="2"/>
      <c r="M4824" s="13">
        <v>0</v>
      </c>
      <c r="N4824" s="2"/>
      <c r="O4824" s="13">
        <v>0</v>
      </c>
      <c r="P4824" s="2"/>
      <c r="Q4824" s="13">
        <f>M4824+O4824</f>
        <v>0</v>
      </c>
      <c r="T4824" s="36"/>
    </row>
    <row r="4825" spans="1:22" ht="11.85" customHeight="1" x14ac:dyDescent="0.2">
      <c r="A4825" s="3" t="s">
        <v>323</v>
      </c>
      <c r="C4825" s="2">
        <f>SUM(C4823:C4824)</f>
        <v>0</v>
      </c>
      <c r="D4825" s="2"/>
      <c r="E4825" s="2">
        <f>SUM(E4823:E4824)</f>
        <v>0</v>
      </c>
      <c r="F4825" s="2"/>
      <c r="G4825" s="2">
        <f>SUM(G4823:G4824)</f>
        <v>8499.99</v>
      </c>
      <c r="H4825" s="2"/>
      <c r="I4825" s="2">
        <f>SUM(I4823:I4824)</f>
        <v>0</v>
      </c>
      <c r="J4825" s="2"/>
      <c r="K4825" s="4">
        <f>SUM(K4823:K4824)</f>
        <v>0</v>
      </c>
      <c r="L4825" s="2"/>
      <c r="M4825" s="4">
        <f>SUM(M4823:M4824)</f>
        <v>0</v>
      </c>
      <c r="N4825" s="2"/>
      <c r="O4825" s="4">
        <f>SUM(O4823:O4824)</f>
        <v>0</v>
      </c>
      <c r="P4825" s="2"/>
      <c r="Q4825" s="4">
        <f>SUM(Q4823:Q4824)</f>
        <v>0</v>
      </c>
      <c r="T4825" s="36"/>
    </row>
    <row r="4826" spans="1:22" ht="11.85" customHeight="1" x14ac:dyDescent="0.2">
      <c r="D4826" s="2"/>
      <c r="F4826" s="2"/>
      <c r="H4826" s="2"/>
      <c r="J4826" s="2"/>
      <c r="L4826" s="2"/>
      <c r="N4826" s="2"/>
      <c r="P4826" s="2"/>
    </row>
    <row r="4827" spans="1:22" ht="11.85" customHeight="1" x14ac:dyDescent="0.2">
      <c r="A4827" s="11" t="s">
        <v>324</v>
      </c>
      <c r="D4827" s="2"/>
      <c r="F4827" s="2"/>
      <c r="H4827" s="2"/>
      <c r="J4827" s="2"/>
      <c r="L4827" s="2"/>
      <c r="N4827" s="2"/>
      <c r="P4827" s="2"/>
    </row>
    <row r="4828" spans="1:22" ht="11.85" customHeight="1" x14ac:dyDescent="0.2">
      <c r="A4828" s="3" t="s">
        <v>1846</v>
      </c>
      <c r="C4828" s="2">
        <v>0</v>
      </c>
      <c r="D4828" s="2"/>
      <c r="E4828" s="2">
        <v>0</v>
      </c>
      <c r="F4828" s="2"/>
      <c r="G4828" s="2">
        <v>19916.28</v>
      </c>
      <c r="H4828" s="2"/>
      <c r="I4828" s="2">
        <v>20680</v>
      </c>
      <c r="J4828" s="2"/>
      <c r="K4828" s="4">
        <v>20680</v>
      </c>
      <c r="L4828" s="2"/>
      <c r="M4828" s="4">
        <v>21500</v>
      </c>
      <c r="N4828" s="2"/>
      <c r="O4828" s="4">
        <v>0</v>
      </c>
      <c r="P4828" s="2"/>
      <c r="Q4828" s="4">
        <f>+M4828+O4828</f>
        <v>21500</v>
      </c>
    </row>
    <row r="4829" spans="1:22" ht="11.85" customHeight="1" x14ac:dyDescent="0.2">
      <c r="A4829" s="3" t="s">
        <v>1847</v>
      </c>
      <c r="C4829" s="12">
        <v>0</v>
      </c>
      <c r="D4829" s="2"/>
      <c r="E4829" s="12">
        <v>0</v>
      </c>
      <c r="F4829" s="2"/>
      <c r="G4829" s="12">
        <v>0</v>
      </c>
      <c r="H4829" s="2"/>
      <c r="I4829" s="12">
        <v>0</v>
      </c>
      <c r="J4829" s="2"/>
      <c r="K4829" s="13">
        <v>0</v>
      </c>
      <c r="L4829" s="2"/>
      <c r="M4829" s="13">
        <v>0</v>
      </c>
      <c r="N4829" s="2"/>
      <c r="O4829" s="13">
        <v>0</v>
      </c>
      <c r="P4829" s="2"/>
      <c r="Q4829" s="13">
        <f>M4829+O4829</f>
        <v>0</v>
      </c>
    </row>
    <row r="4830" spans="1:22" ht="11.85" customHeight="1" x14ac:dyDescent="0.2">
      <c r="A4830" s="3" t="s">
        <v>328</v>
      </c>
      <c r="C4830" s="2">
        <f>SUM(C4828:C4829)</f>
        <v>0</v>
      </c>
      <c r="D4830" s="2"/>
      <c r="E4830" s="2">
        <f>SUM(E4828:E4829)</f>
        <v>0</v>
      </c>
      <c r="F4830" s="2"/>
      <c r="G4830" s="2">
        <f>SUM(G4828:G4829)</f>
        <v>19916.28</v>
      </c>
      <c r="H4830" s="2"/>
      <c r="I4830" s="2">
        <f>SUM(I4828:I4829)</f>
        <v>20680</v>
      </c>
      <c r="J4830" s="2"/>
      <c r="K4830" s="4">
        <f>SUM(K4828:K4829)</f>
        <v>20680</v>
      </c>
      <c r="L4830" s="2"/>
      <c r="M4830" s="4">
        <f>SUM(M4828:M4829)</f>
        <v>21500</v>
      </c>
      <c r="N4830" s="2"/>
      <c r="O4830" s="4">
        <f>SUM(O4828:O4829)</f>
        <v>0</v>
      </c>
      <c r="P4830" s="2"/>
      <c r="Q4830" s="4">
        <f>SUM(Q4828:Q4829)</f>
        <v>21500</v>
      </c>
      <c r="T4830" s="38"/>
      <c r="V4830" s="51"/>
    </row>
    <row r="4831" spans="1:22" ht="11.85" customHeight="1" x14ac:dyDescent="0.2">
      <c r="D4831" s="2"/>
      <c r="F4831" s="2"/>
      <c r="H4831" s="2"/>
      <c r="J4831" s="2"/>
      <c r="L4831" s="2"/>
      <c r="N4831" s="2"/>
      <c r="P4831" s="2"/>
      <c r="T4831" s="36"/>
    </row>
    <row r="4832" spans="1:22" ht="11.85" customHeight="1" x14ac:dyDescent="0.2">
      <c r="A4832" s="3" t="s">
        <v>1813</v>
      </c>
      <c r="C4832" s="2">
        <f>+C4821+C4830+C4802+C4825+C4806</f>
        <v>0</v>
      </c>
      <c r="D4832" s="2"/>
      <c r="E4832" s="2">
        <f>+E4821+E4830+E4802+E4825+E4806</f>
        <v>0</v>
      </c>
      <c r="F4832" s="2"/>
      <c r="G4832" s="2">
        <f>+G4821+G4830+G4802+G4825+G4806</f>
        <v>85322.240000000005</v>
      </c>
      <c r="H4832" s="2"/>
      <c r="I4832" s="2">
        <f>+I4821+I4830+I4802+I4825+I4806</f>
        <v>104032</v>
      </c>
      <c r="J4832" s="2"/>
      <c r="K4832" s="4">
        <f>+K4821+K4830+K4802+K4825+K4806</f>
        <v>116832</v>
      </c>
      <c r="L4832" s="2"/>
      <c r="M4832" s="4">
        <f>+M4821+M4830+M4802+M4825+M4806</f>
        <v>101775</v>
      </c>
      <c r="N4832" s="2"/>
      <c r="O4832" s="4">
        <f>+O4821+O4830+O4802+O4825+O4806</f>
        <v>0</v>
      </c>
      <c r="P4832" s="2"/>
      <c r="Q4832" s="4">
        <f>+Q4821+Q4830+Q4802+Q4825+Q4806</f>
        <v>101775</v>
      </c>
      <c r="R4832" s="39"/>
      <c r="U4832" s="37"/>
    </row>
    <row r="4833" spans="1:34" ht="11.85" customHeight="1" x14ac:dyDescent="0.2">
      <c r="D4833" s="2"/>
      <c r="F4833" s="2"/>
      <c r="H4833" s="2"/>
      <c r="J4833" s="2"/>
      <c r="L4833" s="2"/>
      <c r="N4833" s="2"/>
      <c r="P4833" s="2"/>
      <c r="T4833" s="36"/>
    </row>
    <row r="4834" spans="1:34" ht="11.85" customHeight="1" x14ac:dyDescent="0.2">
      <c r="D4834" s="2"/>
      <c r="F4834" s="2"/>
      <c r="H4834" s="2"/>
      <c r="J4834" s="2"/>
      <c r="L4834" s="2"/>
      <c r="N4834" s="2"/>
      <c r="P4834" s="2"/>
    </row>
    <row r="4835" spans="1:34" ht="11.85" customHeight="1" x14ac:dyDescent="0.2">
      <c r="D4835" s="2"/>
      <c r="F4835" s="2"/>
      <c r="H4835" s="2"/>
      <c r="J4835" s="2"/>
      <c r="L4835" s="2"/>
      <c r="N4835" s="2"/>
      <c r="P4835" s="2"/>
    </row>
    <row r="4836" spans="1:34" ht="11.85" customHeight="1" x14ac:dyDescent="0.2">
      <c r="D4836" s="2"/>
      <c r="F4836" s="2"/>
      <c r="H4836" s="2"/>
      <c r="J4836" s="2"/>
      <c r="L4836" s="2"/>
      <c r="N4836" s="2"/>
      <c r="P4836" s="2"/>
    </row>
    <row r="4837" spans="1:34" ht="11.85" customHeight="1" x14ac:dyDescent="0.2">
      <c r="D4837" s="2"/>
      <c r="F4837" s="2"/>
      <c r="H4837" s="2"/>
      <c r="J4837" s="2"/>
      <c r="L4837" s="2"/>
      <c r="N4837" s="2"/>
      <c r="P4837" s="2"/>
    </row>
    <row r="4838" spans="1:34" ht="11.25" customHeight="1" x14ac:dyDescent="0.2">
      <c r="A4838" s="1"/>
      <c r="B4838" s="1"/>
      <c r="E4838" s="2" t="str">
        <f>$E$24</f>
        <v>CITY OF BRADY</v>
      </c>
    </row>
    <row r="4839" spans="1:34" ht="11.25" customHeight="1" x14ac:dyDescent="0.2">
      <c r="E4839" s="2" t="str">
        <f>$E$25</f>
        <v>BUDGET REPORT</v>
      </c>
    </row>
    <row r="4840" spans="1:34" ht="11.25" customHeight="1" x14ac:dyDescent="0.2">
      <c r="E4840" s="2" t="str">
        <f>$E$26</f>
        <v>FISCAL YEAR 2021 - 2022</v>
      </c>
    </row>
    <row r="4841" spans="1:34" ht="11.25" customHeight="1" x14ac:dyDescent="0.2">
      <c r="A4841" s="3" t="s">
        <v>1814</v>
      </c>
    </row>
    <row r="4842" spans="1:34" ht="11.25" customHeight="1" x14ac:dyDescent="0.2"/>
    <row r="4843" spans="1:34" ht="11.25" customHeight="1" x14ac:dyDescent="0.2">
      <c r="I4843" s="61" t="str">
        <f>$I$29</f>
        <v>(----- 2020-2021 ------)</v>
      </c>
      <c r="J4843" s="61"/>
      <c r="K4843" s="61"/>
      <c r="L4843" s="5"/>
      <c r="M4843" s="61" t="str">
        <f>$M$29</f>
        <v>2021-2022</v>
      </c>
      <c r="N4843" s="61"/>
      <c r="O4843" s="61"/>
      <c r="P4843" s="61"/>
      <c r="Q4843" s="61"/>
    </row>
    <row r="4844" spans="1:34" ht="11.25" customHeight="1" x14ac:dyDescent="0.2">
      <c r="C4844" s="6" t="str">
        <f>$C$30</f>
        <v>2017-2018</v>
      </c>
      <c r="D4844" s="5"/>
      <c r="E4844" s="6" t="str">
        <f>$E$30</f>
        <v>2018-2019</v>
      </c>
      <c r="F4844" s="5"/>
      <c r="G4844" s="6" t="str">
        <f>$G$30</f>
        <v>2019-2020</v>
      </c>
      <c r="H4844" s="5"/>
      <c r="I4844" s="6" t="s">
        <v>9</v>
      </c>
      <c r="J4844" s="5"/>
      <c r="K4844" s="7" t="str">
        <f>+$K$30</f>
        <v>PROJECTED</v>
      </c>
      <c r="L4844" s="5"/>
      <c r="M4844" s="7" t="str">
        <f>$M$30</f>
        <v>2021-2022</v>
      </c>
      <c r="N4844" s="5"/>
      <c r="O4844" s="7" t="str">
        <f>$O$30</f>
        <v>2021-2022</v>
      </c>
      <c r="P4844" s="5"/>
      <c r="Q4844" s="7" t="str">
        <f>$Q$30</f>
        <v xml:space="preserve">APPROVED </v>
      </c>
    </row>
    <row r="4845" spans="1:34" ht="11.25" customHeight="1" x14ac:dyDescent="0.2">
      <c r="A4845" s="8" t="s">
        <v>266</v>
      </c>
      <c r="C4845" s="9" t="s">
        <v>12</v>
      </c>
      <c r="D4845" s="5"/>
      <c r="E4845" s="9" t="s">
        <v>12</v>
      </c>
      <c r="F4845" s="5"/>
      <c r="G4845" s="9" t="s">
        <v>12</v>
      </c>
      <c r="H4845" s="5"/>
      <c r="I4845" s="9" t="s">
        <v>13</v>
      </c>
      <c r="J4845" s="5"/>
      <c r="K4845" s="10" t="s">
        <v>13</v>
      </c>
      <c r="L4845" s="5"/>
      <c r="M4845" s="10" t="str">
        <f>$M$31</f>
        <v>BASE</v>
      </c>
      <c r="N4845" s="5"/>
      <c r="O4845" s="10" t="str">
        <f>$O$31</f>
        <v>SUPPLEMENTAL</v>
      </c>
      <c r="P4845" s="5"/>
      <c r="Q4845" s="10" t="str">
        <f>$Q$31</f>
        <v>BUDGET</v>
      </c>
    </row>
    <row r="4846" spans="1:34" s="25" customFormat="1" ht="10.15" customHeight="1" x14ac:dyDescent="0.25">
      <c r="C4846" s="26"/>
      <c r="E4846" s="26"/>
      <c r="G4846" s="26"/>
      <c r="I4846" s="26"/>
      <c r="K4846" s="27"/>
      <c r="M4846" s="27"/>
      <c r="O4846" s="27"/>
      <c r="Q4846" s="27"/>
      <c r="R4846" s="52"/>
      <c r="S4846" s="53"/>
      <c r="T4846" s="35"/>
      <c r="U4846" s="52"/>
      <c r="V4846" s="52"/>
      <c r="W4846" s="52"/>
      <c r="X4846" s="52"/>
      <c r="Y4846" s="52"/>
      <c r="Z4846" s="52"/>
      <c r="AA4846" s="52"/>
      <c r="AB4846" s="52"/>
      <c r="AC4846" s="52"/>
      <c r="AD4846" s="52"/>
      <c r="AE4846" s="52"/>
      <c r="AF4846" s="52"/>
      <c r="AG4846" s="52"/>
      <c r="AH4846" s="52"/>
    </row>
    <row r="4847" spans="1:34" s="25" customFormat="1" ht="11.25" customHeight="1" x14ac:dyDescent="0.25">
      <c r="C4847" s="26"/>
      <c r="D4847" s="26"/>
      <c r="E4847" s="26"/>
      <c r="F4847" s="26"/>
      <c r="G4847" s="26"/>
      <c r="H4847" s="26"/>
      <c r="I4847" s="26"/>
      <c r="J4847" s="26"/>
      <c r="K4847" s="27"/>
      <c r="L4847" s="26"/>
      <c r="M4847" s="27"/>
      <c r="N4847" s="26"/>
      <c r="O4847" s="27"/>
      <c r="P4847" s="26"/>
      <c r="Q4847" s="27"/>
      <c r="R4847" s="52"/>
      <c r="S4847" s="53"/>
      <c r="T4847" s="35"/>
      <c r="U4847" s="52"/>
      <c r="V4847" s="52"/>
      <c r="W4847" s="52"/>
      <c r="X4847" s="52"/>
      <c r="Y4847" s="52"/>
      <c r="Z4847" s="52"/>
      <c r="AA4847" s="52"/>
      <c r="AB4847" s="52"/>
      <c r="AC4847" s="52"/>
      <c r="AD4847" s="52"/>
      <c r="AE4847" s="52"/>
      <c r="AF4847" s="52"/>
      <c r="AG4847" s="52"/>
      <c r="AH4847" s="52"/>
    </row>
    <row r="4848" spans="1:34" s="25" customFormat="1" ht="11.25" customHeight="1" thickBot="1" x14ac:dyDescent="0.3">
      <c r="A4848" s="3" t="s">
        <v>1109</v>
      </c>
      <c r="B4848" s="3"/>
      <c r="C4848" s="17">
        <f>+C4832</f>
        <v>0</v>
      </c>
      <c r="D4848" s="2"/>
      <c r="E4848" s="17">
        <f>+E4832</f>
        <v>0</v>
      </c>
      <c r="F4848" s="2"/>
      <c r="G4848" s="17">
        <f>+G4832</f>
        <v>85322.240000000005</v>
      </c>
      <c r="H4848" s="2"/>
      <c r="I4848" s="17">
        <f>+I4832</f>
        <v>104032</v>
      </c>
      <c r="J4848" s="2"/>
      <c r="K4848" s="17">
        <f>+K4832</f>
        <v>116832</v>
      </c>
      <c r="L4848" s="2"/>
      <c r="M4848" s="17">
        <f>+M4832</f>
        <v>101775</v>
      </c>
      <c r="N4848" s="2"/>
      <c r="O4848" s="17">
        <f>+O4832</f>
        <v>0</v>
      </c>
      <c r="P4848" s="2"/>
      <c r="Q4848" s="17">
        <f>+Q4832</f>
        <v>101775</v>
      </c>
      <c r="R4848" s="33"/>
      <c r="S4848" s="53"/>
      <c r="T4848" s="35"/>
      <c r="U4848" s="52"/>
      <c r="V4848" s="52"/>
      <c r="W4848" s="52"/>
      <c r="X4848" s="52"/>
      <c r="Y4848" s="52"/>
      <c r="Z4848" s="52"/>
      <c r="AA4848" s="52"/>
      <c r="AB4848" s="52"/>
      <c r="AC4848" s="52"/>
      <c r="AD4848" s="52"/>
      <c r="AE4848" s="52"/>
      <c r="AF4848" s="52"/>
      <c r="AG4848" s="52"/>
      <c r="AH4848" s="52"/>
    </row>
    <row r="4849" spans="1:34" s="25" customFormat="1" ht="11.25" customHeight="1" thickTop="1" x14ac:dyDescent="0.25">
      <c r="A4849" s="3"/>
      <c r="B4849" s="3"/>
      <c r="C4849" s="2"/>
      <c r="D4849" s="2"/>
      <c r="E4849" s="2"/>
      <c r="F4849" s="2"/>
      <c r="G4849" s="2"/>
      <c r="H4849" s="2"/>
      <c r="I4849" s="2"/>
      <c r="J4849" s="2"/>
      <c r="K4849" s="4"/>
      <c r="L4849" s="2"/>
      <c r="M4849" s="4"/>
      <c r="N4849" s="2"/>
      <c r="O4849" s="4"/>
      <c r="P4849" s="2"/>
      <c r="Q4849" s="4"/>
      <c r="R4849" s="33"/>
      <c r="S4849" s="53"/>
      <c r="T4849" s="35"/>
      <c r="U4849" s="52"/>
      <c r="V4849" s="52"/>
      <c r="W4849" s="52"/>
      <c r="X4849" s="52"/>
      <c r="Y4849" s="52"/>
      <c r="Z4849" s="52"/>
      <c r="AA4849" s="52"/>
      <c r="AB4849" s="52"/>
      <c r="AC4849" s="52"/>
      <c r="AD4849" s="52"/>
      <c r="AE4849" s="52"/>
      <c r="AF4849" s="52"/>
      <c r="AG4849" s="52"/>
      <c r="AH4849" s="52"/>
    </row>
    <row r="4850" spans="1:34" s="25" customFormat="1" ht="11.25" customHeight="1" thickBot="1" x14ac:dyDescent="0.3">
      <c r="A4850" s="3" t="s">
        <v>1110</v>
      </c>
      <c r="B4850" s="3"/>
      <c r="C4850" s="17">
        <f>C4763-C4848</f>
        <v>0</v>
      </c>
      <c r="D4850" s="2"/>
      <c r="E4850" s="17">
        <f>E4763-E4848</f>
        <v>0</v>
      </c>
      <c r="F4850" s="2"/>
      <c r="G4850" s="17">
        <f>G4763-G4848</f>
        <v>95873.869999999981</v>
      </c>
      <c r="H4850" s="2"/>
      <c r="I4850" s="17">
        <f>I4763-I4848</f>
        <v>-30032</v>
      </c>
      <c r="J4850" s="2"/>
      <c r="K4850" s="17">
        <f>K4763-K4848</f>
        <v>-30032</v>
      </c>
      <c r="L4850" s="2"/>
      <c r="M4850" s="17">
        <f>M4763-M4848</f>
        <v>-27775</v>
      </c>
      <c r="N4850" s="2"/>
      <c r="O4850" s="17">
        <f>O4763-O4848</f>
        <v>0</v>
      </c>
      <c r="P4850" s="2"/>
      <c r="Q4850" s="17">
        <f>Q4763-Q4848</f>
        <v>-27775</v>
      </c>
      <c r="R4850" s="33"/>
      <c r="S4850" s="53"/>
      <c r="T4850" s="35"/>
      <c r="U4850" s="52"/>
      <c r="V4850" s="52"/>
      <c r="W4850" s="52"/>
      <c r="X4850" s="52"/>
      <c r="Y4850" s="52"/>
      <c r="Z4850" s="52"/>
      <c r="AA4850" s="52"/>
      <c r="AB4850" s="52"/>
      <c r="AC4850" s="52"/>
      <c r="AD4850" s="52"/>
      <c r="AE4850" s="52"/>
      <c r="AF4850" s="52"/>
      <c r="AG4850" s="52"/>
      <c r="AH4850" s="52"/>
    </row>
    <row r="4851" spans="1:34" s="25" customFormat="1" ht="11.25" customHeight="1" thickTop="1" x14ac:dyDescent="0.25">
      <c r="A4851" s="3"/>
      <c r="B4851" s="3"/>
      <c r="C4851" s="2"/>
      <c r="D4851" s="2"/>
      <c r="E4851" s="2"/>
      <c r="F4851" s="2"/>
      <c r="G4851" s="2"/>
      <c r="H4851" s="2"/>
      <c r="I4851" s="2"/>
      <c r="J4851" s="2"/>
      <c r="K4851" s="4"/>
      <c r="L4851" s="2"/>
      <c r="M4851" s="4"/>
      <c r="N4851" s="2"/>
      <c r="O4851" s="4"/>
      <c r="P4851" s="2"/>
      <c r="Q4851" s="4"/>
      <c r="R4851" s="33"/>
      <c r="S4851" s="53"/>
      <c r="T4851" s="35"/>
      <c r="U4851" s="52"/>
      <c r="V4851" s="52"/>
      <c r="W4851" s="52"/>
      <c r="X4851" s="52"/>
      <c r="Y4851" s="52"/>
      <c r="Z4851" s="52"/>
      <c r="AA4851" s="52"/>
      <c r="AB4851" s="52"/>
      <c r="AC4851" s="52"/>
      <c r="AD4851" s="52"/>
      <c r="AE4851" s="52"/>
      <c r="AF4851" s="52"/>
      <c r="AG4851" s="52"/>
      <c r="AH4851" s="52"/>
    </row>
    <row r="4852" spans="1:34" s="25" customFormat="1" ht="11.25" customHeight="1" x14ac:dyDescent="0.25">
      <c r="A4852" s="3"/>
      <c r="B4852" s="3"/>
      <c r="C4852" s="2"/>
      <c r="D4852" s="2"/>
      <c r="E4852" s="2"/>
      <c r="F4852" s="2"/>
      <c r="G4852" s="2"/>
      <c r="H4852" s="2"/>
      <c r="I4852" s="2"/>
      <c r="J4852" s="2"/>
      <c r="K4852" s="4"/>
      <c r="L4852" s="2"/>
      <c r="M4852" s="4"/>
      <c r="N4852" s="2"/>
      <c r="O4852" s="4"/>
      <c r="P4852" s="2"/>
      <c r="Q4852" s="4"/>
      <c r="R4852" s="33"/>
      <c r="S4852" s="53"/>
      <c r="T4852" s="35"/>
      <c r="U4852" s="52"/>
      <c r="V4852" s="52"/>
      <c r="W4852" s="52"/>
      <c r="X4852" s="52"/>
      <c r="Y4852" s="52"/>
      <c r="Z4852" s="52"/>
      <c r="AA4852" s="52"/>
      <c r="AB4852" s="52"/>
      <c r="AC4852" s="52"/>
      <c r="AD4852" s="52"/>
      <c r="AE4852" s="52"/>
      <c r="AF4852" s="52"/>
      <c r="AG4852" s="52"/>
      <c r="AH4852" s="52"/>
    </row>
    <row r="4853" spans="1:34" s="25" customFormat="1" ht="11.25" customHeight="1" x14ac:dyDescent="0.25">
      <c r="A4853" s="3" t="s">
        <v>1111</v>
      </c>
      <c r="B4853" s="3"/>
      <c r="C4853" s="2"/>
      <c r="D4853" s="2"/>
      <c r="E4853" s="2"/>
      <c r="F4853" s="2"/>
      <c r="G4853" s="2"/>
      <c r="H4853" s="2"/>
      <c r="I4853" s="2"/>
      <c r="J4853" s="2"/>
      <c r="K4853" s="4"/>
      <c r="L4853" s="2"/>
      <c r="M4853" s="4"/>
      <c r="N4853" s="2"/>
      <c r="O4853" s="4"/>
      <c r="P4853" s="2"/>
      <c r="Q4853" s="4"/>
      <c r="R4853" s="33"/>
      <c r="S4853" s="53"/>
      <c r="T4853" s="35"/>
      <c r="U4853" s="52"/>
      <c r="V4853" s="52"/>
      <c r="W4853" s="52"/>
      <c r="X4853" s="52"/>
      <c r="Y4853" s="52"/>
      <c r="Z4853" s="52"/>
      <c r="AA4853" s="52"/>
      <c r="AB4853" s="52"/>
      <c r="AC4853" s="52"/>
      <c r="AD4853" s="52"/>
      <c r="AE4853" s="52"/>
      <c r="AF4853" s="52"/>
      <c r="AG4853" s="52"/>
      <c r="AH4853" s="52"/>
    </row>
    <row r="4854" spans="1:34" s="25" customFormat="1" ht="11.25" customHeight="1" thickBot="1" x14ac:dyDescent="0.3">
      <c r="A4854" s="3" t="s">
        <v>17</v>
      </c>
      <c r="B4854" s="3"/>
      <c r="C4854" s="17">
        <f>C4746+C4763-C4832</f>
        <v>0</v>
      </c>
      <c r="D4854" s="2"/>
      <c r="E4854" s="17">
        <f>E4746+E4763-E4832</f>
        <v>0</v>
      </c>
      <c r="F4854" s="2"/>
      <c r="G4854" s="17">
        <f>G4746+G4763-G4832</f>
        <v>95873.869999999981</v>
      </c>
      <c r="H4854" s="2"/>
      <c r="I4854" s="17">
        <f>I4746+I4763-I4832</f>
        <v>65841.87</v>
      </c>
      <c r="J4854" s="2"/>
      <c r="K4854" s="17">
        <f>K4746+K4763-K4832</f>
        <v>65841.87</v>
      </c>
      <c r="L4854" s="2"/>
      <c r="M4854" s="17">
        <f>M4746+M4763-M4832</f>
        <v>38066.869999999995</v>
      </c>
      <c r="N4854" s="2"/>
      <c r="O4854" s="4"/>
      <c r="P4854" s="2"/>
      <c r="Q4854" s="17">
        <f>Q4746+Q4763-Q4832</f>
        <v>38066.869999999995</v>
      </c>
      <c r="R4854" s="33"/>
      <c r="S4854" s="53"/>
      <c r="T4854" s="35"/>
      <c r="U4854" s="52"/>
      <c r="V4854" s="52"/>
      <c r="W4854" s="52"/>
      <c r="X4854" s="52"/>
      <c r="Y4854" s="52"/>
      <c r="Z4854" s="52"/>
      <c r="AA4854" s="52"/>
      <c r="AB4854" s="52"/>
      <c r="AC4854" s="52"/>
      <c r="AD4854" s="52"/>
      <c r="AE4854" s="52"/>
      <c r="AF4854" s="52"/>
      <c r="AG4854" s="52"/>
      <c r="AH4854" s="52"/>
    </row>
    <row r="4855" spans="1:34" s="25" customFormat="1" ht="11.25" customHeight="1" thickTop="1" x14ac:dyDescent="0.25">
      <c r="A4855" s="3"/>
      <c r="B4855" s="3"/>
      <c r="C4855" s="2"/>
      <c r="D4855" s="2"/>
      <c r="E4855" s="2"/>
      <c r="F4855" s="2"/>
      <c r="G4855" s="2"/>
      <c r="H4855" s="2"/>
      <c r="I4855" s="2"/>
      <c r="J4855" s="2"/>
      <c r="K4855" s="4"/>
      <c r="L4855" s="2"/>
      <c r="M4855" s="4"/>
      <c r="N4855" s="2"/>
      <c r="O4855" s="4"/>
      <c r="P4855" s="2"/>
      <c r="Q4855" s="4"/>
      <c r="R4855" s="33"/>
      <c r="S4855" s="53"/>
      <c r="T4855" s="35"/>
      <c r="U4855" s="52"/>
      <c r="V4855" s="52"/>
      <c r="W4855" s="52"/>
      <c r="X4855" s="52"/>
      <c r="Y4855" s="52"/>
      <c r="Z4855" s="52"/>
      <c r="AA4855" s="52"/>
      <c r="AB4855" s="52"/>
      <c r="AC4855" s="52"/>
      <c r="AD4855" s="52"/>
      <c r="AE4855" s="52"/>
      <c r="AF4855" s="52"/>
      <c r="AG4855" s="52"/>
      <c r="AH4855" s="52"/>
    </row>
    <row r="4856" spans="1:34" s="25" customFormat="1" ht="11.25" customHeight="1" x14ac:dyDescent="0.25">
      <c r="C4856" s="26"/>
      <c r="E4856" s="26"/>
      <c r="G4856" s="26"/>
      <c r="I4856" s="26"/>
      <c r="K4856" s="27"/>
      <c r="M4856" s="27"/>
      <c r="O4856" s="27"/>
      <c r="Q4856" s="27"/>
      <c r="R4856" s="52"/>
      <c r="S4856" s="53"/>
      <c r="T4856" s="35"/>
      <c r="U4856" s="52"/>
      <c r="V4856" s="52"/>
      <c r="W4856" s="52"/>
      <c r="X4856" s="52"/>
      <c r="Y4856" s="52"/>
      <c r="Z4856" s="52"/>
      <c r="AA4856" s="52"/>
      <c r="AB4856" s="52"/>
      <c r="AC4856" s="52"/>
      <c r="AD4856" s="52"/>
      <c r="AE4856" s="52"/>
      <c r="AF4856" s="52"/>
      <c r="AG4856" s="52"/>
      <c r="AH4856" s="52"/>
    </row>
    <row r="4857" spans="1:34" ht="11.25" customHeight="1" x14ac:dyDescent="0.2"/>
    <row r="4858" spans="1:34" ht="11.85" customHeight="1" x14ac:dyDescent="0.2"/>
    <row r="4859" spans="1:34" ht="11.85" customHeight="1" x14ac:dyDescent="0.2"/>
    <row r="4860" spans="1:34" ht="11.85" customHeight="1" x14ac:dyDescent="0.2"/>
    <row r="4861" spans="1:34" ht="11.85" customHeight="1" x14ac:dyDescent="0.2"/>
    <row r="4862" spans="1:34" ht="11.85" customHeight="1" x14ac:dyDescent="0.2"/>
    <row r="4863" spans="1:34" ht="11.85" customHeight="1" x14ac:dyDescent="0.2"/>
    <row r="4864" spans="1:34" ht="11.85" customHeight="1" x14ac:dyDescent="0.2"/>
    <row r="4865" spans="1:5" ht="11.85" customHeight="1" x14ac:dyDescent="0.2"/>
    <row r="4866" spans="1:5" ht="11.85" customHeight="1" x14ac:dyDescent="0.2"/>
    <row r="4867" spans="1:5" ht="11.85" customHeight="1" x14ac:dyDescent="0.2"/>
    <row r="4868" spans="1:5" ht="11.85" customHeight="1" x14ac:dyDescent="0.2"/>
    <row r="4869" spans="1:5" ht="11.85" customHeight="1" x14ac:dyDescent="0.2"/>
    <row r="4870" spans="1:5" ht="11.85" customHeight="1" x14ac:dyDescent="0.2"/>
    <row r="4871" spans="1:5" ht="11.85" customHeight="1" x14ac:dyDescent="0.2"/>
    <row r="4872" spans="1:5" ht="11.85" customHeight="1" x14ac:dyDescent="0.2"/>
    <row r="4873" spans="1:5" ht="11.85" customHeight="1" x14ac:dyDescent="0.2"/>
    <row r="4874" spans="1:5" ht="11.85" customHeight="1" x14ac:dyDescent="0.2"/>
    <row r="4875" spans="1:5" ht="11.85" customHeight="1" x14ac:dyDescent="0.2"/>
    <row r="4876" spans="1:5" ht="11.85" customHeight="1" x14ac:dyDescent="0.2">
      <c r="A4876" s="1"/>
      <c r="B4876" s="1"/>
      <c r="E4876" s="2" t="str">
        <f>$E$24</f>
        <v>CITY OF BRADY</v>
      </c>
    </row>
    <row r="4877" spans="1:5" ht="11.85" customHeight="1" x14ac:dyDescent="0.2">
      <c r="E4877" s="2" t="str">
        <f>$E$25</f>
        <v>BUDGET REPORT</v>
      </c>
    </row>
    <row r="4878" spans="1:5" ht="11.85" customHeight="1" x14ac:dyDescent="0.2">
      <c r="E4878" s="2" t="str">
        <f>$E$26</f>
        <v>FISCAL YEAR 2021 - 2022</v>
      </c>
    </row>
    <row r="4879" spans="1:5" ht="11.85" customHeight="1" x14ac:dyDescent="0.2">
      <c r="A4879" s="3" t="s">
        <v>1848</v>
      </c>
    </row>
    <row r="4880" spans="1:5" ht="11.85" customHeight="1" x14ac:dyDescent="0.2"/>
    <row r="4881" spans="1:18" ht="11.85" customHeight="1" x14ac:dyDescent="0.2">
      <c r="I4881" s="61" t="str">
        <f>$I$29</f>
        <v>(----- 2020-2021 ------)</v>
      </c>
      <c r="J4881" s="61"/>
      <c r="K4881" s="61"/>
      <c r="L4881" s="5"/>
      <c r="M4881" s="61" t="str">
        <f>$M$29</f>
        <v>2021-2022</v>
      </c>
      <c r="N4881" s="61"/>
      <c r="O4881" s="61"/>
      <c r="P4881" s="61"/>
      <c r="Q4881" s="61"/>
    </row>
    <row r="4882" spans="1:18" ht="11.85" customHeight="1" x14ac:dyDescent="0.2">
      <c r="C4882" s="6" t="str">
        <f>$C$30</f>
        <v>2017-2018</v>
      </c>
      <c r="D4882" s="5"/>
      <c r="E4882" s="6" t="str">
        <f>$E$30</f>
        <v>2018-2019</v>
      </c>
      <c r="F4882" s="5"/>
      <c r="G4882" s="6" t="str">
        <f>$G$30</f>
        <v>2019-2020</v>
      </c>
      <c r="H4882" s="5"/>
      <c r="I4882" s="6" t="s">
        <v>9</v>
      </c>
      <c r="J4882" s="5"/>
      <c r="K4882" s="7" t="str">
        <f>+$K$30</f>
        <v>PROJECTED</v>
      </c>
      <c r="L4882" s="5"/>
      <c r="M4882" s="7" t="str">
        <f>$M$30</f>
        <v>2021-2022</v>
      </c>
      <c r="N4882" s="5"/>
      <c r="O4882" s="7" t="str">
        <f>$O$30</f>
        <v>2021-2022</v>
      </c>
      <c r="P4882" s="5"/>
      <c r="Q4882" s="7" t="str">
        <f>$Q$30</f>
        <v xml:space="preserve">APPROVED </v>
      </c>
    </row>
    <row r="4883" spans="1:18" ht="11.85" customHeight="1" x14ac:dyDescent="0.2">
      <c r="A4883" s="8"/>
      <c r="C4883" s="9" t="s">
        <v>12</v>
      </c>
      <c r="D4883" s="5"/>
      <c r="E4883" s="9" t="s">
        <v>12</v>
      </c>
      <c r="F4883" s="5"/>
      <c r="G4883" s="9" t="s">
        <v>12</v>
      </c>
      <c r="H4883" s="5"/>
      <c r="I4883" s="9" t="s">
        <v>13</v>
      </c>
      <c r="J4883" s="5"/>
      <c r="K4883" s="10" t="s">
        <v>13</v>
      </c>
      <c r="L4883" s="5"/>
      <c r="M4883" s="10" t="str">
        <f>$M$31</f>
        <v>BASE</v>
      </c>
      <c r="N4883" s="5"/>
      <c r="O4883" s="10" t="str">
        <f>$O$31</f>
        <v>SUPPLEMENTAL</v>
      </c>
      <c r="P4883" s="5"/>
      <c r="Q4883" s="10" t="str">
        <f>$Q$31</f>
        <v>BUDGET</v>
      </c>
    </row>
    <row r="4884" spans="1:18" ht="11.85" customHeight="1" x14ac:dyDescent="0.2"/>
    <row r="4885" spans="1:18" ht="11.85" customHeight="1" x14ac:dyDescent="0.2">
      <c r="A4885" s="3" t="s">
        <v>16</v>
      </c>
    </row>
    <row r="4886" spans="1:18" ht="11.85" customHeight="1" x14ac:dyDescent="0.2">
      <c r="A4886" s="3" t="s">
        <v>17</v>
      </c>
      <c r="C4886" s="2">
        <v>412755.54</v>
      </c>
      <c r="D4886" s="2"/>
      <c r="E4886" s="2">
        <f>+C5275</f>
        <v>679409.67999999993</v>
      </c>
      <c r="F4886" s="2"/>
      <c r="G4886" s="2">
        <f>+E5275</f>
        <v>149029.56999999983</v>
      </c>
      <c r="H4886" s="2"/>
      <c r="I4886" s="2">
        <f>+G5275</f>
        <v>131781.90999999992</v>
      </c>
      <c r="J4886" s="2"/>
      <c r="K4886" s="4">
        <f>+I4886</f>
        <v>131781.90999999992</v>
      </c>
      <c r="L4886" s="2"/>
      <c r="M4886" s="4">
        <f>+K5275</f>
        <v>100072.90999999992</v>
      </c>
      <c r="N4886" s="2"/>
      <c r="P4886" s="2"/>
      <c r="Q4886" s="4">
        <f>M4886</f>
        <v>100072.90999999992</v>
      </c>
    </row>
    <row r="4887" spans="1:18" ht="11.85" customHeight="1" x14ac:dyDescent="0.2">
      <c r="D4887" s="2"/>
      <c r="F4887" s="2"/>
      <c r="H4887" s="2"/>
      <c r="J4887" s="2"/>
      <c r="L4887" s="2"/>
      <c r="N4887" s="2"/>
      <c r="P4887" s="2"/>
    </row>
    <row r="4888" spans="1:18" ht="11.85" customHeight="1" x14ac:dyDescent="0.2">
      <c r="A4888" s="11" t="s">
        <v>18</v>
      </c>
      <c r="D4888" s="2"/>
      <c r="F4888" s="2"/>
      <c r="H4888" s="2"/>
      <c r="J4888" s="2"/>
      <c r="L4888" s="2"/>
      <c r="N4888" s="2"/>
      <c r="P4888" s="2"/>
    </row>
    <row r="4889" spans="1:18" ht="11.85" customHeight="1" x14ac:dyDescent="0.2">
      <c r="D4889" s="2"/>
      <c r="F4889" s="2"/>
      <c r="H4889" s="2"/>
      <c r="J4889" s="2"/>
      <c r="L4889" s="2"/>
      <c r="N4889" s="2"/>
      <c r="P4889" s="2"/>
    </row>
    <row r="4890" spans="1:18" ht="11.85" customHeight="1" x14ac:dyDescent="0.2">
      <c r="A4890" s="11" t="s">
        <v>1815</v>
      </c>
      <c r="D4890" s="2"/>
      <c r="F4890" s="2"/>
      <c r="H4890" s="2"/>
      <c r="J4890" s="2"/>
      <c r="L4890" s="2"/>
      <c r="N4890" s="2"/>
      <c r="P4890" s="2"/>
    </row>
    <row r="4891" spans="1:18" ht="11.85" customHeight="1" x14ac:dyDescent="0.2">
      <c r="A4891" s="3" t="s">
        <v>1849</v>
      </c>
      <c r="C4891" s="2">
        <v>257726.63</v>
      </c>
      <c r="D4891" s="2"/>
      <c r="E4891" s="2">
        <v>0</v>
      </c>
      <c r="F4891" s="2"/>
      <c r="G4891" s="2">
        <v>0</v>
      </c>
      <c r="H4891" s="2"/>
      <c r="I4891" s="2">
        <v>0</v>
      </c>
      <c r="J4891" s="2"/>
      <c r="K4891" s="4">
        <v>0</v>
      </c>
      <c r="L4891" s="2"/>
      <c r="M4891" s="4">
        <v>0</v>
      </c>
      <c r="N4891" s="2"/>
      <c r="O4891" s="4">
        <v>0</v>
      </c>
      <c r="P4891" s="2"/>
      <c r="Q4891" s="4">
        <f>M4891+O4891</f>
        <v>0</v>
      </c>
    </row>
    <row r="4892" spans="1:18" ht="11.85" customHeight="1" x14ac:dyDescent="0.2">
      <c r="A4892" s="3" t="s">
        <v>1850</v>
      </c>
      <c r="C4892" s="2">
        <v>244605.42</v>
      </c>
      <c r="D4892" s="2"/>
      <c r="E4892" s="2">
        <v>237305.91</v>
      </c>
      <c r="F4892" s="2"/>
      <c r="G4892" s="2">
        <v>240404.96</v>
      </c>
      <c r="H4892" s="2"/>
      <c r="I4892" s="2">
        <v>220000</v>
      </c>
      <c r="J4892" s="2"/>
      <c r="K4892" s="4">
        <v>220000</v>
      </c>
      <c r="L4892" s="2"/>
      <c r="M4892" s="4">
        <v>230000</v>
      </c>
      <c r="N4892" s="2"/>
      <c r="O4892" s="4">
        <v>0</v>
      </c>
      <c r="P4892" s="2"/>
      <c r="Q4892" s="4">
        <f>M4892+O4892</f>
        <v>230000</v>
      </c>
      <c r="R4892" s="37"/>
    </row>
    <row r="4893" spans="1:18" ht="11.85" customHeight="1" x14ac:dyDescent="0.2">
      <c r="A4893" s="3" t="s">
        <v>1851</v>
      </c>
      <c r="C4893" s="2">
        <v>4566.8999999999996</v>
      </c>
      <c r="D4893" s="2"/>
      <c r="E4893" s="2">
        <v>11.1</v>
      </c>
      <c r="F4893" s="2"/>
      <c r="G4893" s="2">
        <v>0</v>
      </c>
      <c r="H4893" s="2"/>
      <c r="I4893" s="2">
        <v>0</v>
      </c>
      <c r="J4893" s="2"/>
      <c r="K4893" s="4">
        <v>0</v>
      </c>
      <c r="L4893" s="2"/>
      <c r="M4893" s="4">
        <v>0</v>
      </c>
      <c r="N4893" s="2"/>
      <c r="O4893" s="4">
        <v>0</v>
      </c>
      <c r="P4893" s="2"/>
      <c r="Q4893" s="4">
        <f>M4893+O4893</f>
        <v>0</v>
      </c>
    </row>
    <row r="4894" spans="1:18" ht="11.85" customHeight="1" x14ac:dyDescent="0.2">
      <c r="A4894" s="3" t="s">
        <v>1852</v>
      </c>
      <c r="C4894" s="2">
        <v>0</v>
      </c>
      <c r="D4894" s="2"/>
      <c r="E4894" s="2">
        <v>0</v>
      </c>
      <c r="F4894" s="2"/>
      <c r="G4894" s="2">
        <v>0</v>
      </c>
      <c r="H4894" s="2"/>
      <c r="I4894" s="2">
        <v>0</v>
      </c>
      <c r="J4894" s="2"/>
      <c r="K4894" s="4">
        <v>0</v>
      </c>
      <c r="L4894" s="2"/>
      <c r="M4894" s="4">
        <v>0</v>
      </c>
      <c r="N4894" s="2"/>
      <c r="O4894" s="4">
        <v>0</v>
      </c>
      <c r="P4894" s="2"/>
      <c r="Q4894" s="4">
        <f>M4894+O4894</f>
        <v>0</v>
      </c>
    </row>
    <row r="4895" spans="1:18" ht="11.85" customHeight="1" x14ac:dyDescent="0.2">
      <c r="A4895" s="3" t="s">
        <v>1853</v>
      </c>
      <c r="C4895" s="2">
        <v>0</v>
      </c>
      <c r="D4895" s="2"/>
      <c r="E4895" s="2">
        <v>0</v>
      </c>
      <c r="F4895" s="2"/>
      <c r="G4895" s="2">
        <v>0</v>
      </c>
      <c r="H4895" s="2"/>
      <c r="I4895" s="2">
        <v>0</v>
      </c>
      <c r="J4895" s="2"/>
      <c r="K4895" s="4">
        <v>0</v>
      </c>
      <c r="L4895" s="2"/>
      <c r="M4895" s="4">
        <v>0</v>
      </c>
      <c r="N4895" s="2"/>
      <c r="O4895" s="4">
        <v>0</v>
      </c>
      <c r="P4895" s="2"/>
      <c r="Q4895" s="4">
        <f>M4895+O4895</f>
        <v>0</v>
      </c>
      <c r="R4895" s="39"/>
    </row>
    <row r="4896" spans="1:18" ht="6" customHeight="1" x14ac:dyDescent="0.2">
      <c r="D4896" s="2"/>
      <c r="F4896" s="2"/>
      <c r="H4896" s="2"/>
      <c r="J4896" s="2"/>
      <c r="L4896" s="2"/>
      <c r="N4896" s="2"/>
      <c r="P4896" s="2"/>
    </row>
    <row r="4897" spans="1:18" ht="11.85" customHeight="1" x14ac:dyDescent="0.2">
      <c r="A4897" s="3" t="s">
        <v>1854</v>
      </c>
      <c r="C4897" s="2">
        <v>599.99</v>
      </c>
      <c r="D4897" s="2"/>
      <c r="E4897" s="2">
        <v>0</v>
      </c>
      <c r="F4897" s="2"/>
      <c r="G4897" s="2">
        <v>0</v>
      </c>
      <c r="H4897" s="2"/>
      <c r="I4897" s="2">
        <v>0</v>
      </c>
      <c r="J4897" s="2"/>
      <c r="K4897" s="4">
        <v>0</v>
      </c>
      <c r="L4897" s="2"/>
      <c r="M4897" s="4">
        <v>600</v>
      </c>
      <c r="N4897" s="2"/>
      <c r="O4897" s="4">
        <v>0</v>
      </c>
      <c r="P4897" s="2"/>
      <c r="Q4897" s="4">
        <f t="shared" ref="Q4897:Q4904" si="130">M4897+O4897</f>
        <v>600</v>
      </c>
    </row>
    <row r="4898" spans="1:18" ht="11.85" customHeight="1" x14ac:dyDescent="0.2">
      <c r="A4898" s="3" t="s">
        <v>1855</v>
      </c>
      <c r="C4898" s="2">
        <v>0</v>
      </c>
      <c r="D4898" s="2"/>
      <c r="E4898" s="2">
        <v>0</v>
      </c>
      <c r="F4898" s="2"/>
      <c r="G4898" s="2">
        <v>0</v>
      </c>
      <c r="H4898" s="2"/>
      <c r="I4898" s="2">
        <v>0</v>
      </c>
      <c r="J4898" s="2"/>
      <c r="K4898" s="4">
        <v>0</v>
      </c>
      <c r="L4898" s="2"/>
      <c r="M4898" s="4">
        <v>0</v>
      </c>
      <c r="N4898" s="2"/>
      <c r="O4898" s="4">
        <v>0</v>
      </c>
      <c r="P4898" s="2"/>
      <c r="Q4898" s="4">
        <f t="shared" si="130"/>
        <v>0</v>
      </c>
    </row>
    <row r="4899" spans="1:18" ht="11.85" customHeight="1" x14ac:dyDescent="0.2">
      <c r="A4899" s="3" t="s">
        <v>1856</v>
      </c>
      <c r="C4899" s="2">
        <v>71926.53</v>
      </c>
      <c r="D4899" s="2"/>
      <c r="E4899" s="2">
        <v>70352.160000000003</v>
      </c>
      <c r="F4899" s="2"/>
      <c r="G4899" s="2">
        <v>74660.28</v>
      </c>
      <c r="H4899" s="2"/>
      <c r="I4899" s="2">
        <v>65000</v>
      </c>
      <c r="J4899" s="2"/>
      <c r="K4899" s="4">
        <v>65000</v>
      </c>
      <c r="L4899" s="2"/>
      <c r="M4899" s="4">
        <v>65000</v>
      </c>
      <c r="N4899" s="2"/>
      <c r="O4899" s="4">
        <v>0</v>
      </c>
      <c r="P4899" s="2"/>
      <c r="Q4899" s="4">
        <f t="shared" si="130"/>
        <v>65000</v>
      </c>
    </row>
    <row r="4900" spans="1:18" ht="11.85" customHeight="1" x14ac:dyDescent="0.2">
      <c r="A4900" s="3" t="s">
        <v>1857</v>
      </c>
      <c r="C4900" s="2">
        <v>3345.99</v>
      </c>
      <c r="D4900" s="2"/>
      <c r="E4900" s="2">
        <v>2644.04</v>
      </c>
      <c r="F4900" s="2"/>
      <c r="G4900" s="2">
        <v>5760.7</v>
      </c>
      <c r="H4900" s="2"/>
      <c r="I4900" s="2">
        <v>2600</v>
      </c>
      <c r="J4900" s="2"/>
      <c r="K4900" s="4">
        <v>2600</v>
      </c>
      <c r="L4900" s="2"/>
      <c r="M4900" s="4">
        <v>5600</v>
      </c>
      <c r="N4900" s="2"/>
      <c r="O4900" s="4">
        <v>0</v>
      </c>
      <c r="P4900" s="2"/>
      <c r="Q4900" s="4">
        <f t="shared" si="130"/>
        <v>5600</v>
      </c>
    </row>
    <row r="4901" spans="1:18" ht="11.85" customHeight="1" x14ac:dyDescent="0.2">
      <c r="A4901" s="3" t="s">
        <v>1858</v>
      </c>
      <c r="C4901" s="2">
        <v>22719.96</v>
      </c>
      <c r="D4901" s="2"/>
      <c r="E4901" s="2">
        <v>24575.919999999998</v>
      </c>
      <c r="F4901" s="2"/>
      <c r="G4901" s="2">
        <v>20568</v>
      </c>
      <c r="H4901" s="2"/>
      <c r="I4901" s="2">
        <v>20000</v>
      </c>
      <c r="J4901" s="2"/>
      <c r="K4901" s="4">
        <v>20000</v>
      </c>
      <c r="L4901" s="2"/>
      <c r="M4901" s="4">
        <v>15000</v>
      </c>
      <c r="N4901" s="2"/>
      <c r="O4901" s="4">
        <v>0</v>
      </c>
      <c r="P4901" s="2"/>
      <c r="Q4901" s="4">
        <f t="shared" si="130"/>
        <v>15000</v>
      </c>
    </row>
    <row r="4902" spans="1:18" ht="11.85" customHeight="1" x14ac:dyDescent="0.2">
      <c r="A4902" s="3" t="s">
        <v>1859</v>
      </c>
      <c r="C4902" s="2">
        <v>0</v>
      </c>
      <c r="D4902" s="2"/>
      <c r="E4902" s="2">
        <v>0</v>
      </c>
      <c r="F4902" s="2"/>
      <c r="G4902" s="2">
        <v>0</v>
      </c>
      <c r="H4902" s="2"/>
      <c r="I4902" s="2">
        <v>0</v>
      </c>
      <c r="J4902" s="2"/>
      <c r="K4902" s="4">
        <v>0</v>
      </c>
      <c r="L4902" s="2"/>
      <c r="M4902" s="4">
        <v>0</v>
      </c>
      <c r="N4902" s="2"/>
      <c r="O4902" s="4">
        <v>0</v>
      </c>
      <c r="P4902" s="2"/>
      <c r="Q4902" s="4">
        <f t="shared" si="130"/>
        <v>0</v>
      </c>
    </row>
    <row r="4903" spans="1:18" ht="11.85" customHeight="1" x14ac:dyDescent="0.2">
      <c r="A4903" s="3" t="s">
        <v>1860</v>
      </c>
      <c r="C4903" s="2">
        <v>150</v>
      </c>
      <c r="D4903" s="2"/>
      <c r="E4903" s="2">
        <v>0</v>
      </c>
      <c r="F4903" s="2"/>
      <c r="G4903" s="2">
        <v>0</v>
      </c>
      <c r="H4903" s="2"/>
      <c r="I4903" s="2">
        <v>0</v>
      </c>
      <c r="J4903" s="2"/>
      <c r="K4903" s="4">
        <v>0</v>
      </c>
      <c r="L4903" s="2"/>
      <c r="M4903" s="4">
        <v>0</v>
      </c>
      <c r="N4903" s="2"/>
      <c r="O4903" s="4">
        <v>0</v>
      </c>
      <c r="P4903" s="2"/>
      <c r="Q4903" s="4">
        <f t="shared" si="130"/>
        <v>0</v>
      </c>
    </row>
    <row r="4904" spans="1:18" ht="11.85" customHeight="1" x14ac:dyDescent="0.2">
      <c r="A4904" s="3" t="s">
        <v>1861</v>
      </c>
      <c r="C4904" s="2">
        <v>80.48</v>
      </c>
      <c r="D4904" s="2"/>
      <c r="E4904" s="2">
        <v>76.88</v>
      </c>
      <c r="F4904" s="2"/>
      <c r="G4904" s="2">
        <v>0</v>
      </c>
      <c r="H4904" s="2"/>
      <c r="I4904" s="2">
        <v>0</v>
      </c>
      <c r="J4904" s="2"/>
      <c r="K4904" s="4">
        <v>0</v>
      </c>
      <c r="L4904" s="2"/>
      <c r="M4904" s="4">
        <v>0</v>
      </c>
      <c r="N4904" s="2"/>
      <c r="O4904" s="4">
        <v>0</v>
      </c>
      <c r="P4904" s="2"/>
      <c r="Q4904" s="4">
        <f t="shared" si="130"/>
        <v>0</v>
      </c>
      <c r="R4904" s="39"/>
    </row>
    <row r="4905" spans="1:18" ht="7.5" customHeight="1" x14ac:dyDescent="0.2">
      <c r="D4905" s="2"/>
      <c r="F4905" s="2"/>
      <c r="H4905" s="2"/>
      <c r="J4905" s="2"/>
      <c r="L4905" s="2"/>
      <c r="N4905" s="2"/>
      <c r="P4905" s="2"/>
    </row>
    <row r="4906" spans="1:18" ht="11.85" customHeight="1" x14ac:dyDescent="0.2">
      <c r="A4906" s="3" t="s">
        <v>1862</v>
      </c>
      <c r="C4906" s="2">
        <v>0</v>
      </c>
      <c r="D4906" s="2"/>
      <c r="E4906" s="2">
        <v>0</v>
      </c>
      <c r="F4906" s="2"/>
      <c r="G4906" s="2">
        <v>0</v>
      </c>
      <c r="H4906" s="2"/>
      <c r="I4906" s="2">
        <v>0</v>
      </c>
      <c r="J4906" s="2"/>
      <c r="K4906" s="4">
        <v>0</v>
      </c>
      <c r="L4906" s="2"/>
      <c r="M4906" s="4">
        <v>0</v>
      </c>
      <c r="N4906" s="2"/>
      <c r="O4906" s="4">
        <v>0</v>
      </c>
      <c r="P4906" s="2"/>
      <c r="Q4906" s="4">
        <f t="shared" ref="Q4906:Q4938" si="131">M4906+O4906</f>
        <v>0</v>
      </c>
    </row>
    <row r="4907" spans="1:18" ht="11.85" customHeight="1" x14ac:dyDescent="0.2">
      <c r="A4907" s="3" t="s">
        <v>1863</v>
      </c>
      <c r="C4907" s="2">
        <v>0</v>
      </c>
      <c r="D4907" s="2"/>
      <c r="E4907" s="2">
        <v>0</v>
      </c>
      <c r="F4907" s="2"/>
      <c r="G4907" s="2">
        <v>0</v>
      </c>
      <c r="H4907" s="2"/>
      <c r="I4907" s="2">
        <v>0</v>
      </c>
      <c r="J4907" s="2"/>
      <c r="K4907" s="4">
        <v>0</v>
      </c>
      <c r="L4907" s="2"/>
      <c r="M4907" s="4">
        <v>0</v>
      </c>
      <c r="N4907" s="2"/>
      <c r="O4907" s="4">
        <v>0</v>
      </c>
      <c r="P4907" s="2"/>
      <c r="Q4907" s="4">
        <f t="shared" si="131"/>
        <v>0</v>
      </c>
    </row>
    <row r="4908" spans="1:18" ht="11.85" hidden="1" customHeight="1" x14ac:dyDescent="0.2">
      <c r="A4908" s="3" t="s">
        <v>1864</v>
      </c>
      <c r="C4908" s="2">
        <v>0</v>
      </c>
      <c r="D4908" s="2"/>
      <c r="E4908" s="2">
        <v>0</v>
      </c>
      <c r="F4908" s="2"/>
      <c r="G4908" s="2">
        <v>0</v>
      </c>
      <c r="H4908" s="2"/>
      <c r="I4908" s="2">
        <v>0</v>
      </c>
      <c r="J4908" s="2"/>
      <c r="K4908" s="4">
        <v>0</v>
      </c>
      <c r="L4908" s="2"/>
      <c r="M4908" s="4">
        <v>0</v>
      </c>
      <c r="N4908" s="2"/>
      <c r="O4908" s="4">
        <v>0</v>
      </c>
      <c r="P4908" s="2"/>
      <c r="Q4908" s="4">
        <f t="shared" si="131"/>
        <v>0</v>
      </c>
    </row>
    <row r="4909" spans="1:18" ht="11.85" hidden="1" customHeight="1" x14ac:dyDescent="0.2">
      <c r="A4909" s="3" t="s">
        <v>1865</v>
      </c>
      <c r="C4909" s="2">
        <v>0</v>
      </c>
      <c r="D4909" s="2"/>
      <c r="E4909" s="2">
        <v>0</v>
      </c>
      <c r="F4909" s="2"/>
      <c r="G4909" s="2">
        <v>0</v>
      </c>
      <c r="H4909" s="2"/>
      <c r="I4909" s="2">
        <v>0</v>
      </c>
      <c r="J4909" s="2"/>
      <c r="K4909" s="4">
        <v>0</v>
      </c>
      <c r="L4909" s="2"/>
      <c r="M4909" s="4">
        <v>0</v>
      </c>
      <c r="N4909" s="2"/>
      <c r="O4909" s="4">
        <v>0</v>
      </c>
      <c r="P4909" s="2"/>
      <c r="Q4909" s="4">
        <f t="shared" si="131"/>
        <v>0</v>
      </c>
    </row>
    <row r="4910" spans="1:18" ht="11.85" hidden="1" customHeight="1" x14ac:dyDescent="0.2">
      <c r="A4910" s="3" t="s">
        <v>1866</v>
      </c>
      <c r="C4910" s="2">
        <v>0</v>
      </c>
      <c r="D4910" s="2"/>
      <c r="E4910" s="2">
        <v>0</v>
      </c>
      <c r="F4910" s="2"/>
      <c r="G4910" s="2">
        <v>0</v>
      </c>
      <c r="H4910" s="2"/>
      <c r="I4910" s="2">
        <v>0</v>
      </c>
      <c r="J4910" s="2"/>
      <c r="K4910" s="4">
        <v>0</v>
      </c>
      <c r="L4910" s="2"/>
      <c r="M4910" s="4">
        <v>0</v>
      </c>
      <c r="N4910" s="2"/>
      <c r="O4910" s="4">
        <v>0</v>
      </c>
      <c r="P4910" s="2"/>
      <c r="Q4910" s="4">
        <f t="shared" si="131"/>
        <v>0</v>
      </c>
    </row>
    <row r="4911" spans="1:18" ht="11.85" hidden="1" customHeight="1" x14ac:dyDescent="0.2">
      <c r="A4911" s="3" t="s">
        <v>1867</v>
      </c>
      <c r="C4911" s="2">
        <v>0</v>
      </c>
      <c r="D4911" s="2"/>
      <c r="E4911" s="2">
        <v>0</v>
      </c>
      <c r="F4911" s="2"/>
      <c r="G4911" s="2">
        <v>0</v>
      </c>
      <c r="H4911" s="2"/>
      <c r="I4911" s="2">
        <v>0</v>
      </c>
      <c r="J4911" s="2"/>
      <c r="K4911" s="4">
        <v>0</v>
      </c>
      <c r="L4911" s="2"/>
      <c r="M4911" s="4">
        <v>0</v>
      </c>
      <c r="N4911" s="2"/>
      <c r="O4911" s="4">
        <v>0</v>
      </c>
      <c r="P4911" s="2"/>
      <c r="Q4911" s="4">
        <f t="shared" si="131"/>
        <v>0</v>
      </c>
    </row>
    <row r="4912" spans="1:18" ht="11.85" hidden="1" customHeight="1" x14ac:dyDescent="0.2">
      <c r="A4912" s="3" t="s">
        <v>1868</v>
      </c>
      <c r="C4912" s="2">
        <v>0</v>
      </c>
      <c r="D4912" s="2"/>
      <c r="E4912" s="2">
        <v>0</v>
      </c>
      <c r="F4912" s="2"/>
      <c r="G4912" s="2">
        <v>0</v>
      </c>
      <c r="H4912" s="2"/>
      <c r="I4912" s="2">
        <v>0</v>
      </c>
      <c r="J4912" s="2"/>
      <c r="K4912" s="4">
        <v>0</v>
      </c>
      <c r="L4912" s="2"/>
      <c r="M4912" s="4">
        <v>0</v>
      </c>
      <c r="N4912" s="2"/>
      <c r="O4912" s="4">
        <v>0</v>
      </c>
      <c r="P4912" s="2"/>
      <c r="Q4912" s="4">
        <f t="shared" si="131"/>
        <v>0</v>
      </c>
    </row>
    <row r="4913" spans="1:17" ht="11.85" hidden="1" customHeight="1" x14ac:dyDescent="0.2">
      <c r="A4913" s="3" t="s">
        <v>1869</v>
      </c>
      <c r="C4913" s="2">
        <v>0</v>
      </c>
      <c r="D4913" s="2"/>
      <c r="E4913" s="2">
        <v>0</v>
      </c>
      <c r="F4913" s="2"/>
      <c r="G4913" s="2">
        <v>0</v>
      </c>
      <c r="H4913" s="2"/>
      <c r="I4913" s="2">
        <v>0</v>
      </c>
      <c r="J4913" s="2"/>
      <c r="K4913" s="4">
        <v>0</v>
      </c>
      <c r="L4913" s="2"/>
      <c r="M4913" s="4">
        <v>0</v>
      </c>
      <c r="N4913" s="2"/>
      <c r="O4913" s="4">
        <v>0</v>
      </c>
      <c r="P4913" s="2"/>
      <c r="Q4913" s="4">
        <f t="shared" si="131"/>
        <v>0</v>
      </c>
    </row>
    <row r="4914" spans="1:17" ht="11.85" customHeight="1" x14ac:dyDescent="0.2">
      <c r="A4914" s="3" t="s">
        <v>1870</v>
      </c>
      <c r="C4914" s="2">
        <v>0</v>
      </c>
      <c r="D4914" s="2"/>
      <c r="E4914" s="2">
        <v>0</v>
      </c>
      <c r="F4914" s="2"/>
      <c r="G4914" s="2">
        <v>0</v>
      </c>
      <c r="H4914" s="2"/>
      <c r="I4914" s="2">
        <v>309600</v>
      </c>
      <c r="J4914" s="2"/>
      <c r="K4914" s="4">
        <v>309600</v>
      </c>
      <c r="L4914" s="2"/>
      <c r="M4914" s="4">
        <v>50400</v>
      </c>
      <c r="N4914" s="2"/>
      <c r="O4914" s="4">
        <v>0</v>
      </c>
      <c r="P4914" s="2"/>
      <c r="Q4914" s="4">
        <f t="shared" si="131"/>
        <v>50400</v>
      </c>
    </row>
    <row r="4915" spans="1:17" ht="11.85" customHeight="1" x14ac:dyDescent="0.2">
      <c r="A4915" s="3" t="s">
        <v>1871</v>
      </c>
      <c r="C4915" s="2">
        <v>0</v>
      </c>
      <c r="D4915" s="2"/>
      <c r="E4915" s="2">
        <v>0</v>
      </c>
      <c r="F4915" s="2"/>
      <c r="G4915" s="2">
        <v>0</v>
      </c>
      <c r="H4915" s="2"/>
      <c r="I4915" s="2">
        <v>30000</v>
      </c>
      <c r="J4915" s="2"/>
      <c r="K4915" s="4">
        <v>30000</v>
      </c>
      <c r="L4915" s="2"/>
      <c r="M4915" s="4">
        <v>0</v>
      </c>
      <c r="N4915" s="2"/>
      <c r="O4915" s="4">
        <v>0</v>
      </c>
      <c r="P4915" s="2"/>
      <c r="Q4915" s="4">
        <f t="shared" si="131"/>
        <v>0</v>
      </c>
    </row>
    <row r="4916" spans="1:17" ht="11.85" customHeight="1" x14ac:dyDescent="0.2">
      <c r="A4916" s="3" t="s">
        <v>1872</v>
      </c>
      <c r="C4916" s="2">
        <v>73147.98</v>
      </c>
      <c r="D4916" s="2"/>
      <c r="E4916" s="2">
        <v>0</v>
      </c>
      <c r="F4916" s="2"/>
      <c r="G4916" s="2">
        <v>0</v>
      </c>
      <c r="H4916" s="2"/>
      <c r="I4916" s="2">
        <v>0</v>
      </c>
      <c r="J4916" s="2"/>
      <c r="K4916" s="4">
        <v>0</v>
      </c>
      <c r="L4916" s="2"/>
      <c r="M4916" s="4">
        <v>0</v>
      </c>
      <c r="N4916" s="2"/>
      <c r="O4916" s="4">
        <v>0</v>
      </c>
      <c r="P4916" s="2"/>
      <c r="Q4916" s="4">
        <f t="shared" si="131"/>
        <v>0</v>
      </c>
    </row>
    <row r="4917" spans="1:17" ht="11.85" customHeight="1" x14ac:dyDescent="0.2">
      <c r="A4917" s="3" t="s">
        <v>1873</v>
      </c>
      <c r="C4917" s="2">
        <v>0</v>
      </c>
      <c r="D4917" s="2"/>
      <c r="E4917" s="2">
        <v>0</v>
      </c>
      <c r="F4917" s="2"/>
      <c r="G4917" s="2">
        <v>256789.98</v>
      </c>
      <c r="H4917" s="2"/>
      <c r="I4917" s="2">
        <v>0</v>
      </c>
      <c r="J4917" s="2"/>
      <c r="K4917" s="4">
        <v>302110</v>
      </c>
      <c r="L4917" s="2"/>
      <c r="M4917" s="4">
        <v>0</v>
      </c>
      <c r="N4917" s="2"/>
      <c r="O4917" s="4">
        <v>0</v>
      </c>
      <c r="P4917" s="2"/>
      <c r="Q4917" s="4">
        <f t="shared" si="131"/>
        <v>0</v>
      </c>
    </row>
    <row r="4918" spans="1:17" ht="11.85" customHeight="1" x14ac:dyDescent="0.2">
      <c r="A4918" s="3" t="s">
        <v>1874</v>
      </c>
      <c r="C4918" s="2">
        <v>113881.01</v>
      </c>
      <c r="D4918" s="2"/>
      <c r="E4918" s="2">
        <v>56285.51</v>
      </c>
      <c r="F4918" s="2"/>
      <c r="G4918" s="2">
        <v>5200</v>
      </c>
      <c r="H4918" s="2"/>
      <c r="I4918" s="2">
        <v>0</v>
      </c>
      <c r="J4918" s="2"/>
      <c r="K4918" s="4">
        <v>4033</v>
      </c>
      <c r="L4918" s="2"/>
      <c r="M4918" s="4">
        <v>0</v>
      </c>
      <c r="N4918" s="2"/>
      <c r="O4918" s="4">
        <v>0</v>
      </c>
      <c r="P4918" s="2"/>
      <c r="Q4918" s="4">
        <f t="shared" si="131"/>
        <v>0</v>
      </c>
    </row>
    <row r="4919" spans="1:17" ht="11.85" hidden="1" customHeight="1" x14ac:dyDescent="0.2">
      <c r="A4919" s="3" t="s">
        <v>1875</v>
      </c>
      <c r="C4919" s="2">
        <v>0</v>
      </c>
      <c r="D4919" s="2"/>
      <c r="E4919" s="2">
        <v>0</v>
      </c>
      <c r="F4919" s="2"/>
      <c r="G4919" s="2">
        <v>0</v>
      </c>
      <c r="H4919" s="2"/>
      <c r="I4919" s="2">
        <v>0</v>
      </c>
      <c r="J4919" s="2"/>
      <c r="K4919" s="4">
        <v>0</v>
      </c>
      <c r="L4919" s="2"/>
      <c r="M4919" s="4">
        <v>0</v>
      </c>
      <c r="N4919" s="2"/>
      <c r="O4919" s="4">
        <v>0</v>
      </c>
      <c r="P4919" s="2"/>
      <c r="Q4919" s="4">
        <f t="shared" si="131"/>
        <v>0</v>
      </c>
    </row>
    <row r="4920" spans="1:17" ht="11.85" hidden="1" customHeight="1" x14ac:dyDescent="0.2">
      <c r="A4920" s="3" t="s">
        <v>1876</v>
      </c>
      <c r="C4920" s="2">
        <v>0</v>
      </c>
      <c r="D4920" s="2"/>
      <c r="E4920" s="2">
        <v>0</v>
      </c>
      <c r="F4920" s="2"/>
      <c r="G4920" s="2">
        <v>0</v>
      </c>
      <c r="H4920" s="2"/>
      <c r="I4920" s="2">
        <v>0</v>
      </c>
      <c r="J4920" s="2"/>
      <c r="K4920" s="4">
        <v>0</v>
      </c>
      <c r="L4920" s="2"/>
      <c r="M4920" s="4">
        <v>0</v>
      </c>
      <c r="N4920" s="2"/>
      <c r="O4920" s="4">
        <v>0</v>
      </c>
      <c r="P4920" s="2"/>
      <c r="Q4920" s="4">
        <f t="shared" si="131"/>
        <v>0</v>
      </c>
    </row>
    <row r="4921" spans="1:17" ht="11.85" hidden="1" customHeight="1" x14ac:dyDescent="0.2">
      <c r="A4921" s="3" t="s">
        <v>1877</v>
      </c>
      <c r="C4921" s="2">
        <v>0</v>
      </c>
      <c r="D4921" s="2"/>
      <c r="E4921" s="2">
        <v>0</v>
      </c>
      <c r="F4921" s="2"/>
      <c r="G4921" s="2">
        <v>0</v>
      </c>
      <c r="H4921" s="2"/>
      <c r="I4921" s="2">
        <v>0</v>
      </c>
      <c r="J4921" s="2"/>
      <c r="K4921" s="4">
        <v>0</v>
      </c>
      <c r="L4921" s="2"/>
      <c r="M4921" s="4">
        <v>0</v>
      </c>
      <c r="N4921" s="2"/>
      <c r="O4921" s="4">
        <v>0</v>
      </c>
      <c r="P4921" s="2"/>
      <c r="Q4921" s="4">
        <f t="shared" si="131"/>
        <v>0</v>
      </c>
    </row>
    <row r="4922" spans="1:17" ht="11.85" customHeight="1" x14ac:dyDescent="0.2">
      <c r="A4922" s="3" t="s">
        <v>1878</v>
      </c>
      <c r="C4922" s="2">
        <v>0</v>
      </c>
      <c r="D4922" s="2"/>
      <c r="E4922" s="2">
        <v>400000</v>
      </c>
      <c r="F4922" s="2"/>
      <c r="G4922" s="2">
        <v>0</v>
      </c>
      <c r="H4922" s="2"/>
      <c r="I4922" s="2">
        <v>0</v>
      </c>
      <c r="J4922" s="2"/>
      <c r="K4922" s="4">
        <v>0</v>
      </c>
      <c r="L4922" s="2"/>
      <c r="M4922" s="4">
        <v>0</v>
      </c>
      <c r="N4922" s="2"/>
      <c r="O4922" s="4">
        <v>0</v>
      </c>
      <c r="P4922" s="2"/>
      <c r="Q4922" s="4">
        <f t="shared" si="131"/>
        <v>0</v>
      </c>
    </row>
    <row r="4923" spans="1:17" ht="11.85" hidden="1" customHeight="1" x14ac:dyDescent="0.2">
      <c r="A4923" s="3" t="s">
        <v>1879</v>
      </c>
      <c r="C4923" s="2">
        <v>0</v>
      </c>
      <c r="D4923" s="2"/>
      <c r="E4923" s="2">
        <v>0</v>
      </c>
      <c r="F4923" s="2"/>
      <c r="G4923" s="2">
        <v>0</v>
      </c>
      <c r="H4923" s="2"/>
      <c r="I4923" s="2">
        <v>0</v>
      </c>
      <c r="J4923" s="2"/>
      <c r="K4923" s="4">
        <v>0</v>
      </c>
      <c r="L4923" s="2"/>
      <c r="M4923" s="4">
        <v>0</v>
      </c>
      <c r="N4923" s="2"/>
      <c r="O4923" s="4">
        <v>0</v>
      </c>
      <c r="P4923" s="2"/>
      <c r="Q4923" s="4">
        <f t="shared" si="131"/>
        <v>0</v>
      </c>
    </row>
    <row r="4924" spans="1:17" ht="11.85" hidden="1" customHeight="1" x14ac:dyDescent="0.2">
      <c r="A4924" s="3" t="s">
        <v>1880</v>
      </c>
      <c r="C4924" s="2">
        <v>0</v>
      </c>
      <c r="D4924" s="2"/>
      <c r="E4924" s="2">
        <v>0</v>
      </c>
      <c r="F4924" s="2"/>
      <c r="G4924" s="2">
        <v>0</v>
      </c>
      <c r="H4924" s="2"/>
      <c r="I4924" s="2">
        <v>0</v>
      </c>
      <c r="J4924" s="2"/>
      <c r="K4924" s="4">
        <v>0</v>
      </c>
      <c r="L4924" s="2"/>
      <c r="M4924" s="4">
        <v>0</v>
      </c>
      <c r="N4924" s="2"/>
      <c r="O4924" s="4">
        <v>0</v>
      </c>
      <c r="P4924" s="2"/>
      <c r="Q4924" s="4">
        <f t="shared" si="131"/>
        <v>0</v>
      </c>
    </row>
    <row r="4925" spans="1:17" ht="11.85" customHeight="1" x14ac:dyDescent="0.2">
      <c r="A4925" s="3" t="s">
        <v>1881</v>
      </c>
      <c r="C4925" s="2">
        <v>0</v>
      </c>
      <c r="D4925" s="2"/>
      <c r="E4925" s="2">
        <v>3750</v>
      </c>
      <c r="F4925" s="2"/>
      <c r="G4925" s="2">
        <v>0</v>
      </c>
      <c r="H4925" s="2"/>
      <c r="I4925" s="2">
        <v>0</v>
      </c>
      <c r="J4925" s="2"/>
      <c r="K4925" s="4">
        <v>0</v>
      </c>
      <c r="L4925" s="2"/>
      <c r="M4925" s="4">
        <v>0</v>
      </c>
      <c r="N4925" s="2"/>
      <c r="O4925" s="4">
        <v>0</v>
      </c>
      <c r="P4925" s="2"/>
      <c r="Q4925" s="4">
        <f t="shared" si="131"/>
        <v>0</v>
      </c>
    </row>
    <row r="4926" spans="1:17" ht="11.85" hidden="1" customHeight="1" x14ac:dyDescent="0.2">
      <c r="A4926" s="3" t="s">
        <v>1882</v>
      </c>
      <c r="C4926" s="2">
        <v>0</v>
      </c>
      <c r="D4926" s="2"/>
      <c r="E4926" s="2">
        <v>0</v>
      </c>
      <c r="F4926" s="2"/>
      <c r="G4926" s="2">
        <v>0</v>
      </c>
      <c r="H4926" s="2"/>
      <c r="I4926" s="2">
        <v>0</v>
      </c>
      <c r="J4926" s="2"/>
      <c r="K4926" s="4">
        <v>0</v>
      </c>
      <c r="L4926" s="2"/>
      <c r="M4926" s="4">
        <v>0</v>
      </c>
      <c r="N4926" s="2"/>
      <c r="O4926" s="4">
        <v>0</v>
      </c>
      <c r="P4926" s="2"/>
      <c r="Q4926" s="4">
        <f t="shared" si="131"/>
        <v>0</v>
      </c>
    </row>
    <row r="4927" spans="1:17" ht="11.85" hidden="1" customHeight="1" x14ac:dyDescent="0.2">
      <c r="A4927" s="3" t="s">
        <v>1883</v>
      </c>
      <c r="C4927" s="2">
        <v>0</v>
      </c>
      <c r="D4927" s="2"/>
      <c r="E4927" s="2">
        <v>0</v>
      </c>
      <c r="F4927" s="2"/>
      <c r="G4927" s="2">
        <v>0</v>
      </c>
      <c r="H4927" s="2"/>
      <c r="I4927" s="2">
        <v>0</v>
      </c>
      <c r="J4927" s="2"/>
      <c r="K4927" s="4">
        <v>0</v>
      </c>
      <c r="L4927" s="2"/>
      <c r="M4927" s="4">
        <v>0</v>
      </c>
      <c r="N4927" s="2"/>
      <c r="O4927" s="4">
        <v>0</v>
      </c>
      <c r="P4927" s="2"/>
      <c r="Q4927" s="4">
        <f t="shared" si="131"/>
        <v>0</v>
      </c>
    </row>
    <row r="4928" spans="1:17" ht="11.85" hidden="1" customHeight="1" x14ac:dyDescent="0.2">
      <c r="A4928" s="3" t="s">
        <v>1884</v>
      </c>
      <c r="C4928" s="2">
        <v>0</v>
      </c>
      <c r="D4928" s="2"/>
      <c r="E4928" s="2">
        <v>0</v>
      </c>
      <c r="F4928" s="2"/>
      <c r="G4928" s="2">
        <v>0</v>
      </c>
      <c r="H4928" s="2"/>
      <c r="I4928" s="2">
        <v>0</v>
      </c>
      <c r="J4928" s="2"/>
      <c r="K4928" s="4">
        <v>0</v>
      </c>
      <c r="L4928" s="2"/>
      <c r="M4928" s="4">
        <v>0</v>
      </c>
      <c r="N4928" s="2"/>
      <c r="O4928" s="4">
        <v>0</v>
      </c>
      <c r="P4928" s="2"/>
      <c r="Q4928" s="4">
        <f t="shared" si="131"/>
        <v>0</v>
      </c>
    </row>
    <row r="4929" spans="1:21" ht="11.85" hidden="1" customHeight="1" x14ac:dyDescent="0.2">
      <c r="A4929" s="3" t="s">
        <v>1885</v>
      </c>
      <c r="C4929" s="2">
        <v>0</v>
      </c>
      <c r="D4929" s="2"/>
      <c r="E4929" s="2">
        <v>0</v>
      </c>
      <c r="F4929" s="2"/>
      <c r="G4929" s="2">
        <v>0</v>
      </c>
      <c r="H4929" s="2"/>
      <c r="I4929" s="2">
        <v>0</v>
      </c>
      <c r="J4929" s="2"/>
      <c r="K4929" s="4">
        <v>0</v>
      </c>
      <c r="L4929" s="2"/>
      <c r="M4929" s="4">
        <v>0</v>
      </c>
      <c r="N4929" s="2"/>
      <c r="O4929" s="4">
        <v>0</v>
      </c>
      <c r="P4929" s="2"/>
      <c r="Q4929" s="4">
        <f t="shared" si="131"/>
        <v>0</v>
      </c>
    </row>
    <row r="4930" spans="1:21" ht="11.85" hidden="1" customHeight="1" x14ac:dyDescent="0.2">
      <c r="A4930" s="3" t="s">
        <v>1886</v>
      </c>
      <c r="C4930" s="2">
        <v>0</v>
      </c>
      <c r="D4930" s="2"/>
      <c r="E4930" s="2">
        <v>0</v>
      </c>
      <c r="F4930" s="2"/>
      <c r="G4930" s="2">
        <v>0</v>
      </c>
      <c r="H4930" s="2"/>
      <c r="I4930" s="2">
        <v>0</v>
      </c>
      <c r="J4930" s="2"/>
      <c r="K4930" s="4">
        <v>0</v>
      </c>
      <c r="L4930" s="2"/>
      <c r="M4930" s="4">
        <v>0</v>
      </c>
      <c r="N4930" s="2"/>
      <c r="O4930" s="4">
        <v>0</v>
      </c>
      <c r="P4930" s="2"/>
      <c r="Q4930" s="4">
        <f t="shared" si="131"/>
        <v>0</v>
      </c>
    </row>
    <row r="4931" spans="1:21" ht="11.85" hidden="1" customHeight="1" x14ac:dyDescent="0.2">
      <c r="A4931" s="3" t="s">
        <v>1887</v>
      </c>
      <c r="C4931" s="2">
        <v>0</v>
      </c>
      <c r="D4931" s="2"/>
      <c r="E4931" s="2">
        <v>0</v>
      </c>
      <c r="F4931" s="2"/>
      <c r="G4931" s="2">
        <v>0</v>
      </c>
      <c r="H4931" s="2"/>
      <c r="I4931" s="2">
        <v>0</v>
      </c>
      <c r="J4931" s="2"/>
      <c r="K4931" s="4">
        <v>0</v>
      </c>
      <c r="L4931" s="2"/>
      <c r="M4931" s="4">
        <v>0</v>
      </c>
      <c r="N4931" s="2"/>
      <c r="O4931" s="4">
        <v>0</v>
      </c>
      <c r="P4931" s="2"/>
      <c r="Q4931" s="4">
        <f t="shared" si="131"/>
        <v>0</v>
      </c>
    </row>
    <row r="4932" spans="1:21" ht="11.85" hidden="1" customHeight="1" x14ac:dyDescent="0.2">
      <c r="A4932" s="3" t="s">
        <v>1888</v>
      </c>
      <c r="C4932" s="2">
        <v>0</v>
      </c>
      <c r="D4932" s="2"/>
      <c r="E4932" s="2">
        <v>0</v>
      </c>
      <c r="F4932" s="2"/>
      <c r="G4932" s="2">
        <v>0</v>
      </c>
      <c r="H4932" s="2"/>
      <c r="I4932" s="2">
        <v>0</v>
      </c>
      <c r="J4932" s="2"/>
      <c r="K4932" s="4">
        <v>0</v>
      </c>
      <c r="L4932" s="2"/>
      <c r="M4932" s="4">
        <v>0</v>
      </c>
      <c r="N4932" s="2"/>
      <c r="O4932" s="4">
        <v>0</v>
      </c>
      <c r="P4932" s="2"/>
      <c r="Q4932" s="4">
        <f t="shared" si="131"/>
        <v>0</v>
      </c>
    </row>
    <row r="4933" spans="1:21" ht="11.85" hidden="1" customHeight="1" x14ac:dyDescent="0.2">
      <c r="A4933" s="3" t="s">
        <v>1889</v>
      </c>
      <c r="C4933" s="2">
        <v>0</v>
      </c>
      <c r="D4933" s="2"/>
      <c r="E4933" s="2">
        <v>0</v>
      </c>
      <c r="F4933" s="2"/>
      <c r="G4933" s="2">
        <v>0</v>
      </c>
      <c r="H4933" s="2"/>
      <c r="I4933" s="2">
        <v>0</v>
      </c>
      <c r="J4933" s="2"/>
      <c r="K4933" s="4">
        <v>0</v>
      </c>
      <c r="L4933" s="2"/>
      <c r="M4933" s="4">
        <v>0</v>
      </c>
      <c r="N4933" s="2"/>
      <c r="O4933" s="4">
        <v>0</v>
      </c>
      <c r="P4933" s="2"/>
      <c r="Q4933" s="4">
        <f t="shared" si="131"/>
        <v>0</v>
      </c>
      <c r="R4933" s="39"/>
    </row>
    <row r="4934" spans="1:21" ht="7.9" customHeight="1" x14ac:dyDescent="0.2">
      <c r="D4934" s="2"/>
      <c r="F4934" s="2"/>
      <c r="H4934" s="2"/>
      <c r="J4934" s="2"/>
      <c r="L4934" s="2"/>
      <c r="N4934" s="2"/>
      <c r="P4934" s="2"/>
    </row>
    <row r="4935" spans="1:21" ht="10.9" customHeight="1" x14ac:dyDescent="0.2">
      <c r="A4935" s="3" t="s">
        <v>1890</v>
      </c>
      <c r="C4935" s="2">
        <v>44903.13</v>
      </c>
      <c r="D4935" s="2"/>
      <c r="E4935" s="2">
        <v>0</v>
      </c>
      <c r="F4935" s="2"/>
      <c r="G4935" s="2">
        <v>0</v>
      </c>
      <c r="H4935" s="2"/>
      <c r="I4935" s="2">
        <v>0</v>
      </c>
      <c r="J4935" s="2"/>
      <c r="K4935" s="4">
        <v>0</v>
      </c>
      <c r="L4935" s="2"/>
      <c r="M4935" s="4">
        <v>0</v>
      </c>
      <c r="N4935" s="2"/>
      <c r="O4935" s="4">
        <v>0</v>
      </c>
      <c r="P4935" s="2"/>
      <c r="Q4935" s="4">
        <f t="shared" si="131"/>
        <v>0</v>
      </c>
    </row>
    <row r="4936" spans="1:21" ht="10.9" customHeight="1" x14ac:dyDescent="0.2">
      <c r="A4936" s="3" t="s">
        <v>1891</v>
      </c>
      <c r="C4936" s="2">
        <v>2500.29</v>
      </c>
      <c r="D4936" s="2"/>
      <c r="E4936" s="2">
        <v>0</v>
      </c>
      <c r="F4936" s="2"/>
      <c r="G4936" s="2">
        <v>0</v>
      </c>
      <c r="H4936" s="2"/>
      <c r="I4936" s="2">
        <v>0</v>
      </c>
      <c r="J4936" s="2"/>
      <c r="K4936" s="4">
        <v>0</v>
      </c>
      <c r="L4936" s="2"/>
      <c r="M4936" s="4">
        <v>0</v>
      </c>
      <c r="N4936" s="2"/>
      <c r="O4936" s="4">
        <v>0</v>
      </c>
      <c r="P4936" s="2"/>
      <c r="Q4936" s="4">
        <f t="shared" si="131"/>
        <v>0</v>
      </c>
    </row>
    <row r="4937" spans="1:21" ht="10.15" customHeight="1" x14ac:dyDescent="0.2">
      <c r="A4937" s="3" t="s">
        <v>1892</v>
      </c>
      <c r="C4937" s="2">
        <v>1040.52</v>
      </c>
      <c r="D4937" s="2"/>
      <c r="E4937" s="2">
        <v>0</v>
      </c>
      <c r="F4937" s="2"/>
      <c r="G4937" s="2">
        <v>0</v>
      </c>
      <c r="H4937" s="2"/>
      <c r="I4937" s="2">
        <v>0</v>
      </c>
      <c r="J4937" s="2"/>
      <c r="K4937" s="4">
        <v>0</v>
      </c>
      <c r="L4937" s="2"/>
      <c r="M4937" s="4">
        <v>0</v>
      </c>
      <c r="N4937" s="2"/>
      <c r="O4937" s="4">
        <v>0</v>
      </c>
      <c r="P4937" s="2"/>
      <c r="Q4937" s="4">
        <f t="shared" si="131"/>
        <v>0</v>
      </c>
    </row>
    <row r="4938" spans="1:21" ht="10.15" customHeight="1" x14ac:dyDescent="0.2">
      <c r="A4938" s="3" t="s">
        <v>1893</v>
      </c>
      <c r="C4938" s="12">
        <v>184</v>
      </c>
      <c r="D4938" s="2"/>
      <c r="E4938" s="12">
        <v>0</v>
      </c>
      <c r="F4938" s="2"/>
      <c r="G4938" s="12">
        <v>0</v>
      </c>
      <c r="H4938" s="2"/>
      <c r="I4938" s="12">
        <v>0</v>
      </c>
      <c r="J4938" s="2"/>
      <c r="K4938" s="13">
        <v>0</v>
      </c>
      <c r="L4938" s="2"/>
      <c r="M4938" s="13">
        <v>0</v>
      </c>
      <c r="N4938" s="2"/>
      <c r="O4938" s="13">
        <v>0</v>
      </c>
      <c r="P4938" s="2"/>
      <c r="Q4938" s="13">
        <f t="shared" si="131"/>
        <v>0</v>
      </c>
      <c r="R4938" s="39"/>
    </row>
    <row r="4939" spans="1:21" ht="11.85" customHeight="1" x14ac:dyDescent="0.2">
      <c r="A4939" s="3" t="s">
        <v>1160</v>
      </c>
      <c r="C4939" s="2">
        <f>SUM(C4891:C4922)+SUM(C4923:C4938)</f>
        <v>841378.83</v>
      </c>
      <c r="D4939" s="2"/>
      <c r="E4939" s="2">
        <f>SUM(E4891:E4922)+SUM(E4923:E4938)</f>
        <v>795001.52</v>
      </c>
      <c r="F4939" s="2"/>
      <c r="G4939" s="2">
        <f>SUM(G4891:G4922)+SUM(G4923:G4938)</f>
        <v>603383.92000000004</v>
      </c>
      <c r="H4939" s="2"/>
      <c r="I4939" s="2">
        <f>SUM(I4891:I4922)+SUM(I4923:I4938)</f>
        <v>647200</v>
      </c>
      <c r="J4939" s="2"/>
      <c r="K4939" s="4">
        <f>SUM(K4891:K4922)+SUM(K4923:K4938)</f>
        <v>953343</v>
      </c>
      <c r="L4939" s="2"/>
      <c r="M4939" s="4">
        <f>SUM(M4891:M4922)+SUM(M4923:M4938)</f>
        <v>366600</v>
      </c>
      <c r="N4939" s="2"/>
      <c r="O4939" s="4">
        <f>SUM(O4891:O4922)+SUM(O4923:O4938)</f>
        <v>0</v>
      </c>
      <c r="P4939" s="2"/>
      <c r="Q4939" s="4">
        <f>SUM(Q4891:Q4922)+SUM(Q4923:Q4938)</f>
        <v>366600</v>
      </c>
      <c r="U4939" s="39"/>
    </row>
    <row r="4940" spans="1:21" ht="11.25" customHeight="1" x14ac:dyDescent="0.2"/>
    <row r="4941" spans="1:21" ht="11.25" customHeight="1" x14ac:dyDescent="0.2"/>
    <row r="4942" spans="1:21" ht="11.85" customHeight="1" x14ac:dyDescent="0.2">
      <c r="A4942" s="11" t="s">
        <v>236</v>
      </c>
      <c r="D4942" s="2"/>
      <c r="F4942" s="2"/>
      <c r="H4942" s="2"/>
      <c r="J4942" s="2"/>
      <c r="L4942" s="2"/>
      <c r="N4942" s="2"/>
      <c r="P4942" s="2"/>
    </row>
    <row r="4943" spans="1:21" ht="11.85" customHeight="1" x14ac:dyDescent="0.2">
      <c r="A4943" s="3" t="s">
        <v>1894</v>
      </c>
      <c r="C4943" s="2">
        <v>0</v>
      </c>
      <c r="D4943" s="2"/>
      <c r="E4943" s="2">
        <v>0</v>
      </c>
      <c r="F4943" s="2"/>
      <c r="G4943" s="2">
        <v>0</v>
      </c>
      <c r="H4943" s="2"/>
      <c r="I4943" s="2">
        <v>0</v>
      </c>
      <c r="J4943" s="2"/>
      <c r="K4943" s="4">
        <v>0</v>
      </c>
      <c r="L4943" s="2"/>
      <c r="M4943" s="4">
        <v>0</v>
      </c>
      <c r="N4943" s="2"/>
      <c r="O4943" s="4">
        <v>0</v>
      </c>
      <c r="P4943" s="2"/>
      <c r="Q4943" s="4">
        <f t="shared" ref="Q4943:Q4950" si="132">+M4943+O4943</f>
        <v>0</v>
      </c>
    </row>
    <row r="4944" spans="1:21" ht="11.85" customHeight="1" x14ac:dyDescent="0.2">
      <c r="A4944" s="3" t="s">
        <v>1895</v>
      </c>
      <c r="C4944" s="2">
        <v>142593</v>
      </c>
      <c r="D4944" s="2"/>
      <c r="E4944" s="2">
        <v>0</v>
      </c>
      <c r="F4944" s="2"/>
      <c r="G4944" s="2">
        <v>0</v>
      </c>
      <c r="H4944" s="2"/>
      <c r="I4944" s="2">
        <v>140000</v>
      </c>
      <c r="J4944" s="2"/>
      <c r="K4944" s="4">
        <v>140000</v>
      </c>
      <c r="L4944" s="2"/>
      <c r="M4944" s="4">
        <v>150000</v>
      </c>
      <c r="N4944" s="2"/>
      <c r="O4944" s="4">
        <v>0</v>
      </c>
      <c r="P4944" s="2"/>
      <c r="Q4944" s="4">
        <f t="shared" si="132"/>
        <v>150000</v>
      </c>
    </row>
    <row r="4945" spans="1:22" ht="10.5" customHeight="1" x14ac:dyDescent="0.2">
      <c r="A4945" s="3" t="s">
        <v>1896</v>
      </c>
      <c r="C4945" s="2">
        <v>0</v>
      </c>
      <c r="D4945" s="2"/>
      <c r="E4945" s="2">
        <v>110000</v>
      </c>
      <c r="F4945" s="2"/>
      <c r="G4945" s="2">
        <v>80000</v>
      </c>
      <c r="H4945" s="2"/>
      <c r="I4945" s="2">
        <v>0</v>
      </c>
      <c r="J4945" s="2"/>
      <c r="K4945" s="4">
        <v>0</v>
      </c>
      <c r="L4945" s="2"/>
      <c r="M4945" s="4">
        <v>0</v>
      </c>
      <c r="N4945" s="2"/>
      <c r="O4945" s="4">
        <v>0</v>
      </c>
      <c r="P4945" s="2"/>
      <c r="Q4945" s="4">
        <f t="shared" si="132"/>
        <v>0</v>
      </c>
    </row>
    <row r="4946" spans="1:22" ht="10.5" customHeight="1" x14ac:dyDescent="0.2">
      <c r="A4946" s="3" t="s">
        <v>1897</v>
      </c>
      <c r="C4946" s="2">
        <v>0</v>
      </c>
      <c r="D4946" s="2"/>
      <c r="E4946" s="2">
        <v>42185</v>
      </c>
      <c r="F4946" s="2"/>
      <c r="G4946" s="2">
        <v>40000</v>
      </c>
      <c r="H4946" s="2"/>
      <c r="I4946" s="2">
        <v>0</v>
      </c>
      <c r="J4946" s="2"/>
      <c r="K4946" s="4">
        <v>0</v>
      </c>
      <c r="L4946" s="2"/>
      <c r="M4946" s="4">
        <v>0</v>
      </c>
      <c r="N4946" s="2"/>
      <c r="O4946" s="4">
        <v>0</v>
      </c>
      <c r="P4946" s="2"/>
      <c r="Q4946" s="4">
        <f t="shared" si="132"/>
        <v>0</v>
      </c>
    </row>
    <row r="4947" spans="1:22" ht="10.5" customHeight="1" x14ac:dyDescent="0.2">
      <c r="A4947" s="3" t="s">
        <v>1898</v>
      </c>
      <c r="C4947" s="2">
        <v>50000</v>
      </c>
      <c r="D4947" s="2"/>
      <c r="E4947" s="2">
        <v>0</v>
      </c>
      <c r="F4947" s="2"/>
      <c r="G4947" s="2">
        <v>0</v>
      </c>
      <c r="H4947" s="2"/>
      <c r="I4947" s="2">
        <v>0</v>
      </c>
      <c r="J4947" s="2"/>
      <c r="K4947" s="4">
        <v>0</v>
      </c>
      <c r="L4947" s="2"/>
      <c r="M4947" s="4">
        <v>0</v>
      </c>
      <c r="N4947" s="2"/>
      <c r="O4947" s="4">
        <v>0</v>
      </c>
      <c r="P4947" s="2"/>
      <c r="Q4947" s="4">
        <f t="shared" si="132"/>
        <v>0</v>
      </c>
    </row>
    <row r="4948" spans="1:22" ht="10.5" customHeight="1" x14ac:dyDescent="0.2">
      <c r="A4948" s="3" t="s">
        <v>1899</v>
      </c>
      <c r="C4948" s="2">
        <v>78907</v>
      </c>
      <c r="D4948" s="2"/>
      <c r="E4948" s="2">
        <v>0</v>
      </c>
      <c r="F4948" s="2"/>
      <c r="G4948" s="2">
        <v>0</v>
      </c>
      <c r="H4948" s="2"/>
      <c r="I4948" s="2">
        <v>0</v>
      </c>
      <c r="J4948" s="2"/>
      <c r="K4948" s="4">
        <v>0</v>
      </c>
      <c r="L4948" s="2"/>
      <c r="M4948" s="4">
        <v>0</v>
      </c>
      <c r="N4948" s="2"/>
      <c r="O4948" s="4">
        <v>0</v>
      </c>
      <c r="P4948" s="2"/>
      <c r="Q4948" s="4">
        <f t="shared" si="132"/>
        <v>0</v>
      </c>
    </row>
    <row r="4949" spans="1:22" ht="10.5" hidden="1" customHeight="1" x14ac:dyDescent="0.2">
      <c r="A4949" s="3" t="s">
        <v>1900</v>
      </c>
      <c r="C4949" s="2">
        <v>0</v>
      </c>
      <c r="D4949" s="2"/>
      <c r="E4949" s="2">
        <v>0</v>
      </c>
      <c r="F4949" s="2"/>
      <c r="G4949" s="2">
        <v>0</v>
      </c>
      <c r="H4949" s="2"/>
      <c r="I4949" s="2">
        <v>0</v>
      </c>
      <c r="J4949" s="2"/>
      <c r="K4949" s="4">
        <v>0</v>
      </c>
      <c r="L4949" s="2"/>
      <c r="M4949" s="4">
        <v>0</v>
      </c>
      <c r="N4949" s="2"/>
      <c r="O4949" s="4">
        <v>0</v>
      </c>
      <c r="P4949" s="2"/>
      <c r="Q4949" s="4">
        <f t="shared" si="132"/>
        <v>0</v>
      </c>
    </row>
    <row r="4950" spans="1:22" ht="10.5" customHeight="1" x14ac:dyDescent="0.2">
      <c r="A4950" s="3" t="s">
        <v>1901</v>
      </c>
      <c r="C4950" s="2">
        <v>0</v>
      </c>
      <c r="D4950" s="2"/>
      <c r="E4950" s="2">
        <v>0</v>
      </c>
      <c r="F4950" s="2"/>
      <c r="G4950" s="2">
        <v>0</v>
      </c>
      <c r="H4950" s="2"/>
      <c r="I4950" s="2">
        <v>0</v>
      </c>
      <c r="J4950" s="2"/>
      <c r="K4950" s="4">
        <v>0</v>
      </c>
      <c r="L4950" s="2"/>
      <c r="M4950" s="4">
        <v>0</v>
      </c>
      <c r="N4950" s="2"/>
      <c r="O4950" s="4">
        <v>0</v>
      </c>
      <c r="P4950" s="2"/>
      <c r="Q4950" s="4">
        <f t="shared" si="132"/>
        <v>0</v>
      </c>
    </row>
    <row r="4951" spans="1:22" ht="11.85" customHeight="1" x14ac:dyDescent="0.2">
      <c r="A4951" s="3" t="s">
        <v>1902</v>
      </c>
      <c r="C4951" s="12">
        <v>214995</v>
      </c>
      <c r="D4951" s="2"/>
      <c r="E4951" s="12">
        <v>0</v>
      </c>
      <c r="F4951" s="2"/>
      <c r="G4951" s="12">
        <v>0</v>
      </c>
      <c r="H4951" s="2"/>
      <c r="I4951" s="12">
        <v>0</v>
      </c>
      <c r="J4951" s="2"/>
      <c r="K4951" s="13">
        <v>0</v>
      </c>
      <c r="L4951" s="2"/>
      <c r="M4951" s="13">
        <v>0</v>
      </c>
      <c r="N4951" s="2"/>
      <c r="O4951" s="13">
        <v>0</v>
      </c>
      <c r="P4951" s="2"/>
      <c r="Q4951" s="13">
        <f>M4951+O4951</f>
        <v>0</v>
      </c>
    </row>
    <row r="4952" spans="1:22" ht="11.85" customHeight="1" x14ac:dyDescent="0.2">
      <c r="A4952" s="3" t="s">
        <v>250</v>
      </c>
      <c r="C4952" s="2">
        <f>SUM(C4943:C4951)</f>
        <v>486495</v>
      </c>
      <c r="D4952" s="2"/>
      <c r="E4952" s="2">
        <f>SUM(E4943:E4951)</f>
        <v>152185</v>
      </c>
      <c r="F4952" s="2"/>
      <c r="G4952" s="2">
        <f>SUM(G4943:G4951)</f>
        <v>120000</v>
      </c>
      <c r="H4952" s="2"/>
      <c r="I4952" s="2">
        <f>SUM(I4943:I4951)</f>
        <v>140000</v>
      </c>
      <c r="J4952" s="2"/>
      <c r="K4952" s="4">
        <f>SUM(K4943:K4951)</f>
        <v>140000</v>
      </c>
      <c r="L4952" s="2"/>
      <c r="M4952" s="4">
        <f>SUM(M4943:M4951)</f>
        <v>150000</v>
      </c>
      <c r="N4952" s="2"/>
      <c r="O4952" s="4">
        <f>SUM(O4943:O4951)</f>
        <v>0</v>
      </c>
      <c r="P4952" s="2"/>
      <c r="Q4952" s="4">
        <f>SUM(Q4943:Q4951)</f>
        <v>150000</v>
      </c>
    </row>
    <row r="4953" spans="1:22" ht="11.85" customHeight="1" x14ac:dyDescent="0.2">
      <c r="D4953" s="2"/>
      <c r="F4953" s="2"/>
      <c r="H4953" s="2"/>
      <c r="J4953" s="2"/>
      <c r="L4953" s="2"/>
      <c r="N4953" s="2"/>
      <c r="P4953" s="2"/>
      <c r="U4953" s="34"/>
    </row>
    <row r="4954" spans="1:22" ht="11.85" customHeight="1" thickBot="1" x14ac:dyDescent="0.25">
      <c r="A4954" s="3" t="s">
        <v>263</v>
      </c>
      <c r="C4954" s="17">
        <f>+C4939+C4952</f>
        <v>1327873.83</v>
      </c>
      <c r="D4954" s="2"/>
      <c r="E4954" s="17">
        <f>+E4939+E4952</f>
        <v>947186.52</v>
      </c>
      <c r="F4954" s="2"/>
      <c r="G4954" s="17">
        <f>+G4939+G4952</f>
        <v>723383.92</v>
      </c>
      <c r="H4954" s="2"/>
      <c r="I4954" s="17">
        <f>+I4939+I4952</f>
        <v>787200</v>
      </c>
      <c r="J4954" s="2"/>
      <c r="K4954" s="17">
        <f>+K4939+K4952</f>
        <v>1093343</v>
      </c>
      <c r="L4954" s="2"/>
      <c r="M4954" s="18">
        <f>+M4939+M4952</f>
        <v>516600</v>
      </c>
      <c r="N4954" s="2"/>
      <c r="O4954" s="17">
        <f>+O4939+O4952</f>
        <v>0</v>
      </c>
      <c r="P4954" s="2"/>
      <c r="Q4954" s="17">
        <f>+Q4939+Q4952</f>
        <v>516600</v>
      </c>
      <c r="U4954" s="41"/>
      <c r="V4954" s="39"/>
    </row>
    <row r="4955" spans="1:22" ht="11.85" customHeight="1" thickTop="1" x14ac:dyDescent="0.2">
      <c r="D4955" s="2"/>
      <c r="F4955" s="2"/>
      <c r="H4955" s="2"/>
      <c r="J4955" s="2"/>
      <c r="L4955" s="2"/>
      <c r="N4955" s="2"/>
      <c r="P4955" s="2"/>
      <c r="U4955" s="34"/>
    </row>
    <row r="4956" spans="1:22" ht="11.85" customHeight="1" x14ac:dyDescent="0.2">
      <c r="D4956" s="2"/>
      <c r="F4956" s="2"/>
      <c r="H4956" s="2"/>
      <c r="J4956" s="2"/>
      <c r="L4956" s="2"/>
      <c r="N4956" s="2"/>
      <c r="P4956" s="2"/>
      <c r="U4956" s="34"/>
    </row>
    <row r="4957" spans="1:22" ht="11.85" customHeight="1" x14ac:dyDescent="0.2">
      <c r="A4957" s="3" t="s">
        <v>264</v>
      </c>
      <c r="C4957" s="2">
        <f>C4886+C4954</f>
        <v>1740629.37</v>
      </c>
      <c r="D4957" s="2"/>
      <c r="E4957" s="2">
        <f>E4886+E4954</f>
        <v>1626596.2</v>
      </c>
      <c r="F4957" s="2"/>
      <c r="G4957" s="2">
        <f>G4886+G4954</f>
        <v>872413.48999999987</v>
      </c>
      <c r="H4957" s="2"/>
      <c r="I4957" s="2">
        <f>I4886+I4954</f>
        <v>918981.90999999992</v>
      </c>
      <c r="J4957" s="2"/>
      <c r="K4957" s="2">
        <f>K4886+K4954</f>
        <v>1225124.9099999999</v>
      </c>
      <c r="L4957" s="2"/>
      <c r="M4957" s="4">
        <f>M4886+M4954</f>
        <v>616672.90999999992</v>
      </c>
      <c r="N4957" s="2"/>
      <c r="P4957" s="2"/>
      <c r="Q4957" s="2">
        <f>Q4886+Q4954</f>
        <v>616672.90999999992</v>
      </c>
      <c r="U4957" s="34"/>
    </row>
    <row r="4958" spans="1:22" ht="11.85" customHeight="1" x14ac:dyDescent="0.2">
      <c r="D4958" s="2"/>
      <c r="F4958" s="2"/>
      <c r="H4958" s="2"/>
      <c r="J4958" s="2"/>
      <c r="L4958" s="2"/>
      <c r="N4958" s="2"/>
      <c r="P4958" s="2"/>
    </row>
    <row r="4959" spans="1:22" ht="11.25" hidden="1" customHeight="1" x14ac:dyDescent="0.2">
      <c r="A4959" s="1"/>
      <c r="B4959" s="1"/>
      <c r="E4959" s="2" t="str">
        <f>$E$24</f>
        <v>CITY OF BRADY</v>
      </c>
    </row>
    <row r="4960" spans="1:22" ht="11.85" hidden="1" customHeight="1" x14ac:dyDescent="0.2">
      <c r="E4960" s="2" t="str">
        <f>$E$25</f>
        <v>BUDGET REPORT</v>
      </c>
    </row>
    <row r="4961" spans="1:17" ht="11.85" hidden="1" customHeight="1" x14ac:dyDescent="0.2">
      <c r="E4961" s="2" t="str">
        <f>$E$26</f>
        <v>FISCAL YEAR 2021 - 2022</v>
      </c>
    </row>
    <row r="4962" spans="1:17" ht="11.85" hidden="1" customHeight="1" x14ac:dyDescent="0.2">
      <c r="A4962" s="3" t="s">
        <v>1848</v>
      </c>
    </row>
    <row r="4963" spans="1:17" ht="11.85" hidden="1" customHeight="1" x14ac:dyDescent="0.2"/>
    <row r="4964" spans="1:17" ht="11.85" hidden="1" customHeight="1" x14ac:dyDescent="0.2">
      <c r="I4964" s="61" t="str">
        <f>$I$29</f>
        <v>(----- 2020-2021 ------)</v>
      </c>
      <c r="J4964" s="61"/>
      <c r="K4964" s="61"/>
      <c r="L4964" s="5"/>
      <c r="M4964" s="61" t="str">
        <f>$M$29</f>
        <v>2021-2022</v>
      </c>
      <c r="N4964" s="61"/>
      <c r="O4964" s="61"/>
      <c r="P4964" s="61"/>
      <c r="Q4964" s="61"/>
    </row>
    <row r="4965" spans="1:17" ht="11.85" hidden="1" customHeight="1" x14ac:dyDescent="0.2">
      <c r="C4965" s="6" t="str">
        <f>$C$30</f>
        <v>2017-2018</v>
      </c>
      <c r="D4965" s="5"/>
      <c r="E4965" s="6" t="str">
        <f>$E$30</f>
        <v>2018-2019</v>
      </c>
      <c r="F4965" s="5"/>
      <c r="G4965" s="6" t="str">
        <f>$G$30</f>
        <v>2019-2020</v>
      </c>
      <c r="H4965" s="5"/>
      <c r="I4965" s="6" t="s">
        <v>9</v>
      </c>
      <c r="J4965" s="5"/>
      <c r="K4965" s="7" t="str">
        <f>+$K$30</f>
        <v>PROJECTED</v>
      </c>
      <c r="L4965" s="5"/>
      <c r="M4965" s="7" t="str">
        <f>$M$30</f>
        <v>2021-2022</v>
      </c>
      <c r="N4965" s="5"/>
      <c r="O4965" s="7" t="str">
        <f>$O$30</f>
        <v>2021-2022</v>
      </c>
      <c r="P4965" s="5"/>
      <c r="Q4965" s="7" t="str">
        <f>$Q$30</f>
        <v xml:space="preserve">APPROVED </v>
      </c>
    </row>
    <row r="4966" spans="1:17" ht="11.85" hidden="1" customHeight="1" x14ac:dyDescent="0.2">
      <c r="A4966" s="8"/>
      <c r="C4966" s="9" t="s">
        <v>12</v>
      </c>
      <c r="D4966" s="5"/>
      <c r="E4966" s="9" t="s">
        <v>12</v>
      </c>
      <c r="F4966" s="5"/>
      <c r="G4966" s="9" t="s">
        <v>12</v>
      </c>
      <c r="H4966" s="5"/>
      <c r="I4966" s="9" t="s">
        <v>13</v>
      </c>
      <c r="J4966" s="5"/>
      <c r="K4966" s="10" t="s">
        <v>13</v>
      </c>
      <c r="L4966" s="5"/>
      <c r="M4966" s="10" t="str">
        <f>$M$31</f>
        <v>BASE</v>
      </c>
      <c r="N4966" s="5"/>
      <c r="O4966" s="10" t="str">
        <f>$O$31</f>
        <v>SUPPLEMENTAL</v>
      </c>
      <c r="P4966" s="5"/>
      <c r="Q4966" s="10" t="str">
        <f>$Q$31</f>
        <v>BUDGET</v>
      </c>
    </row>
    <row r="4967" spans="1:17" ht="11.85" hidden="1" customHeight="1" x14ac:dyDescent="0.2">
      <c r="D4967" s="2"/>
      <c r="F4967" s="2"/>
      <c r="H4967" s="2"/>
      <c r="J4967" s="2"/>
      <c r="L4967" s="2"/>
      <c r="N4967" s="2"/>
      <c r="P4967" s="2"/>
    </row>
    <row r="4968" spans="1:17" ht="11.85" hidden="1" customHeight="1" x14ac:dyDescent="0.2">
      <c r="A4968" s="11" t="s">
        <v>236</v>
      </c>
      <c r="D4968" s="2"/>
      <c r="F4968" s="2"/>
      <c r="H4968" s="2"/>
      <c r="J4968" s="2"/>
      <c r="L4968" s="2"/>
      <c r="N4968" s="2"/>
      <c r="P4968" s="2"/>
    </row>
    <row r="4969" spans="1:17" ht="11.85" hidden="1" customHeight="1" x14ac:dyDescent="0.2">
      <c r="A4969" s="3" t="s">
        <v>1894</v>
      </c>
      <c r="C4969" s="2">
        <v>0</v>
      </c>
      <c r="D4969" s="2"/>
      <c r="E4969" s="2">
        <v>0</v>
      </c>
      <c r="F4969" s="2"/>
      <c r="G4969" s="2">
        <v>0</v>
      </c>
      <c r="H4969" s="2"/>
      <c r="I4969" s="2">
        <v>0</v>
      </c>
      <c r="J4969" s="2"/>
      <c r="K4969" s="4">
        <v>0</v>
      </c>
      <c r="L4969" s="2"/>
      <c r="M4969" s="4">
        <v>0</v>
      </c>
      <c r="N4969" s="2"/>
      <c r="O4969" s="4">
        <v>0</v>
      </c>
      <c r="P4969" s="2"/>
      <c r="Q4969" s="4">
        <f t="shared" ref="Q4969:Q4976" si="133">+M4969+O4969</f>
        <v>0</v>
      </c>
    </row>
    <row r="4970" spans="1:17" ht="11.85" hidden="1" customHeight="1" x14ac:dyDescent="0.2">
      <c r="A4970" s="3" t="s">
        <v>1895</v>
      </c>
      <c r="D4970" s="2"/>
      <c r="F4970" s="2"/>
      <c r="H4970" s="2"/>
      <c r="J4970" s="2"/>
      <c r="L4970" s="2"/>
      <c r="M4970" s="4">
        <v>0</v>
      </c>
      <c r="N4970" s="2"/>
      <c r="O4970" s="4">
        <v>0</v>
      </c>
      <c r="P4970" s="2"/>
      <c r="Q4970" s="4">
        <f t="shared" si="133"/>
        <v>0</v>
      </c>
    </row>
    <row r="4971" spans="1:17" ht="10.5" hidden="1" customHeight="1" x14ac:dyDescent="0.2">
      <c r="A4971" s="3" t="s">
        <v>1896</v>
      </c>
      <c r="D4971" s="2"/>
      <c r="F4971" s="2"/>
      <c r="H4971" s="2"/>
      <c r="J4971" s="2"/>
      <c r="L4971" s="2"/>
      <c r="M4971" s="4">
        <v>0</v>
      </c>
      <c r="N4971" s="2"/>
      <c r="O4971" s="4">
        <v>0</v>
      </c>
      <c r="P4971" s="2"/>
      <c r="Q4971" s="4">
        <f t="shared" si="133"/>
        <v>0</v>
      </c>
    </row>
    <row r="4972" spans="1:17" ht="10.5" hidden="1" customHeight="1" x14ac:dyDescent="0.2">
      <c r="A4972" s="3" t="s">
        <v>1897</v>
      </c>
      <c r="D4972" s="2"/>
      <c r="F4972" s="2"/>
      <c r="H4972" s="2"/>
      <c r="J4972" s="2"/>
      <c r="L4972" s="2"/>
      <c r="M4972" s="4">
        <v>0</v>
      </c>
      <c r="N4972" s="2"/>
      <c r="O4972" s="4">
        <v>0</v>
      </c>
      <c r="P4972" s="2"/>
      <c r="Q4972" s="4">
        <f t="shared" si="133"/>
        <v>0</v>
      </c>
    </row>
    <row r="4973" spans="1:17" ht="10.5" hidden="1" customHeight="1" x14ac:dyDescent="0.2">
      <c r="A4973" s="3" t="s">
        <v>1898</v>
      </c>
      <c r="D4973" s="2"/>
      <c r="F4973" s="2"/>
      <c r="H4973" s="2"/>
      <c r="J4973" s="2"/>
      <c r="L4973" s="2"/>
      <c r="M4973" s="4">
        <v>0</v>
      </c>
      <c r="N4973" s="2"/>
      <c r="O4973" s="4">
        <v>0</v>
      </c>
      <c r="P4973" s="2"/>
      <c r="Q4973" s="4">
        <f t="shared" si="133"/>
        <v>0</v>
      </c>
    </row>
    <row r="4974" spans="1:17" ht="10.5" hidden="1" customHeight="1" x14ac:dyDescent="0.2">
      <c r="A4974" s="3" t="s">
        <v>1899</v>
      </c>
      <c r="D4974" s="2"/>
      <c r="F4974" s="2"/>
      <c r="H4974" s="2"/>
      <c r="J4974" s="2"/>
      <c r="L4974" s="2"/>
      <c r="M4974" s="4">
        <v>0</v>
      </c>
      <c r="N4974" s="2"/>
      <c r="O4974" s="4">
        <v>0</v>
      </c>
      <c r="P4974" s="2"/>
      <c r="Q4974" s="4">
        <f t="shared" si="133"/>
        <v>0</v>
      </c>
    </row>
    <row r="4975" spans="1:17" ht="10.5" hidden="1" customHeight="1" x14ac:dyDescent="0.2">
      <c r="A4975" s="3" t="s">
        <v>1900</v>
      </c>
      <c r="D4975" s="2"/>
      <c r="F4975" s="2"/>
      <c r="H4975" s="2"/>
      <c r="J4975" s="2"/>
      <c r="L4975" s="2"/>
      <c r="M4975" s="4">
        <v>0</v>
      </c>
      <c r="N4975" s="2"/>
      <c r="O4975" s="4">
        <v>0</v>
      </c>
      <c r="P4975" s="2"/>
      <c r="Q4975" s="4">
        <f t="shared" si="133"/>
        <v>0</v>
      </c>
    </row>
    <row r="4976" spans="1:17" ht="10.5" hidden="1" customHeight="1" x14ac:dyDescent="0.2">
      <c r="A4976" s="3" t="s">
        <v>1901</v>
      </c>
      <c r="D4976" s="2"/>
      <c r="F4976" s="2"/>
      <c r="H4976" s="2"/>
      <c r="J4976" s="2"/>
      <c r="L4976" s="2"/>
      <c r="M4976" s="4">
        <v>0</v>
      </c>
      <c r="N4976" s="2"/>
      <c r="O4976" s="4">
        <v>0</v>
      </c>
      <c r="P4976" s="2"/>
      <c r="Q4976" s="4">
        <f t="shared" si="133"/>
        <v>0</v>
      </c>
    </row>
    <row r="4977" spans="1:22" ht="11.85" hidden="1" customHeight="1" x14ac:dyDescent="0.2">
      <c r="A4977" s="3" t="s">
        <v>1902</v>
      </c>
      <c r="C4977" s="12"/>
      <c r="D4977" s="2"/>
      <c r="E4977" s="12">
        <v>0</v>
      </c>
      <c r="F4977" s="2"/>
      <c r="G4977" s="12">
        <v>0</v>
      </c>
      <c r="H4977" s="2"/>
      <c r="I4977" s="12">
        <v>0</v>
      </c>
      <c r="J4977" s="2"/>
      <c r="K4977" s="13">
        <v>0</v>
      </c>
      <c r="L4977" s="2"/>
      <c r="M4977" s="13">
        <v>0</v>
      </c>
      <c r="N4977" s="2"/>
      <c r="O4977" s="13">
        <v>0</v>
      </c>
      <c r="P4977" s="2"/>
      <c r="Q4977" s="13">
        <f>M4977+O4977</f>
        <v>0</v>
      </c>
    </row>
    <row r="4978" spans="1:22" ht="11.85" hidden="1" customHeight="1" x14ac:dyDescent="0.2">
      <c r="A4978" s="3" t="s">
        <v>250</v>
      </c>
      <c r="C4978" s="2">
        <f>SUM(C4969:C4977)</f>
        <v>0</v>
      </c>
      <c r="D4978" s="2"/>
      <c r="E4978" s="2">
        <f>SUM(E4969:E4977)</f>
        <v>0</v>
      </c>
      <c r="F4978" s="2"/>
      <c r="G4978" s="2">
        <f>SUM(G4969:G4977)</f>
        <v>0</v>
      </c>
      <c r="H4978" s="2"/>
      <c r="I4978" s="2">
        <f>SUM(I4969:I4977)</f>
        <v>0</v>
      </c>
      <c r="J4978" s="2"/>
      <c r="K4978" s="4">
        <f>SUM(K4969:K4977)</f>
        <v>0</v>
      </c>
      <c r="L4978" s="2"/>
      <c r="M4978" s="4">
        <f>SUM(M4969:M4977)</f>
        <v>0</v>
      </c>
      <c r="N4978" s="2"/>
      <c r="O4978" s="4">
        <f>SUM(O4969:O4977)</f>
        <v>0</v>
      </c>
      <c r="P4978" s="2"/>
      <c r="Q4978" s="4">
        <f>SUM(Q4969:Q4977)</f>
        <v>0</v>
      </c>
    </row>
    <row r="4979" spans="1:22" ht="11.85" hidden="1" customHeight="1" x14ac:dyDescent="0.2">
      <c r="D4979" s="2"/>
      <c r="F4979" s="2"/>
      <c r="H4979" s="2"/>
      <c r="J4979" s="2"/>
      <c r="L4979" s="2"/>
      <c r="N4979" s="2"/>
      <c r="P4979" s="2"/>
      <c r="U4979" s="34"/>
    </row>
    <row r="4980" spans="1:22" ht="11.85" hidden="1" customHeight="1" thickBot="1" x14ac:dyDescent="0.25">
      <c r="A4980" s="3" t="s">
        <v>263</v>
      </c>
      <c r="C4980" s="17"/>
      <c r="D4980" s="2"/>
      <c r="E4980" s="17"/>
      <c r="F4980" s="2"/>
      <c r="G4980" s="17"/>
      <c r="H4980" s="2"/>
      <c r="I4980" s="17"/>
      <c r="J4980" s="2"/>
      <c r="K4980" s="18"/>
      <c r="L4980" s="2"/>
      <c r="M4980" s="18"/>
      <c r="N4980" s="2"/>
      <c r="O4980" s="18"/>
      <c r="P4980" s="2"/>
      <c r="Q4980" s="18"/>
      <c r="U4980" s="41"/>
      <c r="V4980" s="39"/>
    </row>
    <row r="4981" spans="1:22" ht="11.85" hidden="1" customHeight="1" thickTop="1" x14ac:dyDescent="0.2">
      <c r="D4981" s="2"/>
      <c r="F4981" s="2"/>
      <c r="H4981" s="2"/>
      <c r="J4981" s="2"/>
      <c r="L4981" s="2"/>
      <c r="N4981" s="2"/>
      <c r="P4981" s="2"/>
      <c r="U4981" s="34"/>
    </row>
    <row r="4982" spans="1:22" ht="11.85" hidden="1" customHeight="1" x14ac:dyDescent="0.2">
      <c r="D4982" s="2"/>
      <c r="F4982" s="2"/>
      <c r="H4982" s="2"/>
      <c r="J4982" s="2"/>
      <c r="L4982" s="2"/>
      <c r="N4982" s="2"/>
      <c r="P4982" s="2"/>
      <c r="U4982" s="34"/>
    </row>
    <row r="4983" spans="1:22" ht="11.85" hidden="1" customHeight="1" x14ac:dyDescent="0.2">
      <c r="A4983" s="3" t="s">
        <v>264</v>
      </c>
      <c r="D4983" s="2"/>
      <c r="F4983" s="2"/>
      <c r="H4983" s="2"/>
      <c r="J4983" s="2"/>
      <c r="L4983" s="2"/>
      <c r="N4983" s="2"/>
      <c r="P4983" s="2"/>
      <c r="U4983" s="34"/>
    </row>
    <row r="4984" spans="1:22" ht="11.85" hidden="1" customHeight="1" x14ac:dyDescent="0.2">
      <c r="D4984" s="2"/>
      <c r="F4984" s="2"/>
      <c r="H4984" s="2"/>
      <c r="J4984" s="2"/>
      <c r="L4984" s="2"/>
      <c r="N4984" s="2"/>
      <c r="P4984" s="2"/>
    </row>
    <row r="4985" spans="1:22" ht="11.85" hidden="1" customHeight="1" x14ac:dyDescent="0.2">
      <c r="D4985" s="2"/>
      <c r="F4985" s="2"/>
      <c r="H4985" s="2"/>
      <c r="J4985" s="2"/>
      <c r="L4985" s="2"/>
      <c r="N4985" s="2"/>
      <c r="P4985" s="2"/>
    </row>
    <row r="4986" spans="1:22" ht="11.85" hidden="1" customHeight="1" x14ac:dyDescent="0.2">
      <c r="D4986" s="2"/>
      <c r="F4986" s="2"/>
      <c r="H4986" s="2"/>
      <c r="J4986" s="2"/>
      <c r="L4986" s="2"/>
      <c r="N4986" s="2"/>
      <c r="P4986" s="2"/>
    </row>
    <row r="4987" spans="1:22" ht="11.85" hidden="1" customHeight="1" x14ac:dyDescent="0.2">
      <c r="D4987" s="2"/>
      <c r="F4987" s="2"/>
      <c r="H4987" s="2"/>
      <c r="J4987" s="2"/>
      <c r="L4987" s="2"/>
      <c r="N4987" s="2"/>
      <c r="P4987" s="2"/>
    </row>
    <row r="4988" spans="1:22" ht="11.85" hidden="1" customHeight="1" x14ac:dyDescent="0.2">
      <c r="D4988" s="2"/>
      <c r="F4988" s="2"/>
      <c r="H4988" s="2"/>
      <c r="J4988" s="2"/>
      <c r="L4988" s="2"/>
      <c r="N4988" s="2"/>
      <c r="P4988" s="2"/>
    </row>
    <row r="4989" spans="1:22" ht="11.85" hidden="1" customHeight="1" x14ac:dyDescent="0.2">
      <c r="D4989" s="2"/>
      <c r="F4989" s="2"/>
      <c r="H4989" s="2"/>
      <c r="J4989" s="2"/>
      <c r="L4989" s="2"/>
      <c r="N4989" s="2"/>
      <c r="P4989" s="2"/>
    </row>
    <row r="4990" spans="1:22" ht="11.85" hidden="1" customHeight="1" x14ac:dyDescent="0.2">
      <c r="D4990" s="2"/>
      <c r="F4990" s="2"/>
      <c r="H4990" s="2"/>
      <c r="J4990" s="2"/>
      <c r="L4990" s="2"/>
      <c r="N4990" s="2"/>
      <c r="P4990" s="2"/>
    </row>
    <row r="4991" spans="1:22" ht="11.85" hidden="1" customHeight="1" x14ac:dyDescent="0.2">
      <c r="D4991" s="2"/>
      <c r="F4991" s="2"/>
      <c r="H4991" s="2"/>
      <c r="J4991" s="2"/>
      <c r="L4991" s="2"/>
      <c r="N4991" s="2"/>
      <c r="P4991" s="2"/>
    </row>
    <row r="4992" spans="1:22" ht="11.85" hidden="1" customHeight="1" x14ac:dyDescent="0.2">
      <c r="D4992" s="2"/>
      <c r="F4992" s="2"/>
      <c r="H4992" s="2"/>
      <c r="J4992" s="2"/>
      <c r="L4992" s="2"/>
      <c r="N4992" s="2"/>
      <c r="P4992" s="2"/>
    </row>
    <row r="4993" spans="4:16" ht="11.85" hidden="1" customHeight="1" x14ac:dyDescent="0.2">
      <c r="D4993" s="2"/>
      <c r="F4993" s="2"/>
      <c r="H4993" s="2"/>
      <c r="J4993" s="2"/>
      <c r="L4993" s="2"/>
      <c r="N4993" s="2"/>
      <c r="P4993" s="2"/>
    </row>
    <row r="4994" spans="4:16" ht="11.25" hidden="1" customHeight="1" x14ac:dyDescent="0.2"/>
    <row r="4995" spans="4:16" ht="11.85" hidden="1" customHeight="1" x14ac:dyDescent="0.2"/>
    <row r="4996" spans="4:16" ht="11.85" hidden="1" customHeight="1" x14ac:dyDescent="0.2"/>
    <row r="4997" spans="4:16" ht="11.85" hidden="1" customHeight="1" x14ac:dyDescent="0.2"/>
    <row r="4998" spans="4:16" ht="11.85" hidden="1" customHeight="1" x14ac:dyDescent="0.2"/>
    <row r="4999" spans="4:16" ht="11.85" hidden="1" customHeight="1" x14ac:dyDescent="0.2"/>
    <row r="5000" spans="4:16" ht="11.85" hidden="1" customHeight="1" x14ac:dyDescent="0.2"/>
    <row r="5001" spans="4:16" ht="11.85" hidden="1" customHeight="1" x14ac:dyDescent="0.2"/>
    <row r="5002" spans="4:16" ht="11.85" hidden="1" customHeight="1" x14ac:dyDescent="0.2"/>
    <row r="5003" spans="4:16" ht="11.85" hidden="1" customHeight="1" x14ac:dyDescent="0.2"/>
    <row r="5004" spans="4:16" ht="11.85" hidden="1" customHeight="1" x14ac:dyDescent="0.2"/>
    <row r="5005" spans="4:16" ht="11.85" hidden="1" customHeight="1" x14ac:dyDescent="0.2"/>
    <row r="5006" spans="4:16" ht="11.85" hidden="1" customHeight="1" x14ac:dyDescent="0.2"/>
    <row r="5007" spans="4:16" ht="11.85" hidden="1" customHeight="1" x14ac:dyDescent="0.2"/>
    <row r="5008" spans="4:16" ht="11.85" hidden="1" customHeight="1" x14ac:dyDescent="0.2"/>
    <row r="5009" spans="1:5" ht="11.85" hidden="1" customHeight="1" x14ac:dyDescent="0.2"/>
    <row r="5010" spans="1:5" ht="11.85" hidden="1" customHeight="1" x14ac:dyDescent="0.2"/>
    <row r="5011" spans="1:5" ht="11.85" hidden="1" customHeight="1" x14ac:dyDescent="0.2"/>
    <row r="5012" spans="1:5" ht="11.85" hidden="1" customHeight="1" x14ac:dyDescent="0.2"/>
    <row r="5013" spans="1:5" ht="11.85" hidden="1" customHeight="1" x14ac:dyDescent="0.2"/>
    <row r="5014" spans="1:5" ht="11.85" hidden="1" customHeight="1" x14ac:dyDescent="0.2"/>
    <row r="5015" spans="1:5" ht="11.85" hidden="1" customHeight="1" x14ac:dyDescent="0.2"/>
    <row r="5016" spans="1:5" ht="11.85" hidden="1" customHeight="1" x14ac:dyDescent="0.2"/>
    <row r="5017" spans="1:5" ht="11.85" hidden="1" customHeight="1" x14ac:dyDescent="0.2"/>
    <row r="5018" spans="1:5" ht="11.85" hidden="1" customHeight="1" x14ac:dyDescent="0.2"/>
    <row r="5019" spans="1:5" ht="11.85" hidden="1" customHeight="1" x14ac:dyDescent="0.2"/>
    <row r="5020" spans="1:5" ht="11.85" hidden="1" customHeight="1" x14ac:dyDescent="0.2"/>
    <row r="5021" spans="1:5" ht="11.85" hidden="1" customHeight="1" x14ac:dyDescent="0.2"/>
    <row r="5022" spans="1:5" ht="11.85" hidden="1" customHeight="1" x14ac:dyDescent="0.2"/>
    <row r="5023" spans="1:5" ht="11.85" hidden="1" customHeight="1" x14ac:dyDescent="0.2"/>
    <row r="5024" spans="1:5" ht="11.85" customHeight="1" x14ac:dyDescent="0.2">
      <c r="A5024" s="1"/>
      <c r="B5024" s="1"/>
      <c r="E5024" s="2" t="str">
        <f>$E$24</f>
        <v>CITY OF BRADY</v>
      </c>
    </row>
    <row r="5025" spans="1:17" ht="11.85" customHeight="1" x14ac:dyDescent="0.2">
      <c r="E5025" s="2" t="str">
        <f>$E$25</f>
        <v>BUDGET REPORT</v>
      </c>
    </row>
    <row r="5026" spans="1:17" ht="11.85" customHeight="1" x14ac:dyDescent="0.2">
      <c r="E5026" s="2" t="str">
        <f>$E$26</f>
        <v>FISCAL YEAR 2021 - 2022</v>
      </c>
    </row>
    <row r="5027" spans="1:17" ht="11.85" customHeight="1" x14ac:dyDescent="0.2">
      <c r="A5027" s="3" t="s">
        <v>1848</v>
      </c>
    </row>
    <row r="5028" spans="1:17" ht="11.85" customHeight="1" x14ac:dyDescent="0.2">
      <c r="A5028" s="3" t="s">
        <v>1903</v>
      </c>
    </row>
    <row r="5029" spans="1:17" ht="11.85" customHeight="1" x14ac:dyDescent="0.2">
      <c r="I5029" s="61" t="str">
        <f>$I$29</f>
        <v>(----- 2020-2021 ------)</v>
      </c>
      <c r="J5029" s="61"/>
      <c r="K5029" s="61"/>
      <c r="L5029" s="5"/>
      <c r="M5029" s="61" t="str">
        <f>$M$29</f>
        <v>2021-2022</v>
      </c>
      <c r="N5029" s="61"/>
      <c r="O5029" s="61"/>
      <c r="P5029" s="61"/>
      <c r="Q5029" s="61"/>
    </row>
    <row r="5030" spans="1:17" ht="11.85" customHeight="1" x14ac:dyDescent="0.2">
      <c r="C5030" s="6" t="str">
        <f>$C$30</f>
        <v>2017-2018</v>
      </c>
      <c r="D5030" s="5"/>
      <c r="E5030" s="6" t="str">
        <f>$E$30</f>
        <v>2018-2019</v>
      </c>
      <c r="F5030" s="5"/>
      <c r="G5030" s="6" t="str">
        <f>$G$30</f>
        <v>2019-2020</v>
      </c>
      <c r="H5030" s="5"/>
      <c r="I5030" s="6" t="s">
        <v>9</v>
      </c>
      <c r="J5030" s="5"/>
      <c r="K5030" s="7" t="str">
        <f>+$K$30</f>
        <v>PROJECTED</v>
      </c>
      <c r="L5030" s="5"/>
      <c r="M5030" s="7" t="str">
        <f>$M$30</f>
        <v>2021-2022</v>
      </c>
      <c r="N5030" s="5"/>
      <c r="O5030" s="7" t="str">
        <f>$O$30</f>
        <v>2021-2022</v>
      </c>
      <c r="P5030" s="5"/>
      <c r="Q5030" s="7" t="str">
        <f>$Q$30</f>
        <v xml:space="preserve">APPROVED </v>
      </c>
    </row>
    <row r="5031" spans="1:17" ht="11.85" customHeight="1" x14ac:dyDescent="0.2">
      <c r="A5031" s="8" t="s">
        <v>266</v>
      </c>
      <c r="C5031" s="9" t="s">
        <v>12</v>
      </c>
      <c r="D5031" s="5"/>
      <c r="E5031" s="9" t="s">
        <v>12</v>
      </c>
      <c r="F5031" s="5"/>
      <c r="G5031" s="9" t="s">
        <v>12</v>
      </c>
      <c r="H5031" s="5"/>
      <c r="I5031" s="9" t="s">
        <v>13</v>
      </c>
      <c r="J5031" s="5"/>
      <c r="K5031" s="10" t="s">
        <v>13</v>
      </c>
      <c r="L5031" s="5"/>
      <c r="M5031" s="10" t="str">
        <f>$M$31</f>
        <v>BASE</v>
      </c>
      <c r="N5031" s="5"/>
      <c r="O5031" s="10" t="str">
        <f>$O$31</f>
        <v>SUPPLEMENTAL</v>
      </c>
      <c r="P5031" s="5"/>
      <c r="Q5031" s="10" t="str">
        <f>$Q$31</f>
        <v>BUDGET</v>
      </c>
    </row>
    <row r="5032" spans="1:17" ht="11.85" customHeight="1" x14ac:dyDescent="0.2"/>
    <row r="5033" spans="1:17" ht="11.85" customHeight="1" x14ac:dyDescent="0.2">
      <c r="A5033" s="11" t="s">
        <v>279</v>
      </c>
      <c r="D5033" s="2"/>
      <c r="F5033" s="2"/>
      <c r="H5033" s="2"/>
      <c r="J5033" s="2"/>
      <c r="L5033" s="2"/>
      <c r="N5033" s="2"/>
      <c r="P5033" s="2"/>
    </row>
    <row r="5034" spans="1:17" ht="11.85" customHeight="1" x14ac:dyDescent="0.2">
      <c r="A5034" s="3" t="s">
        <v>1904</v>
      </c>
      <c r="C5034" s="2">
        <v>165000</v>
      </c>
      <c r="D5034" s="2"/>
      <c r="E5034" s="2">
        <v>0</v>
      </c>
      <c r="F5034" s="2"/>
      <c r="G5034" s="2">
        <v>0</v>
      </c>
      <c r="H5034" s="2"/>
      <c r="I5034" s="2">
        <v>0</v>
      </c>
      <c r="J5034" s="2"/>
      <c r="K5034" s="4">
        <v>0</v>
      </c>
      <c r="L5034" s="2"/>
      <c r="M5034" s="4">
        <v>0</v>
      </c>
      <c r="N5034" s="2"/>
      <c r="O5034" s="4">
        <v>0</v>
      </c>
      <c r="P5034" s="2"/>
      <c r="Q5034" s="4">
        <f t="shared" ref="Q5034:Q5041" si="134">M5034+O5034</f>
        <v>0</v>
      </c>
    </row>
    <row r="5035" spans="1:17" ht="11.85" customHeight="1" x14ac:dyDescent="0.2">
      <c r="A5035" s="3" t="s">
        <v>1905</v>
      </c>
      <c r="C5035" s="2">
        <v>0</v>
      </c>
      <c r="D5035" s="2"/>
      <c r="E5035" s="2">
        <v>0</v>
      </c>
      <c r="F5035" s="2"/>
      <c r="G5035" s="2">
        <v>0</v>
      </c>
      <c r="H5035" s="2"/>
      <c r="I5035" s="2">
        <v>0</v>
      </c>
      <c r="J5035" s="2"/>
      <c r="K5035" s="4">
        <v>0</v>
      </c>
      <c r="L5035" s="2"/>
      <c r="M5035" s="4">
        <v>0</v>
      </c>
      <c r="N5035" s="2"/>
      <c r="O5035" s="4">
        <v>0</v>
      </c>
      <c r="P5035" s="2"/>
      <c r="Q5035" s="4">
        <f t="shared" si="134"/>
        <v>0</v>
      </c>
    </row>
    <row r="5036" spans="1:17" ht="12" customHeight="1" x14ac:dyDescent="0.2">
      <c r="A5036" s="3" t="s">
        <v>1906</v>
      </c>
      <c r="C5036" s="2">
        <v>0</v>
      </c>
      <c r="D5036" s="2"/>
      <c r="E5036" s="2">
        <v>0</v>
      </c>
      <c r="F5036" s="2"/>
      <c r="G5036" s="2">
        <v>0</v>
      </c>
      <c r="H5036" s="2"/>
      <c r="I5036" s="2">
        <v>0</v>
      </c>
      <c r="J5036" s="2"/>
      <c r="K5036" s="4">
        <v>0</v>
      </c>
      <c r="L5036" s="2"/>
      <c r="M5036" s="4">
        <v>0</v>
      </c>
      <c r="N5036" s="2"/>
      <c r="O5036" s="4">
        <v>0</v>
      </c>
      <c r="P5036" s="2"/>
      <c r="Q5036" s="4">
        <f t="shared" si="134"/>
        <v>0</v>
      </c>
    </row>
    <row r="5037" spans="1:17" ht="12" customHeight="1" x14ac:dyDescent="0.2">
      <c r="A5037" s="3" t="s">
        <v>1907</v>
      </c>
      <c r="C5037" s="2">
        <v>66338.429999999993</v>
      </c>
      <c r="D5037" s="2"/>
      <c r="E5037" s="2">
        <v>0</v>
      </c>
      <c r="F5037" s="2"/>
      <c r="G5037" s="2">
        <v>0</v>
      </c>
      <c r="H5037" s="2"/>
      <c r="I5037" s="2">
        <v>0</v>
      </c>
      <c r="J5037" s="2"/>
      <c r="K5037" s="4">
        <v>0</v>
      </c>
      <c r="L5037" s="2"/>
      <c r="M5037" s="4">
        <v>0</v>
      </c>
      <c r="N5037" s="2"/>
      <c r="O5037" s="4">
        <v>0</v>
      </c>
      <c r="P5037" s="2"/>
      <c r="Q5037" s="4">
        <f t="shared" si="134"/>
        <v>0</v>
      </c>
    </row>
    <row r="5038" spans="1:17" ht="11.85" customHeight="1" x14ac:dyDescent="0.2">
      <c r="A5038" s="3" t="s">
        <v>1908</v>
      </c>
      <c r="C5038" s="2">
        <v>244605.42</v>
      </c>
      <c r="D5038" s="2"/>
      <c r="E5038" s="2">
        <v>237305.91</v>
      </c>
      <c r="F5038" s="2"/>
      <c r="G5038" s="2">
        <v>240404.96</v>
      </c>
      <c r="H5038" s="2"/>
      <c r="I5038" s="2">
        <v>220000</v>
      </c>
      <c r="J5038" s="2"/>
      <c r="K5038" s="4">
        <v>220000</v>
      </c>
      <c r="L5038" s="2"/>
      <c r="M5038" s="4">
        <v>230000</v>
      </c>
      <c r="N5038" s="2"/>
      <c r="O5038" s="4">
        <v>0</v>
      </c>
      <c r="P5038" s="2"/>
      <c r="Q5038" s="4">
        <f t="shared" si="134"/>
        <v>230000</v>
      </c>
    </row>
    <row r="5039" spans="1:17" ht="11.85" customHeight="1" x14ac:dyDescent="0.2">
      <c r="A5039" s="3" t="s">
        <v>1909</v>
      </c>
      <c r="C5039" s="2">
        <v>4566.8999999999996</v>
      </c>
      <c r="D5039" s="2"/>
      <c r="E5039" s="2">
        <v>11.1</v>
      </c>
      <c r="F5039" s="2"/>
      <c r="G5039" s="2">
        <v>0</v>
      </c>
      <c r="H5039" s="2"/>
      <c r="I5039" s="2">
        <v>0</v>
      </c>
      <c r="J5039" s="2"/>
      <c r="K5039" s="4">
        <v>0</v>
      </c>
      <c r="L5039" s="2"/>
      <c r="M5039" s="4">
        <v>0</v>
      </c>
      <c r="N5039" s="2"/>
      <c r="O5039" s="4">
        <v>0</v>
      </c>
      <c r="P5039" s="2"/>
      <c r="Q5039" s="4">
        <f t="shared" si="134"/>
        <v>0</v>
      </c>
    </row>
    <row r="5040" spans="1:17" ht="11.85" hidden="1" customHeight="1" x14ac:dyDescent="0.2">
      <c r="A5040" s="3" t="s">
        <v>1910</v>
      </c>
      <c r="C5040" s="2">
        <v>0</v>
      </c>
      <c r="D5040" s="2"/>
      <c r="E5040" s="2">
        <v>0</v>
      </c>
      <c r="F5040" s="2"/>
      <c r="G5040" s="2">
        <v>0</v>
      </c>
      <c r="H5040" s="2"/>
      <c r="I5040" s="2">
        <v>0</v>
      </c>
      <c r="J5040" s="2"/>
      <c r="K5040" s="4">
        <v>0</v>
      </c>
      <c r="L5040" s="2"/>
      <c r="M5040" s="4">
        <v>0</v>
      </c>
      <c r="N5040" s="2"/>
      <c r="O5040" s="4">
        <v>0</v>
      </c>
      <c r="P5040" s="2"/>
      <c r="Q5040" s="4">
        <f t="shared" si="134"/>
        <v>0</v>
      </c>
    </row>
    <row r="5041" spans="1:18" ht="11.85" customHeight="1" x14ac:dyDescent="0.2">
      <c r="A5041" s="3" t="s">
        <v>1911</v>
      </c>
      <c r="C5041" s="12">
        <v>0</v>
      </c>
      <c r="D5041" s="2"/>
      <c r="E5041" s="12">
        <v>0</v>
      </c>
      <c r="F5041" s="2"/>
      <c r="G5041" s="12">
        <v>0</v>
      </c>
      <c r="H5041" s="2"/>
      <c r="I5041" s="12">
        <v>0</v>
      </c>
      <c r="J5041" s="2"/>
      <c r="K5041" s="13">
        <v>0</v>
      </c>
      <c r="L5041" s="2"/>
      <c r="M5041" s="13">
        <v>0</v>
      </c>
      <c r="N5041" s="2"/>
      <c r="O5041" s="13">
        <v>0</v>
      </c>
      <c r="P5041" s="2"/>
      <c r="Q5041" s="13">
        <f t="shared" si="134"/>
        <v>0</v>
      </c>
    </row>
    <row r="5042" spans="1:18" ht="11.85" customHeight="1" x14ac:dyDescent="0.2">
      <c r="A5042" s="3" t="s">
        <v>297</v>
      </c>
      <c r="C5042" s="2">
        <f>SUM(C5034:C5041)</f>
        <v>480510.75</v>
      </c>
      <c r="D5042" s="2"/>
      <c r="E5042" s="2">
        <f>SUM(E5034:E5041)</f>
        <v>237317.01</v>
      </c>
      <c r="F5042" s="2"/>
      <c r="G5042" s="2">
        <f>SUM(G5034:G5041)</f>
        <v>240404.96</v>
      </c>
      <c r="H5042" s="2"/>
      <c r="I5042" s="2">
        <f>SUM(I5034:I5041)</f>
        <v>220000</v>
      </c>
      <c r="J5042" s="2"/>
      <c r="K5042" s="4">
        <f>SUM(K5034:K5041)</f>
        <v>220000</v>
      </c>
      <c r="L5042" s="2"/>
      <c r="M5042" s="4">
        <f>SUM(M5034:M5041)</f>
        <v>230000</v>
      </c>
      <c r="N5042" s="2"/>
      <c r="O5042" s="4">
        <f>SUM(O5034:O5041)</f>
        <v>0</v>
      </c>
      <c r="P5042" s="2"/>
      <c r="Q5042" s="4">
        <f>SUM(Q5034:Q5041)</f>
        <v>230000</v>
      </c>
    </row>
    <row r="5043" spans="1:18" ht="11.85" customHeight="1" x14ac:dyDescent="0.2">
      <c r="D5043" s="2"/>
      <c r="F5043" s="2"/>
      <c r="H5043" s="2"/>
      <c r="J5043" s="2"/>
      <c r="L5043" s="2"/>
      <c r="N5043" s="2"/>
      <c r="P5043" s="2"/>
    </row>
    <row r="5044" spans="1:18" ht="11.85" customHeight="1" x14ac:dyDescent="0.2">
      <c r="A5044" s="11" t="s">
        <v>324</v>
      </c>
      <c r="D5044" s="2"/>
      <c r="F5044" s="2"/>
      <c r="H5044" s="2"/>
      <c r="J5044" s="2"/>
      <c r="L5044" s="2"/>
      <c r="N5044" s="2"/>
      <c r="P5044" s="2"/>
    </row>
    <row r="5045" spans="1:18" ht="11.85" customHeight="1" x14ac:dyDescent="0.2">
      <c r="A5045" s="3" t="s">
        <v>1912</v>
      </c>
      <c r="C5045" s="12">
        <v>0</v>
      </c>
      <c r="D5045" s="2"/>
      <c r="E5045" s="12">
        <v>129796.49</v>
      </c>
      <c r="F5045" s="2"/>
      <c r="G5045" s="12">
        <v>0</v>
      </c>
      <c r="H5045" s="2"/>
      <c r="I5045" s="12">
        <v>0</v>
      </c>
      <c r="J5045" s="2"/>
      <c r="K5045" s="13">
        <v>0</v>
      </c>
      <c r="L5045" s="2"/>
      <c r="M5045" s="13">
        <v>0</v>
      </c>
      <c r="N5045" s="2"/>
      <c r="O5045" s="13">
        <v>0</v>
      </c>
      <c r="P5045" s="2"/>
      <c r="Q5045" s="13">
        <f>M5045+O5045</f>
        <v>0</v>
      </c>
      <c r="R5045" s="39"/>
    </row>
    <row r="5046" spans="1:18" ht="11.85" customHeight="1" x14ac:dyDescent="0.2">
      <c r="A5046" s="3" t="s">
        <v>328</v>
      </c>
      <c r="C5046" s="2">
        <f>SUM(C5045:C5045)</f>
        <v>0</v>
      </c>
      <c r="D5046" s="2"/>
      <c r="E5046" s="2">
        <f>SUM(E5045:E5045)</f>
        <v>129796.49</v>
      </c>
      <c r="F5046" s="2"/>
      <c r="G5046" s="2">
        <f>SUM(G5045:G5045)</f>
        <v>0</v>
      </c>
      <c r="H5046" s="2"/>
      <c r="I5046" s="2">
        <f>SUM(I5045:I5045)</f>
        <v>0</v>
      </c>
      <c r="J5046" s="2"/>
      <c r="K5046" s="4">
        <f>SUM(K5045:K5045)</f>
        <v>0</v>
      </c>
      <c r="L5046" s="2"/>
      <c r="M5046" s="4">
        <f>SUM(M5045:M5045)</f>
        <v>0</v>
      </c>
      <c r="N5046" s="2"/>
      <c r="O5046" s="4">
        <f>SUM(O5045:O5045)</f>
        <v>0</v>
      </c>
      <c r="P5046" s="2"/>
      <c r="Q5046" s="4">
        <f>SUM(Q5045:Q5045)</f>
        <v>0</v>
      </c>
    </row>
    <row r="5047" spans="1:18" ht="11.85" customHeight="1" x14ac:dyDescent="0.2">
      <c r="D5047" s="2"/>
      <c r="F5047" s="2"/>
      <c r="H5047" s="2"/>
      <c r="J5047" s="2"/>
      <c r="L5047" s="2"/>
      <c r="N5047" s="2"/>
      <c r="P5047" s="2"/>
    </row>
    <row r="5048" spans="1:18" ht="11.85" customHeight="1" x14ac:dyDescent="0.2">
      <c r="A5048" s="3" t="s">
        <v>1913</v>
      </c>
      <c r="C5048" s="2">
        <f>+C5042+C5046</f>
        <v>480510.75</v>
      </c>
      <c r="D5048" s="2"/>
      <c r="E5048" s="2">
        <f>E5042+E5046</f>
        <v>367113.5</v>
      </c>
      <c r="F5048" s="2"/>
      <c r="G5048" s="2">
        <f>G5042+G5046</f>
        <v>240404.96</v>
      </c>
      <c r="H5048" s="2"/>
      <c r="I5048" s="2">
        <f>I5042+I5046</f>
        <v>220000</v>
      </c>
      <c r="J5048" s="2"/>
      <c r="K5048" s="4">
        <f>K5042+K5046</f>
        <v>220000</v>
      </c>
      <c r="L5048" s="2"/>
      <c r="M5048" s="4">
        <f>M5042+M5046</f>
        <v>230000</v>
      </c>
      <c r="N5048" s="2"/>
      <c r="O5048" s="4">
        <f>+O5042+O5046</f>
        <v>0</v>
      </c>
      <c r="P5048" s="2"/>
      <c r="Q5048" s="4">
        <f>+Q5042+Q5046</f>
        <v>230000</v>
      </c>
    </row>
    <row r="5049" spans="1:18" ht="11.85" customHeight="1" x14ac:dyDescent="0.2">
      <c r="D5049" s="2"/>
      <c r="F5049" s="2"/>
      <c r="H5049" s="2"/>
      <c r="J5049" s="2"/>
      <c r="L5049" s="2"/>
      <c r="N5049" s="2"/>
      <c r="P5049" s="2"/>
    </row>
    <row r="5050" spans="1:18" ht="11.85" customHeight="1" x14ac:dyDescent="0.2">
      <c r="D5050" s="2"/>
      <c r="F5050" s="2"/>
      <c r="H5050" s="2"/>
      <c r="J5050" s="2"/>
      <c r="L5050" s="2"/>
      <c r="N5050" s="2"/>
      <c r="P5050" s="2"/>
    </row>
    <row r="5051" spans="1:18" ht="11.85" customHeight="1" x14ac:dyDescent="0.2">
      <c r="D5051" s="2"/>
      <c r="F5051" s="2"/>
      <c r="H5051" s="2"/>
      <c r="J5051" s="2"/>
      <c r="L5051" s="2"/>
      <c r="N5051" s="2"/>
      <c r="P5051" s="2"/>
    </row>
    <row r="5052" spans="1:18" ht="11.85" customHeight="1" x14ac:dyDescent="0.2">
      <c r="D5052" s="2"/>
      <c r="F5052" s="2"/>
      <c r="H5052" s="2"/>
      <c r="J5052" s="2"/>
      <c r="L5052" s="2"/>
      <c r="N5052" s="2"/>
      <c r="P5052" s="2"/>
    </row>
    <row r="5053" spans="1:18" ht="11.85" customHeight="1" x14ac:dyDescent="0.2">
      <c r="D5053" s="2"/>
      <c r="F5053" s="2"/>
      <c r="H5053" s="2"/>
      <c r="J5053" s="2"/>
      <c r="L5053" s="2"/>
      <c r="N5053" s="2"/>
      <c r="P5053" s="2"/>
    </row>
    <row r="5054" spans="1:18" ht="11.85" customHeight="1" x14ac:dyDescent="0.2">
      <c r="D5054" s="2"/>
      <c r="F5054" s="2"/>
      <c r="H5054" s="2"/>
      <c r="J5054" s="2"/>
      <c r="L5054" s="2"/>
      <c r="N5054" s="2"/>
      <c r="P5054" s="2"/>
    </row>
    <row r="5055" spans="1:18" ht="11.85" customHeight="1" x14ac:dyDescent="0.2">
      <c r="D5055" s="2"/>
      <c r="F5055" s="2"/>
      <c r="H5055" s="2"/>
      <c r="J5055" s="2"/>
      <c r="L5055" s="2"/>
      <c r="N5055" s="2"/>
      <c r="P5055" s="2"/>
    </row>
    <row r="5056" spans="1:18" ht="11.85" customHeight="1" x14ac:dyDescent="0.2">
      <c r="D5056" s="2"/>
      <c r="F5056" s="2"/>
      <c r="H5056" s="2"/>
      <c r="J5056" s="2"/>
      <c r="L5056" s="2"/>
      <c r="N5056" s="2"/>
      <c r="P5056" s="2"/>
    </row>
    <row r="5057" spans="4:16" ht="11.85" customHeight="1" x14ac:dyDescent="0.2">
      <c r="D5057" s="2"/>
      <c r="F5057" s="2"/>
      <c r="H5057" s="2"/>
      <c r="J5057" s="2"/>
      <c r="L5057" s="2"/>
      <c r="N5057" s="2"/>
      <c r="P5057" s="2"/>
    </row>
    <row r="5058" spans="4:16" ht="11.85" customHeight="1" x14ac:dyDescent="0.2">
      <c r="D5058" s="2"/>
      <c r="F5058" s="2"/>
      <c r="H5058" s="2"/>
      <c r="J5058" s="2"/>
      <c r="L5058" s="2"/>
      <c r="N5058" s="2"/>
      <c r="P5058" s="2"/>
    </row>
    <row r="5059" spans="4:16" ht="11.85" customHeight="1" x14ac:dyDescent="0.2">
      <c r="D5059" s="2"/>
      <c r="F5059" s="2"/>
      <c r="H5059" s="2"/>
      <c r="J5059" s="2"/>
      <c r="L5059" s="2"/>
      <c r="N5059" s="2"/>
      <c r="P5059" s="2"/>
    </row>
    <row r="5060" spans="4:16" ht="11.85" customHeight="1" x14ac:dyDescent="0.2">
      <c r="D5060" s="2"/>
      <c r="F5060" s="2"/>
      <c r="H5060" s="2"/>
      <c r="J5060" s="2"/>
      <c r="L5060" s="2"/>
      <c r="N5060" s="2"/>
      <c r="P5060" s="2"/>
    </row>
    <row r="5061" spans="4:16" ht="11.85" customHeight="1" x14ac:dyDescent="0.2">
      <c r="D5061" s="2"/>
      <c r="F5061" s="2"/>
      <c r="H5061" s="2"/>
      <c r="J5061" s="2"/>
      <c r="L5061" s="2"/>
      <c r="N5061" s="2"/>
      <c r="P5061" s="2"/>
    </row>
    <row r="5062" spans="4:16" ht="11.85" customHeight="1" x14ac:dyDescent="0.2">
      <c r="D5062" s="2"/>
      <c r="F5062" s="2"/>
      <c r="H5062" s="2"/>
      <c r="J5062" s="2"/>
      <c r="L5062" s="2"/>
      <c r="N5062" s="2"/>
      <c r="P5062" s="2"/>
    </row>
    <row r="5063" spans="4:16" ht="11.85" customHeight="1" x14ac:dyDescent="0.2">
      <c r="D5063" s="2"/>
      <c r="F5063" s="2"/>
      <c r="H5063" s="2"/>
      <c r="J5063" s="2"/>
      <c r="L5063" s="2"/>
      <c r="N5063" s="2"/>
      <c r="P5063" s="2"/>
    </row>
    <row r="5064" spans="4:16" ht="11.85" customHeight="1" x14ac:dyDescent="0.2">
      <c r="D5064" s="2"/>
      <c r="F5064" s="2"/>
      <c r="H5064" s="2"/>
      <c r="J5064" s="2"/>
      <c r="L5064" s="2"/>
      <c r="N5064" s="2"/>
      <c r="P5064" s="2"/>
    </row>
    <row r="5065" spans="4:16" ht="11.85" customHeight="1" x14ac:dyDescent="0.2">
      <c r="D5065" s="2"/>
      <c r="F5065" s="2"/>
      <c r="H5065" s="2"/>
      <c r="J5065" s="2"/>
      <c r="L5065" s="2"/>
      <c r="N5065" s="2"/>
      <c r="P5065" s="2"/>
    </row>
    <row r="5066" spans="4:16" ht="11.85" customHeight="1" x14ac:dyDescent="0.2">
      <c r="D5066" s="2"/>
      <c r="F5066" s="2"/>
      <c r="H5066" s="2"/>
      <c r="J5066" s="2"/>
      <c r="L5066" s="2"/>
      <c r="N5066" s="2"/>
      <c r="P5066" s="2"/>
    </row>
    <row r="5067" spans="4:16" ht="11.85" customHeight="1" x14ac:dyDescent="0.2">
      <c r="D5067" s="2"/>
      <c r="F5067" s="2"/>
      <c r="H5067" s="2"/>
      <c r="J5067" s="2"/>
      <c r="L5067" s="2"/>
      <c r="N5067" s="2"/>
      <c r="P5067" s="2"/>
    </row>
    <row r="5068" spans="4:16" ht="11.85" customHeight="1" x14ac:dyDescent="0.2">
      <c r="D5068" s="2"/>
      <c r="F5068" s="2"/>
      <c r="H5068" s="2"/>
      <c r="J5068" s="2"/>
      <c r="L5068" s="2"/>
      <c r="N5068" s="2"/>
      <c r="P5068" s="2"/>
    </row>
    <row r="5069" spans="4:16" ht="11.85" customHeight="1" x14ac:dyDescent="0.2">
      <c r="D5069" s="2"/>
      <c r="F5069" s="2"/>
      <c r="H5069" s="2"/>
      <c r="J5069" s="2"/>
      <c r="L5069" s="2"/>
      <c r="N5069" s="2"/>
      <c r="P5069" s="2"/>
    </row>
    <row r="5070" spans="4:16" ht="11.85" customHeight="1" x14ac:dyDescent="0.2">
      <c r="D5070" s="2"/>
      <c r="F5070" s="2"/>
      <c r="H5070" s="2"/>
      <c r="J5070" s="2"/>
      <c r="L5070" s="2"/>
      <c r="N5070" s="2"/>
      <c r="P5070" s="2"/>
    </row>
    <row r="5071" spans="4:16" ht="11.85" customHeight="1" x14ac:dyDescent="0.2">
      <c r="D5071" s="2"/>
      <c r="F5071" s="2"/>
      <c r="H5071" s="2"/>
      <c r="J5071" s="2"/>
      <c r="L5071" s="2"/>
      <c r="N5071" s="2"/>
      <c r="P5071" s="2"/>
    </row>
    <row r="5072" spans="4:16" ht="11.85" customHeight="1" x14ac:dyDescent="0.2">
      <c r="D5072" s="2"/>
      <c r="F5072" s="2"/>
      <c r="H5072" s="2"/>
      <c r="J5072" s="2"/>
      <c r="L5072" s="2"/>
      <c r="N5072" s="2"/>
      <c r="P5072" s="2"/>
    </row>
    <row r="5073" spans="1:17" ht="11.85" customHeight="1" x14ac:dyDescent="0.2">
      <c r="D5073" s="2"/>
      <c r="F5073" s="2"/>
      <c r="H5073" s="2"/>
      <c r="J5073" s="2"/>
      <c r="L5073" s="2"/>
      <c r="N5073" s="2"/>
      <c r="P5073" s="2"/>
    </row>
    <row r="5074" spans="1:17" ht="11.85" customHeight="1" x14ac:dyDescent="0.2">
      <c r="D5074" s="2"/>
      <c r="F5074" s="2"/>
      <c r="H5074" s="2"/>
      <c r="J5074" s="2"/>
      <c r="L5074" s="2"/>
      <c r="N5074" s="2"/>
      <c r="P5074" s="2"/>
    </row>
    <row r="5075" spans="1:17" ht="11.85" customHeight="1" x14ac:dyDescent="0.2">
      <c r="D5075" s="2"/>
      <c r="F5075" s="2"/>
      <c r="H5075" s="2"/>
      <c r="J5075" s="2"/>
      <c r="L5075" s="2"/>
      <c r="N5075" s="2"/>
      <c r="P5075" s="2"/>
    </row>
    <row r="5076" spans="1:17" ht="11.85" customHeight="1" x14ac:dyDescent="0.2">
      <c r="D5076" s="2"/>
      <c r="F5076" s="2"/>
      <c r="H5076" s="2"/>
      <c r="J5076" s="2"/>
      <c r="L5076" s="2"/>
      <c r="N5076" s="2"/>
      <c r="P5076" s="2"/>
    </row>
    <row r="5077" spans="1:17" ht="11.85" customHeight="1" x14ac:dyDescent="0.2">
      <c r="D5077" s="2"/>
      <c r="F5077" s="2"/>
      <c r="H5077" s="2"/>
      <c r="J5077" s="2"/>
      <c r="L5077" s="2"/>
      <c r="N5077" s="2"/>
      <c r="P5077" s="2"/>
    </row>
    <row r="5078" spans="1:17" ht="11.85" customHeight="1" x14ac:dyDescent="0.2">
      <c r="D5078" s="2"/>
      <c r="F5078" s="2"/>
      <c r="H5078" s="2"/>
      <c r="J5078" s="2"/>
      <c r="L5078" s="2"/>
      <c r="N5078" s="2"/>
      <c r="P5078" s="2"/>
    </row>
    <row r="5079" spans="1:17" ht="11.85" customHeight="1" x14ac:dyDescent="0.2">
      <c r="D5079" s="2"/>
      <c r="F5079" s="2"/>
      <c r="H5079" s="2"/>
      <c r="J5079" s="2"/>
      <c r="L5079" s="2"/>
      <c r="N5079" s="2"/>
      <c r="P5079" s="2"/>
    </row>
    <row r="5080" spans="1:17" ht="11.85" customHeight="1" x14ac:dyDescent="0.2">
      <c r="D5080" s="2"/>
      <c r="F5080" s="2"/>
      <c r="H5080" s="2"/>
      <c r="J5080" s="2"/>
      <c r="L5080" s="2"/>
      <c r="N5080" s="2"/>
      <c r="P5080" s="2"/>
    </row>
    <row r="5081" spans="1:17" ht="11.85" customHeight="1" x14ac:dyDescent="0.2">
      <c r="D5081" s="2"/>
      <c r="F5081" s="2"/>
      <c r="H5081" s="2"/>
      <c r="J5081" s="2"/>
      <c r="L5081" s="2"/>
      <c r="N5081" s="2"/>
      <c r="P5081" s="2"/>
    </row>
    <row r="5082" spans="1:17" ht="11.85" customHeight="1" x14ac:dyDescent="0.2">
      <c r="D5082" s="2"/>
      <c r="F5082" s="2"/>
      <c r="H5082" s="2"/>
      <c r="J5082" s="2"/>
      <c r="L5082" s="2"/>
      <c r="N5082" s="2"/>
      <c r="P5082" s="2"/>
    </row>
    <row r="5083" spans="1:17" ht="11.85" customHeight="1" x14ac:dyDescent="0.2">
      <c r="A5083" s="1"/>
      <c r="B5083" s="1"/>
      <c r="E5083" s="2" t="str">
        <f>$E$24</f>
        <v>CITY OF BRADY</v>
      </c>
    </row>
    <row r="5084" spans="1:17" ht="11.85" customHeight="1" x14ac:dyDescent="0.2">
      <c r="E5084" s="2" t="str">
        <f>$E$25</f>
        <v>BUDGET REPORT</v>
      </c>
    </row>
    <row r="5085" spans="1:17" ht="11.85" customHeight="1" x14ac:dyDescent="0.2">
      <c r="E5085" s="2" t="str">
        <f>$E$26</f>
        <v>FISCAL YEAR 2021 - 2022</v>
      </c>
    </row>
    <row r="5086" spans="1:17" ht="11.85" customHeight="1" x14ac:dyDescent="0.2">
      <c r="A5086" s="3" t="s">
        <v>1848</v>
      </c>
    </row>
    <row r="5087" spans="1:17" ht="11.85" customHeight="1" x14ac:dyDescent="0.2">
      <c r="A5087" s="3" t="s">
        <v>1914</v>
      </c>
    </row>
    <row r="5088" spans="1:17" ht="11.85" customHeight="1" x14ac:dyDescent="0.2">
      <c r="I5088" s="61" t="str">
        <f>$I$29</f>
        <v>(----- 2020-2021 ------)</v>
      </c>
      <c r="J5088" s="61"/>
      <c r="K5088" s="61"/>
      <c r="L5088" s="5"/>
      <c r="M5088" s="61" t="str">
        <f>$M$29</f>
        <v>2021-2022</v>
      </c>
      <c r="N5088" s="61"/>
      <c r="O5088" s="61"/>
      <c r="P5088" s="61"/>
      <c r="Q5088" s="61"/>
    </row>
    <row r="5089" spans="1:21" ht="11.85" customHeight="1" x14ac:dyDescent="0.2">
      <c r="C5089" s="6" t="str">
        <f>$C$30</f>
        <v>2017-2018</v>
      </c>
      <c r="D5089" s="5"/>
      <c r="E5089" s="6" t="str">
        <f>$E$30</f>
        <v>2018-2019</v>
      </c>
      <c r="F5089" s="5"/>
      <c r="G5089" s="6" t="str">
        <f>$G$30</f>
        <v>2019-2020</v>
      </c>
      <c r="H5089" s="5"/>
      <c r="I5089" s="6" t="s">
        <v>9</v>
      </c>
      <c r="J5089" s="5"/>
      <c r="K5089" s="7" t="str">
        <f>+$K$30</f>
        <v>PROJECTED</v>
      </c>
      <c r="L5089" s="5"/>
      <c r="M5089" s="7" t="str">
        <f>$M$30</f>
        <v>2021-2022</v>
      </c>
      <c r="N5089" s="5"/>
      <c r="O5089" s="7" t="str">
        <f>$O$30</f>
        <v>2021-2022</v>
      </c>
      <c r="P5089" s="5"/>
      <c r="Q5089" s="7" t="str">
        <f>$Q$30</f>
        <v xml:space="preserve">APPROVED </v>
      </c>
    </row>
    <row r="5090" spans="1:21" ht="11.85" customHeight="1" x14ac:dyDescent="0.2">
      <c r="A5090" s="8" t="s">
        <v>266</v>
      </c>
      <c r="C5090" s="9" t="s">
        <v>12</v>
      </c>
      <c r="D5090" s="5"/>
      <c r="E5090" s="9" t="s">
        <v>12</v>
      </c>
      <c r="F5090" s="5"/>
      <c r="G5090" s="9" t="s">
        <v>12</v>
      </c>
      <c r="H5090" s="5"/>
      <c r="I5090" s="9" t="s">
        <v>13</v>
      </c>
      <c r="J5090" s="5"/>
      <c r="K5090" s="10" t="s">
        <v>13</v>
      </c>
      <c r="L5090" s="5"/>
      <c r="M5090" s="10" t="str">
        <f>$M$31</f>
        <v>BASE</v>
      </c>
      <c r="N5090" s="5"/>
      <c r="O5090" s="10" t="str">
        <f>$O$31</f>
        <v>SUPPLEMENTAL</v>
      </c>
      <c r="P5090" s="5"/>
      <c r="Q5090" s="10" t="str">
        <f>$Q$31</f>
        <v>BUDGET</v>
      </c>
    </row>
    <row r="5091" spans="1:21" ht="11.85" customHeight="1" x14ac:dyDescent="0.2"/>
    <row r="5092" spans="1:21" ht="11.85" customHeight="1" x14ac:dyDescent="0.2">
      <c r="A5092" s="11" t="s">
        <v>267</v>
      </c>
    </row>
    <row r="5093" spans="1:21" ht="11.85" customHeight="1" x14ac:dyDescent="0.2">
      <c r="A5093" s="3" t="s">
        <v>1915</v>
      </c>
      <c r="C5093" s="2">
        <v>84234.32</v>
      </c>
      <c r="D5093" s="2"/>
      <c r="E5093" s="2">
        <v>81734.070000000007</v>
      </c>
      <c r="F5093" s="2"/>
      <c r="G5093" s="2">
        <v>85051.5</v>
      </c>
      <c r="H5093" s="2"/>
      <c r="I5093" s="2">
        <v>92635</v>
      </c>
      <c r="J5093" s="2"/>
      <c r="K5093" s="4">
        <v>92635</v>
      </c>
      <c r="L5093" s="2"/>
      <c r="M5093" s="4">
        <v>94529</v>
      </c>
      <c r="N5093" s="2"/>
      <c r="O5093" s="4">
        <v>0</v>
      </c>
      <c r="P5093" s="2"/>
      <c r="Q5093" s="4">
        <f t="shared" ref="Q5093:Q5099" si="135">M5093+O5093</f>
        <v>94529</v>
      </c>
      <c r="T5093" s="36"/>
    </row>
    <row r="5094" spans="1:21" ht="11.85" customHeight="1" x14ac:dyDescent="0.2">
      <c r="A5094" s="3" t="s">
        <v>1916</v>
      </c>
      <c r="C5094" s="2">
        <v>0</v>
      </c>
      <c r="D5094" s="2"/>
      <c r="E5094" s="2">
        <v>0</v>
      </c>
      <c r="F5094" s="2"/>
      <c r="G5094" s="2">
        <v>0</v>
      </c>
      <c r="H5094" s="2"/>
      <c r="I5094" s="2">
        <v>200</v>
      </c>
      <c r="J5094" s="2"/>
      <c r="K5094" s="4">
        <v>200</v>
      </c>
      <c r="L5094" s="2"/>
      <c r="M5094" s="4">
        <v>200</v>
      </c>
      <c r="N5094" s="2"/>
      <c r="O5094" s="4">
        <v>0</v>
      </c>
      <c r="P5094" s="2"/>
      <c r="Q5094" s="4">
        <f t="shared" si="135"/>
        <v>200</v>
      </c>
      <c r="T5094" s="36"/>
    </row>
    <row r="5095" spans="1:21" ht="11.85" customHeight="1" x14ac:dyDescent="0.2">
      <c r="A5095" s="3" t="s">
        <v>1917</v>
      </c>
      <c r="C5095" s="2">
        <v>22868.16</v>
      </c>
      <c r="D5095" s="2"/>
      <c r="E5095" s="2">
        <v>20634.560000000001</v>
      </c>
      <c r="F5095" s="2"/>
      <c r="G5095" s="2">
        <v>22888.52</v>
      </c>
      <c r="H5095" s="2"/>
      <c r="I5095" s="2">
        <v>25920</v>
      </c>
      <c r="J5095" s="2"/>
      <c r="K5095" s="4">
        <v>25920</v>
      </c>
      <c r="L5095" s="2"/>
      <c r="M5095" s="4">
        <v>23664</v>
      </c>
      <c r="N5095" s="2"/>
      <c r="O5095" s="4">
        <v>0</v>
      </c>
      <c r="P5095" s="2"/>
      <c r="Q5095" s="4">
        <f t="shared" si="135"/>
        <v>23664</v>
      </c>
      <c r="T5095" s="36"/>
    </row>
    <row r="5096" spans="1:21" ht="11.85" customHeight="1" x14ac:dyDescent="0.2">
      <c r="A5096" s="3" t="s">
        <v>1918</v>
      </c>
      <c r="C5096" s="2">
        <v>6286.57</v>
      </c>
      <c r="D5096" s="2"/>
      <c r="E5096" s="2">
        <v>6208.5</v>
      </c>
      <c r="F5096" s="2"/>
      <c r="G5096" s="2">
        <v>6170.28</v>
      </c>
      <c r="H5096" s="2"/>
      <c r="I5096" s="2">
        <v>6251</v>
      </c>
      <c r="J5096" s="2"/>
      <c r="K5096" s="4">
        <v>6251</v>
      </c>
      <c r="L5096" s="2"/>
      <c r="M5096" s="4">
        <v>6230</v>
      </c>
      <c r="N5096" s="2"/>
      <c r="O5096" s="4">
        <v>0</v>
      </c>
      <c r="P5096" s="2"/>
      <c r="Q5096" s="4">
        <f t="shared" si="135"/>
        <v>6230</v>
      </c>
      <c r="T5096" s="36"/>
    </row>
    <row r="5097" spans="1:21" ht="11.85" customHeight="1" x14ac:dyDescent="0.2">
      <c r="A5097" s="3" t="s">
        <v>1919</v>
      </c>
      <c r="C5097" s="2">
        <v>1240.46</v>
      </c>
      <c r="D5097" s="2"/>
      <c r="E5097" s="2">
        <v>1033.8499999999999</v>
      </c>
      <c r="F5097" s="2"/>
      <c r="G5097" s="2">
        <v>1079.3399999999999</v>
      </c>
      <c r="H5097" s="2"/>
      <c r="I5097" s="2">
        <v>1005</v>
      </c>
      <c r="J5097" s="2"/>
      <c r="K5097" s="4">
        <v>1005</v>
      </c>
      <c r="L5097" s="2"/>
      <c r="M5097" s="4">
        <v>1282</v>
      </c>
      <c r="N5097" s="2"/>
      <c r="O5097" s="4">
        <v>0</v>
      </c>
      <c r="P5097" s="2"/>
      <c r="Q5097" s="4">
        <f t="shared" si="135"/>
        <v>1282</v>
      </c>
      <c r="T5097" s="36"/>
    </row>
    <row r="5098" spans="1:21" ht="11.85" customHeight="1" x14ac:dyDescent="0.2">
      <c r="A5098" s="3" t="s">
        <v>1920</v>
      </c>
      <c r="C5098" s="2">
        <v>679</v>
      </c>
      <c r="D5098" s="2"/>
      <c r="E5098" s="2">
        <v>151.93</v>
      </c>
      <c r="F5098" s="2"/>
      <c r="G5098" s="2">
        <v>596.80999999999995</v>
      </c>
      <c r="H5098" s="2"/>
      <c r="I5098" s="2">
        <v>900</v>
      </c>
      <c r="J5098" s="2"/>
      <c r="K5098" s="4">
        <v>900</v>
      </c>
      <c r="L5098" s="2"/>
      <c r="M5098" s="4">
        <v>720</v>
      </c>
      <c r="N5098" s="2"/>
      <c r="O5098" s="4">
        <v>0</v>
      </c>
      <c r="P5098" s="2"/>
      <c r="Q5098" s="4">
        <f t="shared" si="135"/>
        <v>720</v>
      </c>
      <c r="T5098" s="36"/>
    </row>
    <row r="5099" spans="1:21" ht="11.85" customHeight="1" x14ac:dyDescent="0.2">
      <c r="A5099" s="3" t="s">
        <v>1921</v>
      </c>
      <c r="C5099" s="12">
        <v>6438</v>
      </c>
      <c r="D5099" s="2"/>
      <c r="E5099" s="12">
        <v>6252.58</v>
      </c>
      <c r="F5099" s="2"/>
      <c r="G5099" s="12">
        <v>6506.52</v>
      </c>
      <c r="H5099" s="2"/>
      <c r="I5099" s="12">
        <v>7248</v>
      </c>
      <c r="J5099" s="2"/>
      <c r="K5099" s="13">
        <v>7248</v>
      </c>
      <c r="L5099" s="2"/>
      <c r="M5099" s="13">
        <v>7389</v>
      </c>
      <c r="N5099" s="2"/>
      <c r="O5099" s="13">
        <v>0</v>
      </c>
      <c r="P5099" s="2"/>
      <c r="Q5099" s="13">
        <f t="shared" si="135"/>
        <v>7389</v>
      </c>
      <c r="T5099" s="36"/>
    </row>
    <row r="5100" spans="1:21" ht="11.85" customHeight="1" x14ac:dyDescent="0.2">
      <c r="A5100" s="3" t="s">
        <v>278</v>
      </c>
      <c r="C5100" s="2">
        <f>SUM(C5093:C5099)</f>
        <v>121746.51000000002</v>
      </c>
      <c r="D5100" s="2"/>
      <c r="E5100" s="2">
        <f>SUM(E5093:E5099)</f>
        <v>116015.49</v>
      </c>
      <c r="F5100" s="2"/>
      <c r="G5100" s="2">
        <f>SUM(G5093:G5099)</f>
        <v>122292.97</v>
      </c>
      <c r="H5100" s="2"/>
      <c r="I5100" s="2">
        <f>SUM(I5093:I5099)</f>
        <v>134159</v>
      </c>
      <c r="J5100" s="2"/>
      <c r="K5100" s="4">
        <f>SUM(K5093:K5099)</f>
        <v>134159</v>
      </c>
      <c r="L5100" s="2"/>
      <c r="M5100" s="4">
        <f>SUM(M5093:M5099)</f>
        <v>134014</v>
      </c>
      <c r="N5100" s="2"/>
      <c r="O5100" s="4">
        <f>SUM(O5093:O5099)</f>
        <v>0</v>
      </c>
      <c r="P5100" s="2"/>
      <c r="Q5100" s="4">
        <f>SUM(Q5093:Q5099)</f>
        <v>134014</v>
      </c>
      <c r="R5100" s="39"/>
      <c r="T5100" s="38"/>
      <c r="U5100" s="39"/>
    </row>
    <row r="5101" spans="1:21" ht="11.85" customHeight="1" x14ac:dyDescent="0.2">
      <c r="D5101" s="2"/>
      <c r="F5101" s="2"/>
      <c r="H5101" s="2"/>
      <c r="J5101" s="2"/>
      <c r="L5101" s="2"/>
      <c r="N5101" s="2"/>
      <c r="P5101" s="2"/>
    </row>
    <row r="5102" spans="1:21" ht="11.85" customHeight="1" x14ac:dyDescent="0.2">
      <c r="A5102" s="11" t="s">
        <v>279</v>
      </c>
      <c r="D5102" s="2"/>
      <c r="F5102" s="2"/>
      <c r="H5102" s="2"/>
      <c r="J5102" s="2"/>
      <c r="L5102" s="2"/>
      <c r="N5102" s="2"/>
      <c r="P5102" s="2"/>
    </row>
    <row r="5103" spans="1:21" ht="11.85" customHeight="1" x14ac:dyDescent="0.2">
      <c r="A5103" s="3" t="s">
        <v>1922</v>
      </c>
      <c r="C5103" s="2">
        <v>0</v>
      </c>
      <c r="D5103" s="2"/>
      <c r="E5103" s="2">
        <v>0</v>
      </c>
      <c r="F5103" s="2"/>
      <c r="G5103" s="2">
        <v>0</v>
      </c>
      <c r="H5103" s="2"/>
      <c r="I5103" s="2">
        <v>250</v>
      </c>
      <c r="J5103" s="2"/>
      <c r="K5103" s="4">
        <v>250</v>
      </c>
      <c r="L5103" s="2"/>
      <c r="M5103" s="4">
        <v>250</v>
      </c>
      <c r="N5103" s="2"/>
      <c r="O5103" s="4">
        <v>0</v>
      </c>
      <c r="P5103" s="2"/>
      <c r="Q5103" s="4">
        <f t="shared" ref="Q5103:Q5112" si="136">M5103+O5103</f>
        <v>250</v>
      </c>
      <c r="T5103" s="36"/>
    </row>
    <row r="5104" spans="1:21" ht="11.85" customHeight="1" x14ac:dyDescent="0.2">
      <c r="A5104" s="3" t="s">
        <v>1923</v>
      </c>
      <c r="C5104" s="2">
        <v>12165.35</v>
      </c>
      <c r="D5104" s="2"/>
      <c r="E5104" s="2">
        <v>10341.59</v>
      </c>
      <c r="F5104" s="2"/>
      <c r="G5104" s="2">
        <v>12044.89</v>
      </c>
      <c r="H5104" s="2"/>
      <c r="I5104" s="2">
        <v>10300</v>
      </c>
      <c r="J5104" s="2"/>
      <c r="K5104" s="4">
        <v>10300</v>
      </c>
      <c r="L5104" s="2"/>
      <c r="M5104" s="4">
        <v>9000</v>
      </c>
      <c r="N5104" s="2"/>
      <c r="O5104" s="4">
        <v>0</v>
      </c>
      <c r="P5104" s="2"/>
      <c r="Q5104" s="4">
        <f t="shared" si="136"/>
        <v>9000</v>
      </c>
      <c r="T5104" s="36"/>
    </row>
    <row r="5105" spans="1:20" ht="11.85" customHeight="1" x14ac:dyDescent="0.2">
      <c r="A5105" s="3" t="s">
        <v>1924</v>
      </c>
      <c r="C5105" s="2">
        <v>43.55</v>
      </c>
      <c r="D5105" s="2"/>
      <c r="E5105" s="2">
        <v>0</v>
      </c>
      <c r="F5105" s="2"/>
      <c r="G5105" s="2">
        <v>150</v>
      </c>
      <c r="H5105" s="2"/>
      <c r="I5105" s="2">
        <v>150</v>
      </c>
      <c r="J5105" s="2"/>
      <c r="K5105" s="4">
        <v>150</v>
      </c>
      <c r="L5105" s="2"/>
      <c r="M5105" s="4">
        <v>150</v>
      </c>
      <c r="N5105" s="2"/>
      <c r="O5105" s="4">
        <v>0</v>
      </c>
      <c r="P5105" s="2"/>
      <c r="Q5105" s="4">
        <f t="shared" si="136"/>
        <v>150</v>
      </c>
      <c r="T5105" s="36"/>
    </row>
    <row r="5106" spans="1:20" ht="11.85" hidden="1" customHeight="1" x14ac:dyDescent="0.2">
      <c r="A5106" s="3" t="s">
        <v>1925</v>
      </c>
      <c r="C5106" s="2">
        <v>0</v>
      </c>
      <c r="D5106" s="2"/>
      <c r="E5106" s="2">
        <v>0</v>
      </c>
      <c r="F5106" s="2"/>
      <c r="G5106" s="2">
        <v>0</v>
      </c>
      <c r="H5106" s="2"/>
      <c r="I5106" s="2">
        <v>0</v>
      </c>
      <c r="J5106" s="2"/>
      <c r="K5106" s="4">
        <v>0</v>
      </c>
      <c r="L5106" s="2"/>
      <c r="M5106" s="4">
        <v>0</v>
      </c>
      <c r="N5106" s="2"/>
      <c r="O5106" s="4">
        <v>0</v>
      </c>
      <c r="P5106" s="2"/>
      <c r="Q5106" s="4">
        <f t="shared" si="136"/>
        <v>0</v>
      </c>
      <c r="T5106" s="36"/>
    </row>
    <row r="5107" spans="1:20" ht="11.85" hidden="1" customHeight="1" x14ac:dyDescent="0.2">
      <c r="A5107" s="3" t="s">
        <v>1926</v>
      </c>
      <c r="C5107" s="2">
        <v>0</v>
      </c>
      <c r="D5107" s="2"/>
      <c r="E5107" s="2">
        <v>0</v>
      </c>
      <c r="F5107" s="2"/>
      <c r="G5107" s="2">
        <v>0</v>
      </c>
      <c r="H5107" s="2"/>
      <c r="I5107" s="2">
        <v>0</v>
      </c>
      <c r="J5107" s="2"/>
      <c r="K5107" s="4">
        <v>0</v>
      </c>
      <c r="L5107" s="2"/>
      <c r="M5107" s="4">
        <v>0</v>
      </c>
      <c r="N5107" s="2"/>
      <c r="O5107" s="4">
        <v>0</v>
      </c>
      <c r="P5107" s="2"/>
      <c r="Q5107" s="4">
        <f t="shared" si="136"/>
        <v>0</v>
      </c>
      <c r="T5107" s="36"/>
    </row>
    <row r="5108" spans="1:20" ht="11.85" customHeight="1" x14ac:dyDescent="0.2">
      <c r="A5108" s="3" t="s">
        <v>1927</v>
      </c>
      <c r="C5108" s="2">
        <v>803.21</v>
      </c>
      <c r="D5108" s="2"/>
      <c r="E5108" s="2">
        <v>788.8</v>
      </c>
      <c r="F5108" s="2"/>
      <c r="G5108" s="2">
        <v>938.4</v>
      </c>
      <c r="H5108" s="2"/>
      <c r="I5108" s="2">
        <v>900</v>
      </c>
      <c r="J5108" s="2"/>
      <c r="K5108" s="4">
        <v>950</v>
      </c>
      <c r="L5108" s="2"/>
      <c r="M5108" s="4">
        <v>500</v>
      </c>
      <c r="N5108" s="2"/>
      <c r="O5108" s="4">
        <v>0</v>
      </c>
      <c r="P5108" s="2"/>
      <c r="Q5108" s="4">
        <f t="shared" si="136"/>
        <v>500</v>
      </c>
      <c r="T5108" s="36"/>
    </row>
    <row r="5109" spans="1:20" ht="11.85" customHeight="1" x14ac:dyDescent="0.2">
      <c r="A5109" s="3" t="s">
        <v>1928</v>
      </c>
      <c r="C5109" s="2">
        <v>2152.48</v>
      </c>
      <c r="D5109" s="2"/>
      <c r="E5109" s="2">
        <v>2395.91</v>
      </c>
      <c r="F5109" s="2"/>
      <c r="G5109" s="2">
        <v>1952.24</v>
      </c>
      <c r="H5109" s="2"/>
      <c r="I5109" s="2">
        <v>2200</v>
      </c>
      <c r="J5109" s="2"/>
      <c r="K5109" s="4">
        <v>2200</v>
      </c>
      <c r="L5109" s="2"/>
      <c r="M5109" s="4">
        <v>2200</v>
      </c>
      <c r="N5109" s="2"/>
      <c r="O5109" s="4">
        <v>0</v>
      </c>
      <c r="P5109" s="2"/>
      <c r="Q5109" s="4">
        <f t="shared" si="136"/>
        <v>2200</v>
      </c>
      <c r="T5109" s="36"/>
    </row>
    <row r="5110" spans="1:20" ht="11.85" customHeight="1" x14ac:dyDescent="0.2">
      <c r="A5110" s="3" t="s">
        <v>1929</v>
      </c>
      <c r="C5110" s="2">
        <v>0</v>
      </c>
      <c r="D5110" s="2"/>
      <c r="E5110" s="2">
        <v>0</v>
      </c>
      <c r="F5110" s="2"/>
      <c r="G5110" s="2">
        <v>108</v>
      </c>
      <c r="H5110" s="2"/>
      <c r="I5110" s="2">
        <v>150</v>
      </c>
      <c r="J5110" s="2"/>
      <c r="K5110" s="4">
        <v>150</v>
      </c>
      <c r="L5110" s="2"/>
      <c r="M5110" s="4">
        <v>150</v>
      </c>
      <c r="N5110" s="2"/>
      <c r="O5110" s="4">
        <v>0</v>
      </c>
      <c r="P5110" s="2"/>
      <c r="Q5110" s="4">
        <f t="shared" si="136"/>
        <v>150</v>
      </c>
      <c r="T5110" s="36"/>
    </row>
    <row r="5111" spans="1:20" ht="11.85" customHeight="1" x14ac:dyDescent="0.2">
      <c r="A5111" s="3" t="s">
        <v>1930</v>
      </c>
      <c r="C5111" s="12">
        <v>0</v>
      </c>
      <c r="D5111" s="2"/>
      <c r="E5111" s="12">
        <v>1222.1600000000001</v>
      </c>
      <c r="F5111" s="2"/>
      <c r="G5111" s="12">
        <v>36</v>
      </c>
      <c r="H5111" s="2"/>
      <c r="I5111" s="12">
        <v>0</v>
      </c>
      <c r="J5111" s="2"/>
      <c r="K5111" s="13">
        <v>0</v>
      </c>
      <c r="L5111" s="2"/>
      <c r="M5111" s="13">
        <v>0</v>
      </c>
      <c r="N5111" s="2"/>
      <c r="O5111" s="13">
        <v>0</v>
      </c>
      <c r="P5111" s="2"/>
      <c r="Q5111" s="13">
        <f t="shared" si="136"/>
        <v>0</v>
      </c>
    </row>
    <row r="5112" spans="1:20" ht="11.85" hidden="1" customHeight="1" x14ac:dyDescent="0.2">
      <c r="A5112" s="3" t="s">
        <v>1931</v>
      </c>
      <c r="C5112" s="12">
        <v>0</v>
      </c>
      <c r="D5112" s="2"/>
      <c r="E5112" s="12">
        <v>0</v>
      </c>
      <c r="F5112" s="2"/>
      <c r="G5112" s="12">
        <v>0</v>
      </c>
      <c r="H5112" s="2"/>
      <c r="I5112" s="12">
        <v>0</v>
      </c>
      <c r="J5112" s="2"/>
      <c r="K5112" s="13">
        <v>0</v>
      </c>
      <c r="L5112" s="2"/>
      <c r="M5112" s="13">
        <v>0</v>
      </c>
      <c r="N5112" s="2"/>
      <c r="O5112" s="13">
        <v>0</v>
      </c>
      <c r="P5112" s="2"/>
      <c r="Q5112" s="13">
        <f t="shared" si="136"/>
        <v>0</v>
      </c>
    </row>
    <row r="5113" spans="1:20" ht="11.85" customHeight="1" x14ac:dyDescent="0.2">
      <c r="A5113" s="3" t="s">
        <v>297</v>
      </c>
      <c r="C5113" s="2">
        <f>SUM(C5103:C5112)</f>
        <v>15164.59</v>
      </c>
      <c r="D5113" s="2"/>
      <c r="E5113" s="2">
        <f>SUM(E5103:E5112)</f>
        <v>14748.46</v>
      </c>
      <c r="F5113" s="2"/>
      <c r="G5113" s="2">
        <f>SUM(G5103:G5112)</f>
        <v>15229.529999999999</v>
      </c>
      <c r="H5113" s="2"/>
      <c r="I5113" s="2">
        <f>SUM(I5103:I5112)</f>
        <v>13950</v>
      </c>
      <c r="J5113" s="2"/>
      <c r="K5113" s="4">
        <f>SUM(K5103:K5112)</f>
        <v>14000</v>
      </c>
      <c r="L5113" s="2"/>
      <c r="M5113" s="4">
        <f>SUM(M5103:M5112)</f>
        <v>12250</v>
      </c>
      <c r="N5113" s="2"/>
      <c r="O5113" s="4">
        <f>SUM(O5103:O5112)</f>
        <v>0</v>
      </c>
      <c r="P5113" s="2"/>
      <c r="Q5113" s="4">
        <f>SUM(Q5103:Q5112)</f>
        <v>12250</v>
      </c>
      <c r="R5113" s="39"/>
      <c r="T5113" s="38"/>
    </row>
    <row r="5114" spans="1:20" ht="11.85" customHeight="1" x14ac:dyDescent="0.2">
      <c r="D5114" s="2"/>
      <c r="F5114" s="2"/>
      <c r="H5114" s="2"/>
      <c r="J5114" s="2"/>
      <c r="L5114" s="2"/>
      <c r="N5114" s="2"/>
      <c r="P5114" s="2"/>
      <c r="T5114" s="36"/>
    </row>
    <row r="5115" spans="1:20" ht="11.85" customHeight="1" x14ac:dyDescent="0.2">
      <c r="A5115" s="11" t="s">
        <v>298</v>
      </c>
      <c r="D5115" s="2"/>
      <c r="F5115" s="2"/>
      <c r="H5115" s="2"/>
      <c r="J5115" s="2"/>
      <c r="L5115" s="2"/>
      <c r="N5115" s="2"/>
      <c r="P5115" s="2"/>
      <c r="T5115" s="36"/>
    </row>
    <row r="5116" spans="1:20" ht="11.85" customHeight="1" x14ac:dyDescent="0.2">
      <c r="A5116" s="3" t="s">
        <v>1932</v>
      </c>
      <c r="C5116" s="2">
        <v>83.49</v>
      </c>
      <c r="D5116" s="2"/>
      <c r="E5116" s="2">
        <v>256.3</v>
      </c>
      <c r="F5116" s="2"/>
      <c r="G5116" s="2">
        <v>85</v>
      </c>
      <c r="H5116" s="2"/>
      <c r="I5116" s="2">
        <v>100</v>
      </c>
      <c r="J5116" s="2"/>
      <c r="K5116" s="4">
        <v>100</v>
      </c>
      <c r="L5116" s="2"/>
      <c r="M5116" s="4">
        <v>100</v>
      </c>
      <c r="N5116" s="2"/>
      <c r="O5116" s="4">
        <v>0</v>
      </c>
      <c r="P5116" s="2"/>
      <c r="Q5116" s="4">
        <f t="shared" ref="Q5116:Q5130" si="137">M5116+O5116</f>
        <v>100</v>
      </c>
      <c r="T5116" s="36"/>
    </row>
    <row r="5117" spans="1:20" ht="11.85" customHeight="1" x14ac:dyDescent="0.2">
      <c r="A5117" s="3" t="s">
        <v>1933</v>
      </c>
      <c r="C5117" s="2">
        <v>85</v>
      </c>
      <c r="D5117" s="2"/>
      <c r="E5117" s="2">
        <v>0</v>
      </c>
      <c r="F5117" s="2"/>
      <c r="G5117" s="2">
        <v>0</v>
      </c>
      <c r="H5117" s="2"/>
      <c r="I5117" s="2">
        <v>0</v>
      </c>
      <c r="J5117" s="2"/>
      <c r="K5117" s="4">
        <v>0</v>
      </c>
      <c r="L5117" s="2"/>
      <c r="M5117" s="4">
        <v>0</v>
      </c>
      <c r="N5117" s="2"/>
      <c r="O5117" s="4">
        <v>0</v>
      </c>
      <c r="P5117" s="2"/>
      <c r="Q5117" s="4">
        <f t="shared" si="137"/>
        <v>0</v>
      </c>
      <c r="T5117" s="36"/>
    </row>
    <row r="5118" spans="1:20" ht="11.85" customHeight="1" x14ac:dyDescent="0.2">
      <c r="A5118" s="3" t="s">
        <v>1934</v>
      </c>
      <c r="C5118" s="2">
        <v>10176.459999999999</v>
      </c>
      <c r="D5118" s="2"/>
      <c r="E5118" s="2">
        <v>8732.0400000000009</v>
      </c>
      <c r="F5118" s="2"/>
      <c r="G5118" s="2">
        <v>10340.92</v>
      </c>
      <c r="H5118" s="2"/>
      <c r="I5118" s="2">
        <v>10000</v>
      </c>
      <c r="J5118" s="2"/>
      <c r="K5118" s="4">
        <v>10000</v>
      </c>
      <c r="L5118" s="2"/>
      <c r="M5118" s="4">
        <v>10000</v>
      </c>
      <c r="N5118" s="2"/>
      <c r="O5118" s="4">
        <v>0</v>
      </c>
      <c r="P5118" s="2"/>
      <c r="Q5118" s="4">
        <f t="shared" si="137"/>
        <v>10000</v>
      </c>
      <c r="T5118" s="36"/>
    </row>
    <row r="5119" spans="1:20" ht="11.85" hidden="1" customHeight="1" x14ac:dyDescent="0.2">
      <c r="A5119" s="3" t="s">
        <v>1935</v>
      </c>
      <c r="C5119" s="2">
        <v>0</v>
      </c>
      <c r="D5119" s="2"/>
      <c r="E5119" s="2">
        <v>0</v>
      </c>
      <c r="F5119" s="2"/>
      <c r="G5119" s="2">
        <v>0</v>
      </c>
      <c r="H5119" s="2"/>
      <c r="I5119" s="2">
        <v>0</v>
      </c>
      <c r="J5119" s="2"/>
      <c r="K5119" s="4">
        <v>0</v>
      </c>
      <c r="L5119" s="2"/>
      <c r="M5119" s="4">
        <v>0</v>
      </c>
      <c r="N5119" s="2"/>
      <c r="O5119" s="4">
        <v>0</v>
      </c>
      <c r="P5119" s="2"/>
      <c r="Q5119" s="4">
        <f t="shared" si="137"/>
        <v>0</v>
      </c>
      <c r="T5119" s="36"/>
    </row>
    <row r="5120" spans="1:20" ht="11.85" customHeight="1" x14ac:dyDescent="0.2">
      <c r="A5120" s="3" t="s">
        <v>1936</v>
      </c>
      <c r="C5120" s="2">
        <v>399.26</v>
      </c>
      <c r="D5120" s="2"/>
      <c r="E5120" s="2">
        <v>172.55</v>
      </c>
      <c r="F5120" s="2"/>
      <c r="G5120" s="2">
        <v>0</v>
      </c>
      <c r="H5120" s="2"/>
      <c r="I5120" s="2">
        <v>400</v>
      </c>
      <c r="J5120" s="2"/>
      <c r="K5120" s="4">
        <v>400</v>
      </c>
      <c r="L5120" s="2"/>
      <c r="M5120" s="4">
        <v>400</v>
      </c>
      <c r="N5120" s="2"/>
      <c r="O5120" s="4">
        <v>0</v>
      </c>
      <c r="P5120" s="2"/>
      <c r="Q5120" s="4">
        <f t="shared" si="137"/>
        <v>400</v>
      </c>
      <c r="T5120" s="36"/>
    </row>
    <row r="5121" spans="1:21" ht="11.85" customHeight="1" x14ac:dyDescent="0.2">
      <c r="A5121" s="3" t="s">
        <v>1937</v>
      </c>
      <c r="C5121" s="2">
        <v>35.61</v>
      </c>
      <c r="D5121" s="2"/>
      <c r="E5121" s="2">
        <v>72.33</v>
      </c>
      <c r="F5121" s="2"/>
      <c r="G5121" s="2">
        <v>30.67</v>
      </c>
      <c r="H5121" s="2"/>
      <c r="I5121" s="2">
        <v>400</v>
      </c>
      <c r="J5121" s="2"/>
      <c r="K5121" s="4">
        <v>350</v>
      </c>
      <c r="L5121" s="2"/>
      <c r="M5121" s="4">
        <v>400</v>
      </c>
      <c r="N5121" s="2"/>
      <c r="O5121" s="4">
        <v>0</v>
      </c>
      <c r="P5121" s="2"/>
      <c r="Q5121" s="4">
        <f t="shared" si="137"/>
        <v>400</v>
      </c>
      <c r="T5121" s="36"/>
    </row>
    <row r="5122" spans="1:21" ht="11.85" customHeight="1" x14ac:dyDescent="0.2">
      <c r="A5122" s="3" t="s">
        <v>1938</v>
      </c>
      <c r="C5122" s="2">
        <v>0</v>
      </c>
      <c r="D5122" s="2"/>
      <c r="E5122" s="2">
        <v>14.65</v>
      </c>
      <c r="F5122" s="2"/>
      <c r="G5122" s="2">
        <v>118.33</v>
      </c>
      <c r="H5122" s="2"/>
      <c r="I5122" s="2">
        <v>0</v>
      </c>
      <c r="J5122" s="2"/>
      <c r="K5122" s="4">
        <v>0</v>
      </c>
      <c r="L5122" s="2"/>
      <c r="M5122" s="4">
        <v>0</v>
      </c>
      <c r="N5122" s="2"/>
      <c r="O5122" s="4">
        <v>0</v>
      </c>
      <c r="P5122" s="2"/>
      <c r="Q5122" s="4">
        <f t="shared" si="137"/>
        <v>0</v>
      </c>
      <c r="T5122" s="36"/>
    </row>
    <row r="5123" spans="1:21" ht="11.85" customHeight="1" x14ac:dyDescent="0.2">
      <c r="A5123" s="3" t="s">
        <v>1939</v>
      </c>
      <c r="C5123" s="2">
        <v>0</v>
      </c>
      <c r="D5123" s="2"/>
      <c r="E5123" s="2">
        <v>0</v>
      </c>
      <c r="F5123" s="2"/>
      <c r="G5123" s="2">
        <v>0</v>
      </c>
      <c r="H5123" s="2"/>
      <c r="I5123" s="2">
        <v>0</v>
      </c>
      <c r="J5123" s="2"/>
      <c r="K5123" s="4">
        <v>0</v>
      </c>
      <c r="L5123" s="2"/>
      <c r="M5123" s="4">
        <v>0</v>
      </c>
      <c r="N5123" s="2"/>
      <c r="O5123" s="4">
        <v>0</v>
      </c>
      <c r="P5123" s="2"/>
      <c r="Q5123" s="4">
        <f t="shared" si="137"/>
        <v>0</v>
      </c>
      <c r="T5123" s="36"/>
    </row>
    <row r="5124" spans="1:21" ht="11.85" customHeight="1" x14ac:dyDescent="0.2">
      <c r="A5124" s="3" t="s">
        <v>1940</v>
      </c>
      <c r="C5124" s="2">
        <v>0</v>
      </c>
      <c r="D5124" s="2"/>
      <c r="E5124" s="2">
        <v>0</v>
      </c>
      <c r="F5124" s="2"/>
      <c r="G5124" s="2">
        <v>0</v>
      </c>
      <c r="H5124" s="2"/>
      <c r="I5124" s="2">
        <v>0</v>
      </c>
      <c r="J5124" s="2"/>
      <c r="K5124" s="4">
        <v>0</v>
      </c>
      <c r="L5124" s="2"/>
      <c r="M5124" s="4">
        <v>0</v>
      </c>
      <c r="N5124" s="2"/>
      <c r="O5124" s="4">
        <v>0</v>
      </c>
      <c r="P5124" s="2"/>
      <c r="Q5124" s="4">
        <f t="shared" si="137"/>
        <v>0</v>
      </c>
      <c r="T5124" s="36"/>
    </row>
    <row r="5125" spans="1:21" ht="11.85" customHeight="1" x14ac:dyDescent="0.2">
      <c r="A5125" s="3" t="s">
        <v>1941</v>
      </c>
      <c r="C5125" s="2">
        <v>3455.09</v>
      </c>
      <c r="D5125" s="2"/>
      <c r="E5125" s="2">
        <v>2141.75</v>
      </c>
      <c r="F5125" s="2"/>
      <c r="G5125" s="2">
        <v>2955</v>
      </c>
      <c r="H5125" s="2"/>
      <c r="I5125" s="2">
        <v>2500</v>
      </c>
      <c r="J5125" s="2"/>
      <c r="K5125" s="4">
        <v>2500</v>
      </c>
      <c r="L5125" s="2"/>
      <c r="M5125" s="4">
        <v>2500</v>
      </c>
      <c r="N5125" s="2"/>
      <c r="O5125" s="4">
        <v>0</v>
      </c>
      <c r="P5125" s="2"/>
      <c r="Q5125" s="4">
        <f t="shared" si="137"/>
        <v>2500</v>
      </c>
      <c r="T5125" s="36"/>
    </row>
    <row r="5126" spans="1:21" ht="11.85" customHeight="1" x14ac:dyDescent="0.2">
      <c r="A5126" s="3" t="s">
        <v>1942</v>
      </c>
      <c r="C5126" s="2">
        <v>1081.03</v>
      </c>
      <c r="D5126" s="2"/>
      <c r="E5126" s="2">
        <v>1192.49</v>
      </c>
      <c r="F5126" s="2"/>
      <c r="G5126" s="2">
        <v>1153.4100000000001</v>
      </c>
      <c r="H5126" s="2"/>
      <c r="I5126" s="2">
        <v>1200</v>
      </c>
      <c r="J5126" s="2"/>
      <c r="K5126" s="4">
        <v>1200</v>
      </c>
      <c r="L5126" s="2"/>
      <c r="M5126" s="4">
        <v>1200</v>
      </c>
      <c r="N5126" s="2"/>
      <c r="O5126" s="4">
        <v>0</v>
      </c>
      <c r="P5126" s="2"/>
      <c r="Q5126" s="4">
        <f t="shared" si="137"/>
        <v>1200</v>
      </c>
      <c r="T5126" s="36"/>
    </row>
    <row r="5127" spans="1:21" ht="11.85" customHeight="1" x14ac:dyDescent="0.2">
      <c r="A5127" s="3" t="s">
        <v>1943</v>
      </c>
      <c r="C5127" s="2">
        <v>635.14</v>
      </c>
      <c r="D5127" s="2"/>
      <c r="E5127" s="2">
        <v>607.6</v>
      </c>
      <c r="F5127" s="2"/>
      <c r="G5127" s="2">
        <v>649.38</v>
      </c>
      <c r="H5127" s="2"/>
      <c r="I5127" s="2">
        <v>600</v>
      </c>
      <c r="J5127" s="2"/>
      <c r="K5127" s="4">
        <v>600</v>
      </c>
      <c r="L5127" s="2"/>
      <c r="M5127" s="4">
        <v>600</v>
      </c>
      <c r="N5127" s="2"/>
      <c r="O5127" s="4">
        <v>0</v>
      </c>
      <c r="P5127" s="2"/>
      <c r="Q5127" s="4">
        <f t="shared" si="137"/>
        <v>600</v>
      </c>
      <c r="T5127" s="36"/>
    </row>
    <row r="5128" spans="1:21" ht="11.85" hidden="1" customHeight="1" x14ac:dyDescent="0.2">
      <c r="A5128" s="3" t="s">
        <v>1944</v>
      </c>
      <c r="C5128" s="2">
        <v>0</v>
      </c>
      <c r="D5128" s="2"/>
      <c r="E5128" s="2">
        <v>0</v>
      </c>
      <c r="F5128" s="2"/>
      <c r="G5128" s="2">
        <v>0</v>
      </c>
      <c r="H5128" s="2"/>
      <c r="I5128" s="2">
        <v>0</v>
      </c>
      <c r="J5128" s="2"/>
      <c r="K5128" s="4">
        <v>0</v>
      </c>
      <c r="L5128" s="2"/>
      <c r="M5128" s="4">
        <v>0</v>
      </c>
      <c r="N5128" s="2"/>
      <c r="O5128" s="4">
        <v>0</v>
      </c>
      <c r="P5128" s="2"/>
      <c r="Q5128" s="4">
        <f t="shared" si="137"/>
        <v>0</v>
      </c>
      <c r="T5128" s="36"/>
    </row>
    <row r="5129" spans="1:21" ht="11.85" customHeight="1" x14ac:dyDescent="0.2">
      <c r="A5129" s="3" t="s">
        <v>1945</v>
      </c>
      <c r="C5129" s="12">
        <v>65043.51</v>
      </c>
      <c r="D5129" s="2"/>
      <c r="E5129" s="12">
        <v>71542.5</v>
      </c>
      <c r="F5129" s="2"/>
      <c r="G5129" s="12">
        <v>70510.52</v>
      </c>
      <c r="H5129" s="2"/>
      <c r="I5129" s="12">
        <v>70000</v>
      </c>
      <c r="J5129" s="2"/>
      <c r="K5129" s="13">
        <v>70000</v>
      </c>
      <c r="L5129" s="2"/>
      <c r="M5129" s="13">
        <v>70000</v>
      </c>
      <c r="N5129" s="2"/>
      <c r="O5129" s="13">
        <v>0</v>
      </c>
      <c r="P5129" s="2"/>
      <c r="Q5129" s="13">
        <f t="shared" si="137"/>
        <v>70000</v>
      </c>
      <c r="T5129" s="36"/>
    </row>
    <row r="5130" spans="1:21" ht="11.85" hidden="1" customHeight="1" x14ac:dyDescent="0.2">
      <c r="A5130" s="3" t="s">
        <v>1946</v>
      </c>
      <c r="C5130" s="12">
        <v>0</v>
      </c>
      <c r="D5130" s="2"/>
      <c r="E5130" s="12">
        <v>0</v>
      </c>
      <c r="F5130" s="2"/>
      <c r="G5130" s="12">
        <v>0</v>
      </c>
      <c r="H5130" s="2"/>
      <c r="I5130" s="12">
        <v>0</v>
      </c>
      <c r="J5130" s="2"/>
      <c r="K5130" s="13">
        <v>0</v>
      </c>
      <c r="L5130" s="2"/>
      <c r="M5130" s="13">
        <v>0</v>
      </c>
      <c r="N5130" s="2"/>
      <c r="O5130" s="13">
        <v>0</v>
      </c>
      <c r="P5130" s="2"/>
      <c r="Q5130" s="13">
        <f t="shared" si="137"/>
        <v>0</v>
      </c>
      <c r="T5130" s="36"/>
    </row>
    <row r="5131" spans="1:21" ht="11.85" customHeight="1" x14ac:dyDescent="0.2">
      <c r="A5131" s="3" t="s">
        <v>320</v>
      </c>
      <c r="C5131" s="2">
        <f>SUM(C5116:C5130)</f>
        <v>80994.59</v>
      </c>
      <c r="D5131" s="2"/>
      <c r="E5131" s="2">
        <f>SUM(E5116:E5130)</f>
        <v>84732.209999999992</v>
      </c>
      <c r="F5131" s="2"/>
      <c r="G5131" s="2">
        <f>SUM(G5116:G5130)</f>
        <v>85843.23000000001</v>
      </c>
      <c r="H5131" s="2"/>
      <c r="I5131" s="2">
        <f>SUM(I5116:I5130)</f>
        <v>85200</v>
      </c>
      <c r="J5131" s="2"/>
      <c r="K5131" s="4">
        <f>SUM(K5116:K5130)</f>
        <v>85150</v>
      </c>
      <c r="L5131" s="2"/>
      <c r="M5131" s="4">
        <f>SUM(M5116:M5130)</f>
        <v>85200</v>
      </c>
      <c r="N5131" s="2"/>
      <c r="O5131" s="4">
        <f>SUM(O5116:O5130)</f>
        <v>0</v>
      </c>
      <c r="P5131" s="2"/>
      <c r="Q5131" s="4">
        <f>SUM(Q5116:Q5130)</f>
        <v>85200</v>
      </c>
      <c r="T5131" s="36"/>
      <c r="U5131" s="39"/>
    </row>
    <row r="5132" spans="1:21" ht="11.85" customHeight="1" x14ac:dyDescent="0.2">
      <c r="D5132" s="2"/>
      <c r="F5132" s="2"/>
      <c r="H5132" s="2"/>
      <c r="J5132" s="2"/>
      <c r="L5132" s="2"/>
      <c r="N5132" s="2"/>
      <c r="P5132" s="2"/>
      <c r="T5132" s="36"/>
    </row>
    <row r="5133" spans="1:21" ht="11.85" customHeight="1" x14ac:dyDescent="0.2">
      <c r="A5133" s="3" t="s">
        <v>1947</v>
      </c>
      <c r="C5133" s="2">
        <v>0</v>
      </c>
      <c r="D5133" s="2"/>
      <c r="E5133" s="2">
        <v>0</v>
      </c>
      <c r="F5133" s="2"/>
      <c r="G5133" s="2">
        <v>0</v>
      </c>
      <c r="H5133" s="2"/>
      <c r="I5133" s="2">
        <v>0</v>
      </c>
      <c r="J5133" s="2"/>
      <c r="K5133" s="4">
        <v>0</v>
      </c>
      <c r="L5133" s="2"/>
      <c r="M5133" s="4">
        <v>0</v>
      </c>
      <c r="N5133" s="2"/>
      <c r="O5133" s="4">
        <v>0</v>
      </c>
      <c r="P5133" s="2"/>
      <c r="Q5133" s="4">
        <f>M5133+O5133</f>
        <v>0</v>
      </c>
      <c r="T5133" s="36"/>
    </row>
    <row r="5134" spans="1:21" ht="11.85" customHeight="1" x14ac:dyDescent="0.2">
      <c r="A5134" s="3" t="s">
        <v>1948</v>
      </c>
      <c r="C5134" s="12">
        <v>0</v>
      </c>
      <c r="D5134" s="2"/>
      <c r="E5134" s="12">
        <v>5855</v>
      </c>
      <c r="F5134" s="2"/>
      <c r="G5134" s="12">
        <v>0</v>
      </c>
      <c r="H5134" s="2"/>
      <c r="I5134" s="12">
        <v>0</v>
      </c>
      <c r="J5134" s="2"/>
      <c r="K5134" s="13">
        <v>0</v>
      </c>
      <c r="L5134" s="2"/>
      <c r="M5134" s="13">
        <v>0</v>
      </c>
      <c r="N5134" s="2"/>
      <c r="O5134" s="13">
        <v>0</v>
      </c>
      <c r="P5134" s="2"/>
      <c r="Q5134" s="13">
        <f>M5134+O5134</f>
        <v>0</v>
      </c>
      <c r="T5134" s="36"/>
    </row>
    <row r="5135" spans="1:21" ht="11.85" customHeight="1" x14ac:dyDescent="0.2">
      <c r="A5135" s="3" t="s">
        <v>323</v>
      </c>
      <c r="C5135" s="2">
        <f>SUM(C5133:C5134)</f>
        <v>0</v>
      </c>
      <c r="D5135" s="2"/>
      <c r="E5135" s="2">
        <f>SUM(E5133:E5134)</f>
        <v>5855</v>
      </c>
      <c r="F5135" s="2"/>
      <c r="G5135" s="2">
        <f>SUM(G5133:G5134)</f>
        <v>0</v>
      </c>
      <c r="H5135" s="2"/>
      <c r="I5135" s="2">
        <f>SUM(I5133:I5134)</f>
        <v>0</v>
      </c>
      <c r="J5135" s="2"/>
      <c r="K5135" s="4">
        <f>SUM(K5133:K5134)</f>
        <v>0</v>
      </c>
      <c r="L5135" s="2"/>
      <c r="M5135" s="4">
        <f>SUM(M5133:M5134)</f>
        <v>0</v>
      </c>
      <c r="N5135" s="2"/>
      <c r="O5135" s="4">
        <f>SUM(O5133:O5134)</f>
        <v>0</v>
      </c>
      <c r="P5135" s="2"/>
      <c r="Q5135" s="4">
        <f>SUM(Q5133:Q5134)</f>
        <v>0</v>
      </c>
      <c r="T5135" s="36"/>
    </row>
    <row r="5136" spans="1:21" ht="11.85" customHeight="1" x14ac:dyDescent="0.2">
      <c r="D5136" s="2"/>
      <c r="F5136" s="2"/>
      <c r="H5136" s="2"/>
      <c r="J5136" s="2"/>
      <c r="L5136" s="2"/>
      <c r="N5136" s="2"/>
      <c r="P5136" s="2"/>
    </row>
    <row r="5137" spans="1:21" ht="11.85" customHeight="1" x14ac:dyDescent="0.2">
      <c r="A5137" s="3" t="s">
        <v>1949</v>
      </c>
      <c r="C5137" s="2">
        <f>C5100+C5113+C5131+C5135</f>
        <v>217905.69000000003</v>
      </c>
      <c r="D5137" s="2"/>
      <c r="E5137" s="2">
        <f>E5100+E5113+E5131+E5135</f>
        <v>221351.16</v>
      </c>
      <c r="F5137" s="2"/>
      <c r="G5137" s="2">
        <f>G5100+G5113+G5131+G5135</f>
        <v>223365.73</v>
      </c>
      <c r="H5137" s="2"/>
      <c r="I5137" s="2">
        <f>I5100+I5113+I5131+I5135</f>
        <v>233309</v>
      </c>
      <c r="J5137" s="2"/>
      <c r="K5137" s="4">
        <f>K5100+K5113+K5131+K5135</f>
        <v>233309</v>
      </c>
      <c r="L5137" s="2"/>
      <c r="M5137" s="4">
        <f>M5100+M5113+M5131+M5135</f>
        <v>231464</v>
      </c>
      <c r="N5137" s="2"/>
      <c r="O5137" s="4">
        <f>O5100+O5113+O5131+O5135</f>
        <v>0</v>
      </c>
      <c r="P5137" s="2"/>
      <c r="Q5137" s="4">
        <f>Q5100+Q5113+Q5131+Q5135</f>
        <v>231464</v>
      </c>
      <c r="T5137" s="36"/>
      <c r="U5137" s="39"/>
    </row>
    <row r="5138" spans="1:21" ht="11.85" customHeight="1" x14ac:dyDescent="0.2">
      <c r="D5138" s="2"/>
      <c r="F5138" s="2"/>
      <c r="H5138" s="2"/>
      <c r="J5138" s="2"/>
      <c r="L5138" s="2"/>
      <c r="N5138" s="2"/>
      <c r="P5138" s="2"/>
    </row>
    <row r="5139" spans="1:21" ht="11.85" customHeight="1" x14ac:dyDescent="0.2">
      <c r="D5139" s="2"/>
      <c r="F5139" s="2"/>
      <c r="H5139" s="2"/>
      <c r="J5139" s="2"/>
      <c r="L5139" s="2"/>
      <c r="N5139" s="2"/>
      <c r="P5139" s="2"/>
    </row>
    <row r="5140" spans="1:21" ht="11.85" customHeight="1" x14ac:dyDescent="0.2">
      <c r="D5140" s="2"/>
      <c r="F5140" s="2"/>
      <c r="H5140" s="2"/>
      <c r="J5140" s="2"/>
      <c r="L5140" s="2"/>
      <c r="N5140" s="2"/>
      <c r="P5140" s="2"/>
    </row>
    <row r="5141" spans="1:21" ht="11.85" customHeight="1" x14ac:dyDescent="0.2">
      <c r="D5141" s="2"/>
      <c r="F5141" s="2"/>
      <c r="H5141" s="2"/>
      <c r="J5141" s="2"/>
      <c r="L5141" s="2"/>
      <c r="N5141" s="2"/>
      <c r="P5141" s="2"/>
    </row>
    <row r="5142" spans="1:21" ht="11.85" customHeight="1" x14ac:dyDescent="0.2">
      <c r="D5142" s="2"/>
      <c r="F5142" s="2"/>
      <c r="H5142" s="2"/>
      <c r="J5142" s="2"/>
      <c r="L5142" s="2"/>
      <c r="N5142" s="2"/>
      <c r="P5142" s="2"/>
    </row>
    <row r="5143" spans="1:21" ht="11.85" customHeight="1" x14ac:dyDescent="0.2">
      <c r="D5143" s="2"/>
      <c r="F5143" s="2"/>
      <c r="H5143" s="2"/>
      <c r="J5143" s="2"/>
      <c r="L5143" s="2"/>
      <c r="N5143" s="2"/>
      <c r="P5143" s="2"/>
    </row>
    <row r="5144" spans="1:21" ht="11.85" customHeight="1" x14ac:dyDescent="0.2">
      <c r="D5144" s="2"/>
      <c r="F5144" s="2"/>
      <c r="H5144" s="2"/>
      <c r="J5144" s="2"/>
      <c r="L5144" s="2"/>
      <c r="N5144" s="2"/>
      <c r="P5144" s="2"/>
    </row>
    <row r="5145" spans="1:21" ht="11.85" customHeight="1" x14ac:dyDescent="0.2">
      <c r="D5145" s="2"/>
      <c r="F5145" s="2"/>
      <c r="H5145" s="2"/>
      <c r="J5145" s="2"/>
      <c r="L5145" s="2"/>
      <c r="N5145" s="2"/>
      <c r="P5145" s="2"/>
    </row>
    <row r="5146" spans="1:21" ht="11.85" customHeight="1" x14ac:dyDescent="0.2">
      <c r="D5146" s="2"/>
      <c r="F5146" s="2"/>
      <c r="H5146" s="2"/>
      <c r="J5146" s="2"/>
      <c r="L5146" s="2"/>
      <c r="N5146" s="2"/>
      <c r="P5146" s="2"/>
    </row>
    <row r="5147" spans="1:21" ht="11.85" customHeight="1" x14ac:dyDescent="0.2">
      <c r="D5147" s="2"/>
      <c r="F5147" s="2"/>
      <c r="H5147" s="2"/>
      <c r="J5147" s="2"/>
      <c r="L5147" s="2"/>
      <c r="N5147" s="2"/>
      <c r="P5147" s="2"/>
    </row>
    <row r="5148" spans="1:21" ht="11.85" customHeight="1" x14ac:dyDescent="0.2">
      <c r="A5148" s="1"/>
      <c r="B5148" s="1"/>
      <c r="E5148" s="2" t="str">
        <f>$E$24</f>
        <v>CITY OF BRADY</v>
      </c>
    </row>
    <row r="5149" spans="1:21" ht="11.85" customHeight="1" x14ac:dyDescent="0.2">
      <c r="E5149" s="2" t="str">
        <f>$E$25</f>
        <v>BUDGET REPORT</v>
      </c>
    </row>
    <row r="5150" spans="1:21" ht="11.85" customHeight="1" x14ac:dyDescent="0.2">
      <c r="E5150" s="2" t="str">
        <f>$E$26</f>
        <v>FISCAL YEAR 2021 - 2022</v>
      </c>
    </row>
    <row r="5151" spans="1:21" ht="11.85" customHeight="1" x14ac:dyDescent="0.2">
      <c r="A5151" s="3" t="s">
        <v>1848</v>
      </c>
    </row>
    <row r="5152" spans="1:21" ht="11.85" customHeight="1" x14ac:dyDescent="0.2">
      <c r="A5152" s="3" t="s">
        <v>1950</v>
      </c>
    </row>
    <row r="5153" spans="1:17" ht="11.85" customHeight="1" x14ac:dyDescent="0.2">
      <c r="I5153" s="61" t="str">
        <f>$I$29</f>
        <v>(----- 2020-2021 ------)</v>
      </c>
      <c r="J5153" s="61"/>
      <c r="K5153" s="61"/>
      <c r="L5153" s="5"/>
      <c r="M5153" s="61" t="str">
        <f>$M$29</f>
        <v>2021-2022</v>
      </c>
      <c r="N5153" s="61"/>
      <c r="O5153" s="61"/>
      <c r="P5153" s="61"/>
      <c r="Q5153" s="61"/>
    </row>
    <row r="5154" spans="1:17" ht="11.85" customHeight="1" x14ac:dyDescent="0.2">
      <c r="C5154" s="6" t="str">
        <f>$C$30</f>
        <v>2017-2018</v>
      </c>
      <c r="D5154" s="5"/>
      <c r="E5154" s="6" t="str">
        <f>$E$30</f>
        <v>2018-2019</v>
      </c>
      <c r="F5154" s="5"/>
      <c r="G5154" s="6" t="str">
        <f>$G$30</f>
        <v>2019-2020</v>
      </c>
      <c r="H5154" s="5"/>
      <c r="I5154" s="6" t="s">
        <v>9</v>
      </c>
      <c r="J5154" s="5"/>
      <c r="K5154" s="7" t="str">
        <f>+$K$30</f>
        <v>PROJECTED</v>
      </c>
      <c r="L5154" s="5"/>
      <c r="M5154" s="7" t="str">
        <f>$M$30</f>
        <v>2021-2022</v>
      </c>
      <c r="N5154" s="5"/>
      <c r="O5154" s="7" t="str">
        <f>$O$30</f>
        <v>2021-2022</v>
      </c>
      <c r="P5154" s="5"/>
      <c r="Q5154" s="7" t="str">
        <f>$Q$30</f>
        <v xml:space="preserve">APPROVED </v>
      </c>
    </row>
    <row r="5155" spans="1:17" ht="11.85" customHeight="1" x14ac:dyDescent="0.2">
      <c r="A5155" s="8" t="s">
        <v>266</v>
      </c>
      <c r="C5155" s="9" t="s">
        <v>12</v>
      </c>
      <c r="D5155" s="5"/>
      <c r="E5155" s="9" t="s">
        <v>12</v>
      </c>
      <c r="F5155" s="5"/>
      <c r="G5155" s="9" t="s">
        <v>12</v>
      </c>
      <c r="H5155" s="5"/>
      <c r="I5155" s="9" t="s">
        <v>13</v>
      </c>
      <c r="J5155" s="5"/>
      <c r="K5155" s="10" t="s">
        <v>13</v>
      </c>
      <c r="L5155" s="5"/>
      <c r="M5155" s="10" t="str">
        <f>$M$31</f>
        <v>BASE</v>
      </c>
      <c r="N5155" s="5"/>
      <c r="O5155" s="10" t="str">
        <f>$O$31</f>
        <v>SUPPLEMENTAL</v>
      </c>
      <c r="P5155" s="5"/>
      <c r="Q5155" s="10" t="str">
        <f>$Q$31</f>
        <v>BUDGET</v>
      </c>
    </row>
    <row r="5156" spans="1:17" ht="11.85" customHeight="1" x14ac:dyDescent="0.2"/>
    <row r="5157" spans="1:17" ht="11.85" customHeight="1" x14ac:dyDescent="0.2">
      <c r="A5157" s="11" t="s">
        <v>279</v>
      </c>
    </row>
    <row r="5158" spans="1:17" ht="11.85" hidden="1" customHeight="1" x14ac:dyDescent="0.2">
      <c r="A5158" s="3" t="s">
        <v>1951</v>
      </c>
      <c r="C5158" s="2">
        <v>0</v>
      </c>
      <c r="D5158" s="2"/>
      <c r="E5158" s="2">
        <v>0</v>
      </c>
      <c r="F5158" s="2"/>
      <c r="G5158" s="2">
        <v>0</v>
      </c>
      <c r="H5158" s="2"/>
      <c r="I5158" s="2">
        <v>0</v>
      </c>
      <c r="J5158" s="2"/>
      <c r="K5158" s="4">
        <v>0</v>
      </c>
      <c r="L5158" s="2"/>
      <c r="M5158" s="4">
        <v>0</v>
      </c>
      <c r="N5158" s="2"/>
      <c r="O5158" s="4">
        <v>0</v>
      </c>
      <c r="P5158" s="2"/>
      <c r="Q5158" s="4">
        <f t="shared" ref="Q5158:Q5200" si="138">M5158+O5158</f>
        <v>0</v>
      </c>
    </row>
    <row r="5159" spans="1:17" ht="11.85" hidden="1" customHeight="1" x14ac:dyDescent="0.2">
      <c r="A5159" s="3" t="s">
        <v>1952</v>
      </c>
      <c r="C5159" s="2">
        <v>0</v>
      </c>
      <c r="D5159" s="2"/>
      <c r="E5159" s="2">
        <v>0</v>
      </c>
      <c r="F5159" s="2"/>
      <c r="G5159" s="2">
        <v>0</v>
      </c>
      <c r="H5159" s="2"/>
      <c r="I5159" s="2">
        <v>0</v>
      </c>
      <c r="J5159" s="2"/>
      <c r="K5159" s="4">
        <v>0</v>
      </c>
      <c r="L5159" s="2"/>
      <c r="M5159" s="4">
        <v>0</v>
      </c>
      <c r="N5159" s="2"/>
      <c r="O5159" s="4">
        <v>0</v>
      </c>
      <c r="P5159" s="2"/>
      <c r="Q5159" s="4">
        <f t="shared" si="138"/>
        <v>0</v>
      </c>
    </row>
    <row r="5160" spans="1:17" ht="11.85" hidden="1" customHeight="1" x14ac:dyDescent="0.2">
      <c r="A5160" s="3" t="s">
        <v>1953</v>
      </c>
      <c r="C5160" s="2">
        <v>0</v>
      </c>
      <c r="D5160" s="2"/>
      <c r="E5160" s="2">
        <v>0</v>
      </c>
      <c r="F5160" s="2"/>
      <c r="G5160" s="2">
        <v>0</v>
      </c>
      <c r="H5160" s="2"/>
      <c r="I5160" s="2">
        <v>0</v>
      </c>
      <c r="J5160" s="2"/>
      <c r="K5160" s="4">
        <v>0</v>
      </c>
      <c r="L5160" s="2"/>
      <c r="M5160" s="4">
        <v>0</v>
      </c>
      <c r="N5160" s="2"/>
      <c r="O5160" s="4">
        <v>0</v>
      </c>
      <c r="P5160" s="2"/>
      <c r="Q5160" s="4">
        <f t="shared" si="138"/>
        <v>0</v>
      </c>
    </row>
    <row r="5161" spans="1:17" ht="11.85" hidden="1" customHeight="1" x14ac:dyDescent="0.2">
      <c r="A5161" s="3" t="s">
        <v>1954</v>
      </c>
      <c r="C5161" s="2">
        <v>0</v>
      </c>
      <c r="D5161" s="2"/>
      <c r="E5161" s="2">
        <v>0</v>
      </c>
      <c r="F5161" s="2"/>
      <c r="G5161" s="2">
        <v>0</v>
      </c>
      <c r="H5161" s="2"/>
      <c r="I5161" s="2">
        <v>0</v>
      </c>
      <c r="J5161" s="2"/>
      <c r="K5161" s="4">
        <v>0</v>
      </c>
      <c r="L5161" s="2"/>
      <c r="M5161" s="4">
        <v>0</v>
      </c>
      <c r="N5161" s="2"/>
      <c r="O5161" s="4">
        <v>0</v>
      </c>
      <c r="P5161" s="2"/>
      <c r="Q5161" s="4">
        <f t="shared" si="138"/>
        <v>0</v>
      </c>
    </row>
    <row r="5162" spans="1:17" ht="11.85" hidden="1" customHeight="1" x14ac:dyDescent="0.2">
      <c r="A5162" s="3" t="s">
        <v>1955</v>
      </c>
      <c r="C5162" s="2">
        <v>0</v>
      </c>
      <c r="D5162" s="2"/>
      <c r="E5162" s="2">
        <v>0</v>
      </c>
      <c r="F5162" s="2"/>
      <c r="G5162" s="2">
        <v>0</v>
      </c>
      <c r="H5162" s="2"/>
      <c r="I5162" s="2">
        <v>0</v>
      </c>
      <c r="J5162" s="2"/>
      <c r="K5162" s="4">
        <v>0</v>
      </c>
      <c r="L5162" s="2"/>
      <c r="M5162" s="4">
        <v>0</v>
      </c>
      <c r="N5162" s="2"/>
      <c r="O5162" s="4">
        <v>0</v>
      </c>
      <c r="P5162" s="2"/>
      <c r="Q5162" s="4">
        <f t="shared" si="138"/>
        <v>0</v>
      </c>
    </row>
    <row r="5163" spans="1:17" ht="11.85" hidden="1" customHeight="1" x14ac:dyDescent="0.2">
      <c r="A5163" s="3" t="s">
        <v>1956</v>
      </c>
      <c r="C5163" s="2">
        <v>0</v>
      </c>
      <c r="D5163" s="2"/>
      <c r="E5163" s="2">
        <v>0</v>
      </c>
      <c r="F5163" s="2"/>
      <c r="G5163" s="2">
        <v>0</v>
      </c>
      <c r="H5163" s="2"/>
      <c r="I5163" s="2">
        <v>0</v>
      </c>
      <c r="J5163" s="2"/>
      <c r="K5163" s="4">
        <v>0</v>
      </c>
      <c r="L5163" s="2"/>
      <c r="M5163" s="4">
        <v>0</v>
      </c>
      <c r="N5163" s="2"/>
      <c r="O5163" s="4">
        <v>0</v>
      </c>
      <c r="P5163" s="2"/>
      <c r="Q5163" s="4">
        <f t="shared" si="138"/>
        <v>0</v>
      </c>
    </row>
    <row r="5164" spans="1:17" ht="11.85" hidden="1" customHeight="1" x14ac:dyDescent="0.2">
      <c r="A5164" s="3" t="s">
        <v>1957</v>
      </c>
      <c r="C5164" s="2">
        <v>0</v>
      </c>
      <c r="D5164" s="2"/>
      <c r="E5164" s="2">
        <v>0</v>
      </c>
      <c r="F5164" s="2"/>
      <c r="G5164" s="2">
        <v>0</v>
      </c>
      <c r="H5164" s="2"/>
      <c r="I5164" s="2">
        <v>0</v>
      </c>
      <c r="J5164" s="2"/>
      <c r="K5164" s="4">
        <v>0</v>
      </c>
      <c r="L5164" s="2"/>
      <c r="M5164" s="4">
        <v>0</v>
      </c>
      <c r="N5164" s="2"/>
      <c r="O5164" s="4">
        <v>0</v>
      </c>
      <c r="P5164" s="2"/>
      <c r="Q5164" s="4">
        <f t="shared" si="138"/>
        <v>0</v>
      </c>
    </row>
    <row r="5165" spans="1:17" ht="11.85" hidden="1" customHeight="1" x14ac:dyDescent="0.2">
      <c r="A5165" s="3" t="s">
        <v>1958</v>
      </c>
      <c r="C5165" s="2">
        <v>0</v>
      </c>
      <c r="D5165" s="2"/>
      <c r="E5165" s="2">
        <v>0</v>
      </c>
      <c r="F5165" s="2"/>
      <c r="G5165" s="2">
        <v>0</v>
      </c>
      <c r="H5165" s="2"/>
      <c r="I5165" s="2">
        <v>0</v>
      </c>
      <c r="J5165" s="2"/>
      <c r="K5165" s="4">
        <v>0</v>
      </c>
      <c r="L5165" s="2"/>
      <c r="M5165" s="4">
        <v>0</v>
      </c>
      <c r="N5165" s="2"/>
      <c r="O5165" s="4">
        <v>0</v>
      </c>
      <c r="P5165" s="2"/>
      <c r="Q5165" s="4">
        <f t="shared" si="138"/>
        <v>0</v>
      </c>
    </row>
    <row r="5166" spans="1:17" ht="11.85" hidden="1" customHeight="1" x14ac:dyDescent="0.2">
      <c r="A5166" s="3" t="s">
        <v>1959</v>
      </c>
      <c r="C5166" s="2">
        <v>0</v>
      </c>
      <c r="D5166" s="2"/>
      <c r="E5166" s="2">
        <v>0</v>
      </c>
      <c r="F5166" s="2"/>
      <c r="G5166" s="2">
        <v>0</v>
      </c>
      <c r="H5166" s="2"/>
      <c r="I5166" s="2">
        <v>0</v>
      </c>
      <c r="J5166" s="2"/>
      <c r="K5166" s="4">
        <v>0</v>
      </c>
      <c r="L5166" s="2"/>
      <c r="M5166" s="4">
        <v>0</v>
      </c>
      <c r="N5166" s="2"/>
      <c r="O5166" s="4">
        <v>0</v>
      </c>
      <c r="P5166" s="2"/>
      <c r="Q5166" s="4">
        <f t="shared" si="138"/>
        <v>0</v>
      </c>
    </row>
    <row r="5167" spans="1:17" ht="11.85" hidden="1" customHeight="1" x14ac:dyDescent="0.2">
      <c r="A5167" s="3" t="s">
        <v>1960</v>
      </c>
      <c r="C5167" s="2">
        <v>0</v>
      </c>
      <c r="D5167" s="2"/>
      <c r="E5167" s="2">
        <v>0</v>
      </c>
      <c r="F5167" s="2"/>
      <c r="G5167" s="2">
        <v>0</v>
      </c>
      <c r="H5167" s="2"/>
      <c r="I5167" s="2">
        <v>0</v>
      </c>
      <c r="J5167" s="2"/>
      <c r="K5167" s="4">
        <v>0</v>
      </c>
      <c r="L5167" s="2"/>
      <c r="M5167" s="4">
        <v>0</v>
      </c>
      <c r="N5167" s="2"/>
      <c r="O5167" s="4">
        <v>0</v>
      </c>
      <c r="P5167" s="2"/>
      <c r="Q5167" s="4">
        <f t="shared" si="138"/>
        <v>0</v>
      </c>
    </row>
    <row r="5168" spans="1:17" ht="11.85" hidden="1" customHeight="1" x14ac:dyDescent="0.2">
      <c r="A5168" s="3" t="s">
        <v>1961</v>
      </c>
      <c r="C5168" s="2">
        <v>0</v>
      </c>
      <c r="D5168" s="2"/>
      <c r="E5168" s="2">
        <v>0</v>
      </c>
      <c r="F5168" s="2"/>
      <c r="G5168" s="2">
        <v>0</v>
      </c>
      <c r="H5168" s="2"/>
      <c r="I5168" s="2">
        <v>0</v>
      </c>
      <c r="J5168" s="2"/>
      <c r="K5168" s="4">
        <v>0</v>
      </c>
      <c r="L5168" s="2"/>
      <c r="M5168" s="4">
        <v>0</v>
      </c>
      <c r="N5168" s="2"/>
      <c r="O5168" s="4">
        <v>0</v>
      </c>
      <c r="P5168" s="2"/>
      <c r="Q5168" s="4">
        <f t="shared" si="138"/>
        <v>0</v>
      </c>
    </row>
    <row r="5169" spans="1:21" ht="11.85" hidden="1" customHeight="1" x14ac:dyDescent="0.2">
      <c r="A5169" s="3" t="s">
        <v>1962</v>
      </c>
      <c r="C5169" s="2">
        <v>0</v>
      </c>
      <c r="D5169" s="2"/>
      <c r="E5169" s="2">
        <v>0</v>
      </c>
      <c r="F5169" s="2"/>
      <c r="G5169" s="2">
        <v>0</v>
      </c>
      <c r="H5169" s="2"/>
      <c r="I5169" s="2">
        <v>0</v>
      </c>
      <c r="J5169" s="2"/>
      <c r="K5169" s="4">
        <v>0</v>
      </c>
      <c r="L5169" s="2"/>
      <c r="M5169" s="4">
        <v>0</v>
      </c>
      <c r="N5169" s="2"/>
      <c r="O5169" s="4">
        <v>0</v>
      </c>
      <c r="P5169" s="2"/>
      <c r="Q5169" s="4">
        <f t="shared" si="138"/>
        <v>0</v>
      </c>
    </row>
    <row r="5170" spans="1:21" ht="11.85" hidden="1" customHeight="1" x14ac:dyDescent="0.2">
      <c r="A5170" s="3" t="s">
        <v>1963</v>
      </c>
      <c r="C5170" s="2">
        <v>0</v>
      </c>
      <c r="D5170" s="2"/>
      <c r="E5170" s="2">
        <v>0</v>
      </c>
      <c r="F5170" s="2"/>
      <c r="G5170" s="2">
        <v>0</v>
      </c>
      <c r="H5170" s="2"/>
      <c r="I5170" s="2">
        <v>0</v>
      </c>
      <c r="J5170" s="2"/>
      <c r="K5170" s="4">
        <v>0</v>
      </c>
      <c r="L5170" s="2"/>
      <c r="M5170" s="4">
        <v>0</v>
      </c>
      <c r="N5170" s="2"/>
      <c r="O5170" s="4">
        <v>0</v>
      </c>
      <c r="P5170" s="2"/>
      <c r="Q5170" s="4">
        <f t="shared" si="138"/>
        <v>0</v>
      </c>
    </row>
    <row r="5171" spans="1:21" ht="11.85" hidden="1" customHeight="1" x14ac:dyDescent="0.2">
      <c r="A5171" s="3" t="s">
        <v>1964</v>
      </c>
      <c r="C5171" s="2">
        <v>0</v>
      </c>
      <c r="D5171" s="2"/>
      <c r="E5171" s="2">
        <v>0</v>
      </c>
      <c r="F5171" s="2"/>
      <c r="G5171" s="2">
        <v>0</v>
      </c>
      <c r="H5171" s="2"/>
      <c r="I5171" s="2">
        <v>0</v>
      </c>
      <c r="J5171" s="2"/>
      <c r="K5171" s="4">
        <v>0</v>
      </c>
      <c r="L5171" s="2"/>
      <c r="M5171" s="4">
        <v>0</v>
      </c>
      <c r="N5171" s="2"/>
      <c r="O5171" s="4">
        <v>0</v>
      </c>
      <c r="P5171" s="2"/>
      <c r="Q5171" s="4">
        <f t="shared" si="138"/>
        <v>0</v>
      </c>
    </row>
    <row r="5172" spans="1:21" ht="11.85" customHeight="1" x14ac:dyDescent="0.2">
      <c r="A5172" s="3" t="s">
        <v>1965</v>
      </c>
      <c r="C5172" s="2">
        <v>0</v>
      </c>
      <c r="D5172" s="2"/>
      <c r="E5172" s="2">
        <v>0</v>
      </c>
      <c r="F5172" s="2"/>
      <c r="G5172" s="2">
        <v>0</v>
      </c>
      <c r="H5172" s="2"/>
      <c r="I5172" s="2">
        <v>339600</v>
      </c>
      <c r="J5172" s="2"/>
      <c r="K5172" s="4">
        <v>303600</v>
      </c>
      <c r="L5172" s="2"/>
      <c r="M5172" s="4">
        <v>56400</v>
      </c>
      <c r="N5172" s="2"/>
      <c r="O5172" s="4">
        <v>0</v>
      </c>
      <c r="P5172" s="2"/>
      <c r="Q5172" s="4">
        <f t="shared" si="138"/>
        <v>56400</v>
      </c>
    </row>
    <row r="5173" spans="1:21" ht="11.85" customHeight="1" x14ac:dyDescent="0.2">
      <c r="A5173" s="3" t="s">
        <v>1966</v>
      </c>
      <c r="C5173" s="2">
        <v>0</v>
      </c>
      <c r="D5173" s="2"/>
      <c r="E5173" s="2">
        <v>0</v>
      </c>
      <c r="F5173" s="2"/>
      <c r="G5173" s="2">
        <v>0</v>
      </c>
      <c r="H5173" s="2"/>
      <c r="I5173" s="2">
        <v>4000</v>
      </c>
      <c r="J5173" s="2"/>
      <c r="K5173" s="4">
        <v>40000</v>
      </c>
      <c r="L5173" s="2"/>
      <c r="M5173" s="4">
        <v>0</v>
      </c>
      <c r="N5173" s="2"/>
      <c r="O5173" s="4">
        <v>0</v>
      </c>
      <c r="P5173" s="2"/>
      <c r="Q5173" s="4">
        <f t="shared" si="138"/>
        <v>0</v>
      </c>
      <c r="R5173" s="39"/>
      <c r="U5173" s="34"/>
    </row>
    <row r="5174" spans="1:21" ht="11.85" customHeight="1" x14ac:dyDescent="0.2">
      <c r="A5174" s="3" t="s">
        <v>1967</v>
      </c>
      <c r="C5174" s="2">
        <v>73088.25</v>
      </c>
      <c r="D5174" s="2"/>
      <c r="E5174" s="2">
        <v>0</v>
      </c>
      <c r="F5174" s="2"/>
      <c r="G5174" s="2">
        <v>0</v>
      </c>
      <c r="H5174" s="2"/>
      <c r="I5174" s="2">
        <v>0</v>
      </c>
      <c r="J5174" s="2"/>
      <c r="K5174" s="4">
        <v>0</v>
      </c>
      <c r="L5174" s="2"/>
      <c r="M5174" s="4">
        <v>0</v>
      </c>
      <c r="N5174" s="2"/>
      <c r="O5174" s="4">
        <v>0</v>
      </c>
      <c r="P5174" s="2"/>
      <c r="Q5174" s="4">
        <f t="shared" si="138"/>
        <v>0</v>
      </c>
    </row>
    <row r="5175" spans="1:21" ht="11.85" customHeight="1" x14ac:dyDescent="0.2">
      <c r="A5175" s="3" t="s">
        <v>1968</v>
      </c>
      <c r="C5175" s="2">
        <v>24362.75</v>
      </c>
      <c r="D5175" s="2"/>
      <c r="E5175" s="2">
        <v>0</v>
      </c>
      <c r="F5175" s="2"/>
      <c r="G5175" s="2">
        <v>0</v>
      </c>
      <c r="H5175" s="2"/>
      <c r="I5175" s="2">
        <v>0</v>
      </c>
      <c r="J5175" s="2"/>
      <c r="K5175" s="4">
        <v>0</v>
      </c>
      <c r="L5175" s="2"/>
      <c r="M5175" s="4">
        <v>0</v>
      </c>
      <c r="N5175" s="2"/>
      <c r="O5175" s="4">
        <v>0</v>
      </c>
      <c r="P5175" s="2"/>
      <c r="Q5175" s="4">
        <f t="shared" si="138"/>
        <v>0</v>
      </c>
    </row>
    <row r="5176" spans="1:21" ht="11.85" customHeight="1" x14ac:dyDescent="0.2">
      <c r="A5176" s="3" t="s">
        <v>1969</v>
      </c>
      <c r="C5176" s="2">
        <v>0</v>
      </c>
      <c r="D5176" s="2"/>
      <c r="E5176" s="2">
        <v>0</v>
      </c>
      <c r="F5176" s="2"/>
      <c r="G5176" s="2">
        <v>256789.98</v>
      </c>
      <c r="H5176" s="2"/>
      <c r="I5176" s="2">
        <v>0</v>
      </c>
      <c r="J5176" s="2"/>
      <c r="K5176" s="4">
        <v>302110</v>
      </c>
      <c r="L5176" s="2"/>
      <c r="M5176" s="4">
        <v>0</v>
      </c>
      <c r="N5176" s="2"/>
      <c r="O5176" s="4">
        <v>0</v>
      </c>
      <c r="P5176" s="2"/>
      <c r="Q5176" s="4">
        <f t="shared" si="138"/>
        <v>0</v>
      </c>
    </row>
    <row r="5177" spans="1:21" ht="11.85" customHeight="1" x14ac:dyDescent="0.2">
      <c r="A5177" s="3" t="s">
        <v>1970</v>
      </c>
      <c r="C5177" s="2">
        <v>0</v>
      </c>
      <c r="D5177" s="2"/>
      <c r="E5177" s="2">
        <v>62100</v>
      </c>
      <c r="F5177" s="2"/>
      <c r="G5177" s="2">
        <v>0</v>
      </c>
      <c r="H5177" s="2"/>
      <c r="I5177" s="2">
        <v>0</v>
      </c>
      <c r="J5177" s="2"/>
      <c r="K5177" s="4">
        <v>0</v>
      </c>
      <c r="L5177" s="2"/>
      <c r="M5177" s="4">
        <v>0</v>
      </c>
      <c r="N5177" s="2"/>
      <c r="O5177" s="4">
        <v>0</v>
      </c>
      <c r="P5177" s="2"/>
      <c r="Q5177" s="4">
        <f t="shared" si="138"/>
        <v>0</v>
      </c>
    </row>
    <row r="5178" spans="1:21" ht="11.85" customHeight="1" x14ac:dyDescent="0.2">
      <c r="A5178" s="3" t="s">
        <v>1971</v>
      </c>
      <c r="C5178" s="2">
        <v>113881.01</v>
      </c>
      <c r="D5178" s="2"/>
      <c r="E5178" s="2">
        <v>56285.51</v>
      </c>
      <c r="F5178" s="2"/>
      <c r="G5178" s="2">
        <v>5200</v>
      </c>
      <c r="H5178" s="2"/>
      <c r="I5178" s="2">
        <v>0</v>
      </c>
      <c r="J5178" s="2"/>
      <c r="K5178" s="4">
        <v>4033</v>
      </c>
      <c r="L5178" s="2"/>
      <c r="M5178" s="4">
        <v>0</v>
      </c>
      <c r="N5178" s="2"/>
      <c r="O5178" s="4">
        <v>0</v>
      </c>
      <c r="P5178" s="2"/>
      <c r="Q5178" s="4">
        <f t="shared" si="138"/>
        <v>0</v>
      </c>
    </row>
    <row r="5179" spans="1:21" ht="11.85" customHeight="1" x14ac:dyDescent="0.2">
      <c r="A5179" s="3" t="s">
        <v>1972</v>
      </c>
      <c r="C5179" s="2">
        <v>19935</v>
      </c>
      <c r="D5179" s="2"/>
      <c r="E5179" s="2">
        <v>0</v>
      </c>
      <c r="F5179" s="2"/>
      <c r="G5179" s="2">
        <v>0</v>
      </c>
      <c r="H5179" s="2"/>
      <c r="I5179" s="2">
        <v>0</v>
      </c>
      <c r="J5179" s="2"/>
      <c r="K5179" s="4">
        <v>0</v>
      </c>
      <c r="L5179" s="2"/>
      <c r="M5179" s="4">
        <v>0</v>
      </c>
      <c r="N5179" s="2"/>
      <c r="O5179" s="4">
        <v>0</v>
      </c>
      <c r="P5179" s="2"/>
      <c r="Q5179" s="4">
        <f t="shared" si="138"/>
        <v>0</v>
      </c>
    </row>
    <row r="5180" spans="1:21" ht="11.85" customHeight="1" x14ac:dyDescent="0.2">
      <c r="A5180" s="3" t="s">
        <v>1973</v>
      </c>
      <c r="C5180" s="2">
        <v>0</v>
      </c>
      <c r="D5180" s="2"/>
      <c r="E5180" s="2">
        <v>0</v>
      </c>
      <c r="F5180" s="2"/>
      <c r="G5180" s="2">
        <v>0</v>
      </c>
      <c r="H5180" s="2"/>
      <c r="I5180" s="2">
        <v>0</v>
      </c>
      <c r="J5180" s="2"/>
      <c r="K5180" s="4">
        <v>0</v>
      </c>
      <c r="L5180" s="2"/>
      <c r="M5180" s="4">
        <v>0</v>
      </c>
      <c r="N5180" s="2"/>
      <c r="O5180" s="4">
        <v>0</v>
      </c>
      <c r="P5180" s="2"/>
      <c r="Q5180" s="4">
        <f t="shared" si="138"/>
        <v>0</v>
      </c>
    </row>
    <row r="5181" spans="1:21" ht="11.85" customHeight="1" x14ac:dyDescent="0.2">
      <c r="A5181" s="3" t="s">
        <v>1974</v>
      </c>
      <c r="C5181" s="2">
        <v>0</v>
      </c>
      <c r="D5181" s="2"/>
      <c r="E5181" s="2">
        <v>0</v>
      </c>
      <c r="F5181" s="2"/>
      <c r="G5181" s="2">
        <v>0</v>
      </c>
      <c r="H5181" s="2"/>
      <c r="I5181" s="2">
        <v>0</v>
      </c>
      <c r="J5181" s="2"/>
      <c r="K5181" s="4">
        <v>0</v>
      </c>
      <c r="L5181" s="2"/>
      <c r="M5181" s="4">
        <v>0</v>
      </c>
      <c r="N5181" s="2"/>
      <c r="O5181" s="4">
        <v>0</v>
      </c>
      <c r="P5181" s="2"/>
      <c r="Q5181" s="4">
        <f t="shared" si="138"/>
        <v>0</v>
      </c>
    </row>
    <row r="5182" spans="1:21" ht="11.85" customHeight="1" x14ac:dyDescent="0.2">
      <c r="A5182" s="3" t="s">
        <v>1975</v>
      </c>
      <c r="C5182" s="2">
        <v>0</v>
      </c>
      <c r="D5182" s="2"/>
      <c r="E5182" s="2">
        <v>0</v>
      </c>
      <c r="F5182" s="2"/>
      <c r="G5182" s="2">
        <v>0</v>
      </c>
      <c r="H5182" s="2"/>
      <c r="I5182" s="2">
        <v>0</v>
      </c>
      <c r="J5182" s="2"/>
      <c r="K5182" s="4">
        <v>0</v>
      </c>
      <c r="L5182" s="2"/>
      <c r="M5182" s="4">
        <v>0</v>
      </c>
      <c r="N5182" s="2"/>
      <c r="O5182" s="4">
        <v>0</v>
      </c>
      <c r="P5182" s="2"/>
      <c r="Q5182" s="4">
        <f t="shared" si="138"/>
        <v>0</v>
      </c>
    </row>
    <row r="5183" spans="1:21" ht="11.85" customHeight="1" x14ac:dyDescent="0.2">
      <c r="A5183" s="3" t="s">
        <v>1976</v>
      </c>
      <c r="C5183" s="2">
        <v>0</v>
      </c>
      <c r="D5183" s="2"/>
      <c r="E5183" s="2">
        <v>0</v>
      </c>
      <c r="F5183" s="2"/>
      <c r="G5183" s="2">
        <v>0</v>
      </c>
      <c r="H5183" s="2"/>
      <c r="I5183" s="2">
        <v>0</v>
      </c>
      <c r="J5183" s="2"/>
      <c r="K5183" s="4">
        <v>0</v>
      </c>
      <c r="L5183" s="2"/>
      <c r="M5183" s="4">
        <v>0</v>
      </c>
      <c r="N5183" s="2"/>
      <c r="O5183" s="4">
        <v>0</v>
      </c>
      <c r="P5183" s="2"/>
      <c r="Q5183" s="4">
        <f t="shared" si="138"/>
        <v>0</v>
      </c>
    </row>
    <row r="5184" spans="1:21" ht="11.85" customHeight="1" x14ac:dyDescent="0.2">
      <c r="A5184" s="3" t="s">
        <v>1977</v>
      </c>
      <c r="C5184" s="2">
        <v>0</v>
      </c>
      <c r="D5184" s="2"/>
      <c r="E5184" s="2">
        <v>0</v>
      </c>
      <c r="F5184" s="2"/>
      <c r="G5184" s="2">
        <v>0</v>
      </c>
      <c r="H5184" s="2"/>
      <c r="I5184" s="2">
        <v>0</v>
      </c>
      <c r="J5184" s="2"/>
      <c r="K5184" s="4">
        <v>0</v>
      </c>
      <c r="L5184" s="2"/>
      <c r="M5184" s="4">
        <v>0</v>
      </c>
      <c r="N5184" s="2"/>
      <c r="O5184" s="4">
        <v>0</v>
      </c>
      <c r="P5184" s="2"/>
      <c r="Q5184" s="4">
        <f t="shared" si="138"/>
        <v>0</v>
      </c>
    </row>
    <row r="5185" spans="1:17" ht="11.85" customHeight="1" x14ac:dyDescent="0.2">
      <c r="A5185" s="3" t="s">
        <v>1978</v>
      </c>
      <c r="C5185" s="2">
        <v>38655.89</v>
      </c>
      <c r="D5185" s="2"/>
      <c r="E5185" s="2">
        <v>337321.75</v>
      </c>
      <c r="F5185" s="2"/>
      <c r="G5185" s="2">
        <v>3567</v>
      </c>
      <c r="H5185" s="2"/>
      <c r="I5185" s="2">
        <v>0</v>
      </c>
      <c r="J5185" s="2"/>
      <c r="K5185" s="4">
        <v>0</v>
      </c>
      <c r="L5185" s="2"/>
      <c r="M5185" s="4">
        <v>0</v>
      </c>
      <c r="N5185" s="2"/>
      <c r="O5185" s="4">
        <v>0</v>
      </c>
      <c r="P5185" s="2"/>
      <c r="Q5185" s="4">
        <f t="shared" si="138"/>
        <v>0</v>
      </c>
    </row>
    <row r="5186" spans="1:17" ht="11.85" customHeight="1" x14ac:dyDescent="0.2">
      <c r="A5186" s="3" t="s">
        <v>1979</v>
      </c>
      <c r="C5186" s="2">
        <v>38655.910000000003</v>
      </c>
      <c r="D5186" s="2"/>
      <c r="E5186" s="2">
        <v>338728.54</v>
      </c>
      <c r="F5186" s="2"/>
      <c r="G5186" s="2">
        <v>6264.04</v>
      </c>
      <c r="H5186" s="2"/>
      <c r="I5186" s="2">
        <v>7500</v>
      </c>
      <c r="J5186" s="2"/>
      <c r="K5186" s="4">
        <v>7500</v>
      </c>
      <c r="L5186" s="2"/>
      <c r="M5186" s="4">
        <v>0</v>
      </c>
      <c r="N5186" s="2"/>
      <c r="O5186" s="4">
        <v>0</v>
      </c>
      <c r="P5186" s="2"/>
      <c r="Q5186" s="4">
        <f t="shared" si="138"/>
        <v>0</v>
      </c>
    </row>
    <row r="5187" spans="1:17" ht="11.85" customHeight="1" x14ac:dyDescent="0.2">
      <c r="A5187" s="3" t="s">
        <v>1980</v>
      </c>
      <c r="C5187" s="2">
        <v>0</v>
      </c>
      <c r="D5187" s="2"/>
      <c r="E5187" s="2">
        <v>0</v>
      </c>
      <c r="F5187" s="2"/>
      <c r="G5187" s="2">
        <v>0</v>
      </c>
      <c r="H5187" s="2"/>
      <c r="I5187" s="2">
        <v>0</v>
      </c>
      <c r="J5187" s="2"/>
      <c r="K5187" s="4">
        <v>0</v>
      </c>
      <c r="L5187" s="2"/>
      <c r="M5187" s="4">
        <v>0</v>
      </c>
      <c r="N5187" s="2"/>
      <c r="O5187" s="4">
        <v>0</v>
      </c>
      <c r="P5187" s="2"/>
      <c r="Q5187" s="4">
        <f t="shared" si="138"/>
        <v>0</v>
      </c>
    </row>
    <row r="5188" spans="1:17" ht="11.85" customHeight="1" x14ac:dyDescent="0.2">
      <c r="A5188" s="3" t="s">
        <v>1981</v>
      </c>
      <c r="C5188" s="2">
        <v>0</v>
      </c>
      <c r="D5188" s="2"/>
      <c r="E5188" s="2">
        <v>0</v>
      </c>
      <c r="F5188" s="2"/>
      <c r="G5188" s="2">
        <v>0</v>
      </c>
      <c r="H5188" s="2"/>
      <c r="I5188" s="2">
        <v>0</v>
      </c>
      <c r="J5188" s="2"/>
      <c r="K5188" s="4">
        <v>0</v>
      </c>
      <c r="L5188" s="2"/>
      <c r="M5188" s="4">
        <v>0</v>
      </c>
      <c r="N5188" s="2"/>
      <c r="O5188" s="4">
        <v>0</v>
      </c>
      <c r="P5188" s="2"/>
      <c r="Q5188" s="4">
        <f t="shared" si="138"/>
        <v>0</v>
      </c>
    </row>
    <row r="5189" spans="1:17" ht="11.85" customHeight="1" x14ac:dyDescent="0.2">
      <c r="A5189" s="3" t="s">
        <v>1982</v>
      </c>
      <c r="C5189" s="2">
        <v>2051.7600000000002</v>
      </c>
      <c r="D5189" s="2"/>
      <c r="E5189" s="2">
        <v>0</v>
      </c>
      <c r="F5189" s="2"/>
      <c r="G5189" s="2">
        <v>0</v>
      </c>
      <c r="H5189" s="2"/>
      <c r="I5189" s="2">
        <v>0</v>
      </c>
      <c r="J5189" s="2"/>
      <c r="K5189" s="4">
        <v>0</v>
      </c>
      <c r="L5189" s="2"/>
      <c r="M5189" s="4">
        <v>0</v>
      </c>
      <c r="N5189" s="2"/>
      <c r="O5189" s="4">
        <v>0</v>
      </c>
      <c r="P5189" s="2"/>
      <c r="Q5189" s="4">
        <f t="shared" si="138"/>
        <v>0</v>
      </c>
    </row>
    <row r="5190" spans="1:17" ht="11.85" customHeight="1" x14ac:dyDescent="0.2">
      <c r="A5190" s="3" t="s">
        <v>1983</v>
      </c>
      <c r="C5190" s="2">
        <v>2051.7800000000002</v>
      </c>
      <c r="D5190" s="2"/>
      <c r="E5190" s="2">
        <v>0</v>
      </c>
      <c r="F5190" s="2"/>
      <c r="G5190" s="2">
        <v>0</v>
      </c>
      <c r="H5190" s="2"/>
      <c r="I5190" s="2">
        <v>0</v>
      </c>
      <c r="J5190" s="2"/>
      <c r="K5190" s="4">
        <v>0</v>
      </c>
      <c r="L5190" s="2"/>
      <c r="M5190" s="4">
        <v>0</v>
      </c>
      <c r="N5190" s="2"/>
      <c r="O5190" s="4">
        <v>0</v>
      </c>
      <c r="P5190" s="2"/>
      <c r="Q5190" s="4">
        <f t="shared" si="138"/>
        <v>0</v>
      </c>
    </row>
    <row r="5191" spans="1:17" ht="11.85" customHeight="1" x14ac:dyDescent="0.2">
      <c r="A5191" s="3" t="s">
        <v>1984</v>
      </c>
      <c r="C5191" s="12">
        <v>30449.85</v>
      </c>
      <c r="D5191" s="2"/>
      <c r="E5191" s="12">
        <v>0</v>
      </c>
      <c r="F5191" s="2"/>
      <c r="G5191" s="12">
        <v>5039.87</v>
      </c>
      <c r="H5191" s="2"/>
      <c r="I5191" s="12">
        <v>0</v>
      </c>
      <c r="J5191" s="2"/>
      <c r="K5191" s="13">
        <v>14500</v>
      </c>
      <c r="L5191" s="2"/>
      <c r="M5191" s="13">
        <v>0</v>
      </c>
      <c r="N5191" s="2"/>
      <c r="O5191" s="13">
        <v>0</v>
      </c>
      <c r="P5191" s="2"/>
      <c r="Q5191" s="13">
        <f t="shared" si="138"/>
        <v>0</v>
      </c>
    </row>
    <row r="5192" spans="1:17" ht="11.85" hidden="1" customHeight="1" x14ac:dyDescent="0.2">
      <c r="A5192" s="3" t="s">
        <v>1985</v>
      </c>
      <c r="C5192" s="2">
        <v>0</v>
      </c>
      <c r="D5192" s="2"/>
      <c r="E5192" s="2">
        <v>0</v>
      </c>
      <c r="F5192" s="2"/>
      <c r="G5192" s="2">
        <v>0</v>
      </c>
      <c r="H5192" s="2"/>
      <c r="I5192" s="2">
        <v>0</v>
      </c>
      <c r="J5192" s="2"/>
      <c r="K5192" s="4">
        <v>0</v>
      </c>
      <c r="L5192" s="2"/>
      <c r="M5192" s="4">
        <v>0</v>
      </c>
      <c r="N5192" s="2"/>
      <c r="O5192" s="4">
        <v>0</v>
      </c>
      <c r="P5192" s="2"/>
      <c r="Q5192" s="4">
        <f t="shared" si="138"/>
        <v>0</v>
      </c>
    </row>
    <row r="5193" spans="1:17" ht="11.85" hidden="1" customHeight="1" x14ac:dyDescent="0.2">
      <c r="A5193" s="3" t="s">
        <v>1986</v>
      </c>
      <c r="C5193" s="2">
        <v>0</v>
      </c>
      <c r="D5193" s="2"/>
      <c r="E5193" s="2">
        <v>0</v>
      </c>
      <c r="F5193" s="2"/>
      <c r="G5193" s="2">
        <v>0</v>
      </c>
      <c r="H5193" s="2"/>
      <c r="I5193" s="2">
        <v>0</v>
      </c>
      <c r="J5193" s="2"/>
      <c r="K5193" s="4">
        <v>0</v>
      </c>
      <c r="L5193" s="2"/>
      <c r="M5193" s="4">
        <v>0</v>
      </c>
      <c r="N5193" s="2"/>
      <c r="O5193" s="4">
        <v>0</v>
      </c>
      <c r="P5193" s="2"/>
      <c r="Q5193" s="4">
        <v>0</v>
      </c>
    </row>
    <row r="5194" spans="1:17" ht="11.85" hidden="1" customHeight="1" x14ac:dyDescent="0.2">
      <c r="A5194" s="3" t="s">
        <v>1987</v>
      </c>
      <c r="C5194" s="2">
        <v>0</v>
      </c>
      <c r="D5194" s="2"/>
      <c r="E5194" s="2">
        <v>0</v>
      </c>
      <c r="F5194" s="2"/>
      <c r="G5194" s="2">
        <v>0</v>
      </c>
      <c r="H5194" s="2"/>
      <c r="I5194" s="2">
        <v>0</v>
      </c>
      <c r="J5194" s="2"/>
      <c r="K5194" s="4">
        <v>0</v>
      </c>
      <c r="L5194" s="2"/>
      <c r="M5194" s="4">
        <v>0</v>
      </c>
      <c r="N5194" s="2"/>
      <c r="O5194" s="4">
        <v>0</v>
      </c>
      <c r="P5194" s="2"/>
      <c r="Q5194" s="4">
        <f t="shared" si="138"/>
        <v>0</v>
      </c>
    </row>
    <row r="5195" spans="1:17" ht="11.85" hidden="1" customHeight="1" x14ac:dyDescent="0.2">
      <c r="A5195" s="3" t="s">
        <v>1988</v>
      </c>
      <c r="C5195" s="2">
        <v>0</v>
      </c>
      <c r="D5195" s="2"/>
      <c r="E5195" s="2">
        <v>0</v>
      </c>
      <c r="F5195" s="2"/>
      <c r="G5195" s="2">
        <v>0</v>
      </c>
      <c r="H5195" s="2"/>
      <c r="I5195" s="2">
        <v>0</v>
      </c>
      <c r="J5195" s="2"/>
      <c r="K5195" s="4">
        <v>0</v>
      </c>
      <c r="L5195" s="2"/>
      <c r="M5195" s="4">
        <v>0</v>
      </c>
      <c r="N5195" s="2"/>
      <c r="O5195" s="4">
        <v>0</v>
      </c>
      <c r="P5195" s="2"/>
      <c r="Q5195" s="4">
        <f t="shared" si="138"/>
        <v>0</v>
      </c>
    </row>
    <row r="5196" spans="1:17" ht="11.85" hidden="1" customHeight="1" x14ac:dyDescent="0.2">
      <c r="A5196" s="3" t="s">
        <v>1989</v>
      </c>
      <c r="C5196" s="2">
        <v>0</v>
      </c>
      <c r="D5196" s="2"/>
      <c r="E5196" s="2">
        <v>0</v>
      </c>
      <c r="F5196" s="2"/>
      <c r="G5196" s="2">
        <v>0</v>
      </c>
      <c r="H5196" s="2"/>
      <c r="I5196" s="2">
        <v>0</v>
      </c>
      <c r="J5196" s="2"/>
      <c r="K5196" s="4">
        <v>0</v>
      </c>
      <c r="L5196" s="2"/>
      <c r="M5196" s="4">
        <v>0</v>
      </c>
      <c r="N5196" s="2"/>
      <c r="O5196" s="4">
        <v>0</v>
      </c>
      <c r="P5196" s="2"/>
      <c r="Q5196" s="4">
        <f t="shared" si="138"/>
        <v>0</v>
      </c>
    </row>
    <row r="5197" spans="1:17" ht="11.85" hidden="1" customHeight="1" x14ac:dyDescent="0.2">
      <c r="A5197" s="3" t="s">
        <v>1990</v>
      </c>
      <c r="C5197" s="2">
        <v>0</v>
      </c>
      <c r="D5197" s="2"/>
      <c r="E5197" s="2">
        <v>0</v>
      </c>
      <c r="F5197" s="2"/>
      <c r="G5197" s="2">
        <v>0</v>
      </c>
      <c r="H5197" s="2"/>
      <c r="I5197" s="2">
        <v>0</v>
      </c>
      <c r="J5197" s="2"/>
      <c r="K5197" s="4">
        <v>0</v>
      </c>
      <c r="L5197" s="2"/>
      <c r="M5197" s="4">
        <v>0</v>
      </c>
      <c r="N5197" s="2"/>
      <c r="O5197" s="4">
        <v>0</v>
      </c>
      <c r="P5197" s="2"/>
      <c r="Q5197" s="4">
        <f t="shared" si="138"/>
        <v>0</v>
      </c>
    </row>
    <row r="5198" spans="1:17" ht="11.85" hidden="1" customHeight="1" x14ac:dyDescent="0.2">
      <c r="A5198" s="3" t="s">
        <v>1991</v>
      </c>
      <c r="C5198" s="2">
        <v>0</v>
      </c>
      <c r="D5198" s="2"/>
      <c r="E5198" s="2">
        <v>0</v>
      </c>
      <c r="F5198" s="2"/>
      <c r="G5198" s="2">
        <v>0</v>
      </c>
      <c r="H5198" s="2"/>
      <c r="I5198" s="2">
        <v>0</v>
      </c>
      <c r="J5198" s="2"/>
      <c r="K5198" s="4">
        <v>0</v>
      </c>
      <c r="L5198" s="2"/>
      <c r="M5198" s="4">
        <v>0</v>
      </c>
      <c r="N5198" s="2"/>
      <c r="O5198" s="4">
        <v>0</v>
      </c>
      <c r="P5198" s="2"/>
      <c r="Q5198" s="4">
        <f t="shared" si="138"/>
        <v>0</v>
      </c>
    </row>
    <row r="5199" spans="1:17" ht="11.85" hidden="1" customHeight="1" x14ac:dyDescent="0.2">
      <c r="A5199" s="3" t="s">
        <v>1992</v>
      </c>
      <c r="C5199" s="2">
        <v>0</v>
      </c>
      <c r="D5199" s="2"/>
      <c r="E5199" s="2">
        <v>0</v>
      </c>
      <c r="F5199" s="2"/>
      <c r="G5199" s="2">
        <v>0</v>
      </c>
      <c r="H5199" s="2"/>
      <c r="I5199" s="2">
        <v>0</v>
      </c>
      <c r="J5199" s="2"/>
      <c r="K5199" s="4">
        <v>0</v>
      </c>
      <c r="L5199" s="2"/>
      <c r="M5199" s="4">
        <v>0</v>
      </c>
      <c r="N5199" s="2"/>
      <c r="O5199" s="4">
        <v>0</v>
      </c>
      <c r="P5199" s="2"/>
      <c r="Q5199" s="4">
        <f t="shared" si="138"/>
        <v>0</v>
      </c>
    </row>
    <row r="5200" spans="1:17" ht="11.85" hidden="1" customHeight="1" x14ac:dyDescent="0.2">
      <c r="A5200" s="3" t="s">
        <v>1993</v>
      </c>
      <c r="C5200" s="12">
        <v>0</v>
      </c>
      <c r="D5200" s="2"/>
      <c r="E5200" s="12">
        <v>0</v>
      </c>
      <c r="F5200" s="2"/>
      <c r="G5200" s="12">
        <v>0</v>
      </c>
      <c r="H5200" s="2"/>
      <c r="I5200" s="12">
        <v>0</v>
      </c>
      <c r="J5200" s="2"/>
      <c r="K5200" s="13">
        <v>0</v>
      </c>
      <c r="L5200" s="2"/>
      <c r="M5200" s="13">
        <v>0</v>
      </c>
      <c r="N5200" s="2"/>
      <c r="O5200" s="13">
        <v>0</v>
      </c>
      <c r="P5200" s="2"/>
      <c r="Q5200" s="13">
        <f t="shared" si="138"/>
        <v>0</v>
      </c>
    </row>
    <row r="5201" spans="1:21" ht="11.85" customHeight="1" x14ac:dyDescent="0.2">
      <c r="A5201" s="3" t="s">
        <v>297</v>
      </c>
      <c r="C5201" s="2">
        <f>SUM(C5158:C5200)</f>
        <v>343132.20000000007</v>
      </c>
      <c r="D5201" s="2"/>
      <c r="E5201" s="2">
        <f>SUM(E5158:E5200)</f>
        <v>794435.8</v>
      </c>
      <c r="F5201" s="2"/>
      <c r="G5201" s="2">
        <f>SUM(G5158:G5200)</f>
        <v>276860.88999999996</v>
      </c>
      <c r="H5201" s="2"/>
      <c r="I5201" s="2">
        <f>SUM(I5158:I5200)</f>
        <v>351100</v>
      </c>
      <c r="J5201" s="2"/>
      <c r="K5201" s="4">
        <f>SUM(K5158:K5200)</f>
        <v>671743</v>
      </c>
      <c r="L5201" s="2"/>
      <c r="M5201" s="4">
        <f>SUM(M5158:M5200)</f>
        <v>56400</v>
      </c>
      <c r="N5201" s="2"/>
      <c r="O5201" s="4">
        <f>SUM(O5158:O5200)</f>
        <v>0</v>
      </c>
      <c r="P5201" s="2"/>
      <c r="Q5201" s="4">
        <f>SUM(Q5158:Q5200)</f>
        <v>56400</v>
      </c>
      <c r="T5201" s="38"/>
      <c r="U5201" s="39"/>
    </row>
    <row r="5202" spans="1:21" ht="11.85" customHeight="1" x14ac:dyDescent="0.2">
      <c r="D5202" s="2"/>
      <c r="F5202" s="2"/>
      <c r="H5202" s="2"/>
      <c r="J5202" s="2"/>
      <c r="L5202" s="2"/>
      <c r="N5202" s="2"/>
      <c r="P5202" s="2"/>
    </row>
    <row r="5203" spans="1:21" ht="11.85" customHeight="1" x14ac:dyDescent="0.2">
      <c r="A5203" s="11" t="s">
        <v>324</v>
      </c>
      <c r="D5203" s="2"/>
      <c r="F5203" s="2"/>
      <c r="H5203" s="2"/>
      <c r="J5203" s="2"/>
      <c r="L5203" s="2"/>
      <c r="N5203" s="2"/>
      <c r="P5203" s="2"/>
    </row>
    <row r="5204" spans="1:21" ht="11.85" customHeight="1" x14ac:dyDescent="0.15">
      <c r="A5204" s="3" t="s">
        <v>1994</v>
      </c>
      <c r="C5204" s="2">
        <v>0</v>
      </c>
      <c r="D5204" s="2"/>
      <c r="E5204" s="2">
        <v>555.03</v>
      </c>
      <c r="F5204" s="2"/>
      <c r="G5204" s="2">
        <v>0</v>
      </c>
      <c r="H5204" s="2"/>
      <c r="I5204" s="2">
        <v>0</v>
      </c>
      <c r="J5204" s="2"/>
      <c r="K5204" s="4">
        <v>0</v>
      </c>
      <c r="L5204" s="2"/>
      <c r="M5204" s="4">
        <v>28911</v>
      </c>
      <c r="N5204" s="2"/>
      <c r="O5204" s="4">
        <v>0</v>
      </c>
      <c r="P5204" s="2"/>
      <c r="Q5204" s="4">
        <f>M5204+O5204</f>
        <v>28911</v>
      </c>
      <c r="R5204" s="40"/>
      <c r="S5204" s="41"/>
      <c r="T5204" s="43"/>
    </row>
    <row r="5205" spans="1:21" ht="11.85" customHeight="1" x14ac:dyDescent="0.2">
      <c r="A5205" s="3" t="s">
        <v>1995</v>
      </c>
      <c r="C5205" s="12">
        <v>0</v>
      </c>
      <c r="D5205" s="2"/>
      <c r="E5205" s="12">
        <v>0</v>
      </c>
      <c r="F5205" s="2"/>
      <c r="G5205" s="12">
        <v>0</v>
      </c>
      <c r="H5205" s="2"/>
      <c r="I5205" s="12">
        <v>0</v>
      </c>
      <c r="J5205" s="2"/>
      <c r="K5205" s="13">
        <v>0</v>
      </c>
      <c r="L5205" s="2"/>
      <c r="M5205" s="13">
        <v>0</v>
      </c>
      <c r="N5205" s="2"/>
      <c r="O5205" s="13">
        <v>0</v>
      </c>
      <c r="P5205" s="2"/>
      <c r="Q5205" s="13">
        <f>M5205+O5205</f>
        <v>0</v>
      </c>
      <c r="R5205" s="40"/>
      <c r="S5205" s="41"/>
    </row>
    <row r="5206" spans="1:21" ht="11.85" customHeight="1" x14ac:dyDescent="0.2">
      <c r="A5206" s="3" t="s">
        <v>328</v>
      </c>
      <c r="C5206" s="2">
        <f>SUM(C5204:C5205)</f>
        <v>0</v>
      </c>
      <c r="D5206" s="2"/>
      <c r="E5206" s="2">
        <f>SUM(E5204:E5205)</f>
        <v>555.03</v>
      </c>
      <c r="F5206" s="2"/>
      <c r="G5206" s="2">
        <f>SUM(G5204:G5205)</f>
        <v>0</v>
      </c>
      <c r="H5206" s="2"/>
      <c r="I5206" s="2">
        <f>SUM(I5204:I5205)</f>
        <v>0</v>
      </c>
      <c r="J5206" s="2"/>
      <c r="K5206" s="4">
        <f>SUM(K5204:K5205)</f>
        <v>0</v>
      </c>
      <c r="L5206" s="2"/>
      <c r="M5206" s="4">
        <f>SUM(M5204:M5205)</f>
        <v>28911</v>
      </c>
      <c r="N5206" s="2"/>
      <c r="O5206" s="4">
        <f>SUM(O5204:O5205)</f>
        <v>0</v>
      </c>
      <c r="P5206" s="2"/>
      <c r="Q5206" s="4">
        <f>SUM(Q5204:Q5205)</f>
        <v>28911</v>
      </c>
      <c r="T5206" s="38"/>
    </row>
    <row r="5207" spans="1:21" ht="11.85" customHeight="1" x14ac:dyDescent="0.2">
      <c r="D5207" s="2"/>
      <c r="F5207" s="2"/>
      <c r="H5207" s="2"/>
      <c r="J5207" s="2"/>
      <c r="L5207" s="2"/>
      <c r="N5207" s="2"/>
      <c r="P5207" s="2"/>
    </row>
    <row r="5208" spans="1:21" ht="11.85" customHeight="1" x14ac:dyDescent="0.2">
      <c r="A5208" s="3" t="s">
        <v>1996</v>
      </c>
      <c r="C5208" s="2">
        <f>C5201+C5206</f>
        <v>343132.20000000007</v>
      </c>
      <c r="D5208" s="2"/>
      <c r="E5208" s="2">
        <f>E5201+E5206</f>
        <v>794990.83000000007</v>
      </c>
      <c r="F5208" s="2"/>
      <c r="G5208" s="2">
        <f>G5201+G5206</f>
        <v>276860.88999999996</v>
      </c>
      <c r="H5208" s="2"/>
      <c r="I5208" s="2">
        <f>I5201+I5206</f>
        <v>351100</v>
      </c>
      <c r="J5208" s="2"/>
      <c r="K5208" s="4">
        <f>K5201+K5206</f>
        <v>671743</v>
      </c>
      <c r="L5208" s="2"/>
      <c r="M5208" s="4">
        <f>M5201+M5206</f>
        <v>85311</v>
      </c>
      <c r="N5208" s="2"/>
      <c r="O5208" s="4">
        <f>O5201+O5206</f>
        <v>0</v>
      </c>
      <c r="P5208" s="2"/>
      <c r="Q5208" s="4">
        <f>Q5201+Q5206</f>
        <v>85311</v>
      </c>
      <c r="U5208" s="58"/>
    </row>
    <row r="5209" spans="1:21" ht="11.85" customHeight="1" x14ac:dyDescent="0.2">
      <c r="D5209" s="2"/>
      <c r="F5209" s="2"/>
      <c r="H5209" s="2"/>
      <c r="J5209" s="2"/>
      <c r="L5209" s="2"/>
      <c r="N5209" s="2"/>
      <c r="P5209" s="2"/>
    </row>
    <row r="5210" spans="1:21" ht="11.85" customHeight="1" x14ac:dyDescent="0.2">
      <c r="D5210" s="2"/>
      <c r="F5210" s="2"/>
      <c r="H5210" s="2"/>
      <c r="J5210" s="2"/>
      <c r="L5210" s="2"/>
      <c r="N5210" s="2"/>
      <c r="P5210" s="2"/>
    </row>
    <row r="5211" spans="1:21" ht="11.85" customHeight="1" x14ac:dyDescent="0.2">
      <c r="D5211" s="2"/>
      <c r="F5211" s="2"/>
      <c r="H5211" s="2"/>
      <c r="J5211" s="2"/>
      <c r="L5211" s="2"/>
      <c r="N5211" s="2"/>
      <c r="P5211" s="2"/>
    </row>
    <row r="5212" spans="1:21" ht="11.85" customHeight="1" x14ac:dyDescent="0.2">
      <c r="D5212" s="2"/>
      <c r="F5212" s="2"/>
      <c r="H5212" s="2"/>
      <c r="J5212" s="2"/>
      <c r="L5212" s="2"/>
      <c r="N5212" s="2"/>
      <c r="P5212" s="2"/>
    </row>
    <row r="5213" spans="1:21" ht="11.85" customHeight="1" x14ac:dyDescent="0.2">
      <c r="D5213" s="2"/>
      <c r="F5213" s="2"/>
      <c r="H5213" s="2"/>
      <c r="J5213" s="2"/>
      <c r="L5213" s="2"/>
      <c r="N5213" s="2"/>
      <c r="P5213" s="2"/>
    </row>
    <row r="5214" spans="1:21" ht="11.85" customHeight="1" x14ac:dyDescent="0.2">
      <c r="A5214" s="1"/>
      <c r="B5214" s="1"/>
      <c r="E5214" s="2" t="str">
        <f>$E$24</f>
        <v>CITY OF BRADY</v>
      </c>
    </row>
    <row r="5215" spans="1:21" ht="11.85" customHeight="1" x14ac:dyDescent="0.2">
      <c r="E5215" s="2" t="str">
        <f>$E$25</f>
        <v>BUDGET REPORT</v>
      </c>
    </row>
    <row r="5216" spans="1:21" ht="11.85" customHeight="1" x14ac:dyDescent="0.2">
      <c r="E5216" s="2" t="str">
        <f>$E$26</f>
        <v>FISCAL YEAR 2021 - 2022</v>
      </c>
    </row>
    <row r="5217" spans="1:21" ht="11.85" customHeight="1" x14ac:dyDescent="0.2">
      <c r="A5217" s="3" t="s">
        <v>1848</v>
      </c>
    </row>
    <row r="5218" spans="1:21" ht="11.85" customHeight="1" x14ac:dyDescent="0.2">
      <c r="A5218" s="3" t="s">
        <v>1997</v>
      </c>
    </row>
    <row r="5219" spans="1:21" ht="11.85" customHeight="1" x14ac:dyDescent="0.2">
      <c r="A5219" s="21" t="s">
        <v>662</v>
      </c>
      <c r="I5219" s="61" t="str">
        <f>$I$29</f>
        <v>(----- 2020-2021 ------)</v>
      </c>
      <c r="J5219" s="61"/>
      <c r="K5219" s="61"/>
      <c r="L5219" s="5"/>
      <c r="M5219" s="61" t="str">
        <f>$M$29</f>
        <v>2021-2022</v>
      </c>
      <c r="N5219" s="61"/>
      <c r="O5219" s="61"/>
      <c r="P5219" s="61"/>
      <c r="Q5219" s="61"/>
    </row>
    <row r="5220" spans="1:21" ht="11.85" customHeight="1" x14ac:dyDescent="0.2">
      <c r="C5220" s="6" t="str">
        <f>$C$30</f>
        <v>2017-2018</v>
      </c>
      <c r="D5220" s="5"/>
      <c r="E5220" s="6" t="str">
        <f>$E$30</f>
        <v>2018-2019</v>
      </c>
      <c r="F5220" s="5"/>
      <c r="G5220" s="6" t="str">
        <f>$G$30</f>
        <v>2019-2020</v>
      </c>
      <c r="H5220" s="5"/>
      <c r="I5220" s="6" t="s">
        <v>9</v>
      </c>
      <c r="J5220" s="5"/>
      <c r="K5220" s="7" t="str">
        <f>+$K$30</f>
        <v>PROJECTED</v>
      </c>
      <c r="L5220" s="5"/>
      <c r="M5220" s="7" t="str">
        <f>$M$30</f>
        <v>2021-2022</v>
      </c>
      <c r="N5220" s="5"/>
      <c r="O5220" s="7" t="str">
        <f>$O$30</f>
        <v>2021-2022</v>
      </c>
      <c r="P5220" s="5"/>
      <c r="Q5220" s="7" t="str">
        <f>$Q$30</f>
        <v xml:space="preserve">APPROVED </v>
      </c>
    </row>
    <row r="5221" spans="1:21" ht="11.85" customHeight="1" x14ac:dyDescent="0.2">
      <c r="A5221" s="8" t="s">
        <v>266</v>
      </c>
      <c r="C5221" s="9" t="s">
        <v>12</v>
      </c>
      <c r="D5221" s="5"/>
      <c r="E5221" s="9" t="s">
        <v>12</v>
      </c>
      <c r="F5221" s="5"/>
      <c r="G5221" s="9" t="s">
        <v>12</v>
      </c>
      <c r="H5221" s="5"/>
      <c r="I5221" s="9" t="s">
        <v>13</v>
      </c>
      <c r="J5221" s="5"/>
      <c r="K5221" s="10" t="s">
        <v>13</v>
      </c>
      <c r="L5221" s="5"/>
      <c r="M5221" s="10" t="str">
        <f>$M$31</f>
        <v>BASE</v>
      </c>
      <c r="N5221" s="5"/>
      <c r="O5221" s="10" t="str">
        <f>$O$31</f>
        <v>SUPPLEMENTAL</v>
      </c>
      <c r="P5221" s="5"/>
      <c r="Q5221" s="10" t="str">
        <f>$Q$31</f>
        <v>BUDGET</v>
      </c>
    </row>
    <row r="5222" spans="1:21" ht="11.85" customHeight="1" x14ac:dyDescent="0.2"/>
    <row r="5223" spans="1:21" ht="11.85" customHeight="1" x14ac:dyDescent="0.2">
      <c r="A5223" s="11" t="s">
        <v>267</v>
      </c>
    </row>
    <row r="5224" spans="1:21" ht="11.85" customHeight="1" x14ac:dyDescent="0.2">
      <c r="A5224" s="3" t="s">
        <v>1998</v>
      </c>
      <c r="C5224" s="2">
        <v>13000.5</v>
      </c>
      <c r="D5224" s="2"/>
      <c r="E5224" s="2">
        <v>0</v>
      </c>
      <c r="F5224" s="2"/>
      <c r="G5224" s="2">
        <v>0</v>
      </c>
      <c r="H5224" s="2"/>
      <c r="I5224" s="2">
        <v>0</v>
      </c>
      <c r="J5224" s="2"/>
      <c r="K5224" s="4">
        <v>0</v>
      </c>
      <c r="L5224" s="2"/>
      <c r="M5224" s="4">
        <v>0</v>
      </c>
      <c r="N5224" s="2"/>
      <c r="O5224" s="4">
        <v>0</v>
      </c>
      <c r="P5224" s="2"/>
      <c r="Q5224" s="4">
        <f>M5224+O5224</f>
        <v>0</v>
      </c>
      <c r="T5224" s="36"/>
    </row>
    <row r="5225" spans="1:21" ht="11.85" customHeight="1" x14ac:dyDescent="0.2">
      <c r="A5225" s="3" t="s">
        <v>1999</v>
      </c>
      <c r="C5225" s="2">
        <v>0</v>
      </c>
      <c r="D5225" s="2"/>
      <c r="E5225" s="2">
        <v>0</v>
      </c>
      <c r="F5225" s="2"/>
      <c r="G5225" s="2">
        <v>0</v>
      </c>
      <c r="H5225" s="2"/>
      <c r="I5225" s="2">
        <v>0</v>
      </c>
      <c r="J5225" s="2"/>
      <c r="K5225" s="4">
        <v>0</v>
      </c>
      <c r="L5225" s="2"/>
      <c r="M5225" s="4">
        <v>0</v>
      </c>
      <c r="N5225" s="2"/>
      <c r="O5225" s="4">
        <v>0</v>
      </c>
      <c r="P5225" s="2"/>
      <c r="Q5225" s="4">
        <f>M5225+O5225</f>
        <v>0</v>
      </c>
      <c r="T5225" s="36"/>
    </row>
    <row r="5226" spans="1:21" ht="11.85" customHeight="1" x14ac:dyDescent="0.2">
      <c r="A5226" s="3" t="s">
        <v>2000</v>
      </c>
      <c r="C5226" s="2">
        <v>1268.3800000000001</v>
      </c>
      <c r="D5226" s="2"/>
      <c r="E5226" s="2">
        <v>0</v>
      </c>
      <c r="F5226" s="2"/>
      <c r="G5226" s="2">
        <v>0</v>
      </c>
      <c r="H5226" s="2"/>
      <c r="I5226" s="2">
        <v>0</v>
      </c>
      <c r="J5226" s="2"/>
      <c r="K5226" s="4">
        <v>0</v>
      </c>
      <c r="L5226" s="2"/>
      <c r="M5226" s="4">
        <v>0</v>
      </c>
      <c r="N5226" s="2"/>
      <c r="O5226" s="4">
        <v>0</v>
      </c>
      <c r="P5226" s="2"/>
      <c r="Q5226" s="4">
        <f>M5226+O5226</f>
        <v>0</v>
      </c>
      <c r="T5226" s="36"/>
    </row>
    <row r="5227" spans="1:21" ht="11.85" customHeight="1" x14ac:dyDescent="0.2">
      <c r="A5227" s="3" t="s">
        <v>2001</v>
      </c>
      <c r="C5227" s="2">
        <v>131.72</v>
      </c>
      <c r="D5227" s="2"/>
      <c r="E5227" s="2">
        <v>0</v>
      </c>
      <c r="F5227" s="2"/>
      <c r="G5227" s="2">
        <v>0</v>
      </c>
      <c r="H5227" s="2"/>
      <c r="I5227" s="2">
        <v>0</v>
      </c>
      <c r="J5227" s="2"/>
      <c r="K5227" s="4">
        <v>0</v>
      </c>
      <c r="L5227" s="2"/>
      <c r="M5227" s="4">
        <v>0</v>
      </c>
      <c r="N5227" s="2"/>
      <c r="O5227" s="4">
        <v>0</v>
      </c>
      <c r="P5227" s="2"/>
      <c r="Q5227" s="4">
        <f>M5227+O5227</f>
        <v>0</v>
      </c>
      <c r="T5227" s="36"/>
    </row>
    <row r="5228" spans="1:21" ht="11.85" customHeight="1" x14ac:dyDescent="0.2">
      <c r="A5228" s="3" t="s">
        <v>2002</v>
      </c>
      <c r="C5228" s="12">
        <v>994.53</v>
      </c>
      <c r="D5228" s="2"/>
      <c r="E5228" s="12">
        <v>0</v>
      </c>
      <c r="F5228" s="2"/>
      <c r="G5228" s="12">
        <v>0</v>
      </c>
      <c r="H5228" s="2"/>
      <c r="I5228" s="12">
        <v>0</v>
      </c>
      <c r="J5228" s="2"/>
      <c r="K5228" s="13">
        <v>0</v>
      </c>
      <c r="L5228" s="2"/>
      <c r="M5228" s="13">
        <v>0</v>
      </c>
      <c r="N5228" s="2"/>
      <c r="O5228" s="13">
        <v>0</v>
      </c>
      <c r="P5228" s="2"/>
      <c r="Q5228" s="13">
        <f>M5228+O5228</f>
        <v>0</v>
      </c>
      <c r="T5228" s="36"/>
    </row>
    <row r="5229" spans="1:21" ht="11.85" customHeight="1" x14ac:dyDescent="0.2">
      <c r="A5229" s="3" t="s">
        <v>278</v>
      </c>
      <c r="C5229" s="2">
        <f>SUM(C5224:C5228)</f>
        <v>15395.130000000001</v>
      </c>
      <c r="D5229" s="2"/>
      <c r="E5229" s="2">
        <f>SUM(E5224:E5228)</f>
        <v>0</v>
      </c>
      <c r="F5229" s="2"/>
      <c r="G5229" s="2">
        <f>SUM(G5224:G5228)</f>
        <v>0</v>
      </c>
      <c r="H5229" s="2"/>
      <c r="I5229" s="2">
        <f>SUM(I5224:I5228)</f>
        <v>0</v>
      </c>
      <c r="J5229" s="2"/>
      <c r="K5229" s="4">
        <f>SUM(K5224:K5228)</f>
        <v>0</v>
      </c>
      <c r="L5229" s="2"/>
      <c r="M5229" s="4">
        <f>SUM(M5224:M5228)</f>
        <v>0</v>
      </c>
      <c r="N5229" s="2"/>
      <c r="O5229" s="4">
        <f>SUM(O5224:O5228)</f>
        <v>0</v>
      </c>
      <c r="P5229" s="2"/>
      <c r="Q5229" s="4">
        <f>SUM(Q5224:Q5228)</f>
        <v>0</v>
      </c>
      <c r="R5229" s="39"/>
      <c r="U5229" s="39"/>
    </row>
    <row r="5230" spans="1:21" ht="11.85" customHeight="1" x14ac:dyDescent="0.2"/>
    <row r="5231" spans="1:21" ht="11.85" customHeight="1" x14ac:dyDescent="0.2">
      <c r="A5231" s="11" t="s">
        <v>279</v>
      </c>
      <c r="D5231" s="2"/>
      <c r="F5231" s="2"/>
      <c r="H5231" s="2"/>
      <c r="J5231" s="2"/>
      <c r="L5231" s="2"/>
      <c r="N5231" s="2"/>
      <c r="P5231" s="2"/>
    </row>
    <row r="5232" spans="1:21" ht="11.85" customHeight="1" x14ac:dyDescent="0.2">
      <c r="A5232" s="3" t="s">
        <v>2003</v>
      </c>
      <c r="C5232" s="12">
        <v>0</v>
      </c>
      <c r="D5232" s="2"/>
      <c r="E5232" s="12">
        <v>0</v>
      </c>
      <c r="F5232" s="2"/>
      <c r="G5232" s="12">
        <v>0</v>
      </c>
      <c r="H5232" s="2"/>
      <c r="I5232" s="12">
        <v>0</v>
      </c>
      <c r="J5232" s="2"/>
      <c r="K5232" s="13">
        <v>0</v>
      </c>
      <c r="L5232" s="2"/>
      <c r="M5232" s="13">
        <v>0</v>
      </c>
      <c r="N5232" s="2"/>
      <c r="O5232" s="13">
        <v>0</v>
      </c>
      <c r="P5232" s="2"/>
      <c r="Q5232" s="13">
        <f>+M5232+O5232</f>
        <v>0</v>
      </c>
    </row>
    <row r="5233" spans="1:22" ht="11.85" customHeight="1" x14ac:dyDescent="0.2">
      <c r="A5233" s="3" t="s">
        <v>297</v>
      </c>
      <c r="C5233" s="2">
        <f>+C5232</f>
        <v>0</v>
      </c>
      <c r="D5233" s="2"/>
      <c r="E5233" s="2">
        <f>+E5232</f>
        <v>0</v>
      </c>
      <c r="F5233" s="2"/>
      <c r="G5233" s="2">
        <f>+G5232</f>
        <v>0</v>
      </c>
      <c r="H5233" s="2"/>
      <c r="I5233" s="2">
        <f>+I5232</f>
        <v>0</v>
      </c>
      <c r="J5233" s="2"/>
      <c r="K5233" s="4">
        <f>+K5232</f>
        <v>0</v>
      </c>
      <c r="L5233" s="2"/>
      <c r="M5233" s="4">
        <f>+M5232</f>
        <v>0</v>
      </c>
      <c r="N5233" s="2"/>
      <c r="O5233" s="4">
        <f>+O5232</f>
        <v>0</v>
      </c>
      <c r="P5233" s="2"/>
      <c r="Q5233" s="4">
        <f>+Q5232</f>
        <v>0</v>
      </c>
    </row>
    <row r="5234" spans="1:22" ht="11.85" customHeight="1" x14ac:dyDescent="0.2"/>
    <row r="5235" spans="1:22" ht="11.85" customHeight="1" x14ac:dyDescent="0.2">
      <c r="A5235" s="11" t="s">
        <v>298</v>
      </c>
      <c r="D5235" s="2"/>
      <c r="F5235" s="2"/>
      <c r="H5235" s="2"/>
      <c r="J5235" s="2"/>
      <c r="L5235" s="2"/>
      <c r="N5235" s="2"/>
      <c r="P5235" s="2"/>
    </row>
    <row r="5236" spans="1:22" ht="11.85" customHeight="1" x14ac:dyDescent="0.2">
      <c r="A5236" s="3" t="s">
        <v>2004</v>
      </c>
      <c r="C5236" s="2">
        <v>125</v>
      </c>
      <c r="D5236" s="2"/>
      <c r="E5236" s="2">
        <v>0</v>
      </c>
      <c r="F5236" s="2"/>
      <c r="G5236" s="2">
        <v>0</v>
      </c>
      <c r="H5236" s="2"/>
      <c r="I5236" s="2">
        <v>0</v>
      </c>
      <c r="J5236" s="2"/>
      <c r="K5236" s="4">
        <v>0</v>
      </c>
      <c r="L5236" s="2"/>
      <c r="M5236" s="4">
        <v>0</v>
      </c>
      <c r="N5236" s="2"/>
      <c r="O5236" s="4">
        <v>0</v>
      </c>
      <c r="P5236" s="2"/>
      <c r="Q5236" s="4">
        <f>+M5236+O5236</f>
        <v>0</v>
      </c>
    </row>
    <row r="5237" spans="1:22" ht="11.85" customHeight="1" x14ac:dyDescent="0.2">
      <c r="A5237" s="3" t="s">
        <v>2005</v>
      </c>
      <c r="C5237" s="2">
        <v>473.91</v>
      </c>
      <c r="D5237" s="2"/>
      <c r="E5237" s="2">
        <v>0</v>
      </c>
      <c r="F5237" s="2"/>
      <c r="G5237" s="2">
        <v>0</v>
      </c>
      <c r="H5237" s="2"/>
      <c r="I5237" s="2">
        <v>0</v>
      </c>
      <c r="J5237" s="2"/>
      <c r="K5237" s="4">
        <v>0</v>
      </c>
      <c r="L5237" s="2"/>
      <c r="M5237" s="4">
        <v>0</v>
      </c>
      <c r="N5237" s="2"/>
      <c r="O5237" s="4">
        <v>0</v>
      </c>
      <c r="P5237" s="2"/>
      <c r="Q5237" s="4">
        <f>+M5237+O5237</f>
        <v>0</v>
      </c>
    </row>
    <row r="5238" spans="1:22" ht="11.85" customHeight="1" x14ac:dyDescent="0.2">
      <c r="A5238" s="3" t="s">
        <v>2006</v>
      </c>
      <c r="C5238" s="12">
        <v>397.01</v>
      </c>
      <c r="D5238" s="2"/>
      <c r="E5238" s="12">
        <v>0</v>
      </c>
      <c r="F5238" s="2"/>
      <c r="G5238" s="12">
        <v>0</v>
      </c>
      <c r="H5238" s="2"/>
      <c r="I5238" s="12">
        <v>0</v>
      </c>
      <c r="J5238" s="2"/>
      <c r="K5238" s="13">
        <v>0</v>
      </c>
      <c r="L5238" s="2"/>
      <c r="M5238" s="13">
        <v>0</v>
      </c>
      <c r="N5238" s="2"/>
      <c r="O5238" s="13">
        <v>0</v>
      </c>
      <c r="P5238" s="2"/>
      <c r="Q5238" s="13">
        <f>M5238+O5238</f>
        <v>0</v>
      </c>
      <c r="T5238" s="36"/>
      <c r="V5238" s="55"/>
    </row>
    <row r="5239" spans="1:22" ht="11.85" customHeight="1" x14ac:dyDescent="0.2">
      <c r="A5239" s="3" t="s">
        <v>320</v>
      </c>
      <c r="C5239" s="2">
        <f>SUM(C5236:C5238)</f>
        <v>995.92000000000007</v>
      </c>
      <c r="D5239" s="2"/>
      <c r="E5239" s="2">
        <f>SUM(E5236:E5238)</f>
        <v>0</v>
      </c>
      <c r="F5239" s="2"/>
      <c r="G5239" s="2">
        <f>SUM(G5236:G5238)</f>
        <v>0</v>
      </c>
      <c r="H5239" s="2"/>
      <c r="I5239" s="2">
        <f>SUM(I5236:I5238)</f>
        <v>0</v>
      </c>
      <c r="J5239" s="2"/>
      <c r="K5239" s="4">
        <f>SUM(K5236:K5238)</f>
        <v>0</v>
      </c>
      <c r="L5239" s="2"/>
      <c r="M5239" s="4">
        <f>SUM(M5236:M5238)</f>
        <v>0</v>
      </c>
      <c r="N5239" s="2"/>
      <c r="O5239" s="4">
        <f>SUM(O5236:O5238)</f>
        <v>0</v>
      </c>
      <c r="P5239" s="2"/>
      <c r="Q5239" s="4">
        <f>SUM(Q5236:Q5238)</f>
        <v>0</v>
      </c>
    </row>
    <row r="5240" spans="1:22" ht="11.85" customHeight="1" x14ac:dyDescent="0.2">
      <c r="D5240" s="2"/>
      <c r="F5240" s="2"/>
      <c r="H5240" s="2"/>
      <c r="J5240" s="2"/>
      <c r="L5240" s="2"/>
      <c r="N5240" s="2"/>
      <c r="P5240" s="2"/>
    </row>
    <row r="5241" spans="1:22" ht="11.85" customHeight="1" x14ac:dyDescent="0.2">
      <c r="A5241" s="3" t="s">
        <v>2007</v>
      </c>
      <c r="C5241" s="2">
        <v>3280</v>
      </c>
      <c r="D5241" s="2"/>
      <c r="E5241" s="2">
        <v>0</v>
      </c>
      <c r="F5241" s="2"/>
      <c r="G5241" s="2">
        <v>0</v>
      </c>
      <c r="H5241" s="2"/>
      <c r="I5241" s="2">
        <v>0</v>
      </c>
      <c r="J5241" s="2"/>
      <c r="K5241" s="4">
        <v>0</v>
      </c>
      <c r="L5241" s="2"/>
      <c r="M5241" s="4">
        <v>0</v>
      </c>
      <c r="N5241" s="2"/>
      <c r="O5241" s="4">
        <v>0</v>
      </c>
      <c r="P5241" s="2"/>
      <c r="Q5241" s="4">
        <f>M5241+O5241</f>
        <v>0</v>
      </c>
      <c r="T5241" s="36"/>
    </row>
    <row r="5242" spans="1:22" ht="11.85" customHeight="1" x14ac:dyDescent="0.2">
      <c r="A5242" s="3" t="s">
        <v>2008</v>
      </c>
      <c r="C5242" s="12">
        <v>0</v>
      </c>
      <c r="D5242" s="2"/>
      <c r="E5242" s="12">
        <v>0</v>
      </c>
      <c r="F5242" s="2"/>
      <c r="G5242" s="12">
        <v>0</v>
      </c>
      <c r="H5242" s="2"/>
      <c r="I5242" s="12">
        <v>0</v>
      </c>
      <c r="J5242" s="2"/>
      <c r="K5242" s="13">
        <v>0</v>
      </c>
      <c r="L5242" s="2"/>
      <c r="M5242" s="13">
        <v>0</v>
      </c>
      <c r="N5242" s="2"/>
      <c r="O5242" s="13">
        <v>0</v>
      </c>
      <c r="P5242" s="2"/>
      <c r="Q5242" s="13">
        <f>M5242+O5242</f>
        <v>0</v>
      </c>
      <c r="T5242" s="36"/>
    </row>
    <row r="5243" spans="1:22" ht="11.85" customHeight="1" x14ac:dyDescent="0.2">
      <c r="A5243" s="3" t="s">
        <v>323</v>
      </c>
      <c r="C5243" s="2">
        <f>SUM(C5241:C5242)</f>
        <v>3280</v>
      </c>
      <c r="D5243" s="2"/>
      <c r="E5243" s="2">
        <f>SUM(E5241:E5242)</f>
        <v>0</v>
      </c>
      <c r="F5243" s="2"/>
      <c r="G5243" s="2">
        <f>SUM(G5241:G5242)</f>
        <v>0</v>
      </c>
      <c r="H5243" s="2"/>
      <c r="I5243" s="2">
        <f>SUM(I5241:I5242)</f>
        <v>0</v>
      </c>
      <c r="J5243" s="2"/>
      <c r="K5243" s="4">
        <f>SUM(K5241:K5242)</f>
        <v>0</v>
      </c>
      <c r="L5243" s="2"/>
      <c r="M5243" s="4">
        <f>SUM(M5241:M5242)</f>
        <v>0</v>
      </c>
      <c r="N5243" s="2"/>
      <c r="O5243" s="4">
        <f>SUM(O5241:O5242)</f>
        <v>0</v>
      </c>
      <c r="P5243" s="2"/>
      <c r="Q5243" s="4">
        <f>SUM(Q5241:Q5242)</f>
        <v>0</v>
      </c>
      <c r="T5243" s="36"/>
    </row>
    <row r="5244" spans="1:22" ht="11.85" customHeight="1" x14ac:dyDescent="0.2">
      <c r="D5244" s="2"/>
      <c r="F5244" s="2"/>
      <c r="H5244" s="2"/>
      <c r="J5244" s="2"/>
      <c r="L5244" s="2"/>
      <c r="N5244" s="2"/>
      <c r="P5244" s="2"/>
    </row>
    <row r="5245" spans="1:22" ht="11.85" customHeight="1" x14ac:dyDescent="0.2">
      <c r="A5245" s="11" t="s">
        <v>324</v>
      </c>
      <c r="D5245" s="2"/>
      <c r="F5245" s="2"/>
      <c r="H5245" s="2"/>
      <c r="J5245" s="2"/>
      <c r="L5245" s="2"/>
      <c r="N5245" s="2"/>
      <c r="P5245" s="2"/>
    </row>
    <row r="5246" spans="1:22" ht="11.85" customHeight="1" x14ac:dyDescent="0.2">
      <c r="A5246" s="3" t="s">
        <v>2009</v>
      </c>
      <c r="C5246" s="12">
        <v>0</v>
      </c>
      <c r="D5246" s="2"/>
      <c r="E5246" s="12">
        <v>94111.14</v>
      </c>
      <c r="F5246" s="2"/>
      <c r="G5246" s="12">
        <v>0</v>
      </c>
      <c r="H5246" s="2"/>
      <c r="I5246" s="12">
        <v>0</v>
      </c>
      <c r="J5246" s="2"/>
      <c r="K5246" s="13">
        <v>0</v>
      </c>
      <c r="L5246" s="2"/>
      <c r="M5246" s="13">
        <v>0</v>
      </c>
      <c r="N5246" s="2"/>
      <c r="O5246" s="13">
        <v>0</v>
      </c>
      <c r="P5246" s="2"/>
      <c r="Q5246" s="13">
        <f>M5246+O5246</f>
        <v>0</v>
      </c>
    </row>
    <row r="5247" spans="1:22" ht="11.85" customHeight="1" x14ac:dyDescent="0.2">
      <c r="A5247" s="3" t="s">
        <v>328</v>
      </c>
      <c r="C5247" s="2">
        <f>SUM(C5246:C5246)</f>
        <v>0</v>
      </c>
      <c r="D5247" s="2"/>
      <c r="E5247" s="2">
        <f>SUM(E5246:E5246)</f>
        <v>94111.14</v>
      </c>
      <c r="F5247" s="2"/>
      <c r="G5247" s="2">
        <f>SUM(G5246:G5246)</f>
        <v>0</v>
      </c>
      <c r="H5247" s="2"/>
      <c r="I5247" s="2">
        <f>SUM(I5246:I5246)</f>
        <v>0</v>
      </c>
      <c r="J5247" s="2"/>
      <c r="K5247" s="4">
        <f>SUM(K5246:K5246)</f>
        <v>0</v>
      </c>
      <c r="L5247" s="2"/>
      <c r="M5247" s="4">
        <f>SUM(M5246:M5246)</f>
        <v>0</v>
      </c>
      <c r="N5247" s="2"/>
      <c r="O5247" s="4">
        <f>SUM(O5246:O5246)</f>
        <v>0</v>
      </c>
      <c r="P5247" s="2"/>
      <c r="Q5247" s="4">
        <f>SUM(Q5246:Q5246)</f>
        <v>0</v>
      </c>
      <c r="V5247" s="51"/>
    </row>
    <row r="5248" spans="1:22" ht="11.85" customHeight="1" x14ac:dyDescent="0.2">
      <c r="D5248" s="2"/>
      <c r="F5248" s="2"/>
      <c r="H5248" s="2"/>
      <c r="J5248" s="2"/>
      <c r="L5248" s="2"/>
      <c r="N5248" s="2"/>
      <c r="P5248" s="2"/>
      <c r="T5248" s="36"/>
    </row>
    <row r="5249" spans="1:21" ht="11.85" customHeight="1" x14ac:dyDescent="0.2">
      <c r="A5249" s="3" t="s">
        <v>2010</v>
      </c>
      <c r="C5249" s="2">
        <f>+C5239+C5247+C5229+C5243+C5233</f>
        <v>19671.050000000003</v>
      </c>
      <c r="D5249" s="2"/>
      <c r="E5249" s="2">
        <f>+E5239+E5247+E5229+E5243+E5233</f>
        <v>94111.14</v>
      </c>
      <c r="F5249" s="2"/>
      <c r="G5249" s="2">
        <f>+G5239+G5247+G5229+G5243+G5233</f>
        <v>0</v>
      </c>
      <c r="H5249" s="2"/>
      <c r="I5249" s="2">
        <f>+I5239+I5247+I5229+I5243+I5233</f>
        <v>0</v>
      </c>
      <c r="J5249" s="2"/>
      <c r="K5249" s="4">
        <f>+K5239+K5247+K5229+K5243+K5233</f>
        <v>0</v>
      </c>
      <c r="L5249" s="2"/>
      <c r="M5249" s="4">
        <f>+M5239+M5247+M5229+M5243+M5233</f>
        <v>0</v>
      </c>
      <c r="N5249" s="2"/>
      <c r="O5249" s="4">
        <f>+O5239+O5247+O5229+O5243+O5233</f>
        <v>0</v>
      </c>
      <c r="P5249" s="2"/>
      <c r="Q5249" s="4">
        <f>+Q5239+Q5247+Q5229+Q5243+Q5233</f>
        <v>0</v>
      </c>
      <c r="R5249" s="39"/>
      <c r="U5249" s="37"/>
    </row>
    <row r="5250" spans="1:21" ht="11.85" customHeight="1" x14ac:dyDescent="0.2">
      <c r="D5250" s="2"/>
      <c r="F5250" s="2"/>
      <c r="H5250" s="2"/>
      <c r="J5250" s="2"/>
      <c r="L5250" s="2"/>
      <c r="N5250" s="2"/>
      <c r="P5250" s="2"/>
      <c r="T5250" s="36"/>
    </row>
    <row r="5251" spans="1:21" ht="11.85" customHeight="1" x14ac:dyDescent="0.2">
      <c r="D5251" s="2"/>
      <c r="F5251" s="2"/>
      <c r="H5251" s="2"/>
      <c r="J5251" s="2"/>
      <c r="L5251" s="2"/>
      <c r="N5251" s="2"/>
      <c r="P5251" s="2"/>
    </row>
    <row r="5252" spans="1:21" ht="11.85" customHeight="1" x14ac:dyDescent="0.2">
      <c r="D5252" s="2"/>
      <c r="F5252" s="2"/>
      <c r="H5252" s="2"/>
      <c r="J5252" s="2"/>
      <c r="L5252" s="2"/>
      <c r="N5252" s="2"/>
      <c r="P5252" s="2"/>
    </row>
    <row r="5253" spans="1:21" ht="11.85" customHeight="1" x14ac:dyDescent="0.2">
      <c r="D5253" s="2"/>
      <c r="F5253" s="2"/>
      <c r="H5253" s="2"/>
      <c r="J5253" s="2"/>
      <c r="L5253" s="2"/>
      <c r="N5253" s="2"/>
      <c r="P5253" s="2"/>
    </row>
    <row r="5254" spans="1:21" ht="11.85" customHeight="1" x14ac:dyDescent="0.2">
      <c r="D5254" s="2"/>
      <c r="F5254" s="2"/>
      <c r="H5254" s="2"/>
      <c r="J5254" s="2"/>
      <c r="L5254" s="2"/>
      <c r="N5254" s="2"/>
      <c r="P5254" s="2"/>
    </row>
    <row r="5255" spans="1:21" ht="11.85" customHeight="1" x14ac:dyDescent="0.2">
      <c r="D5255" s="2"/>
      <c r="F5255" s="2"/>
      <c r="H5255" s="2"/>
      <c r="J5255" s="2"/>
      <c r="L5255" s="2"/>
      <c r="N5255" s="2"/>
      <c r="P5255" s="2"/>
    </row>
    <row r="5256" spans="1:21" ht="11.85" customHeight="1" x14ac:dyDescent="0.2">
      <c r="D5256" s="2"/>
      <c r="F5256" s="2"/>
      <c r="H5256" s="2"/>
      <c r="J5256" s="2"/>
      <c r="L5256" s="2"/>
      <c r="N5256" s="2"/>
      <c r="P5256" s="2"/>
    </row>
    <row r="5257" spans="1:21" ht="11.85" customHeight="1" x14ac:dyDescent="0.2">
      <c r="D5257" s="2"/>
      <c r="F5257" s="2"/>
      <c r="H5257" s="2"/>
      <c r="J5257" s="2"/>
      <c r="L5257" s="2"/>
      <c r="N5257" s="2"/>
      <c r="P5257" s="2"/>
    </row>
    <row r="5258" spans="1:21" ht="11.85" customHeight="1" x14ac:dyDescent="0.2">
      <c r="D5258" s="2"/>
      <c r="F5258" s="2"/>
      <c r="H5258" s="2"/>
      <c r="J5258" s="2"/>
      <c r="L5258" s="2"/>
      <c r="N5258" s="2"/>
      <c r="P5258" s="2"/>
    </row>
    <row r="5259" spans="1:21" ht="11.85" customHeight="1" x14ac:dyDescent="0.2">
      <c r="A5259" s="1"/>
      <c r="B5259" s="1"/>
      <c r="E5259" s="2" t="str">
        <f>$E$24</f>
        <v>CITY OF BRADY</v>
      </c>
    </row>
    <row r="5260" spans="1:21" ht="11.85" customHeight="1" x14ac:dyDescent="0.2">
      <c r="E5260" s="2" t="str">
        <f>$E$25</f>
        <v>BUDGET REPORT</v>
      </c>
    </row>
    <row r="5261" spans="1:21" ht="11.85" customHeight="1" x14ac:dyDescent="0.2">
      <c r="E5261" s="2" t="str">
        <f>$E$26</f>
        <v>FISCAL YEAR 2021 - 2022</v>
      </c>
    </row>
    <row r="5262" spans="1:21" ht="11.85" customHeight="1" x14ac:dyDescent="0.2">
      <c r="A5262" s="3" t="s">
        <v>1848</v>
      </c>
    </row>
    <row r="5263" spans="1:21" ht="11.85" customHeight="1" x14ac:dyDescent="0.2"/>
    <row r="5264" spans="1:21" ht="11.85" customHeight="1" x14ac:dyDescent="0.2">
      <c r="I5264" s="61" t="str">
        <f>$I$29</f>
        <v>(----- 2020-2021 ------)</v>
      </c>
      <c r="J5264" s="61"/>
      <c r="K5264" s="61"/>
      <c r="L5264" s="5"/>
      <c r="M5264" s="61" t="str">
        <f>$M$29</f>
        <v>2021-2022</v>
      </c>
      <c r="N5264" s="61"/>
      <c r="O5264" s="61"/>
      <c r="P5264" s="61"/>
      <c r="Q5264" s="61"/>
    </row>
    <row r="5265" spans="1:21" ht="11.85" customHeight="1" x14ac:dyDescent="0.2">
      <c r="C5265" s="6" t="str">
        <f>$C$30</f>
        <v>2017-2018</v>
      </c>
      <c r="D5265" s="5"/>
      <c r="E5265" s="6" t="str">
        <f>$E$30</f>
        <v>2018-2019</v>
      </c>
      <c r="F5265" s="5"/>
      <c r="G5265" s="6" t="str">
        <f>$G$30</f>
        <v>2019-2020</v>
      </c>
      <c r="H5265" s="5"/>
      <c r="I5265" s="6" t="s">
        <v>9</v>
      </c>
      <c r="J5265" s="5"/>
      <c r="K5265" s="7" t="str">
        <f>+$K$30</f>
        <v>PROJECTED</v>
      </c>
      <c r="L5265" s="5"/>
      <c r="M5265" s="7" t="str">
        <f>$M$30</f>
        <v>2021-2022</v>
      </c>
      <c r="N5265" s="5"/>
      <c r="O5265" s="7" t="str">
        <f>$O$30</f>
        <v>2021-2022</v>
      </c>
      <c r="P5265" s="5"/>
      <c r="Q5265" s="7" t="str">
        <f>$Q$30</f>
        <v xml:space="preserve">APPROVED </v>
      </c>
    </row>
    <row r="5266" spans="1:21" ht="11.85" customHeight="1" x14ac:dyDescent="0.2">
      <c r="A5266" s="8" t="s">
        <v>266</v>
      </c>
      <c r="C5266" s="9" t="s">
        <v>12</v>
      </c>
      <c r="D5266" s="5"/>
      <c r="E5266" s="9" t="s">
        <v>12</v>
      </c>
      <c r="F5266" s="5"/>
      <c r="G5266" s="9" t="s">
        <v>12</v>
      </c>
      <c r="H5266" s="5"/>
      <c r="I5266" s="9" t="s">
        <v>13</v>
      </c>
      <c r="J5266" s="5"/>
      <c r="K5266" s="10" t="s">
        <v>13</v>
      </c>
      <c r="L5266" s="5"/>
      <c r="M5266" s="10" t="str">
        <f>$M$31</f>
        <v>BASE</v>
      </c>
      <c r="N5266" s="5"/>
      <c r="O5266" s="10" t="str">
        <f>$O$31</f>
        <v>SUPPLEMENTAL</v>
      </c>
      <c r="P5266" s="5"/>
      <c r="Q5266" s="10" t="str">
        <f>$Q$31</f>
        <v>BUDGET</v>
      </c>
    </row>
    <row r="5267" spans="1:21" ht="11.85" customHeight="1" x14ac:dyDescent="0.2"/>
    <row r="5268" spans="1:21" ht="11.85" customHeight="1" x14ac:dyDescent="0.2">
      <c r="D5268" s="2"/>
      <c r="F5268" s="2"/>
      <c r="H5268" s="2"/>
      <c r="J5268" s="2"/>
      <c r="L5268" s="2"/>
      <c r="N5268" s="2"/>
      <c r="P5268" s="2"/>
    </row>
    <row r="5269" spans="1:21" ht="11.85" customHeight="1" thickBot="1" x14ac:dyDescent="0.25">
      <c r="A5269" s="3" t="s">
        <v>1109</v>
      </c>
      <c r="C5269" s="17">
        <f>C5048+C5137+C5208+C5249</f>
        <v>1061219.6900000002</v>
      </c>
      <c r="D5269" s="2"/>
      <c r="E5269" s="17">
        <f>E5048+E5137+E5208+E5249</f>
        <v>1477566.6300000001</v>
      </c>
      <c r="F5269" s="2"/>
      <c r="G5269" s="17">
        <f>G5048+G5137+G5208+G5249</f>
        <v>740631.58</v>
      </c>
      <c r="H5269" s="2"/>
      <c r="I5269" s="17">
        <f>I5048+I5137+I5208+I5249</f>
        <v>804409</v>
      </c>
      <c r="J5269" s="2"/>
      <c r="K5269" s="18">
        <f>K5048+K5137+K5208+K5249</f>
        <v>1125052</v>
      </c>
      <c r="L5269" s="2"/>
      <c r="M5269" s="18">
        <f>M5048+M5137+M5208+M5249</f>
        <v>546775</v>
      </c>
      <c r="N5269" s="2"/>
      <c r="O5269" s="18">
        <f>O5048+O5137+O5208+O5249</f>
        <v>0</v>
      </c>
      <c r="P5269" s="2"/>
      <c r="Q5269" s="18">
        <f>Q5048+Q5137+Q5208+Q5249</f>
        <v>546775</v>
      </c>
      <c r="R5269" s="39"/>
      <c r="U5269" s="39"/>
    </row>
    <row r="5270" spans="1:21" ht="11.85" customHeight="1" thickTop="1" x14ac:dyDescent="0.2">
      <c r="D5270" s="2"/>
      <c r="F5270" s="2"/>
      <c r="H5270" s="2"/>
      <c r="J5270" s="2"/>
      <c r="L5270" s="2"/>
      <c r="N5270" s="2"/>
      <c r="P5270" s="2"/>
    </row>
    <row r="5271" spans="1:21" ht="11.85" customHeight="1" thickBot="1" x14ac:dyDescent="0.25">
      <c r="A5271" s="3" t="s">
        <v>2011</v>
      </c>
      <c r="C5271" s="17">
        <f>C4954-C5269</f>
        <v>266654.1399999999</v>
      </c>
      <c r="D5271" s="2"/>
      <c r="E5271" s="17">
        <f>E4954-E5269</f>
        <v>-530380.1100000001</v>
      </c>
      <c r="F5271" s="2"/>
      <c r="G5271" s="17">
        <f>G4954-G5269</f>
        <v>-17247.659999999916</v>
      </c>
      <c r="H5271" s="2"/>
      <c r="I5271" s="17">
        <f>I4954-I5269</f>
        <v>-17209</v>
      </c>
      <c r="J5271" s="2"/>
      <c r="K5271" s="17">
        <f>K4954-K5269</f>
        <v>-31709</v>
      </c>
      <c r="L5271" s="2"/>
      <c r="M5271" s="17">
        <f>M4954-M5269</f>
        <v>-30175</v>
      </c>
      <c r="N5271" s="2"/>
      <c r="O5271" s="17">
        <f>O4980-O5269</f>
        <v>0</v>
      </c>
      <c r="P5271" s="2"/>
      <c r="Q5271" s="17">
        <f>Q4954-Q5269</f>
        <v>-30175</v>
      </c>
    </row>
    <row r="5272" spans="1:21" ht="11.85" customHeight="1" thickTop="1" x14ac:dyDescent="0.2">
      <c r="D5272" s="2"/>
      <c r="F5272" s="2"/>
      <c r="H5272" s="2"/>
      <c r="J5272" s="2"/>
      <c r="L5272" s="2"/>
      <c r="M5272" s="2"/>
      <c r="N5272" s="2"/>
      <c r="O5272" s="2"/>
      <c r="P5272" s="2"/>
      <c r="Q5272" s="2"/>
    </row>
    <row r="5273" spans="1:21" ht="11.85" customHeight="1" x14ac:dyDescent="0.2">
      <c r="D5273" s="2"/>
      <c r="F5273" s="2"/>
      <c r="H5273" s="2"/>
      <c r="J5273" s="2"/>
      <c r="L5273" s="2"/>
      <c r="M5273" s="2"/>
      <c r="N5273" s="2"/>
      <c r="O5273" s="2"/>
      <c r="P5273" s="2"/>
      <c r="Q5273" s="2"/>
    </row>
    <row r="5274" spans="1:21" ht="11.85" customHeight="1" x14ac:dyDescent="0.2">
      <c r="A5274" s="3" t="s">
        <v>1111</v>
      </c>
      <c r="D5274" s="2"/>
      <c r="F5274" s="2"/>
      <c r="H5274" s="2"/>
      <c r="J5274" s="2"/>
      <c r="L5274" s="2"/>
      <c r="M5274" s="2"/>
      <c r="N5274" s="2"/>
      <c r="O5274" s="2"/>
      <c r="P5274" s="2"/>
      <c r="Q5274" s="2"/>
    </row>
    <row r="5275" spans="1:21" ht="11.85" customHeight="1" thickBot="1" x14ac:dyDescent="0.25">
      <c r="A5275" s="3" t="s">
        <v>2012</v>
      </c>
      <c r="C5275" s="17">
        <f>C4886+C4954-C5269</f>
        <v>679409.67999999993</v>
      </c>
      <c r="D5275" s="2"/>
      <c r="E5275" s="17">
        <f>E4886+E4954-E5269</f>
        <v>149029.56999999983</v>
      </c>
      <c r="F5275" s="2"/>
      <c r="G5275" s="17">
        <f>G4886+G4954-G5269</f>
        <v>131781.90999999992</v>
      </c>
      <c r="H5275" s="2"/>
      <c r="I5275" s="17">
        <f>I4886+I4954-I5269</f>
        <v>114572.90999999992</v>
      </c>
      <c r="J5275" s="2"/>
      <c r="K5275" s="17">
        <f>K4886+K4954-K5269</f>
        <v>100072.90999999992</v>
      </c>
      <c r="L5275" s="2"/>
      <c r="M5275" s="17">
        <f>M4886+M4954-M5269</f>
        <v>69897.909999999916</v>
      </c>
      <c r="N5275" s="2"/>
      <c r="O5275" s="2"/>
      <c r="P5275" s="2"/>
      <c r="Q5275" s="17">
        <f>Q4886+Q4954-Q5269</f>
        <v>69897.909999999916</v>
      </c>
      <c r="U5275" s="59"/>
    </row>
    <row r="5276" spans="1:21" ht="11.85" customHeight="1" thickTop="1" x14ac:dyDescent="0.2"/>
    <row r="5277" spans="1:21" ht="11.85" customHeight="1" x14ac:dyDescent="0.2"/>
    <row r="5278" spans="1:21" ht="11.85" customHeight="1" x14ac:dyDescent="0.2"/>
    <row r="5279" spans="1:21" ht="11.85" customHeight="1" x14ac:dyDescent="0.2"/>
    <row r="5280" spans="1:21" ht="11.85" customHeight="1" x14ac:dyDescent="0.2"/>
    <row r="5281" ht="11.85" customHeight="1" x14ac:dyDescent="0.2"/>
    <row r="5282" ht="11.85" customHeight="1" x14ac:dyDescent="0.2"/>
    <row r="5283" ht="11.85" customHeight="1" x14ac:dyDescent="0.2"/>
    <row r="5284" ht="11.85" customHeight="1" x14ac:dyDescent="0.2"/>
    <row r="5285" ht="11.85" customHeight="1" x14ac:dyDescent="0.2"/>
    <row r="5286" ht="11.85" customHeight="1" x14ac:dyDescent="0.2"/>
    <row r="5287" ht="11.85" customHeight="1" x14ac:dyDescent="0.2"/>
    <row r="5288" ht="11.85" customHeight="1" x14ac:dyDescent="0.2"/>
    <row r="5289" ht="11.85" customHeight="1" x14ac:dyDescent="0.2"/>
    <row r="5290" ht="11.85" customHeight="1" x14ac:dyDescent="0.2"/>
    <row r="5291" ht="11.85" customHeight="1" x14ac:dyDescent="0.2"/>
    <row r="5292" ht="11.85" customHeight="1" x14ac:dyDescent="0.2"/>
    <row r="5293" ht="11.85" customHeight="1" x14ac:dyDescent="0.2"/>
    <row r="5294" ht="11.85" customHeight="1" x14ac:dyDescent="0.2"/>
    <row r="5295" ht="11.85" customHeight="1" x14ac:dyDescent="0.2"/>
    <row r="5296" ht="11.85" customHeight="1" x14ac:dyDescent="0.2"/>
    <row r="5297" ht="11.85" customHeight="1" x14ac:dyDescent="0.2"/>
    <row r="5298" ht="11.85" customHeight="1" x14ac:dyDescent="0.2"/>
    <row r="5299" ht="11.85" customHeight="1" x14ac:dyDescent="0.2"/>
    <row r="5300" ht="11.85" customHeight="1" x14ac:dyDescent="0.2"/>
    <row r="5301" ht="11.85" customHeight="1" x14ac:dyDescent="0.2"/>
    <row r="5302" ht="11.85" customHeight="1" x14ac:dyDescent="0.2"/>
    <row r="5303" ht="11.85" customHeight="1" x14ac:dyDescent="0.2"/>
    <row r="5304" ht="11.85" customHeight="1" x14ac:dyDescent="0.2"/>
    <row r="5305" ht="11.85" customHeight="1" x14ac:dyDescent="0.2"/>
    <row r="5306" ht="11.85" customHeight="1" x14ac:dyDescent="0.2"/>
    <row r="5307" ht="11.85" customHeight="1" x14ac:dyDescent="0.2"/>
    <row r="5308" ht="11.85" customHeight="1" x14ac:dyDescent="0.2"/>
    <row r="5309" ht="11.85" customHeight="1" x14ac:dyDescent="0.2"/>
    <row r="5310" ht="11.85" customHeight="1" x14ac:dyDescent="0.2"/>
    <row r="5311" ht="11.85" customHeight="1" x14ac:dyDescent="0.2"/>
    <row r="5312" ht="11.85" customHeight="1" x14ac:dyDescent="0.2"/>
    <row r="5313" spans="1:17" ht="11.85" customHeight="1" x14ac:dyDescent="0.2"/>
    <row r="5314" spans="1:17" ht="11.85" customHeight="1" x14ac:dyDescent="0.2"/>
    <row r="5315" spans="1:17" ht="11.85" customHeight="1" x14ac:dyDescent="0.2"/>
    <row r="5316" spans="1:17" ht="11.25" customHeight="1" x14ac:dyDescent="0.2">
      <c r="A5316" s="1"/>
      <c r="B5316" s="1"/>
      <c r="E5316" s="2" t="str">
        <f>$E$24</f>
        <v>CITY OF BRADY</v>
      </c>
    </row>
    <row r="5317" spans="1:17" ht="11.25" customHeight="1" x14ac:dyDescent="0.2">
      <c r="E5317" s="2" t="str">
        <f>$E$25</f>
        <v>BUDGET REPORT</v>
      </c>
    </row>
    <row r="5318" spans="1:17" ht="11.25" customHeight="1" x14ac:dyDescent="0.2">
      <c r="E5318" s="2" t="str">
        <f>$E$26</f>
        <v>FISCAL YEAR 2021 - 2022</v>
      </c>
    </row>
    <row r="5319" spans="1:17" ht="11.25" customHeight="1" x14ac:dyDescent="0.2">
      <c r="A5319" s="3" t="s">
        <v>2013</v>
      </c>
    </row>
    <row r="5320" spans="1:17" ht="11.25" customHeight="1" x14ac:dyDescent="0.2"/>
    <row r="5321" spans="1:17" ht="11.25" customHeight="1" x14ac:dyDescent="0.2">
      <c r="I5321" s="61" t="str">
        <f>$I$29</f>
        <v>(----- 2020-2021 ------)</v>
      </c>
      <c r="J5321" s="61"/>
      <c r="K5321" s="61"/>
      <c r="L5321" s="5"/>
      <c r="M5321" s="61" t="str">
        <f>$M$29</f>
        <v>2021-2022</v>
      </c>
      <c r="N5321" s="61"/>
      <c r="O5321" s="61"/>
      <c r="P5321" s="61"/>
      <c r="Q5321" s="61"/>
    </row>
    <row r="5322" spans="1:17" ht="11.25" customHeight="1" x14ac:dyDescent="0.2">
      <c r="C5322" s="6" t="str">
        <f>$C$30</f>
        <v>2017-2018</v>
      </c>
      <c r="D5322" s="5"/>
      <c r="E5322" s="6" t="str">
        <f>$E$30</f>
        <v>2018-2019</v>
      </c>
      <c r="F5322" s="5"/>
      <c r="G5322" s="6" t="str">
        <f>$G$30</f>
        <v>2019-2020</v>
      </c>
      <c r="H5322" s="5"/>
      <c r="I5322" s="6" t="s">
        <v>9</v>
      </c>
      <c r="J5322" s="5"/>
      <c r="K5322" s="7" t="str">
        <f>+$K$30</f>
        <v>PROJECTED</v>
      </c>
      <c r="L5322" s="5"/>
      <c r="M5322" s="7" t="str">
        <f>$M$30</f>
        <v>2021-2022</v>
      </c>
      <c r="N5322" s="5"/>
      <c r="O5322" s="7" t="str">
        <f>$O$30</f>
        <v>2021-2022</v>
      </c>
      <c r="P5322" s="5"/>
      <c r="Q5322" s="7" t="str">
        <f>$Q$30</f>
        <v xml:space="preserve">APPROVED </v>
      </c>
    </row>
    <row r="5323" spans="1:17" ht="11.25" customHeight="1" x14ac:dyDescent="0.2">
      <c r="A5323" s="8"/>
      <c r="C5323" s="9" t="s">
        <v>12</v>
      </c>
      <c r="D5323" s="5"/>
      <c r="E5323" s="9" t="s">
        <v>12</v>
      </c>
      <c r="F5323" s="5"/>
      <c r="G5323" s="9" t="s">
        <v>12</v>
      </c>
      <c r="H5323" s="5"/>
      <c r="I5323" s="9" t="s">
        <v>13</v>
      </c>
      <c r="J5323" s="5"/>
      <c r="K5323" s="10" t="s">
        <v>13</v>
      </c>
      <c r="L5323" s="5"/>
      <c r="M5323" s="10" t="str">
        <f>$M$31</f>
        <v>BASE</v>
      </c>
      <c r="N5323" s="5"/>
      <c r="O5323" s="10" t="str">
        <f>$O$31</f>
        <v>SUPPLEMENTAL</v>
      </c>
      <c r="P5323" s="5"/>
      <c r="Q5323" s="10" t="str">
        <f>$Q$31</f>
        <v>BUDGET</v>
      </c>
    </row>
    <row r="5324" spans="1:17" ht="11.25" customHeight="1" x14ac:dyDescent="0.2"/>
    <row r="5325" spans="1:17" ht="11.25" customHeight="1" x14ac:dyDescent="0.2">
      <c r="A5325" s="3" t="s">
        <v>16</v>
      </c>
      <c r="D5325" s="2"/>
      <c r="F5325" s="2"/>
      <c r="H5325" s="2"/>
      <c r="J5325" s="2"/>
      <c r="L5325" s="2"/>
      <c r="N5325" s="2"/>
      <c r="P5325" s="2"/>
    </row>
    <row r="5326" spans="1:17" ht="11.25" customHeight="1" x14ac:dyDescent="0.2">
      <c r="A5326" s="3" t="s">
        <v>17</v>
      </c>
      <c r="C5326" s="2">
        <v>0</v>
      </c>
      <c r="D5326" s="2"/>
      <c r="E5326" s="2">
        <f>+C5426</f>
        <v>0</v>
      </c>
      <c r="F5326" s="2"/>
      <c r="G5326" s="2">
        <f>+E5426</f>
        <v>121746.98000000001</v>
      </c>
      <c r="H5326" s="2"/>
      <c r="I5326" s="2">
        <f>+G5426</f>
        <v>109992.25</v>
      </c>
      <c r="J5326" s="2"/>
      <c r="K5326" s="4">
        <f>+I5326</f>
        <v>109992.25</v>
      </c>
      <c r="L5326" s="2"/>
      <c r="M5326" s="2">
        <f>+K5426</f>
        <v>27121.25</v>
      </c>
      <c r="N5326" s="2"/>
      <c r="P5326" s="2"/>
      <c r="Q5326" s="4">
        <f>+M5326</f>
        <v>27121.25</v>
      </c>
    </row>
    <row r="5327" spans="1:17" ht="11.25" customHeight="1" x14ac:dyDescent="0.2">
      <c r="D5327" s="2"/>
      <c r="F5327" s="2"/>
      <c r="H5327" s="2"/>
      <c r="J5327" s="2"/>
      <c r="L5327" s="2"/>
      <c r="N5327" s="2"/>
      <c r="P5327" s="2"/>
    </row>
    <row r="5328" spans="1:17" ht="11.25" customHeight="1" x14ac:dyDescent="0.2">
      <c r="A5328" s="11" t="s">
        <v>18</v>
      </c>
      <c r="D5328" s="2"/>
      <c r="F5328" s="2"/>
      <c r="H5328" s="2"/>
      <c r="J5328" s="2"/>
      <c r="L5328" s="2"/>
      <c r="N5328" s="2"/>
      <c r="P5328" s="2"/>
    </row>
    <row r="5329" spans="1:17" ht="11.25" customHeight="1" x14ac:dyDescent="0.2">
      <c r="D5329" s="2"/>
      <c r="F5329" s="2"/>
      <c r="H5329" s="2"/>
      <c r="J5329" s="2"/>
      <c r="L5329" s="2"/>
      <c r="N5329" s="2"/>
      <c r="P5329" s="2"/>
    </row>
    <row r="5330" spans="1:17" ht="11.25" customHeight="1" x14ac:dyDescent="0.2">
      <c r="A5330" s="11" t="s">
        <v>1815</v>
      </c>
      <c r="D5330" s="2"/>
      <c r="F5330" s="2"/>
      <c r="H5330" s="2"/>
      <c r="J5330" s="2"/>
      <c r="L5330" s="2"/>
      <c r="N5330" s="2"/>
      <c r="P5330" s="2"/>
    </row>
    <row r="5331" spans="1:17" ht="11.25" customHeight="1" x14ac:dyDescent="0.2">
      <c r="A5331" s="3" t="s">
        <v>2014</v>
      </c>
      <c r="C5331" s="2">
        <v>0</v>
      </c>
      <c r="D5331" s="2"/>
      <c r="E5331" s="2">
        <v>45004.22</v>
      </c>
      <c r="F5331" s="2"/>
      <c r="G5331" s="2">
        <v>42388.29</v>
      </c>
      <c r="H5331" s="2"/>
      <c r="I5331" s="2">
        <v>40000</v>
      </c>
      <c r="J5331" s="2"/>
      <c r="K5331" s="4">
        <v>40000</v>
      </c>
      <c r="L5331" s="2"/>
      <c r="M5331" s="4">
        <v>40000</v>
      </c>
      <c r="N5331" s="2"/>
      <c r="O5331" s="4">
        <v>0</v>
      </c>
      <c r="P5331" s="2"/>
      <c r="Q5331" s="4">
        <f>M5331+O5331</f>
        <v>40000</v>
      </c>
    </row>
    <row r="5332" spans="1:17" ht="11.25" customHeight="1" x14ac:dyDescent="0.2">
      <c r="A5332" s="3" t="s">
        <v>2015</v>
      </c>
      <c r="C5332" s="2">
        <v>0</v>
      </c>
      <c r="D5332" s="2"/>
      <c r="E5332" s="2">
        <v>1935.2</v>
      </c>
      <c r="F5332" s="2"/>
      <c r="G5332" s="2">
        <v>3065.11</v>
      </c>
      <c r="H5332" s="2"/>
      <c r="I5332" s="2">
        <v>1000</v>
      </c>
      <c r="J5332" s="2"/>
      <c r="K5332" s="4">
        <v>1000</v>
      </c>
      <c r="L5332" s="2"/>
      <c r="M5332" s="4">
        <v>2000</v>
      </c>
      <c r="N5332" s="2"/>
      <c r="O5332" s="4">
        <v>0</v>
      </c>
      <c r="P5332" s="2"/>
      <c r="Q5332" s="4">
        <f>M5332+O5332</f>
        <v>2000</v>
      </c>
    </row>
    <row r="5333" spans="1:17" ht="11.25" customHeight="1" x14ac:dyDescent="0.2">
      <c r="A5333" s="3" t="s">
        <v>2016</v>
      </c>
      <c r="C5333" s="2">
        <v>0</v>
      </c>
      <c r="D5333" s="2"/>
      <c r="E5333" s="2">
        <v>936.53</v>
      </c>
      <c r="F5333" s="2"/>
      <c r="G5333" s="2">
        <v>1166.6300000000001</v>
      </c>
      <c r="H5333" s="2"/>
      <c r="I5333" s="2">
        <v>800</v>
      </c>
      <c r="J5333" s="2"/>
      <c r="K5333" s="4">
        <v>800</v>
      </c>
      <c r="L5333" s="2"/>
      <c r="M5333" s="4">
        <v>1000</v>
      </c>
      <c r="N5333" s="2"/>
      <c r="O5333" s="4">
        <v>0</v>
      </c>
      <c r="P5333" s="2"/>
      <c r="Q5333" s="4">
        <f>M5333+O5333</f>
        <v>1000</v>
      </c>
    </row>
    <row r="5334" spans="1:17" ht="11.25" customHeight="1" x14ac:dyDescent="0.2">
      <c r="A5334" s="3" t="s">
        <v>2017</v>
      </c>
      <c r="C5334" s="12">
        <v>0</v>
      </c>
      <c r="D5334" s="2"/>
      <c r="E5334" s="12">
        <v>357.07</v>
      </c>
      <c r="F5334" s="2"/>
      <c r="G5334" s="12">
        <v>168</v>
      </c>
      <c r="H5334" s="2"/>
      <c r="I5334" s="12">
        <v>150</v>
      </c>
      <c r="J5334" s="2"/>
      <c r="K5334" s="13">
        <v>150</v>
      </c>
      <c r="L5334" s="2"/>
      <c r="M5334" s="13">
        <v>100</v>
      </c>
      <c r="N5334" s="2"/>
      <c r="O5334" s="13">
        <v>0</v>
      </c>
      <c r="P5334" s="2"/>
      <c r="Q5334" s="13">
        <f>M5334+O5334</f>
        <v>100</v>
      </c>
    </row>
    <row r="5335" spans="1:17" ht="11.25" customHeight="1" x14ac:dyDescent="0.2">
      <c r="A5335" s="3" t="s">
        <v>1160</v>
      </c>
      <c r="C5335" s="2">
        <f>SUM(C5331:C5334)</f>
        <v>0</v>
      </c>
      <c r="D5335" s="2"/>
      <c r="E5335" s="2">
        <f>SUM(E5331:E5334)</f>
        <v>48233.02</v>
      </c>
      <c r="F5335" s="2"/>
      <c r="G5335" s="2">
        <f>SUM(G5331:G5334)</f>
        <v>46788.03</v>
      </c>
      <c r="H5335" s="2"/>
      <c r="I5335" s="2">
        <f>SUM(I5331:I5334)</f>
        <v>41950</v>
      </c>
      <c r="J5335" s="2"/>
      <c r="K5335" s="4">
        <f>SUM(K5331:K5334)</f>
        <v>41950</v>
      </c>
      <c r="L5335" s="2"/>
      <c r="M5335" s="4">
        <f>SUM(M5331:M5334)</f>
        <v>43100</v>
      </c>
      <c r="N5335" s="2"/>
      <c r="O5335" s="4">
        <f>SUM(O5331:O5334)</f>
        <v>0</v>
      </c>
      <c r="P5335" s="2"/>
      <c r="Q5335" s="4">
        <f>SUM(Q5331:Q5334)</f>
        <v>43100</v>
      </c>
    </row>
    <row r="5336" spans="1:17" ht="11.25" customHeight="1" x14ac:dyDescent="0.2">
      <c r="D5336" s="2"/>
      <c r="F5336" s="2"/>
      <c r="H5336" s="2"/>
      <c r="J5336" s="2"/>
      <c r="L5336" s="2"/>
      <c r="N5336" s="2"/>
      <c r="P5336" s="2"/>
    </row>
    <row r="5337" spans="1:17" ht="11.85" customHeight="1" x14ac:dyDescent="0.2">
      <c r="A5337" s="11" t="s">
        <v>2018</v>
      </c>
      <c r="D5337" s="2"/>
      <c r="F5337" s="2"/>
      <c r="H5337" s="2"/>
      <c r="J5337" s="2"/>
      <c r="L5337" s="2"/>
      <c r="N5337" s="2"/>
      <c r="P5337" s="2"/>
    </row>
    <row r="5338" spans="1:17" ht="11.85" customHeight="1" x14ac:dyDescent="0.2">
      <c r="A5338" s="3" t="s">
        <v>2019</v>
      </c>
      <c r="C5338" s="12">
        <v>0</v>
      </c>
      <c r="D5338" s="2"/>
      <c r="E5338" s="12">
        <v>26970.1</v>
      </c>
      <c r="F5338" s="2"/>
      <c r="G5338" s="12">
        <v>0</v>
      </c>
      <c r="H5338" s="2"/>
      <c r="I5338" s="12">
        <v>0</v>
      </c>
      <c r="J5338" s="2"/>
      <c r="K5338" s="13">
        <v>0</v>
      </c>
      <c r="L5338" s="2"/>
      <c r="M5338" s="13">
        <v>0</v>
      </c>
      <c r="N5338" s="2"/>
      <c r="O5338" s="13">
        <v>0</v>
      </c>
      <c r="P5338" s="2"/>
      <c r="Q5338" s="13">
        <f>+M5338+O5338</f>
        <v>0</v>
      </c>
    </row>
    <row r="5339" spans="1:17" ht="11.85" customHeight="1" x14ac:dyDescent="0.2">
      <c r="A5339" s="3" t="s">
        <v>2020</v>
      </c>
      <c r="C5339" s="2">
        <f>SUM(C5338:C5338)</f>
        <v>0</v>
      </c>
      <c r="D5339" s="2"/>
      <c r="E5339" s="2">
        <f>SUM(E5338:E5338)</f>
        <v>26970.1</v>
      </c>
      <c r="F5339" s="2"/>
      <c r="G5339" s="2">
        <f>SUM(G5338:G5338)</f>
        <v>0</v>
      </c>
      <c r="H5339" s="2"/>
      <c r="I5339" s="2">
        <f>SUM(I5338:I5338)</f>
        <v>0</v>
      </c>
      <c r="J5339" s="2"/>
      <c r="K5339" s="4">
        <f>SUM(K5338:K5338)</f>
        <v>0</v>
      </c>
      <c r="L5339" s="2"/>
      <c r="M5339" s="4">
        <f>SUM(M5338:M5338)</f>
        <v>0</v>
      </c>
      <c r="N5339" s="2"/>
      <c r="O5339" s="4">
        <f>SUM(O5338:O5338)</f>
        <v>0</v>
      </c>
      <c r="P5339" s="2"/>
      <c r="Q5339" s="4">
        <f>SUM(Q5338:Q5338)</f>
        <v>0</v>
      </c>
    </row>
    <row r="5340" spans="1:17" ht="11.25" customHeight="1" x14ac:dyDescent="0.2">
      <c r="D5340" s="2"/>
      <c r="F5340" s="2"/>
      <c r="H5340" s="2"/>
      <c r="J5340" s="2"/>
      <c r="L5340" s="2"/>
      <c r="N5340" s="2"/>
      <c r="P5340" s="2"/>
    </row>
    <row r="5341" spans="1:17" ht="11.85" customHeight="1" x14ac:dyDescent="0.2">
      <c r="A5341" s="11" t="s">
        <v>236</v>
      </c>
      <c r="D5341" s="2"/>
      <c r="F5341" s="2"/>
      <c r="H5341" s="2"/>
      <c r="J5341" s="2"/>
      <c r="L5341" s="2"/>
      <c r="N5341" s="2"/>
      <c r="P5341" s="2"/>
    </row>
    <row r="5342" spans="1:17" ht="11.85" customHeight="1" x14ac:dyDescent="0.2">
      <c r="A5342" s="3" t="s">
        <v>2021</v>
      </c>
      <c r="C5342" s="12">
        <v>0</v>
      </c>
      <c r="D5342" s="2"/>
      <c r="E5342" s="12">
        <v>94111.14</v>
      </c>
      <c r="F5342" s="2"/>
      <c r="G5342" s="12">
        <v>0</v>
      </c>
      <c r="H5342" s="2"/>
      <c r="I5342" s="12">
        <v>0</v>
      </c>
      <c r="J5342" s="2"/>
      <c r="K5342" s="13">
        <v>0</v>
      </c>
      <c r="L5342" s="2"/>
      <c r="M5342" s="13">
        <v>0</v>
      </c>
      <c r="N5342" s="2"/>
      <c r="O5342" s="13">
        <v>0</v>
      </c>
      <c r="P5342" s="2"/>
      <c r="Q5342" s="13">
        <f>+M5342+O5342</f>
        <v>0</v>
      </c>
    </row>
    <row r="5343" spans="1:17" ht="11.85" customHeight="1" x14ac:dyDescent="0.2">
      <c r="A5343" s="3" t="s">
        <v>250</v>
      </c>
      <c r="C5343" s="2">
        <f>SUM(C5342:C5342)</f>
        <v>0</v>
      </c>
      <c r="D5343" s="2"/>
      <c r="E5343" s="2">
        <f>SUM(E5342:E5342)</f>
        <v>94111.14</v>
      </c>
      <c r="F5343" s="2"/>
      <c r="G5343" s="2">
        <f>SUM(G5342:G5342)</f>
        <v>0</v>
      </c>
      <c r="H5343" s="2"/>
      <c r="I5343" s="2">
        <f>SUM(I5342:I5342)</f>
        <v>0</v>
      </c>
      <c r="J5343" s="2"/>
      <c r="K5343" s="4">
        <f>SUM(K5342:K5342)</f>
        <v>0</v>
      </c>
      <c r="L5343" s="2"/>
      <c r="M5343" s="4">
        <f>SUM(M5342:M5342)</f>
        <v>0</v>
      </c>
      <c r="N5343" s="2"/>
      <c r="O5343" s="4">
        <f>SUM(O5342:O5342)</f>
        <v>0</v>
      </c>
      <c r="P5343" s="2"/>
      <c r="Q5343" s="4">
        <f>SUM(Q5342:Q5342)</f>
        <v>0</v>
      </c>
    </row>
    <row r="5344" spans="1:17" ht="11.85" customHeight="1" x14ac:dyDescent="0.2"/>
    <row r="5345" spans="1:17" ht="11.25" customHeight="1" thickBot="1" x14ac:dyDescent="0.25">
      <c r="A5345" s="3" t="s">
        <v>263</v>
      </c>
      <c r="C5345" s="17">
        <f>C5335+C5343+C5339</f>
        <v>0</v>
      </c>
      <c r="D5345" s="2"/>
      <c r="E5345" s="17">
        <f>E5335+E5343+E5339</f>
        <v>169314.26</v>
      </c>
      <c r="F5345" s="2"/>
      <c r="G5345" s="17">
        <f>G5335+G5343+G5339</f>
        <v>46788.03</v>
      </c>
      <c r="H5345" s="2"/>
      <c r="I5345" s="17">
        <f>I5335+I5343+I5339</f>
        <v>41950</v>
      </c>
      <c r="J5345" s="2"/>
      <c r="K5345" s="18">
        <f>K5335+K5343+K5339</f>
        <v>41950</v>
      </c>
      <c r="L5345" s="2"/>
      <c r="M5345" s="18">
        <f>M5335+M5343</f>
        <v>43100</v>
      </c>
      <c r="N5345" s="2"/>
      <c r="O5345" s="18">
        <f>O5335+O5343+O5338</f>
        <v>0</v>
      </c>
      <c r="P5345" s="2"/>
      <c r="Q5345" s="18">
        <f>Q5335+Q5343+Q5339</f>
        <v>43100</v>
      </c>
    </row>
    <row r="5346" spans="1:17" ht="11.25" customHeight="1" thickTop="1" x14ac:dyDescent="0.2">
      <c r="D5346" s="2"/>
      <c r="F5346" s="2"/>
      <c r="H5346" s="2"/>
      <c r="J5346" s="2"/>
      <c r="L5346" s="2"/>
      <c r="N5346" s="2"/>
      <c r="P5346" s="2"/>
    </row>
    <row r="5347" spans="1:17" ht="11.25" customHeight="1" x14ac:dyDescent="0.2">
      <c r="D5347" s="2"/>
      <c r="F5347" s="2"/>
      <c r="H5347" s="2"/>
      <c r="J5347" s="2"/>
      <c r="L5347" s="2"/>
      <c r="N5347" s="2"/>
      <c r="P5347" s="2"/>
    </row>
    <row r="5348" spans="1:17" ht="11.25" customHeight="1" x14ac:dyDescent="0.2">
      <c r="A5348" s="3" t="s">
        <v>264</v>
      </c>
      <c r="C5348" s="2">
        <f>C5326+C5345</f>
        <v>0</v>
      </c>
      <c r="D5348" s="2"/>
      <c r="E5348" s="2">
        <f>E5326+E5345</f>
        <v>169314.26</v>
      </c>
      <c r="F5348" s="2"/>
      <c r="G5348" s="2">
        <f>G5326+G5345</f>
        <v>168535.01</v>
      </c>
      <c r="H5348" s="2"/>
      <c r="I5348" s="2">
        <f>I5326+I5345</f>
        <v>151942.25</v>
      </c>
      <c r="J5348" s="2"/>
      <c r="K5348" s="4">
        <f>K5326+K5345</f>
        <v>151942.25</v>
      </c>
      <c r="L5348" s="2"/>
      <c r="M5348" s="4">
        <f>M5326+M5345</f>
        <v>70221.25</v>
      </c>
      <c r="N5348" s="2"/>
      <c r="P5348" s="2"/>
      <c r="Q5348" s="4">
        <f>Q5326+Q5345</f>
        <v>70221.25</v>
      </c>
    </row>
    <row r="5349" spans="1:17" ht="11.25" customHeight="1" x14ac:dyDescent="0.2"/>
    <row r="5350" spans="1:17" ht="11.85" customHeight="1" x14ac:dyDescent="0.2">
      <c r="E5350" s="31"/>
    </row>
    <row r="5351" spans="1:17" ht="11.85" customHeight="1" x14ac:dyDescent="0.2"/>
    <row r="5352" spans="1:17" ht="11.85" customHeight="1" x14ac:dyDescent="0.2"/>
    <row r="5353" spans="1:17" ht="11.85" customHeight="1" x14ac:dyDescent="0.2"/>
    <row r="5354" spans="1:17" ht="11.85" customHeight="1" x14ac:dyDescent="0.2"/>
    <row r="5355" spans="1:17" ht="11.85" customHeight="1" x14ac:dyDescent="0.2"/>
    <row r="5356" spans="1:17" ht="11.85" customHeight="1" x14ac:dyDescent="0.2"/>
    <row r="5357" spans="1:17" ht="11.85" customHeight="1" x14ac:dyDescent="0.2"/>
    <row r="5358" spans="1:17" ht="11.85" customHeight="1" x14ac:dyDescent="0.2"/>
    <row r="5359" spans="1:17" ht="11.85" customHeight="1" x14ac:dyDescent="0.2"/>
    <row r="5360" spans="1:17" ht="11.85" customHeight="1" x14ac:dyDescent="0.2"/>
    <row r="5361" spans="1:20" ht="11.85" customHeight="1" x14ac:dyDescent="0.2"/>
    <row r="5362" spans="1:20" ht="11.85" customHeight="1" x14ac:dyDescent="0.2"/>
    <row r="5363" spans="1:20" ht="11.85" customHeight="1" x14ac:dyDescent="0.2"/>
    <row r="5364" spans="1:20" ht="11.85" customHeight="1" x14ac:dyDescent="0.2"/>
    <row r="5365" spans="1:20" ht="11.85" customHeight="1" x14ac:dyDescent="0.2"/>
    <row r="5366" spans="1:20" ht="11.85" customHeight="1" x14ac:dyDescent="0.2">
      <c r="A5366" s="1"/>
      <c r="B5366" s="1"/>
      <c r="E5366" s="2" t="str">
        <f>$E$24</f>
        <v>CITY OF BRADY</v>
      </c>
    </row>
    <row r="5367" spans="1:20" ht="11.85" customHeight="1" x14ac:dyDescent="0.2">
      <c r="E5367" s="2" t="str">
        <f>$E$25</f>
        <v>BUDGET REPORT</v>
      </c>
    </row>
    <row r="5368" spans="1:20" ht="11.85" customHeight="1" x14ac:dyDescent="0.2">
      <c r="E5368" s="2" t="str">
        <f>$E$26</f>
        <v>FISCAL YEAR 2021 - 2022</v>
      </c>
    </row>
    <row r="5369" spans="1:20" ht="11.85" customHeight="1" x14ac:dyDescent="0.2">
      <c r="A5369" s="3" t="s">
        <v>2022</v>
      </c>
    </row>
    <row r="5370" spans="1:20" ht="11.85" customHeight="1" x14ac:dyDescent="0.2">
      <c r="A5370" s="3" t="s">
        <v>2023</v>
      </c>
    </row>
    <row r="5371" spans="1:20" ht="11.85" customHeight="1" x14ac:dyDescent="0.2">
      <c r="I5371" s="61" t="str">
        <f>$I$29</f>
        <v>(----- 2020-2021 ------)</v>
      </c>
      <c r="J5371" s="61"/>
      <c r="K5371" s="61"/>
      <c r="L5371" s="5"/>
      <c r="M5371" s="61" t="str">
        <f>$M$29</f>
        <v>2021-2022</v>
      </c>
      <c r="N5371" s="61"/>
      <c r="O5371" s="61"/>
      <c r="P5371" s="61"/>
      <c r="Q5371" s="61"/>
    </row>
    <row r="5372" spans="1:20" ht="11.85" customHeight="1" x14ac:dyDescent="0.2">
      <c r="C5372" s="6" t="str">
        <f>$C$30</f>
        <v>2017-2018</v>
      </c>
      <c r="D5372" s="5"/>
      <c r="E5372" s="6" t="str">
        <f>$E$30</f>
        <v>2018-2019</v>
      </c>
      <c r="F5372" s="5"/>
      <c r="G5372" s="6" t="str">
        <f>$G$30</f>
        <v>2019-2020</v>
      </c>
      <c r="H5372" s="5"/>
      <c r="I5372" s="6" t="s">
        <v>9</v>
      </c>
      <c r="J5372" s="5"/>
      <c r="K5372" s="7" t="str">
        <f>+$K$30</f>
        <v>PROJECTED</v>
      </c>
      <c r="L5372" s="5"/>
      <c r="M5372" s="7" t="str">
        <f>$M$30</f>
        <v>2021-2022</v>
      </c>
      <c r="N5372" s="5"/>
      <c r="O5372" s="7" t="str">
        <f>$O$30</f>
        <v>2021-2022</v>
      </c>
      <c r="P5372" s="5"/>
      <c r="Q5372" s="7" t="str">
        <f>$Q$30</f>
        <v xml:space="preserve">APPROVED </v>
      </c>
    </row>
    <row r="5373" spans="1:20" ht="11.85" customHeight="1" x14ac:dyDescent="0.2">
      <c r="A5373" s="8" t="s">
        <v>266</v>
      </c>
      <c r="C5373" s="9" t="s">
        <v>12</v>
      </c>
      <c r="D5373" s="5"/>
      <c r="E5373" s="9" t="s">
        <v>12</v>
      </c>
      <c r="F5373" s="5"/>
      <c r="G5373" s="9" t="s">
        <v>12</v>
      </c>
      <c r="H5373" s="5"/>
      <c r="I5373" s="9" t="s">
        <v>13</v>
      </c>
      <c r="J5373" s="5"/>
      <c r="K5373" s="10" t="s">
        <v>13</v>
      </c>
      <c r="L5373" s="5"/>
      <c r="M5373" s="10" t="str">
        <f>$M$31</f>
        <v>BASE</v>
      </c>
      <c r="N5373" s="5"/>
      <c r="O5373" s="10" t="str">
        <f>$O$31</f>
        <v>SUPPLEMENTAL</v>
      </c>
      <c r="P5373" s="5"/>
      <c r="Q5373" s="10" t="str">
        <f>$Q$31</f>
        <v>BUDGET</v>
      </c>
    </row>
    <row r="5374" spans="1:20" ht="11.85" customHeight="1" x14ac:dyDescent="0.2"/>
    <row r="5375" spans="1:20" ht="11.85" customHeight="1" x14ac:dyDescent="0.2">
      <c r="A5375" s="11" t="s">
        <v>267</v>
      </c>
    </row>
    <row r="5376" spans="1:20" ht="11.85" customHeight="1" x14ac:dyDescent="0.2">
      <c r="A5376" s="3" t="s">
        <v>2024</v>
      </c>
      <c r="C5376" s="2">
        <v>0</v>
      </c>
      <c r="D5376" s="2"/>
      <c r="E5376" s="2">
        <v>18324</v>
      </c>
      <c r="F5376" s="2"/>
      <c r="G5376" s="2">
        <v>19120</v>
      </c>
      <c r="H5376" s="2"/>
      <c r="I5376" s="2">
        <v>24110</v>
      </c>
      <c r="J5376" s="2"/>
      <c r="K5376" s="4">
        <v>24110</v>
      </c>
      <c r="L5376" s="2"/>
      <c r="M5376" s="4">
        <v>24830</v>
      </c>
      <c r="N5376" s="2"/>
      <c r="O5376" s="4">
        <v>0</v>
      </c>
      <c r="P5376" s="2"/>
      <c r="Q5376" s="4">
        <f t="shared" ref="Q5376:Q5382" si="139">M5376+O5376</f>
        <v>24830</v>
      </c>
      <c r="T5376" s="36"/>
    </row>
    <row r="5377" spans="1:21" ht="11.85" customHeight="1" x14ac:dyDescent="0.2">
      <c r="A5377" s="3" t="s">
        <v>2025</v>
      </c>
      <c r="C5377" s="2">
        <v>0</v>
      </c>
      <c r="D5377" s="2"/>
      <c r="E5377" s="2">
        <v>81</v>
      </c>
      <c r="F5377" s="2"/>
      <c r="G5377" s="2">
        <v>292.5</v>
      </c>
      <c r="H5377" s="2"/>
      <c r="I5377" s="2">
        <v>1000</v>
      </c>
      <c r="J5377" s="2"/>
      <c r="K5377" s="4">
        <v>1000</v>
      </c>
      <c r="L5377" s="2"/>
      <c r="M5377" s="4">
        <v>1000</v>
      </c>
      <c r="N5377" s="2"/>
      <c r="O5377" s="4">
        <v>0</v>
      </c>
      <c r="P5377" s="2"/>
      <c r="Q5377" s="4">
        <f t="shared" si="139"/>
        <v>1000</v>
      </c>
      <c r="T5377" s="36"/>
    </row>
    <row r="5378" spans="1:21" ht="11.85" customHeight="1" x14ac:dyDescent="0.2">
      <c r="A5378" s="3" t="s">
        <v>2026</v>
      </c>
      <c r="C5378" s="2">
        <v>0</v>
      </c>
      <c r="D5378" s="2"/>
      <c r="E5378" s="2">
        <v>9863.1200000000008</v>
      </c>
      <c r="F5378" s="2"/>
      <c r="G5378" s="2">
        <v>8987.84</v>
      </c>
      <c r="H5378" s="2"/>
      <c r="I5378" s="2">
        <v>12960</v>
      </c>
      <c r="J5378" s="2"/>
      <c r="K5378" s="4">
        <v>12960</v>
      </c>
      <c r="L5378" s="2"/>
      <c r="M5378" s="4">
        <v>11832</v>
      </c>
      <c r="N5378" s="2"/>
      <c r="O5378" s="4">
        <v>0</v>
      </c>
      <c r="P5378" s="2"/>
      <c r="Q5378" s="4">
        <f t="shared" si="139"/>
        <v>11832</v>
      </c>
      <c r="T5378" s="36"/>
    </row>
    <row r="5379" spans="1:21" ht="11.85" customHeight="1" x14ac:dyDescent="0.2">
      <c r="A5379" s="3" t="s">
        <v>2027</v>
      </c>
      <c r="C5379" s="2">
        <v>0</v>
      </c>
      <c r="D5379" s="2"/>
      <c r="E5379" s="2">
        <v>1849.74</v>
      </c>
      <c r="F5379" s="2"/>
      <c r="G5379" s="2">
        <v>1980.67</v>
      </c>
      <c r="H5379" s="2"/>
      <c r="I5379" s="2">
        <v>2499</v>
      </c>
      <c r="J5379" s="2"/>
      <c r="K5379" s="4">
        <v>2499</v>
      </c>
      <c r="L5379" s="2"/>
      <c r="M5379" s="4">
        <v>2485</v>
      </c>
      <c r="N5379" s="2"/>
      <c r="O5379" s="4">
        <v>0</v>
      </c>
      <c r="P5379" s="2"/>
      <c r="Q5379" s="4">
        <f t="shared" si="139"/>
        <v>2485</v>
      </c>
      <c r="T5379" s="36"/>
    </row>
    <row r="5380" spans="1:21" ht="11.85" customHeight="1" x14ac:dyDescent="0.2">
      <c r="A5380" s="3" t="s">
        <v>2028</v>
      </c>
      <c r="C5380" s="2">
        <v>0</v>
      </c>
      <c r="D5380" s="2"/>
      <c r="E5380" s="2">
        <v>1099.8399999999999</v>
      </c>
      <c r="F5380" s="2"/>
      <c r="G5380" s="2">
        <v>684.15</v>
      </c>
      <c r="H5380" s="2"/>
      <c r="I5380" s="2">
        <v>902</v>
      </c>
      <c r="J5380" s="2"/>
      <c r="K5380" s="4">
        <v>902</v>
      </c>
      <c r="L5380" s="2"/>
      <c r="M5380" s="4">
        <v>610</v>
      </c>
      <c r="N5380" s="2"/>
      <c r="O5380" s="4">
        <v>0</v>
      </c>
      <c r="P5380" s="2"/>
      <c r="Q5380" s="4">
        <f t="shared" si="139"/>
        <v>610</v>
      </c>
      <c r="T5380" s="36"/>
    </row>
    <row r="5381" spans="1:21" ht="11.85" customHeight="1" x14ac:dyDescent="0.2">
      <c r="A5381" s="3" t="s">
        <v>2029</v>
      </c>
      <c r="C5381" s="2">
        <v>0</v>
      </c>
      <c r="D5381" s="2"/>
      <c r="E5381" s="2">
        <v>95.99</v>
      </c>
      <c r="F5381" s="2"/>
      <c r="G5381" s="2">
        <v>194.82</v>
      </c>
      <c r="H5381" s="2"/>
      <c r="I5381" s="2">
        <v>180</v>
      </c>
      <c r="J5381" s="2"/>
      <c r="K5381" s="4">
        <v>180</v>
      </c>
      <c r="L5381" s="2"/>
      <c r="M5381" s="4">
        <v>144</v>
      </c>
      <c r="N5381" s="2"/>
      <c r="O5381" s="4">
        <v>0</v>
      </c>
      <c r="P5381" s="2"/>
      <c r="Q5381" s="4">
        <f t="shared" si="139"/>
        <v>144</v>
      </c>
      <c r="T5381" s="36"/>
    </row>
    <row r="5382" spans="1:21" ht="11.85" customHeight="1" x14ac:dyDescent="0.2">
      <c r="A5382" s="3" t="s">
        <v>2030</v>
      </c>
      <c r="C5382" s="12">
        <v>0</v>
      </c>
      <c r="D5382" s="2"/>
      <c r="E5382" s="12">
        <v>1407.99</v>
      </c>
      <c r="F5382" s="2"/>
      <c r="G5382" s="12">
        <v>1485.08</v>
      </c>
      <c r="H5382" s="2"/>
      <c r="I5382" s="12">
        <v>1960</v>
      </c>
      <c r="J5382" s="2"/>
      <c r="K5382" s="13">
        <v>1960</v>
      </c>
      <c r="L5382" s="2"/>
      <c r="M5382" s="13">
        <v>2015</v>
      </c>
      <c r="N5382" s="2"/>
      <c r="O5382" s="13">
        <v>0</v>
      </c>
      <c r="P5382" s="2"/>
      <c r="Q5382" s="13">
        <f t="shared" si="139"/>
        <v>2015</v>
      </c>
      <c r="T5382" s="36"/>
    </row>
    <row r="5383" spans="1:21" ht="11.85" customHeight="1" x14ac:dyDescent="0.2">
      <c r="A5383" s="3" t="s">
        <v>278</v>
      </c>
      <c r="C5383" s="2">
        <f>SUM(C5376:C5382)</f>
        <v>0</v>
      </c>
      <c r="D5383" s="2"/>
      <c r="E5383" s="2">
        <f>SUM(E5376:E5382)</f>
        <v>32721.680000000008</v>
      </c>
      <c r="F5383" s="2"/>
      <c r="G5383" s="2">
        <f>SUM(G5376:G5382)</f>
        <v>32745.060000000005</v>
      </c>
      <c r="H5383" s="2"/>
      <c r="I5383" s="2">
        <f>SUM(I5376:I5382)</f>
        <v>43611</v>
      </c>
      <c r="J5383" s="2"/>
      <c r="K5383" s="4">
        <f>SUM(K5376:K5382)</f>
        <v>43611</v>
      </c>
      <c r="L5383" s="2"/>
      <c r="M5383" s="4">
        <f>SUM(M5376:M5382)</f>
        <v>42916</v>
      </c>
      <c r="N5383" s="2"/>
      <c r="O5383" s="4">
        <f>SUM(O5376:O5382)</f>
        <v>0</v>
      </c>
      <c r="P5383" s="2"/>
      <c r="Q5383" s="4">
        <f>SUM(Q5376:Q5382)</f>
        <v>42916</v>
      </c>
      <c r="R5383" s="39"/>
      <c r="T5383" s="38"/>
      <c r="U5383" s="39"/>
    </row>
    <row r="5384" spans="1:21" ht="11.85" customHeight="1" x14ac:dyDescent="0.2"/>
    <row r="5385" spans="1:21" ht="11.85" customHeight="1" x14ac:dyDescent="0.2">
      <c r="A5385" s="11" t="s">
        <v>279</v>
      </c>
      <c r="D5385" s="2"/>
      <c r="F5385" s="2"/>
      <c r="H5385" s="2"/>
      <c r="J5385" s="2"/>
      <c r="L5385" s="2"/>
      <c r="N5385" s="2"/>
      <c r="P5385" s="2"/>
    </row>
    <row r="5386" spans="1:21" ht="11.85" customHeight="1" x14ac:dyDescent="0.2">
      <c r="A5386" s="3" t="s">
        <v>2031</v>
      </c>
      <c r="C5386" s="12">
        <v>0</v>
      </c>
      <c r="D5386" s="2"/>
      <c r="E5386" s="12">
        <v>0</v>
      </c>
      <c r="F5386" s="2"/>
      <c r="G5386" s="12">
        <v>0</v>
      </c>
      <c r="H5386" s="2"/>
      <c r="I5386" s="12">
        <v>0</v>
      </c>
      <c r="J5386" s="2"/>
      <c r="K5386" s="13">
        <v>0</v>
      </c>
      <c r="L5386" s="2"/>
      <c r="M5386" s="13">
        <v>0</v>
      </c>
      <c r="N5386" s="2"/>
      <c r="O5386" s="13">
        <v>0</v>
      </c>
      <c r="P5386" s="2"/>
      <c r="Q5386" s="13">
        <f>+M5386+O5386</f>
        <v>0</v>
      </c>
    </row>
    <row r="5387" spans="1:21" ht="11.85" customHeight="1" x14ac:dyDescent="0.2">
      <c r="A5387" s="3" t="s">
        <v>297</v>
      </c>
      <c r="C5387" s="2">
        <f>+C5386</f>
        <v>0</v>
      </c>
      <c r="D5387" s="2"/>
      <c r="E5387" s="2">
        <f>+E5386</f>
        <v>0</v>
      </c>
      <c r="F5387" s="2"/>
      <c r="G5387" s="2">
        <f>+G5386</f>
        <v>0</v>
      </c>
      <c r="H5387" s="2"/>
      <c r="I5387" s="2">
        <f>+I5386</f>
        <v>0</v>
      </c>
      <c r="J5387" s="2"/>
      <c r="K5387" s="4">
        <f>+K5386</f>
        <v>0</v>
      </c>
      <c r="L5387" s="2"/>
      <c r="M5387" s="4">
        <f>+M5386</f>
        <v>0</v>
      </c>
      <c r="N5387" s="2"/>
      <c r="O5387" s="4">
        <f>+O5386</f>
        <v>0</v>
      </c>
      <c r="P5387" s="2"/>
      <c r="Q5387" s="4">
        <f>+Q5386</f>
        <v>0</v>
      </c>
    </row>
    <row r="5388" spans="1:21" ht="11.85" customHeight="1" x14ac:dyDescent="0.2"/>
    <row r="5389" spans="1:21" ht="11.85" customHeight="1" x14ac:dyDescent="0.2">
      <c r="A5389" s="11" t="s">
        <v>298</v>
      </c>
      <c r="D5389" s="2"/>
      <c r="F5389" s="2"/>
      <c r="H5389" s="2"/>
      <c r="J5389" s="2"/>
      <c r="L5389" s="2"/>
      <c r="N5389" s="2"/>
      <c r="P5389" s="2"/>
    </row>
    <row r="5390" spans="1:21" ht="11.85" customHeight="1" x14ac:dyDescent="0.2">
      <c r="A5390" s="3" t="s">
        <v>2032</v>
      </c>
      <c r="C5390" s="2">
        <v>0</v>
      </c>
      <c r="D5390" s="2"/>
      <c r="E5390" s="2">
        <v>845.99</v>
      </c>
      <c r="F5390" s="2"/>
      <c r="G5390" s="2">
        <v>25459.67</v>
      </c>
      <c r="H5390" s="2"/>
      <c r="I5390" s="2">
        <v>15000</v>
      </c>
      <c r="J5390" s="2"/>
      <c r="K5390" s="4">
        <v>15000</v>
      </c>
      <c r="L5390" s="2"/>
      <c r="M5390" s="4">
        <v>15000</v>
      </c>
      <c r="N5390" s="2"/>
      <c r="O5390" s="4">
        <v>0</v>
      </c>
      <c r="P5390" s="2"/>
      <c r="Q5390" s="4">
        <f>+M5390+O5390</f>
        <v>15000</v>
      </c>
    </row>
    <row r="5391" spans="1:21" ht="11.85" customHeight="1" x14ac:dyDescent="0.2">
      <c r="A5391" s="3" t="s">
        <v>2033</v>
      </c>
      <c r="C5391" s="2">
        <v>0</v>
      </c>
      <c r="D5391" s="2"/>
      <c r="E5391" s="2">
        <v>0</v>
      </c>
      <c r="F5391" s="2"/>
      <c r="G5391" s="2">
        <v>0</v>
      </c>
      <c r="H5391" s="2"/>
      <c r="I5391" s="2">
        <v>110</v>
      </c>
      <c r="J5391" s="2"/>
      <c r="K5391" s="4">
        <v>110</v>
      </c>
      <c r="L5391" s="2"/>
      <c r="M5391" s="4">
        <v>110</v>
      </c>
      <c r="N5391" s="2"/>
      <c r="O5391" s="4">
        <v>0</v>
      </c>
      <c r="P5391" s="2"/>
      <c r="Q5391" s="4">
        <f>+M5391+O5391</f>
        <v>110</v>
      </c>
    </row>
    <row r="5392" spans="1:21" ht="11.85" customHeight="1" x14ac:dyDescent="0.2">
      <c r="A5392" s="3" t="s">
        <v>2034</v>
      </c>
      <c r="C5392" s="12">
        <v>0</v>
      </c>
      <c r="D5392" s="2"/>
      <c r="E5392" s="12">
        <v>279.61</v>
      </c>
      <c r="F5392" s="2"/>
      <c r="G5392" s="12">
        <v>338.03</v>
      </c>
      <c r="H5392" s="2"/>
      <c r="I5392" s="12">
        <v>600</v>
      </c>
      <c r="J5392" s="2"/>
      <c r="K5392" s="13">
        <v>600</v>
      </c>
      <c r="L5392" s="2"/>
      <c r="M5392" s="13">
        <v>600</v>
      </c>
      <c r="N5392" s="2"/>
      <c r="O5392" s="13">
        <v>0</v>
      </c>
      <c r="P5392" s="2"/>
      <c r="Q5392" s="13">
        <f>+M5392+O5392</f>
        <v>600</v>
      </c>
    </row>
    <row r="5393" spans="1:22" ht="11.85" hidden="1" customHeight="1" x14ac:dyDescent="0.2">
      <c r="A5393" s="3" t="s">
        <v>2032</v>
      </c>
      <c r="C5393" s="12">
        <v>0</v>
      </c>
      <c r="D5393" s="2"/>
      <c r="E5393" s="12">
        <v>0</v>
      </c>
      <c r="F5393" s="2"/>
      <c r="G5393" s="12">
        <v>0</v>
      </c>
      <c r="H5393" s="2"/>
      <c r="I5393" s="12">
        <v>0</v>
      </c>
      <c r="J5393" s="2"/>
      <c r="K5393" s="13">
        <v>0</v>
      </c>
      <c r="L5393" s="2"/>
      <c r="M5393" s="13">
        <v>0</v>
      </c>
      <c r="N5393" s="2"/>
      <c r="O5393" s="13">
        <v>0</v>
      </c>
      <c r="P5393" s="2"/>
      <c r="Q5393" s="13">
        <f>M5393+O5393</f>
        <v>0</v>
      </c>
      <c r="T5393" s="36"/>
      <c r="V5393" s="55"/>
    </row>
    <row r="5394" spans="1:22" ht="11.85" customHeight="1" x14ac:dyDescent="0.2">
      <c r="A5394" s="3" t="s">
        <v>320</v>
      </c>
      <c r="C5394" s="2">
        <f>SUM(C5390:C5393)</f>
        <v>0</v>
      </c>
      <c r="D5394" s="2"/>
      <c r="E5394" s="2">
        <f>SUM(E5390:E5393)</f>
        <v>1125.5999999999999</v>
      </c>
      <c r="F5394" s="2"/>
      <c r="G5394" s="2">
        <f>SUM(G5390:G5393)</f>
        <v>25797.699999999997</v>
      </c>
      <c r="H5394" s="2"/>
      <c r="I5394" s="2">
        <f>SUM(I5390:I5393)</f>
        <v>15710</v>
      </c>
      <c r="J5394" s="2"/>
      <c r="K5394" s="4">
        <f>SUM(K5390:K5393)</f>
        <v>15710</v>
      </c>
      <c r="L5394" s="2"/>
      <c r="M5394" s="4">
        <f>SUM(M5390:M5393)</f>
        <v>15710</v>
      </c>
      <c r="N5394" s="2"/>
      <c r="O5394" s="4">
        <f>SUM(O5390:O5393)</f>
        <v>0</v>
      </c>
      <c r="P5394" s="2"/>
      <c r="Q5394" s="4">
        <f>SUM(Q5390:Q5393)</f>
        <v>15710</v>
      </c>
      <c r="T5394" s="38"/>
    </row>
    <row r="5395" spans="1:22" ht="11.85" customHeight="1" x14ac:dyDescent="0.2">
      <c r="D5395" s="2"/>
      <c r="F5395" s="2"/>
      <c r="H5395" s="2"/>
      <c r="J5395" s="2"/>
      <c r="L5395" s="2"/>
      <c r="N5395" s="2"/>
      <c r="P5395" s="2"/>
    </row>
    <row r="5396" spans="1:22" ht="11.85" customHeight="1" x14ac:dyDescent="0.2">
      <c r="A5396" s="3" t="s">
        <v>2035</v>
      </c>
      <c r="C5396" s="2">
        <v>0</v>
      </c>
      <c r="D5396" s="2"/>
      <c r="E5396" s="2">
        <v>13720</v>
      </c>
      <c r="F5396" s="2"/>
      <c r="G5396" s="2">
        <v>0</v>
      </c>
      <c r="H5396" s="2"/>
      <c r="I5396" s="2">
        <v>50000</v>
      </c>
      <c r="J5396" s="2"/>
      <c r="K5396" s="4">
        <v>50000</v>
      </c>
      <c r="L5396" s="2"/>
      <c r="M5396" s="4">
        <v>0</v>
      </c>
      <c r="N5396" s="2"/>
      <c r="O5396" s="4">
        <v>0</v>
      </c>
      <c r="P5396" s="2"/>
      <c r="Q5396" s="4">
        <f>M5396+O5396</f>
        <v>0</v>
      </c>
      <c r="T5396" s="36"/>
    </row>
    <row r="5397" spans="1:22" ht="11.85" customHeight="1" x14ac:dyDescent="0.2">
      <c r="A5397" s="3" t="s">
        <v>2036</v>
      </c>
      <c r="C5397" s="12">
        <v>0</v>
      </c>
      <c r="D5397" s="2"/>
      <c r="E5397" s="12">
        <v>0</v>
      </c>
      <c r="F5397" s="2"/>
      <c r="G5397" s="12">
        <v>0</v>
      </c>
      <c r="H5397" s="2"/>
      <c r="I5397" s="12">
        <v>15500</v>
      </c>
      <c r="J5397" s="2"/>
      <c r="K5397" s="13">
        <v>15500</v>
      </c>
      <c r="L5397" s="2"/>
      <c r="M5397" s="13">
        <v>0</v>
      </c>
      <c r="N5397" s="2"/>
      <c r="O5397" s="13">
        <v>0</v>
      </c>
      <c r="P5397" s="2"/>
      <c r="Q5397" s="13">
        <f>M5397+O5397</f>
        <v>0</v>
      </c>
      <c r="T5397" s="36"/>
    </row>
    <row r="5398" spans="1:22" ht="11.85" customHeight="1" x14ac:dyDescent="0.2">
      <c r="A5398" s="3" t="s">
        <v>323</v>
      </c>
      <c r="C5398" s="2">
        <f>SUM(C5396:C5397)</f>
        <v>0</v>
      </c>
      <c r="D5398" s="2"/>
      <c r="E5398" s="2">
        <f>SUM(E5396:E5397)</f>
        <v>13720</v>
      </c>
      <c r="F5398" s="2"/>
      <c r="G5398" s="2">
        <f>SUM(G5396:G5397)</f>
        <v>0</v>
      </c>
      <c r="H5398" s="2"/>
      <c r="I5398" s="2">
        <f>SUM(I5396:I5397)</f>
        <v>65500</v>
      </c>
      <c r="J5398" s="2"/>
      <c r="K5398" s="4">
        <f>SUM(K5396:K5397)</f>
        <v>65500</v>
      </c>
      <c r="L5398" s="2"/>
      <c r="M5398" s="4">
        <f>SUM(M5396:M5397)</f>
        <v>0</v>
      </c>
      <c r="N5398" s="2"/>
      <c r="O5398" s="4">
        <f>SUM(O5396:O5397)</f>
        <v>0</v>
      </c>
      <c r="P5398" s="2"/>
      <c r="Q5398" s="4">
        <f>SUM(Q5396:Q5397)</f>
        <v>0</v>
      </c>
      <c r="T5398" s="36"/>
    </row>
    <row r="5399" spans="1:22" ht="11.85" customHeight="1" x14ac:dyDescent="0.2">
      <c r="D5399" s="2"/>
      <c r="F5399" s="2"/>
      <c r="H5399" s="2"/>
      <c r="J5399" s="2"/>
      <c r="L5399" s="2"/>
      <c r="N5399" s="2"/>
      <c r="P5399" s="2"/>
    </row>
    <row r="5400" spans="1:22" ht="11.85" hidden="1" customHeight="1" x14ac:dyDescent="0.2">
      <c r="A5400" s="11" t="s">
        <v>324</v>
      </c>
      <c r="D5400" s="2"/>
      <c r="F5400" s="2"/>
      <c r="H5400" s="2"/>
      <c r="J5400" s="2"/>
      <c r="L5400" s="2"/>
      <c r="N5400" s="2"/>
      <c r="P5400" s="2"/>
    </row>
    <row r="5401" spans="1:22" ht="11.85" hidden="1" customHeight="1" x14ac:dyDescent="0.2">
      <c r="A5401" s="3" t="s">
        <v>1122</v>
      </c>
      <c r="C5401" s="12">
        <v>0</v>
      </c>
      <c r="D5401" s="2"/>
      <c r="E5401" s="12">
        <v>0</v>
      </c>
      <c r="F5401" s="2"/>
      <c r="G5401" s="12">
        <v>0</v>
      </c>
      <c r="H5401" s="2"/>
      <c r="I5401" s="12">
        <v>0</v>
      </c>
      <c r="J5401" s="2"/>
      <c r="K5401" s="13">
        <v>0</v>
      </c>
      <c r="L5401" s="2"/>
      <c r="M5401" s="13">
        <v>0</v>
      </c>
      <c r="N5401" s="2"/>
      <c r="O5401" s="13">
        <v>0</v>
      </c>
      <c r="P5401" s="2"/>
      <c r="Q5401" s="13">
        <f>M5401+O5401</f>
        <v>0</v>
      </c>
    </row>
    <row r="5402" spans="1:22" ht="11.85" hidden="1" customHeight="1" x14ac:dyDescent="0.2">
      <c r="A5402" s="3" t="s">
        <v>328</v>
      </c>
      <c r="C5402" s="2">
        <f>SUM(C5401:C5401)</f>
        <v>0</v>
      </c>
      <c r="D5402" s="2"/>
      <c r="E5402" s="2">
        <f>SUM(E5401:E5401)</f>
        <v>0</v>
      </c>
      <c r="F5402" s="2"/>
      <c r="G5402" s="2">
        <f>SUM(G5401:G5401)</f>
        <v>0</v>
      </c>
      <c r="H5402" s="2"/>
      <c r="I5402" s="2">
        <f>SUM(I5401:I5401)</f>
        <v>0</v>
      </c>
      <c r="J5402" s="2"/>
      <c r="K5402" s="4">
        <f>SUM(K5401:K5401)</f>
        <v>0</v>
      </c>
      <c r="L5402" s="2"/>
      <c r="M5402" s="4">
        <f>SUM(M5401:M5401)</f>
        <v>0</v>
      </c>
      <c r="N5402" s="2"/>
      <c r="O5402" s="4">
        <f>SUM(O5401:O5401)</f>
        <v>0</v>
      </c>
      <c r="P5402" s="2"/>
      <c r="Q5402" s="4">
        <f>SUM(Q5401:Q5401)</f>
        <v>0</v>
      </c>
      <c r="V5402" s="51"/>
    </row>
    <row r="5403" spans="1:22" ht="11.85" hidden="1" customHeight="1" x14ac:dyDescent="0.2">
      <c r="D5403" s="2"/>
      <c r="F5403" s="2"/>
      <c r="H5403" s="2"/>
      <c r="J5403" s="2"/>
      <c r="L5403" s="2"/>
      <c r="N5403" s="2"/>
      <c r="P5403" s="2"/>
      <c r="T5403" s="36"/>
    </row>
    <row r="5404" spans="1:22" ht="11.85" customHeight="1" x14ac:dyDescent="0.2">
      <c r="A5404" s="3" t="s">
        <v>2010</v>
      </c>
      <c r="C5404" s="2">
        <f>+C5394+C5402+C5383+C5398+C5387</f>
        <v>0</v>
      </c>
      <c r="D5404" s="2"/>
      <c r="E5404" s="2">
        <f>+E5394+E5402+E5383+E5398+E5387</f>
        <v>47567.280000000006</v>
      </c>
      <c r="F5404" s="2"/>
      <c r="G5404" s="2">
        <f>+G5394+G5402+G5383+G5398+G5387</f>
        <v>58542.76</v>
      </c>
      <c r="H5404" s="2"/>
      <c r="I5404" s="2">
        <f>+I5394+I5402+I5383+I5398+I5387</f>
        <v>124821</v>
      </c>
      <c r="J5404" s="2"/>
      <c r="K5404" s="4">
        <f>+K5394+K5402+K5383+K5398+K5387</f>
        <v>124821</v>
      </c>
      <c r="L5404" s="2"/>
      <c r="M5404" s="4">
        <f>+M5394+M5402+M5383+M5398+M5387</f>
        <v>58626</v>
      </c>
      <c r="N5404" s="2"/>
      <c r="O5404" s="4">
        <f>+O5394+O5402+O5383+O5398+O5387</f>
        <v>0</v>
      </c>
      <c r="P5404" s="2"/>
      <c r="Q5404" s="4">
        <f>+Q5394+Q5402+Q5383+Q5398+Q5387</f>
        <v>58626</v>
      </c>
      <c r="R5404" s="39"/>
      <c r="U5404" s="37"/>
    </row>
    <row r="5405" spans="1:22" ht="11.85" customHeight="1" x14ac:dyDescent="0.2">
      <c r="D5405" s="2"/>
      <c r="F5405" s="2"/>
      <c r="H5405" s="2"/>
      <c r="J5405" s="2"/>
      <c r="L5405" s="2"/>
      <c r="N5405" s="2"/>
      <c r="P5405" s="2"/>
      <c r="T5405" s="36"/>
    </row>
    <row r="5406" spans="1:22" ht="11.85" customHeight="1" x14ac:dyDescent="0.2">
      <c r="D5406" s="2"/>
      <c r="F5406" s="2"/>
      <c r="H5406" s="2"/>
      <c r="J5406" s="2"/>
      <c r="L5406" s="2"/>
      <c r="N5406" s="2"/>
      <c r="P5406" s="2"/>
    </row>
    <row r="5407" spans="1:22" ht="11.85" customHeight="1" x14ac:dyDescent="0.2">
      <c r="D5407" s="2"/>
      <c r="F5407" s="2"/>
      <c r="H5407" s="2"/>
      <c r="J5407" s="2"/>
      <c r="L5407" s="2"/>
      <c r="N5407" s="2"/>
      <c r="P5407" s="2"/>
    </row>
    <row r="5408" spans="1:22" ht="11.85" customHeight="1" x14ac:dyDescent="0.2">
      <c r="D5408" s="2"/>
      <c r="F5408" s="2"/>
      <c r="H5408" s="2"/>
      <c r="J5408" s="2"/>
      <c r="L5408" s="2"/>
      <c r="N5408" s="2"/>
      <c r="P5408" s="2"/>
    </row>
    <row r="5409" spans="1:34" ht="11.85" customHeight="1" x14ac:dyDescent="0.2">
      <c r="D5409" s="2"/>
      <c r="F5409" s="2"/>
      <c r="H5409" s="2"/>
      <c r="J5409" s="2"/>
      <c r="L5409" s="2"/>
      <c r="N5409" s="2"/>
      <c r="P5409" s="2"/>
    </row>
    <row r="5410" spans="1:34" ht="11.25" customHeight="1" x14ac:dyDescent="0.2">
      <c r="A5410" s="1"/>
      <c r="B5410" s="1"/>
      <c r="E5410" s="2" t="str">
        <f>$E$24</f>
        <v>CITY OF BRADY</v>
      </c>
    </row>
    <row r="5411" spans="1:34" ht="11.25" customHeight="1" x14ac:dyDescent="0.2">
      <c r="E5411" s="2" t="str">
        <f>$E$25</f>
        <v>BUDGET REPORT</v>
      </c>
    </row>
    <row r="5412" spans="1:34" ht="11.25" customHeight="1" x14ac:dyDescent="0.2">
      <c r="E5412" s="2" t="str">
        <f>$E$26</f>
        <v>FISCAL YEAR 2021 - 2022</v>
      </c>
    </row>
    <row r="5413" spans="1:34" ht="11.25" customHeight="1" x14ac:dyDescent="0.2">
      <c r="A5413" s="3" t="s">
        <v>2037</v>
      </c>
    </row>
    <row r="5414" spans="1:34" ht="11.25" customHeight="1" x14ac:dyDescent="0.2"/>
    <row r="5415" spans="1:34" ht="11.25" customHeight="1" x14ac:dyDescent="0.2">
      <c r="I5415" s="61" t="str">
        <f>$I$29</f>
        <v>(----- 2020-2021 ------)</v>
      </c>
      <c r="J5415" s="61"/>
      <c r="K5415" s="61"/>
      <c r="L5415" s="5"/>
      <c r="M5415" s="61" t="str">
        <f>$M$29</f>
        <v>2021-2022</v>
      </c>
      <c r="N5415" s="61"/>
      <c r="O5415" s="61"/>
      <c r="P5415" s="61"/>
      <c r="Q5415" s="61"/>
    </row>
    <row r="5416" spans="1:34" ht="11.25" customHeight="1" x14ac:dyDescent="0.2">
      <c r="C5416" s="6" t="str">
        <f>$C$30</f>
        <v>2017-2018</v>
      </c>
      <c r="D5416" s="5"/>
      <c r="E5416" s="6" t="str">
        <f>$E$30</f>
        <v>2018-2019</v>
      </c>
      <c r="F5416" s="5"/>
      <c r="G5416" s="6" t="str">
        <f>$G$30</f>
        <v>2019-2020</v>
      </c>
      <c r="H5416" s="5"/>
      <c r="I5416" s="6" t="s">
        <v>9</v>
      </c>
      <c r="J5416" s="5"/>
      <c r="K5416" s="7" t="str">
        <f>+$K$30</f>
        <v>PROJECTED</v>
      </c>
      <c r="L5416" s="5"/>
      <c r="M5416" s="7" t="str">
        <f>$M$30</f>
        <v>2021-2022</v>
      </c>
      <c r="N5416" s="5"/>
      <c r="O5416" s="7" t="str">
        <f>$O$30</f>
        <v>2021-2022</v>
      </c>
      <c r="P5416" s="5"/>
      <c r="Q5416" s="7" t="str">
        <f>$Q$30</f>
        <v xml:space="preserve">APPROVED </v>
      </c>
    </row>
    <row r="5417" spans="1:34" ht="11.25" customHeight="1" x14ac:dyDescent="0.2">
      <c r="A5417" s="8" t="s">
        <v>266</v>
      </c>
      <c r="C5417" s="9" t="s">
        <v>12</v>
      </c>
      <c r="D5417" s="5"/>
      <c r="E5417" s="9" t="s">
        <v>12</v>
      </c>
      <c r="F5417" s="5"/>
      <c r="G5417" s="9" t="s">
        <v>12</v>
      </c>
      <c r="H5417" s="5"/>
      <c r="I5417" s="9" t="s">
        <v>13</v>
      </c>
      <c r="J5417" s="5"/>
      <c r="K5417" s="10" t="s">
        <v>13</v>
      </c>
      <c r="L5417" s="5"/>
      <c r="M5417" s="10" t="str">
        <f>$M$31</f>
        <v>BASE</v>
      </c>
      <c r="N5417" s="5"/>
      <c r="O5417" s="10" t="str">
        <f>$O$31</f>
        <v>SUPPLEMENTAL</v>
      </c>
      <c r="P5417" s="5"/>
      <c r="Q5417" s="10" t="str">
        <f>$Q$31</f>
        <v>BUDGET</v>
      </c>
    </row>
    <row r="5418" spans="1:34" s="25" customFormat="1" ht="10.15" customHeight="1" x14ac:dyDescent="0.25">
      <c r="C5418" s="26"/>
      <c r="E5418" s="26"/>
      <c r="G5418" s="26"/>
      <c r="I5418" s="26"/>
      <c r="K5418" s="27"/>
      <c r="M5418" s="27"/>
      <c r="O5418" s="27"/>
      <c r="Q5418" s="27"/>
      <c r="R5418" s="52"/>
      <c r="S5418" s="53"/>
      <c r="T5418" s="35"/>
      <c r="U5418" s="52"/>
      <c r="V5418" s="52"/>
      <c r="W5418" s="52"/>
      <c r="X5418" s="52"/>
      <c r="Y5418" s="52"/>
      <c r="Z5418" s="52"/>
      <c r="AA5418" s="52"/>
      <c r="AB5418" s="52"/>
      <c r="AC5418" s="52"/>
      <c r="AD5418" s="52"/>
      <c r="AE5418" s="52"/>
      <c r="AF5418" s="52"/>
      <c r="AG5418" s="52"/>
      <c r="AH5418" s="52"/>
    </row>
    <row r="5419" spans="1:34" s="25" customFormat="1" ht="11.25" customHeight="1" x14ac:dyDescent="0.25">
      <c r="C5419" s="26"/>
      <c r="D5419" s="26"/>
      <c r="E5419" s="26"/>
      <c r="F5419" s="26"/>
      <c r="G5419" s="26"/>
      <c r="H5419" s="26"/>
      <c r="I5419" s="26"/>
      <c r="J5419" s="26"/>
      <c r="K5419" s="27"/>
      <c r="L5419" s="26"/>
      <c r="M5419" s="27"/>
      <c r="N5419" s="26"/>
      <c r="O5419" s="27"/>
      <c r="P5419" s="26"/>
      <c r="Q5419" s="27"/>
      <c r="R5419" s="52"/>
      <c r="S5419" s="53"/>
      <c r="T5419" s="35"/>
      <c r="U5419" s="52"/>
      <c r="V5419" s="52"/>
      <c r="W5419" s="52"/>
      <c r="X5419" s="52"/>
      <c r="Y5419" s="52"/>
      <c r="Z5419" s="52"/>
      <c r="AA5419" s="52"/>
      <c r="AB5419" s="52"/>
      <c r="AC5419" s="52"/>
      <c r="AD5419" s="52"/>
      <c r="AE5419" s="52"/>
      <c r="AF5419" s="52"/>
      <c r="AG5419" s="52"/>
      <c r="AH5419" s="52"/>
    </row>
    <row r="5420" spans="1:34" s="25" customFormat="1" ht="11.25" customHeight="1" thickBot="1" x14ac:dyDescent="0.3">
      <c r="A5420" s="3" t="s">
        <v>1109</v>
      </c>
      <c r="B5420" s="3"/>
      <c r="C5420" s="17">
        <f>+C5404</f>
        <v>0</v>
      </c>
      <c r="D5420" s="2"/>
      <c r="E5420" s="17">
        <f>+E5404</f>
        <v>47567.280000000006</v>
      </c>
      <c r="F5420" s="2"/>
      <c r="G5420" s="17">
        <f>+G5404</f>
        <v>58542.76</v>
      </c>
      <c r="H5420" s="2"/>
      <c r="I5420" s="17">
        <f>+I5404</f>
        <v>124821</v>
      </c>
      <c r="J5420" s="2"/>
      <c r="K5420" s="17">
        <f>+K5404</f>
        <v>124821</v>
      </c>
      <c r="L5420" s="2"/>
      <c r="M5420" s="17">
        <f>+M5404</f>
        <v>58626</v>
      </c>
      <c r="N5420" s="2"/>
      <c r="O5420" s="17">
        <f>+O5404</f>
        <v>0</v>
      </c>
      <c r="P5420" s="2"/>
      <c r="Q5420" s="17">
        <f>+Q5404</f>
        <v>58626</v>
      </c>
      <c r="R5420" s="33"/>
      <c r="S5420" s="53"/>
      <c r="T5420" s="35"/>
      <c r="U5420" s="52"/>
      <c r="V5420" s="52"/>
      <c r="W5420" s="52"/>
      <c r="X5420" s="52"/>
      <c r="Y5420" s="52"/>
      <c r="Z5420" s="52"/>
      <c r="AA5420" s="52"/>
      <c r="AB5420" s="52"/>
      <c r="AC5420" s="52"/>
      <c r="AD5420" s="52"/>
      <c r="AE5420" s="52"/>
      <c r="AF5420" s="52"/>
      <c r="AG5420" s="52"/>
      <c r="AH5420" s="52"/>
    </row>
    <row r="5421" spans="1:34" s="25" customFormat="1" ht="11.25" customHeight="1" thickTop="1" x14ac:dyDescent="0.25">
      <c r="A5421" s="3"/>
      <c r="B5421" s="3"/>
      <c r="C5421" s="2"/>
      <c r="D5421" s="2"/>
      <c r="E5421" s="2"/>
      <c r="F5421" s="2"/>
      <c r="G5421" s="2"/>
      <c r="H5421" s="2"/>
      <c r="I5421" s="2"/>
      <c r="J5421" s="2"/>
      <c r="K5421" s="4"/>
      <c r="L5421" s="2"/>
      <c r="M5421" s="4"/>
      <c r="N5421" s="2"/>
      <c r="O5421" s="4"/>
      <c r="P5421" s="2"/>
      <c r="Q5421" s="4"/>
      <c r="R5421" s="33"/>
      <c r="S5421" s="53"/>
      <c r="T5421" s="35"/>
      <c r="U5421" s="52"/>
      <c r="V5421" s="52"/>
      <c r="W5421" s="52"/>
      <c r="X5421" s="52"/>
      <c r="Y5421" s="52"/>
      <c r="Z5421" s="52"/>
      <c r="AA5421" s="52"/>
      <c r="AB5421" s="52"/>
      <c r="AC5421" s="52"/>
      <c r="AD5421" s="52"/>
      <c r="AE5421" s="52"/>
      <c r="AF5421" s="52"/>
      <c r="AG5421" s="52"/>
      <c r="AH5421" s="52"/>
    </row>
    <row r="5422" spans="1:34" s="25" customFormat="1" ht="11.25" customHeight="1" thickBot="1" x14ac:dyDescent="0.3">
      <c r="A5422" s="3" t="s">
        <v>1110</v>
      </c>
      <c r="B5422" s="3"/>
      <c r="C5422" s="17">
        <f>C5345-C5420</f>
        <v>0</v>
      </c>
      <c r="D5422" s="2"/>
      <c r="E5422" s="17">
        <f>E5345-E5420</f>
        <v>121746.98000000001</v>
      </c>
      <c r="F5422" s="2"/>
      <c r="G5422" s="17">
        <f>G5345-G5420</f>
        <v>-11754.730000000003</v>
      </c>
      <c r="H5422" s="2"/>
      <c r="I5422" s="17">
        <f>I5345-I5420</f>
        <v>-82871</v>
      </c>
      <c r="J5422" s="2"/>
      <c r="K5422" s="17">
        <f>K5345-K5420</f>
        <v>-82871</v>
      </c>
      <c r="L5422" s="2"/>
      <c r="M5422" s="17">
        <f>M5345-M5420</f>
        <v>-15526</v>
      </c>
      <c r="N5422" s="2"/>
      <c r="O5422" s="17">
        <f>O5345-O5420</f>
        <v>0</v>
      </c>
      <c r="P5422" s="2"/>
      <c r="Q5422" s="17">
        <f>Q5345-Q5420</f>
        <v>-15526</v>
      </c>
      <c r="R5422" s="33"/>
      <c r="S5422" s="53"/>
      <c r="T5422" s="35"/>
      <c r="U5422" s="52"/>
      <c r="V5422" s="52"/>
      <c r="W5422" s="52"/>
      <c r="X5422" s="52"/>
      <c r="Y5422" s="52"/>
      <c r="Z5422" s="52"/>
      <c r="AA5422" s="52"/>
      <c r="AB5422" s="52"/>
      <c r="AC5422" s="52"/>
      <c r="AD5422" s="52"/>
      <c r="AE5422" s="52"/>
      <c r="AF5422" s="52"/>
      <c r="AG5422" s="52"/>
      <c r="AH5422" s="52"/>
    </row>
    <row r="5423" spans="1:34" s="25" customFormat="1" ht="11.25" customHeight="1" thickTop="1" x14ac:dyDescent="0.25">
      <c r="A5423" s="3"/>
      <c r="B5423" s="3"/>
      <c r="C5423" s="2"/>
      <c r="D5423" s="2"/>
      <c r="E5423" s="2"/>
      <c r="F5423" s="2"/>
      <c r="G5423" s="2"/>
      <c r="H5423" s="2"/>
      <c r="I5423" s="2"/>
      <c r="J5423" s="2"/>
      <c r="K5423" s="4"/>
      <c r="L5423" s="2"/>
      <c r="M5423" s="4"/>
      <c r="N5423" s="2"/>
      <c r="O5423" s="4"/>
      <c r="P5423" s="2"/>
      <c r="Q5423" s="4"/>
      <c r="R5423" s="33"/>
      <c r="S5423" s="53"/>
      <c r="T5423" s="35"/>
      <c r="U5423" s="52"/>
      <c r="V5423" s="52"/>
      <c r="W5423" s="52"/>
      <c r="X5423" s="52"/>
      <c r="Y5423" s="52"/>
      <c r="Z5423" s="52"/>
      <c r="AA5423" s="52"/>
      <c r="AB5423" s="52"/>
      <c r="AC5423" s="52"/>
      <c r="AD5423" s="52"/>
      <c r="AE5423" s="52"/>
      <c r="AF5423" s="52"/>
      <c r="AG5423" s="52"/>
      <c r="AH5423" s="52"/>
    </row>
    <row r="5424" spans="1:34" s="25" customFormat="1" ht="11.25" customHeight="1" x14ac:dyDescent="0.25">
      <c r="A5424" s="3"/>
      <c r="B5424" s="3"/>
      <c r="C5424" s="2"/>
      <c r="D5424" s="2"/>
      <c r="E5424" s="2"/>
      <c r="F5424" s="2"/>
      <c r="G5424" s="2"/>
      <c r="H5424" s="2"/>
      <c r="I5424" s="2"/>
      <c r="J5424" s="2"/>
      <c r="K5424" s="4"/>
      <c r="L5424" s="2"/>
      <c r="M5424" s="4"/>
      <c r="N5424" s="2"/>
      <c r="O5424" s="4"/>
      <c r="P5424" s="2"/>
      <c r="Q5424" s="4"/>
      <c r="R5424" s="33"/>
      <c r="S5424" s="53"/>
      <c r="T5424" s="35"/>
      <c r="U5424" s="52"/>
      <c r="V5424" s="52"/>
      <c r="W5424" s="52"/>
      <c r="X5424" s="52"/>
      <c r="Y5424" s="52"/>
      <c r="Z5424" s="52"/>
      <c r="AA5424" s="52"/>
      <c r="AB5424" s="52"/>
      <c r="AC5424" s="52"/>
      <c r="AD5424" s="52"/>
      <c r="AE5424" s="52"/>
      <c r="AF5424" s="52"/>
      <c r="AG5424" s="52"/>
      <c r="AH5424" s="52"/>
    </row>
    <row r="5425" spans="1:34" s="25" customFormat="1" ht="11.25" customHeight="1" x14ac:dyDescent="0.25">
      <c r="A5425" s="3" t="s">
        <v>1111</v>
      </c>
      <c r="B5425" s="3"/>
      <c r="C5425" s="2"/>
      <c r="D5425" s="2"/>
      <c r="E5425" s="2"/>
      <c r="F5425" s="2"/>
      <c r="G5425" s="2"/>
      <c r="H5425" s="2"/>
      <c r="I5425" s="2"/>
      <c r="J5425" s="2"/>
      <c r="K5425" s="4"/>
      <c r="L5425" s="2"/>
      <c r="M5425" s="4"/>
      <c r="N5425" s="2"/>
      <c r="O5425" s="4"/>
      <c r="P5425" s="2"/>
      <c r="Q5425" s="4"/>
      <c r="R5425" s="33"/>
      <c r="S5425" s="53"/>
      <c r="T5425" s="35"/>
      <c r="U5425" s="52"/>
      <c r="V5425" s="52"/>
      <c r="W5425" s="52"/>
      <c r="X5425" s="52"/>
      <c r="Y5425" s="52"/>
      <c r="Z5425" s="52"/>
      <c r="AA5425" s="52"/>
      <c r="AB5425" s="52"/>
      <c r="AC5425" s="52"/>
      <c r="AD5425" s="52"/>
      <c r="AE5425" s="52"/>
      <c r="AF5425" s="52"/>
      <c r="AG5425" s="52"/>
      <c r="AH5425" s="52"/>
    </row>
    <row r="5426" spans="1:34" s="25" customFormat="1" ht="11.25" customHeight="1" thickBot="1" x14ac:dyDescent="0.3">
      <c r="A5426" s="3" t="s">
        <v>17</v>
      </c>
      <c r="B5426" s="3"/>
      <c r="C5426" s="17">
        <f>C5326+C5345-C5404</f>
        <v>0</v>
      </c>
      <c r="D5426" s="2"/>
      <c r="E5426" s="17">
        <f>E5326+E5345-E5404</f>
        <v>121746.98000000001</v>
      </c>
      <c r="F5426" s="2"/>
      <c r="G5426" s="17">
        <f>G5326+G5345-G5404</f>
        <v>109992.25</v>
      </c>
      <c r="H5426" s="2"/>
      <c r="I5426" s="17">
        <f>I5326+I5345-I5404</f>
        <v>27121.25</v>
      </c>
      <c r="J5426" s="2"/>
      <c r="K5426" s="17">
        <f>K5326+K5345-K5404</f>
        <v>27121.25</v>
      </c>
      <c r="L5426" s="2"/>
      <c r="M5426" s="17">
        <f>M5326+M5345-M5404</f>
        <v>11595.25</v>
      </c>
      <c r="N5426" s="2"/>
      <c r="O5426" s="4"/>
      <c r="P5426" s="2"/>
      <c r="Q5426" s="17">
        <f>Q5326+Q5345-Q5404</f>
        <v>11595.25</v>
      </c>
      <c r="R5426" s="33"/>
      <c r="S5426" s="53"/>
      <c r="T5426" s="35"/>
      <c r="U5426" s="52"/>
      <c r="V5426" s="52"/>
      <c r="W5426" s="52"/>
      <c r="X5426" s="52"/>
      <c r="Y5426" s="52"/>
      <c r="Z5426" s="52"/>
      <c r="AA5426" s="52"/>
      <c r="AB5426" s="52"/>
      <c r="AC5426" s="52"/>
      <c r="AD5426" s="52"/>
      <c r="AE5426" s="52"/>
      <c r="AF5426" s="52"/>
      <c r="AG5426" s="52"/>
      <c r="AH5426" s="52"/>
    </row>
    <row r="5427" spans="1:34" s="25" customFormat="1" ht="11.25" customHeight="1" thickTop="1" x14ac:dyDescent="0.25">
      <c r="A5427" s="3"/>
      <c r="B5427" s="3"/>
      <c r="C5427" s="2"/>
      <c r="D5427" s="2"/>
      <c r="E5427" s="2"/>
      <c r="F5427" s="2"/>
      <c r="G5427" s="2"/>
      <c r="H5427" s="2"/>
      <c r="I5427" s="2"/>
      <c r="J5427" s="2"/>
      <c r="K5427" s="4"/>
      <c r="L5427" s="2"/>
      <c r="M5427" s="4"/>
      <c r="N5427" s="2"/>
      <c r="O5427" s="4"/>
      <c r="P5427" s="2"/>
      <c r="Q5427" s="4"/>
      <c r="R5427" s="33"/>
      <c r="S5427" s="53"/>
      <c r="T5427" s="35"/>
      <c r="U5427" s="52"/>
      <c r="V5427" s="52"/>
      <c r="W5427" s="52"/>
      <c r="X5427" s="52"/>
      <c r="Y5427" s="52"/>
      <c r="Z5427" s="52"/>
      <c r="AA5427" s="52"/>
      <c r="AB5427" s="52"/>
      <c r="AC5427" s="52"/>
      <c r="AD5427" s="52"/>
      <c r="AE5427" s="52"/>
      <c r="AF5427" s="52"/>
      <c r="AG5427" s="52"/>
      <c r="AH5427" s="52"/>
    </row>
    <row r="5428" spans="1:34" s="25" customFormat="1" ht="11.25" customHeight="1" x14ac:dyDescent="0.25">
      <c r="C5428" s="26"/>
      <c r="E5428" s="26"/>
      <c r="G5428" s="26"/>
      <c r="I5428" s="26"/>
      <c r="K5428" s="27"/>
      <c r="M5428" s="27"/>
      <c r="O5428" s="27"/>
      <c r="Q5428" s="27"/>
      <c r="R5428" s="52"/>
      <c r="S5428" s="53"/>
      <c r="T5428" s="35"/>
      <c r="U5428" s="52"/>
      <c r="V5428" s="52"/>
      <c r="W5428" s="52"/>
      <c r="X5428" s="52"/>
      <c r="Y5428" s="52"/>
      <c r="Z5428" s="52"/>
      <c r="AA5428" s="52"/>
      <c r="AB5428" s="52"/>
      <c r="AC5428" s="52"/>
      <c r="AD5428" s="52"/>
      <c r="AE5428" s="52"/>
      <c r="AF5428" s="52"/>
      <c r="AG5428" s="52"/>
      <c r="AH5428" s="52"/>
    </row>
    <row r="5429" spans="1:34" ht="11.25" customHeight="1" x14ac:dyDescent="0.2"/>
    <row r="5430" spans="1:34" ht="11.85" customHeight="1" x14ac:dyDescent="0.2"/>
    <row r="5431" spans="1:34" ht="11.85" customHeight="1" x14ac:dyDescent="0.2"/>
    <row r="5432" spans="1:34" ht="11.85" customHeight="1" x14ac:dyDescent="0.2"/>
    <row r="5433" spans="1:34" ht="11.85" customHeight="1" x14ac:dyDescent="0.2"/>
    <row r="5434" spans="1:34" ht="11.85" customHeight="1" x14ac:dyDescent="0.2"/>
    <row r="5435" spans="1:34" ht="11.85" customHeight="1" x14ac:dyDescent="0.2"/>
    <row r="5436" spans="1:34" ht="11.85" customHeight="1" x14ac:dyDescent="0.2"/>
    <row r="5437" spans="1:34" ht="11.85" customHeight="1" x14ac:dyDescent="0.2"/>
    <row r="5438" spans="1:34" ht="11.85" customHeight="1" x14ac:dyDescent="0.2"/>
    <row r="5439" spans="1:34" ht="11.85" customHeight="1" x14ac:dyDescent="0.2"/>
    <row r="5440" spans="1:34" ht="11.85" customHeight="1" x14ac:dyDescent="0.2"/>
    <row r="5441" spans="1:17" ht="11.85" customHeight="1" x14ac:dyDescent="0.2"/>
    <row r="5442" spans="1:17" ht="11.85" customHeight="1" x14ac:dyDescent="0.2"/>
    <row r="5443" spans="1:17" ht="11.85" customHeight="1" x14ac:dyDescent="0.2"/>
    <row r="5444" spans="1:17" ht="11.85" customHeight="1" x14ac:dyDescent="0.2"/>
    <row r="5445" spans="1:17" ht="11.85" customHeight="1" x14ac:dyDescent="0.2"/>
    <row r="5446" spans="1:17" ht="11.85" customHeight="1" x14ac:dyDescent="0.2"/>
    <row r="5447" spans="1:17" ht="11.25" customHeight="1" x14ac:dyDescent="0.2">
      <c r="A5447" s="1"/>
      <c r="B5447" s="1"/>
      <c r="E5447" s="2" t="str">
        <f>$E$24</f>
        <v>CITY OF BRADY</v>
      </c>
    </row>
    <row r="5448" spans="1:17" ht="11.25" customHeight="1" x14ac:dyDescent="0.2">
      <c r="E5448" s="2" t="str">
        <f>$E$25</f>
        <v>BUDGET REPORT</v>
      </c>
    </row>
    <row r="5449" spans="1:17" ht="11.25" customHeight="1" x14ac:dyDescent="0.2">
      <c r="E5449" s="2" t="str">
        <f>$E$26</f>
        <v>FISCAL YEAR 2021 - 2022</v>
      </c>
    </row>
    <row r="5450" spans="1:17" ht="11.25" customHeight="1" x14ac:dyDescent="0.2">
      <c r="A5450" s="3" t="s">
        <v>2038</v>
      </c>
    </row>
    <row r="5451" spans="1:17" ht="11.25" customHeight="1" x14ac:dyDescent="0.2"/>
    <row r="5452" spans="1:17" ht="11.25" customHeight="1" x14ac:dyDescent="0.2">
      <c r="I5452" s="61" t="str">
        <f>$I$29</f>
        <v>(----- 2020-2021 ------)</v>
      </c>
      <c r="J5452" s="61"/>
      <c r="K5452" s="61"/>
      <c r="L5452" s="5"/>
      <c r="M5452" s="61" t="str">
        <f>$M$29</f>
        <v>2021-2022</v>
      </c>
      <c r="N5452" s="61"/>
      <c r="O5452" s="61"/>
      <c r="P5452" s="61"/>
      <c r="Q5452" s="61"/>
    </row>
    <row r="5453" spans="1:17" ht="11.25" customHeight="1" x14ac:dyDescent="0.2">
      <c r="C5453" s="6" t="str">
        <f>$C$30</f>
        <v>2017-2018</v>
      </c>
      <c r="D5453" s="5"/>
      <c r="E5453" s="6" t="str">
        <f>$E$30</f>
        <v>2018-2019</v>
      </c>
      <c r="F5453" s="5"/>
      <c r="G5453" s="6" t="str">
        <f>$G$30</f>
        <v>2019-2020</v>
      </c>
      <c r="H5453" s="5"/>
      <c r="I5453" s="6" t="s">
        <v>9</v>
      </c>
      <c r="J5453" s="5"/>
      <c r="K5453" s="7" t="str">
        <f>+$K$30</f>
        <v>PROJECTED</v>
      </c>
      <c r="L5453" s="5"/>
      <c r="M5453" s="7" t="str">
        <f>$M$30</f>
        <v>2021-2022</v>
      </c>
      <c r="N5453" s="5"/>
      <c r="O5453" s="7" t="str">
        <f>$O$30</f>
        <v>2021-2022</v>
      </c>
      <c r="P5453" s="5"/>
      <c r="Q5453" s="7" t="str">
        <f>$Q$30</f>
        <v xml:space="preserve">APPROVED </v>
      </c>
    </row>
    <row r="5454" spans="1:17" ht="11.25" customHeight="1" x14ac:dyDescent="0.2">
      <c r="A5454" s="8"/>
      <c r="C5454" s="9" t="s">
        <v>12</v>
      </c>
      <c r="D5454" s="5"/>
      <c r="E5454" s="9" t="s">
        <v>12</v>
      </c>
      <c r="F5454" s="5"/>
      <c r="G5454" s="9" t="s">
        <v>12</v>
      </c>
      <c r="H5454" s="5"/>
      <c r="I5454" s="9" t="s">
        <v>13</v>
      </c>
      <c r="J5454" s="5"/>
      <c r="K5454" s="10" t="s">
        <v>13</v>
      </c>
      <c r="L5454" s="5"/>
      <c r="M5454" s="10" t="str">
        <f>$M$31</f>
        <v>BASE</v>
      </c>
      <c r="N5454" s="5"/>
      <c r="O5454" s="10" t="str">
        <f>$O$31</f>
        <v>SUPPLEMENTAL</v>
      </c>
      <c r="P5454" s="5"/>
      <c r="Q5454" s="10" t="str">
        <f>$Q$31</f>
        <v>BUDGET</v>
      </c>
    </row>
    <row r="5455" spans="1:17" ht="11.25" customHeight="1" x14ac:dyDescent="0.2"/>
    <row r="5456" spans="1:17" ht="11.25" customHeight="1" x14ac:dyDescent="0.2">
      <c r="A5456" s="3" t="s">
        <v>16</v>
      </c>
      <c r="D5456" s="2"/>
      <c r="F5456" s="2"/>
      <c r="H5456" s="2"/>
      <c r="J5456" s="2"/>
      <c r="L5456" s="2"/>
      <c r="N5456" s="2"/>
      <c r="P5456" s="2"/>
    </row>
    <row r="5457" spans="1:17" ht="11.25" customHeight="1" x14ac:dyDescent="0.2">
      <c r="A5457" s="3" t="s">
        <v>17</v>
      </c>
      <c r="C5457" s="2">
        <v>0</v>
      </c>
      <c r="D5457" s="2"/>
      <c r="E5457" s="2">
        <f>+C5531</f>
        <v>0</v>
      </c>
      <c r="F5457" s="2"/>
      <c r="G5457" s="2">
        <f>+E5531</f>
        <v>132488.46</v>
      </c>
      <c r="H5457" s="2"/>
      <c r="I5457" s="2">
        <f>+G5531</f>
        <v>127760.90000000002</v>
      </c>
      <c r="J5457" s="2"/>
      <c r="K5457" s="4">
        <f>+I5457</f>
        <v>127760.90000000002</v>
      </c>
      <c r="L5457" s="2"/>
      <c r="M5457" s="2">
        <f>+K5531</f>
        <v>86960.900000000023</v>
      </c>
      <c r="N5457" s="2"/>
      <c r="P5457" s="2"/>
      <c r="Q5457" s="4">
        <f>+M5457</f>
        <v>86960.900000000023</v>
      </c>
    </row>
    <row r="5458" spans="1:17" ht="11.25" customHeight="1" x14ac:dyDescent="0.2">
      <c r="D5458" s="2"/>
      <c r="F5458" s="2"/>
      <c r="H5458" s="2"/>
      <c r="J5458" s="2"/>
      <c r="L5458" s="2"/>
      <c r="N5458" s="2"/>
      <c r="P5458" s="2"/>
    </row>
    <row r="5459" spans="1:17" ht="11.25" customHeight="1" x14ac:dyDescent="0.2">
      <c r="A5459" s="11" t="s">
        <v>18</v>
      </c>
      <c r="D5459" s="2"/>
      <c r="F5459" s="2"/>
      <c r="H5459" s="2"/>
      <c r="J5459" s="2"/>
      <c r="L5459" s="2"/>
      <c r="N5459" s="2"/>
      <c r="P5459" s="2"/>
    </row>
    <row r="5460" spans="1:17" ht="11.25" customHeight="1" x14ac:dyDescent="0.2">
      <c r="D5460" s="2"/>
      <c r="F5460" s="2"/>
      <c r="H5460" s="2"/>
      <c r="J5460" s="2"/>
      <c r="L5460" s="2"/>
      <c r="N5460" s="2"/>
      <c r="P5460" s="2"/>
    </row>
    <row r="5461" spans="1:17" ht="11.25" customHeight="1" x14ac:dyDescent="0.2">
      <c r="A5461" s="11" t="s">
        <v>1815</v>
      </c>
      <c r="D5461" s="2"/>
      <c r="F5461" s="2"/>
      <c r="H5461" s="2"/>
      <c r="J5461" s="2"/>
      <c r="L5461" s="2"/>
      <c r="N5461" s="2"/>
      <c r="P5461" s="2"/>
    </row>
    <row r="5462" spans="1:17" ht="11.25" customHeight="1" x14ac:dyDescent="0.2">
      <c r="A5462" s="3" t="s">
        <v>2039</v>
      </c>
      <c r="C5462" s="12">
        <v>0</v>
      </c>
      <c r="D5462" s="2"/>
      <c r="E5462" s="12">
        <v>205531.06</v>
      </c>
      <c r="F5462" s="2"/>
      <c r="G5462" s="12">
        <v>219448.81</v>
      </c>
      <c r="H5462" s="2"/>
      <c r="I5462" s="12">
        <v>174000</v>
      </c>
      <c r="J5462" s="2"/>
      <c r="K5462" s="13">
        <v>174000</v>
      </c>
      <c r="L5462" s="2"/>
      <c r="M5462" s="13">
        <v>190000</v>
      </c>
      <c r="N5462" s="2"/>
      <c r="O5462" s="13">
        <v>0</v>
      </c>
      <c r="P5462" s="2"/>
      <c r="Q5462" s="13">
        <f>M5462+O5462</f>
        <v>190000</v>
      </c>
    </row>
    <row r="5463" spans="1:17" ht="11.25" customHeight="1" x14ac:dyDescent="0.2">
      <c r="A5463" s="3" t="s">
        <v>1160</v>
      </c>
      <c r="C5463" s="2">
        <f>SUM(C5462:C5462)</f>
        <v>0</v>
      </c>
      <c r="D5463" s="2"/>
      <c r="E5463" s="2">
        <f>SUM(E5462:E5462)</f>
        <v>205531.06</v>
      </c>
      <c r="F5463" s="2"/>
      <c r="G5463" s="2">
        <f>SUM(G5462:G5462)</f>
        <v>219448.81</v>
      </c>
      <c r="H5463" s="2"/>
      <c r="I5463" s="2">
        <f>SUM(I5462:I5462)</f>
        <v>174000</v>
      </c>
      <c r="J5463" s="2"/>
      <c r="K5463" s="4">
        <f>SUM(K5462:K5462)</f>
        <v>174000</v>
      </c>
      <c r="L5463" s="2"/>
      <c r="M5463" s="4">
        <f>SUM(M5462:M5462)</f>
        <v>190000</v>
      </c>
      <c r="N5463" s="2"/>
      <c r="O5463" s="4">
        <f>SUM(O5462:O5462)</f>
        <v>0</v>
      </c>
      <c r="P5463" s="2"/>
      <c r="Q5463" s="4">
        <f>SUM(Q5462:Q5462)</f>
        <v>190000</v>
      </c>
    </row>
    <row r="5464" spans="1:17" ht="11.25" customHeight="1" x14ac:dyDescent="0.2">
      <c r="D5464" s="2"/>
      <c r="F5464" s="2"/>
      <c r="H5464" s="2"/>
      <c r="J5464" s="2"/>
      <c r="L5464" s="2"/>
      <c r="N5464" s="2"/>
      <c r="P5464" s="2"/>
    </row>
    <row r="5465" spans="1:17" ht="11.85" customHeight="1" x14ac:dyDescent="0.2">
      <c r="A5465" s="11" t="s">
        <v>236</v>
      </c>
      <c r="D5465" s="2"/>
      <c r="F5465" s="2"/>
      <c r="H5465" s="2"/>
      <c r="J5465" s="2"/>
      <c r="L5465" s="2"/>
      <c r="N5465" s="2"/>
      <c r="P5465" s="2"/>
    </row>
    <row r="5466" spans="1:17" ht="11.85" customHeight="1" x14ac:dyDescent="0.2">
      <c r="A5466" s="3" t="s">
        <v>1496</v>
      </c>
      <c r="C5466" s="12">
        <v>0</v>
      </c>
      <c r="D5466" s="2"/>
      <c r="E5466" s="12">
        <v>129796.49</v>
      </c>
      <c r="F5466" s="2"/>
      <c r="G5466" s="12">
        <v>0</v>
      </c>
      <c r="H5466" s="2"/>
      <c r="I5466" s="12">
        <v>0</v>
      </c>
      <c r="J5466" s="2"/>
      <c r="K5466" s="13">
        <v>0</v>
      </c>
      <c r="L5466" s="2"/>
      <c r="M5466" s="13">
        <v>0</v>
      </c>
      <c r="N5466" s="2"/>
      <c r="O5466" s="13">
        <v>0</v>
      </c>
      <c r="P5466" s="2"/>
      <c r="Q5466" s="13">
        <f>+M5466+O5466</f>
        <v>0</v>
      </c>
    </row>
    <row r="5467" spans="1:17" ht="11.85" customHeight="1" x14ac:dyDescent="0.2">
      <c r="A5467" s="3" t="s">
        <v>250</v>
      </c>
      <c r="C5467" s="2">
        <f>SUM(C5466:C5466)</f>
        <v>0</v>
      </c>
      <c r="D5467" s="2"/>
      <c r="E5467" s="2">
        <f>SUM(E5466:E5466)</f>
        <v>129796.49</v>
      </c>
      <c r="F5467" s="2"/>
      <c r="G5467" s="2">
        <f>SUM(G5466:G5466)</f>
        <v>0</v>
      </c>
      <c r="H5467" s="2"/>
      <c r="I5467" s="2">
        <f>SUM(I5466:I5466)</f>
        <v>0</v>
      </c>
      <c r="J5467" s="2"/>
      <c r="K5467" s="4">
        <f>SUM(K5466:K5466)</f>
        <v>0</v>
      </c>
      <c r="L5467" s="2"/>
      <c r="M5467" s="4">
        <f>SUM(M5466:M5466)</f>
        <v>0</v>
      </c>
      <c r="N5467" s="2"/>
      <c r="O5467" s="4">
        <f>SUM(O5466:O5466)</f>
        <v>0</v>
      </c>
      <c r="P5467" s="2"/>
      <c r="Q5467" s="4">
        <f>SUM(Q5466:Q5466)</f>
        <v>0</v>
      </c>
    </row>
    <row r="5468" spans="1:17" ht="11.85" customHeight="1" x14ac:dyDescent="0.2"/>
    <row r="5469" spans="1:17" ht="11.25" customHeight="1" thickBot="1" x14ac:dyDescent="0.25">
      <c r="A5469" s="3" t="s">
        <v>263</v>
      </c>
      <c r="C5469" s="17">
        <f>C5463+C5467</f>
        <v>0</v>
      </c>
      <c r="D5469" s="2"/>
      <c r="E5469" s="17">
        <f>E5463+E5467</f>
        <v>335327.55</v>
      </c>
      <c r="F5469" s="2"/>
      <c r="G5469" s="17">
        <f>G5463+G5467</f>
        <v>219448.81</v>
      </c>
      <c r="H5469" s="2"/>
      <c r="I5469" s="17">
        <f>I5463+I5467</f>
        <v>174000</v>
      </c>
      <c r="J5469" s="2"/>
      <c r="K5469" s="18">
        <f>K5463+K5467</f>
        <v>174000</v>
      </c>
      <c r="L5469" s="2"/>
      <c r="M5469" s="18">
        <f>M5463+M5467</f>
        <v>190000</v>
      </c>
      <c r="N5469" s="2"/>
      <c r="O5469" s="18">
        <f>O5463+O5467</f>
        <v>0</v>
      </c>
      <c r="P5469" s="2"/>
      <c r="Q5469" s="18">
        <f>Q5463+Q5467</f>
        <v>190000</v>
      </c>
    </row>
    <row r="5470" spans="1:17" ht="11.25" customHeight="1" thickTop="1" x14ac:dyDescent="0.2">
      <c r="D5470" s="2"/>
      <c r="F5470" s="2"/>
      <c r="H5470" s="2"/>
      <c r="J5470" s="2"/>
      <c r="L5470" s="2"/>
      <c r="N5470" s="2"/>
      <c r="P5470" s="2"/>
    </row>
    <row r="5471" spans="1:17" ht="11.25" customHeight="1" x14ac:dyDescent="0.2">
      <c r="D5471" s="2"/>
      <c r="F5471" s="2"/>
      <c r="H5471" s="2"/>
      <c r="J5471" s="2"/>
      <c r="L5471" s="2"/>
      <c r="N5471" s="2"/>
      <c r="P5471" s="2"/>
    </row>
    <row r="5472" spans="1:17" ht="11.25" customHeight="1" x14ac:dyDescent="0.2">
      <c r="A5472" s="3" t="s">
        <v>264</v>
      </c>
      <c r="C5472" s="2">
        <f>C5457+C5469</f>
        <v>0</v>
      </c>
      <c r="D5472" s="2"/>
      <c r="E5472" s="2">
        <f>E5457+E5469</f>
        <v>335327.55</v>
      </c>
      <c r="F5472" s="2"/>
      <c r="G5472" s="2">
        <f>G5457+G5469</f>
        <v>351937.27</v>
      </c>
      <c r="H5472" s="2"/>
      <c r="I5472" s="2">
        <f>I5457+I5469</f>
        <v>301760.90000000002</v>
      </c>
      <c r="J5472" s="2"/>
      <c r="K5472" s="4">
        <f>K5457+K5469</f>
        <v>301760.90000000002</v>
      </c>
      <c r="L5472" s="2"/>
      <c r="M5472" s="4">
        <f>M5457+M5469</f>
        <v>276960.90000000002</v>
      </c>
      <c r="N5472" s="2"/>
      <c r="P5472" s="2"/>
      <c r="Q5472" s="4">
        <f>Q5457+Q5469</f>
        <v>276960.90000000002</v>
      </c>
    </row>
    <row r="5473" ht="11.25" customHeight="1" x14ac:dyDescent="0.2"/>
    <row r="5474" ht="11.85" customHeight="1" x14ac:dyDescent="0.2"/>
    <row r="5475" ht="11.85" customHeight="1" x14ac:dyDescent="0.2"/>
    <row r="5476" ht="11.85" customHeight="1" x14ac:dyDescent="0.2"/>
    <row r="5477" ht="11.85" customHeight="1" x14ac:dyDescent="0.2"/>
    <row r="5478" ht="11.85" customHeight="1" x14ac:dyDescent="0.2"/>
    <row r="5479" ht="11.85" customHeight="1" x14ac:dyDescent="0.2"/>
    <row r="5480" ht="11.85" customHeight="1" x14ac:dyDescent="0.2"/>
    <row r="5481" ht="11.85" customHeight="1" x14ac:dyDescent="0.2"/>
    <row r="5482" ht="11.85" customHeight="1" x14ac:dyDescent="0.2"/>
    <row r="5483" ht="11.85" customHeight="1" x14ac:dyDescent="0.2"/>
    <row r="5484" ht="11.85" customHeight="1" x14ac:dyDescent="0.2"/>
    <row r="5485" ht="11.85" customHeight="1" x14ac:dyDescent="0.2"/>
    <row r="5486" ht="11.85" customHeight="1" x14ac:dyDescent="0.2"/>
    <row r="5487" ht="11.85" customHeight="1" x14ac:dyDescent="0.2"/>
    <row r="5488" ht="11.85" customHeight="1" x14ac:dyDescent="0.2"/>
    <row r="5489" spans="1:17" ht="11.85" customHeight="1" x14ac:dyDescent="0.2"/>
    <row r="5490" spans="1:17" ht="11.85" customHeight="1" x14ac:dyDescent="0.2">
      <c r="A5490" s="1"/>
      <c r="B5490" s="1"/>
      <c r="E5490" s="2" t="str">
        <f>$E$24</f>
        <v>CITY OF BRADY</v>
      </c>
    </row>
    <row r="5491" spans="1:17" ht="11.85" customHeight="1" x14ac:dyDescent="0.2">
      <c r="E5491" s="2" t="str">
        <f>$E$25</f>
        <v>BUDGET REPORT</v>
      </c>
    </row>
    <row r="5492" spans="1:17" ht="11.85" customHeight="1" x14ac:dyDescent="0.2">
      <c r="E5492" s="2" t="str">
        <f>$E$26</f>
        <v>FISCAL YEAR 2021 - 2022</v>
      </c>
    </row>
    <row r="5493" spans="1:17" ht="11.85" customHeight="1" x14ac:dyDescent="0.2">
      <c r="A5493" s="3" t="s">
        <v>2040</v>
      </c>
    </row>
    <row r="5494" spans="1:17" ht="11.85" customHeight="1" x14ac:dyDescent="0.2">
      <c r="A5494" s="3" t="s">
        <v>2041</v>
      </c>
    </row>
    <row r="5495" spans="1:17" ht="11.85" customHeight="1" x14ac:dyDescent="0.2">
      <c r="I5495" s="61" t="str">
        <f>$I$29</f>
        <v>(----- 2020-2021 ------)</v>
      </c>
      <c r="J5495" s="61"/>
      <c r="K5495" s="61"/>
      <c r="L5495" s="5"/>
      <c r="M5495" s="61" t="str">
        <f>$M$29</f>
        <v>2021-2022</v>
      </c>
      <c r="N5495" s="61"/>
      <c r="O5495" s="61"/>
      <c r="P5495" s="61"/>
      <c r="Q5495" s="61"/>
    </row>
    <row r="5496" spans="1:17" ht="11.85" customHeight="1" x14ac:dyDescent="0.2">
      <c r="C5496" s="6" t="str">
        <f>$C$30</f>
        <v>2017-2018</v>
      </c>
      <c r="D5496" s="5"/>
      <c r="E5496" s="6" t="str">
        <f>$E$30</f>
        <v>2018-2019</v>
      </c>
      <c r="F5496" s="5"/>
      <c r="G5496" s="6" t="str">
        <f>$G$30</f>
        <v>2019-2020</v>
      </c>
      <c r="H5496" s="5"/>
      <c r="I5496" s="6" t="s">
        <v>9</v>
      </c>
      <c r="J5496" s="5"/>
      <c r="K5496" s="7" t="str">
        <f>+$K$30</f>
        <v>PROJECTED</v>
      </c>
      <c r="L5496" s="5"/>
      <c r="M5496" s="7" t="str">
        <f>$M$30</f>
        <v>2021-2022</v>
      </c>
      <c r="N5496" s="5"/>
      <c r="O5496" s="7" t="str">
        <f>$O$30</f>
        <v>2021-2022</v>
      </c>
      <c r="P5496" s="5"/>
      <c r="Q5496" s="7" t="str">
        <f>$Q$30</f>
        <v xml:space="preserve">APPROVED </v>
      </c>
    </row>
    <row r="5497" spans="1:17" ht="11.85" customHeight="1" x14ac:dyDescent="0.2">
      <c r="A5497" s="8" t="s">
        <v>266</v>
      </c>
      <c r="C5497" s="9" t="s">
        <v>12</v>
      </c>
      <c r="D5497" s="5"/>
      <c r="E5497" s="9" t="s">
        <v>12</v>
      </c>
      <c r="F5497" s="5"/>
      <c r="G5497" s="9" t="s">
        <v>12</v>
      </c>
      <c r="H5497" s="5"/>
      <c r="I5497" s="9" t="s">
        <v>13</v>
      </c>
      <c r="J5497" s="5"/>
      <c r="K5497" s="10" t="s">
        <v>13</v>
      </c>
      <c r="L5497" s="5"/>
      <c r="M5497" s="10" t="str">
        <f>$M$31</f>
        <v>BASE</v>
      </c>
      <c r="N5497" s="5"/>
      <c r="O5497" s="10" t="str">
        <f>$O$31</f>
        <v>SUPPLEMENTAL</v>
      </c>
      <c r="P5497" s="5"/>
      <c r="Q5497" s="10" t="str">
        <f>$Q$31</f>
        <v>BUDGET</v>
      </c>
    </row>
    <row r="5498" spans="1:17" ht="11.85" customHeight="1" x14ac:dyDescent="0.2"/>
    <row r="5499" spans="1:17" ht="11.85" customHeight="1" x14ac:dyDescent="0.2">
      <c r="A5499" s="11" t="s">
        <v>279</v>
      </c>
      <c r="D5499" s="2"/>
      <c r="F5499" s="2"/>
      <c r="H5499" s="2"/>
      <c r="J5499" s="2"/>
      <c r="L5499" s="2"/>
      <c r="N5499" s="2"/>
      <c r="P5499" s="2"/>
    </row>
    <row r="5500" spans="1:17" ht="11.85" customHeight="1" x14ac:dyDescent="0.2">
      <c r="A5500" s="3" t="s">
        <v>2042</v>
      </c>
      <c r="C5500" s="2">
        <v>0</v>
      </c>
      <c r="D5500" s="2"/>
      <c r="E5500" s="2">
        <v>7584.58</v>
      </c>
      <c r="F5500" s="2"/>
      <c r="G5500" s="2">
        <v>15700</v>
      </c>
      <c r="H5500" s="2"/>
      <c r="I5500" s="2">
        <v>60000</v>
      </c>
      <c r="J5500" s="2"/>
      <c r="K5500" s="4">
        <v>49500</v>
      </c>
      <c r="L5500" s="2"/>
      <c r="M5500" s="4">
        <v>25000</v>
      </c>
      <c r="N5500" s="2"/>
      <c r="O5500" s="4">
        <v>0</v>
      </c>
      <c r="P5500" s="2"/>
      <c r="Q5500" s="4">
        <f>+M5500+O5500</f>
        <v>25000</v>
      </c>
    </row>
    <row r="5501" spans="1:17" ht="11.85" customHeight="1" x14ac:dyDescent="0.2">
      <c r="A5501" s="3" t="s">
        <v>2043</v>
      </c>
      <c r="C5501" s="12">
        <v>0</v>
      </c>
      <c r="D5501" s="2"/>
      <c r="E5501" s="12">
        <v>195254.51</v>
      </c>
      <c r="F5501" s="2"/>
      <c r="G5501" s="12">
        <v>208476.37</v>
      </c>
      <c r="H5501" s="2"/>
      <c r="I5501" s="12">
        <v>165300</v>
      </c>
      <c r="J5501" s="2"/>
      <c r="K5501" s="13">
        <v>165300</v>
      </c>
      <c r="L5501" s="2"/>
      <c r="M5501" s="13">
        <v>180500</v>
      </c>
      <c r="N5501" s="2"/>
      <c r="O5501" s="13">
        <v>0</v>
      </c>
      <c r="P5501" s="2"/>
      <c r="Q5501" s="13">
        <f>+M5501+O5501</f>
        <v>180500</v>
      </c>
    </row>
    <row r="5502" spans="1:17" ht="11.85" customHeight="1" x14ac:dyDescent="0.2">
      <c r="A5502" s="3" t="s">
        <v>297</v>
      </c>
      <c r="C5502" s="2">
        <f>SUM(C5500:C5501)</f>
        <v>0</v>
      </c>
      <c r="D5502" s="2"/>
      <c r="E5502" s="2">
        <f>SUM(E5500:E5501)</f>
        <v>202839.09</v>
      </c>
      <c r="F5502" s="2"/>
      <c r="G5502" s="2">
        <f>SUM(G5500:G5501)</f>
        <v>224176.37</v>
      </c>
      <c r="H5502" s="2"/>
      <c r="I5502" s="2">
        <f>SUM(I5500:I5501)</f>
        <v>225300</v>
      </c>
      <c r="J5502" s="2"/>
      <c r="K5502" s="2">
        <f>SUM(K5500:K5501)</f>
        <v>214800</v>
      </c>
      <c r="L5502" s="2"/>
      <c r="M5502" s="2">
        <f>SUM(M5500:M5501)</f>
        <v>205500</v>
      </c>
      <c r="N5502" s="2"/>
      <c r="O5502" s="2">
        <f>SUM(O5500:O5501)</f>
        <v>0</v>
      </c>
      <c r="P5502" s="2"/>
      <c r="Q5502" s="2">
        <f>SUM(Q5500:Q5501)</f>
        <v>205500</v>
      </c>
    </row>
    <row r="5503" spans="1:17" ht="11.85" customHeight="1" x14ac:dyDescent="0.2"/>
    <row r="5504" spans="1:17" ht="11.85" customHeight="1" x14ac:dyDescent="0.2">
      <c r="D5504" s="2"/>
      <c r="F5504" s="2"/>
      <c r="H5504" s="2"/>
      <c r="J5504" s="2"/>
      <c r="L5504" s="2"/>
      <c r="N5504" s="2"/>
      <c r="P5504" s="2"/>
    </row>
    <row r="5505" spans="1:22" ht="11.85" hidden="1" customHeight="1" x14ac:dyDescent="0.2">
      <c r="A5505" s="11" t="s">
        <v>324</v>
      </c>
      <c r="D5505" s="2"/>
      <c r="F5505" s="2"/>
      <c r="H5505" s="2"/>
      <c r="J5505" s="2"/>
      <c r="L5505" s="2"/>
      <c r="N5505" s="2"/>
      <c r="P5505" s="2"/>
    </row>
    <row r="5506" spans="1:22" ht="11.85" hidden="1" customHeight="1" x14ac:dyDescent="0.2">
      <c r="A5506" s="3" t="s">
        <v>1122</v>
      </c>
      <c r="C5506" s="12">
        <v>0</v>
      </c>
      <c r="D5506" s="2"/>
      <c r="E5506" s="12">
        <v>0</v>
      </c>
      <c r="F5506" s="2"/>
      <c r="G5506" s="12">
        <v>0</v>
      </c>
      <c r="H5506" s="2"/>
      <c r="I5506" s="12">
        <v>0</v>
      </c>
      <c r="J5506" s="2"/>
      <c r="K5506" s="13">
        <v>0</v>
      </c>
      <c r="L5506" s="2"/>
      <c r="M5506" s="13">
        <v>0</v>
      </c>
      <c r="N5506" s="2"/>
      <c r="O5506" s="13">
        <v>0</v>
      </c>
      <c r="P5506" s="2"/>
      <c r="Q5506" s="13">
        <f>M5506+O5506</f>
        <v>0</v>
      </c>
    </row>
    <row r="5507" spans="1:22" ht="11.85" hidden="1" customHeight="1" x14ac:dyDescent="0.2">
      <c r="A5507" s="3" t="s">
        <v>328</v>
      </c>
      <c r="C5507" s="2">
        <f>SUM(C5506:C5506)</f>
        <v>0</v>
      </c>
      <c r="D5507" s="2"/>
      <c r="E5507" s="2">
        <f>SUM(E5506:E5506)</f>
        <v>0</v>
      </c>
      <c r="F5507" s="2"/>
      <c r="G5507" s="2">
        <f>SUM(G5506:G5506)</f>
        <v>0</v>
      </c>
      <c r="H5507" s="2"/>
      <c r="I5507" s="2">
        <f>SUM(I5506:I5506)</f>
        <v>0</v>
      </c>
      <c r="J5507" s="2"/>
      <c r="K5507" s="4">
        <f>SUM(K5506:K5506)</f>
        <v>0</v>
      </c>
      <c r="L5507" s="2"/>
      <c r="M5507" s="4">
        <f>SUM(M5506:M5506)</f>
        <v>0</v>
      </c>
      <c r="N5507" s="2"/>
      <c r="O5507" s="4">
        <f>SUM(O5506:O5506)</f>
        <v>0</v>
      </c>
      <c r="P5507" s="2"/>
      <c r="Q5507" s="4">
        <f>SUM(Q5506:Q5506)</f>
        <v>0</v>
      </c>
      <c r="V5507" s="51"/>
    </row>
    <row r="5508" spans="1:22" ht="11.85" hidden="1" customHeight="1" x14ac:dyDescent="0.2">
      <c r="D5508" s="2"/>
      <c r="F5508" s="2"/>
      <c r="H5508" s="2"/>
      <c r="J5508" s="2"/>
      <c r="L5508" s="2"/>
      <c r="N5508" s="2"/>
      <c r="P5508" s="2"/>
      <c r="T5508" s="36"/>
    </row>
    <row r="5509" spans="1:22" ht="11.85" customHeight="1" x14ac:dyDescent="0.2">
      <c r="A5509" s="3" t="s">
        <v>2044</v>
      </c>
      <c r="C5509" s="2">
        <f>+C5502</f>
        <v>0</v>
      </c>
      <c r="D5509" s="2"/>
      <c r="E5509" s="2">
        <f>+E5502</f>
        <v>202839.09</v>
      </c>
      <c r="F5509" s="2"/>
      <c r="G5509" s="2">
        <f>+G5502</f>
        <v>224176.37</v>
      </c>
      <c r="H5509" s="2"/>
      <c r="I5509" s="2">
        <f>+I5502</f>
        <v>225300</v>
      </c>
      <c r="J5509" s="2"/>
      <c r="K5509" s="2">
        <f>+K5502</f>
        <v>214800</v>
      </c>
      <c r="L5509" s="2"/>
      <c r="M5509" s="2">
        <f>+M5502</f>
        <v>205500</v>
      </c>
      <c r="N5509" s="2"/>
      <c r="O5509" s="2">
        <f>+O5502</f>
        <v>0</v>
      </c>
      <c r="P5509" s="2"/>
      <c r="Q5509" s="2">
        <f>+Q5502</f>
        <v>205500</v>
      </c>
      <c r="R5509" s="39"/>
      <c r="U5509" s="37"/>
    </row>
    <row r="5510" spans="1:22" ht="11.85" customHeight="1" x14ac:dyDescent="0.2">
      <c r="D5510" s="2"/>
      <c r="F5510" s="2"/>
      <c r="H5510" s="2"/>
      <c r="J5510" s="2"/>
      <c r="L5510" s="2"/>
      <c r="N5510" s="2"/>
      <c r="P5510" s="2"/>
      <c r="T5510" s="36"/>
    </row>
    <row r="5511" spans="1:22" ht="11.85" customHeight="1" x14ac:dyDescent="0.2">
      <c r="D5511" s="2"/>
      <c r="F5511" s="2"/>
      <c r="H5511" s="2"/>
      <c r="J5511" s="2"/>
      <c r="L5511" s="2"/>
      <c r="N5511" s="2"/>
      <c r="P5511" s="2"/>
    </row>
    <row r="5512" spans="1:22" ht="11.85" customHeight="1" x14ac:dyDescent="0.2">
      <c r="D5512" s="2"/>
      <c r="F5512" s="2"/>
      <c r="H5512" s="2"/>
      <c r="J5512" s="2"/>
      <c r="L5512" s="2"/>
      <c r="N5512" s="2"/>
      <c r="P5512" s="2"/>
    </row>
    <row r="5513" spans="1:22" ht="11.85" customHeight="1" x14ac:dyDescent="0.2">
      <c r="D5513" s="2"/>
      <c r="F5513" s="2"/>
      <c r="H5513" s="2"/>
      <c r="J5513" s="2"/>
      <c r="L5513" s="2"/>
      <c r="N5513" s="2"/>
      <c r="P5513" s="2"/>
    </row>
    <row r="5514" spans="1:22" ht="11.85" customHeight="1" x14ac:dyDescent="0.2">
      <c r="D5514" s="2"/>
      <c r="F5514" s="2"/>
      <c r="H5514" s="2"/>
      <c r="J5514" s="2"/>
      <c r="L5514" s="2"/>
      <c r="N5514" s="2"/>
      <c r="P5514" s="2"/>
    </row>
    <row r="5515" spans="1:22" ht="11.25" customHeight="1" x14ac:dyDescent="0.2">
      <c r="A5515" s="1"/>
      <c r="B5515" s="1"/>
      <c r="E5515" s="2" t="str">
        <f>$E$24</f>
        <v>CITY OF BRADY</v>
      </c>
    </row>
    <row r="5516" spans="1:22" ht="11.25" customHeight="1" x14ac:dyDescent="0.2">
      <c r="E5516" s="2" t="str">
        <f>$E$25</f>
        <v>BUDGET REPORT</v>
      </c>
    </row>
    <row r="5517" spans="1:22" ht="11.25" customHeight="1" x14ac:dyDescent="0.2">
      <c r="E5517" s="2" t="str">
        <f>$E$26</f>
        <v>FISCAL YEAR 2021 - 2022</v>
      </c>
    </row>
    <row r="5518" spans="1:22" ht="11.25" customHeight="1" x14ac:dyDescent="0.2">
      <c r="A5518" s="3" t="s">
        <v>2040</v>
      </c>
    </row>
    <row r="5519" spans="1:22" ht="11.25" customHeight="1" x14ac:dyDescent="0.2"/>
    <row r="5520" spans="1:22" ht="11.25" customHeight="1" x14ac:dyDescent="0.2">
      <c r="I5520" s="61" t="str">
        <f>$I$29</f>
        <v>(----- 2020-2021 ------)</v>
      </c>
      <c r="J5520" s="61"/>
      <c r="K5520" s="61"/>
      <c r="L5520" s="5"/>
      <c r="M5520" s="61" t="str">
        <f>$M$29</f>
        <v>2021-2022</v>
      </c>
      <c r="N5520" s="61"/>
      <c r="O5520" s="61"/>
      <c r="P5520" s="61"/>
      <c r="Q5520" s="61"/>
    </row>
    <row r="5521" spans="1:34" ht="11.25" customHeight="1" x14ac:dyDescent="0.2">
      <c r="C5521" s="6" t="str">
        <f>$C$30</f>
        <v>2017-2018</v>
      </c>
      <c r="D5521" s="5"/>
      <c r="E5521" s="6" t="str">
        <f>$E$30</f>
        <v>2018-2019</v>
      </c>
      <c r="F5521" s="5"/>
      <c r="G5521" s="6" t="str">
        <f>$G$30</f>
        <v>2019-2020</v>
      </c>
      <c r="H5521" s="5"/>
      <c r="I5521" s="6" t="s">
        <v>9</v>
      </c>
      <c r="J5521" s="5"/>
      <c r="K5521" s="7" t="str">
        <f>+$K$30</f>
        <v>PROJECTED</v>
      </c>
      <c r="L5521" s="5"/>
      <c r="M5521" s="7" t="str">
        <f>$M$30</f>
        <v>2021-2022</v>
      </c>
      <c r="N5521" s="5"/>
      <c r="O5521" s="7" t="str">
        <f>$O$30</f>
        <v>2021-2022</v>
      </c>
      <c r="P5521" s="5"/>
      <c r="Q5521" s="7" t="str">
        <f>$Q$30</f>
        <v xml:space="preserve">APPROVED </v>
      </c>
    </row>
    <row r="5522" spans="1:34" ht="11.25" customHeight="1" x14ac:dyDescent="0.2">
      <c r="A5522" s="8" t="s">
        <v>266</v>
      </c>
      <c r="C5522" s="9" t="s">
        <v>12</v>
      </c>
      <c r="D5522" s="5"/>
      <c r="E5522" s="9" t="s">
        <v>12</v>
      </c>
      <c r="F5522" s="5"/>
      <c r="G5522" s="9" t="s">
        <v>12</v>
      </c>
      <c r="H5522" s="5"/>
      <c r="I5522" s="9" t="s">
        <v>13</v>
      </c>
      <c r="J5522" s="5"/>
      <c r="K5522" s="10" t="s">
        <v>13</v>
      </c>
      <c r="L5522" s="5"/>
      <c r="M5522" s="10" t="str">
        <f>$M$31</f>
        <v>BASE</v>
      </c>
      <c r="N5522" s="5"/>
      <c r="O5522" s="10" t="str">
        <f>$O$31</f>
        <v>SUPPLEMENTAL</v>
      </c>
      <c r="P5522" s="5"/>
      <c r="Q5522" s="10" t="str">
        <f>$Q$31</f>
        <v>BUDGET</v>
      </c>
    </row>
    <row r="5523" spans="1:34" s="25" customFormat="1" ht="10.15" customHeight="1" x14ac:dyDescent="0.25">
      <c r="C5523" s="26"/>
      <c r="E5523" s="26"/>
      <c r="G5523" s="26"/>
      <c r="I5523" s="26"/>
      <c r="K5523" s="27"/>
      <c r="M5523" s="27"/>
      <c r="O5523" s="27"/>
      <c r="Q5523" s="27"/>
      <c r="R5523" s="52"/>
      <c r="S5523" s="53"/>
      <c r="T5523" s="35"/>
      <c r="U5523" s="52"/>
      <c r="V5523" s="52"/>
      <c r="W5523" s="52"/>
      <c r="X5523" s="52"/>
      <c r="Y5523" s="52"/>
      <c r="Z5523" s="52"/>
      <c r="AA5523" s="52"/>
      <c r="AB5523" s="52"/>
      <c r="AC5523" s="52"/>
      <c r="AD5523" s="52"/>
      <c r="AE5523" s="52"/>
      <c r="AF5523" s="52"/>
      <c r="AG5523" s="52"/>
      <c r="AH5523" s="52"/>
    </row>
    <row r="5524" spans="1:34" s="25" customFormat="1" ht="11.25" customHeight="1" x14ac:dyDescent="0.25">
      <c r="C5524" s="26"/>
      <c r="D5524" s="26"/>
      <c r="E5524" s="26"/>
      <c r="F5524" s="26"/>
      <c r="G5524" s="26"/>
      <c r="H5524" s="26"/>
      <c r="I5524" s="26"/>
      <c r="J5524" s="26"/>
      <c r="K5524" s="27"/>
      <c r="L5524" s="26"/>
      <c r="M5524" s="27"/>
      <c r="N5524" s="26"/>
      <c r="O5524" s="27"/>
      <c r="P5524" s="26"/>
      <c r="Q5524" s="27"/>
      <c r="R5524" s="52"/>
      <c r="S5524" s="53"/>
      <c r="T5524" s="35"/>
      <c r="U5524" s="52"/>
      <c r="V5524" s="52"/>
      <c r="W5524" s="52"/>
      <c r="X5524" s="52"/>
      <c r="Y5524" s="52"/>
      <c r="Z5524" s="52"/>
      <c r="AA5524" s="52"/>
      <c r="AB5524" s="52"/>
      <c r="AC5524" s="52"/>
      <c r="AD5524" s="52"/>
      <c r="AE5524" s="52"/>
      <c r="AF5524" s="52"/>
      <c r="AG5524" s="52"/>
      <c r="AH5524" s="52"/>
    </row>
    <row r="5525" spans="1:34" s="25" customFormat="1" ht="11.25" customHeight="1" thickBot="1" x14ac:dyDescent="0.3">
      <c r="A5525" s="3" t="s">
        <v>1109</v>
      </c>
      <c r="B5525" s="3"/>
      <c r="C5525" s="17">
        <f>+C5509</f>
        <v>0</v>
      </c>
      <c r="D5525" s="2"/>
      <c r="E5525" s="17">
        <f>+E5509</f>
        <v>202839.09</v>
      </c>
      <c r="F5525" s="2"/>
      <c r="G5525" s="17">
        <f>+G5509</f>
        <v>224176.37</v>
      </c>
      <c r="H5525" s="2"/>
      <c r="I5525" s="17">
        <f>+I5509</f>
        <v>225300</v>
      </c>
      <c r="J5525" s="2"/>
      <c r="K5525" s="17">
        <f>+K5509</f>
        <v>214800</v>
      </c>
      <c r="L5525" s="2"/>
      <c r="M5525" s="17">
        <f>+M5509</f>
        <v>205500</v>
      </c>
      <c r="N5525" s="2"/>
      <c r="O5525" s="17">
        <f>+O5509</f>
        <v>0</v>
      </c>
      <c r="P5525" s="2"/>
      <c r="Q5525" s="17">
        <f>+Q5509</f>
        <v>205500</v>
      </c>
      <c r="R5525" s="33"/>
      <c r="S5525" s="53"/>
      <c r="T5525" s="35"/>
      <c r="U5525" s="52"/>
      <c r="V5525" s="52"/>
      <c r="W5525" s="52"/>
      <c r="X5525" s="52"/>
      <c r="Y5525" s="52"/>
      <c r="Z5525" s="52"/>
      <c r="AA5525" s="52"/>
      <c r="AB5525" s="52"/>
      <c r="AC5525" s="52"/>
      <c r="AD5525" s="52"/>
      <c r="AE5525" s="52"/>
      <c r="AF5525" s="52"/>
      <c r="AG5525" s="52"/>
      <c r="AH5525" s="52"/>
    </row>
    <row r="5526" spans="1:34" s="25" customFormat="1" ht="11.25" customHeight="1" thickTop="1" x14ac:dyDescent="0.25">
      <c r="A5526" s="3"/>
      <c r="B5526" s="3"/>
      <c r="C5526" s="2"/>
      <c r="D5526" s="2"/>
      <c r="E5526" s="2"/>
      <c r="F5526" s="2"/>
      <c r="G5526" s="2"/>
      <c r="H5526" s="2"/>
      <c r="I5526" s="2"/>
      <c r="J5526" s="2"/>
      <c r="K5526" s="4"/>
      <c r="L5526" s="2"/>
      <c r="M5526" s="4"/>
      <c r="N5526" s="2"/>
      <c r="O5526" s="4"/>
      <c r="P5526" s="2"/>
      <c r="Q5526" s="4"/>
      <c r="R5526" s="33"/>
      <c r="S5526" s="53"/>
      <c r="T5526" s="35"/>
      <c r="U5526" s="52"/>
      <c r="V5526" s="52"/>
      <c r="W5526" s="52"/>
      <c r="X5526" s="52"/>
      <c r="Y5526" s="52"/>
      <c r="Z5526" s="52"/>
      <c r="AA5526" s="52"/>
      <c r="AB5526" s="52"/>
      <c r="AC5526" s="52"/>
      <c r="AD5526" s="52"/>
      <c r="AE5526" s="52"/>
      <c r="AF5526" s="52"/>
      <c r="AG5526" s="52"/>
      <c r="AH5526" s="52"/>
    </row>
    <row r="5527" spans="1:34" s="25" customFormat="1" ht="11.25" customHeight="1" thickBot="1" x14ac:dyDescent="0.3">
      <c r="A5527" s="3" t="s">
        <v>1110</v>
      </c>
      <c r="B5527" s="3"/>
      <c r="C5527" s="17">
        <f>C5469-C5525</f>
        <v>0</v>
      </c>
      <c r="D5527" s="2"/>
      <c r="E5527" s="17">
        <f>E5469-E5525</f>
        <v>132488.46</v>
      </c>
      <c r="F5527" s="2"/>
      <c r="G5527" s="17">
        <f>G5469-G5525</f>
        <v>-4727.5599999999977</v>
      </c>
      <c r="H5527" s="2"/>
      <c r="I5527" s="17">
        <f>I5469-I5525</f>
        <v>-51300</v>
      </c>
      <c r="J5527" s="2"/>
      <c r="K5527" s="17">
        <f>K5469-K5525</f>
        <v>-40800</v>
      </c>
      <c r="L5527" s="2"/>
      <c r="M5527" s="17">
        <f>M5469-M5525</f>
        <v>-15500</v>
      </c>
      <c r="N5527" s="2"/>
      <c r="O5527" s="17">
        <f>O5469-O5525</f>
        <v>0</v>
      </c>
      <c r="P5527" s="2"/>
      <c r="Q5527" s="17">
        <f>Q5469-Q5525</f>
        <v>-15500</v>
      </c>
      <c r="R5527" s="33"/>
      <c r="S5527" s="53"/>
      <c r="T5527" s="35"/>
      <c r="U5527" s="52"/>
      <c r="V5527" s="52"/>
      <c r="W5527" s="52"/>
      <c r="X5527" s="52"/>
      <c r="Y5527" s="52"/>
      <c r="Z5527" s="52"/>
      <c r="AA5527" s="52"/>
      <c r="AB5527" s="52"/>
      <c r="AC5527" s="52"/>
      <c r="AD5527" s="52"/>
      <c r="AE5527" s="52"/>
      <c r="AF5527" s="52"/>
      <c r="AG5527" s="52"/>
      <c r="AH5527" s="52"/>
    </row>
    <row r="5528" spans="1:34" s="25" customFormat="1" ht="11.25" customHeight="1" thickTop="1" x14ac:dyDescent="0.25">
      <c r="A5528" s="3"/>
      <c r="B5528" s="3"/>
      <c r="C5528" s="2"/>
      <c r="D5528" s="2"/>
      <c r="E5528" s="2"/>
      <c r="F5528" s="2"/>
      <c r="G5528" s="2"/>
      <c r="H5528" s="2"/>
      <c r="I5528" s="2"/>
      <c r="J5528" s="2"/>
      <c r="K5528" s="4"/>
      <c r="L5528" s="2"/>
      <c r="M5528" s="4"/>
      <c r="N5528" s="2"/>
      <c r="O5528" s="4"/>
      <c r="P5528" s="2"/>
      <c r="Q5528" s="4"/>
      <c r="R5528" s="33"/>
      <c r="S5528" s="53"/>
      <c r="T5528" s="35"/>
      <c r="U5528" s="52"/>
      <c r="V5528" s="52"/>
      <c r="W5528" s="52"/>
      <c r="X5528" s="52"/>
      <c r="Y5528" s="52"/>
      <c r="Z5528" s="52"/>
      <c r="AA5528" s="52"/>
      <c r="AB5528" s="52"/>
      <c r="AC5528" s="52"/>
      <c r="AD5528" s="52"/>
      <c r="AE5528" s="52"/>
      <c r="AF5528" s="52"/>
      <c r="AG5528" s="52"/>
      <c r="AH5528" s="52"/>
    </row>
    <row r="5529" spans="1:34" s="25" customFormat="1" ht="11.25" customHeight="1" x14ac:dyDescent="0.25">
      <c r="A5529" s="3"/>
      <c r="B5529" s="3"/>
      <c r="C5529" s="2"/>
      <c r="D5529" s="2"/>
      <c r="E5529" s="2"/>
      <c r="F5529" s="2"/>
      <c r="G5529" s="2"/>
      <c r="H5529" s="2"/>
      <c r="I5529" s="2"/>
      <c r="J5529" s="2"/>
      <c r="K5529" s="4"/>
      <c r="L5529" s="2"/>
      <c r="M5529" s="4"/>
      <c r="N5529" s="2"/>
      <c r="O5529" s="4"/>
      <c r="P5529" s="2"/>
      <c r="Q5529" s="4"/>
      <c r="R5529" s="33"/>
      <c r="S5529" s="53"/>
      <c r="T5529" s="35"/>
      <c r="U5529" s="52"/>
      <c r="V5529" s="52"/>
      <c r="W5529" s="52"/>
      <c r="X5529" s="52"/>
      <c r="Y5529" s="52"/>
      <c r="Z5529" s="52"/>
      <c r="AA5529" s="52"/>
      <c r="AB5529" s="52"/>
      <c r="AC5529" s="52"/>
      <c r="AD5529" s="52"/>
      <c r="AE5529" s="52"/>
      <c r="AF5529" s="52"/>
      <c r="AG5529" s="52"/>
      <c r="AH5529" s="52"/>
    </row>
    <row r="5530" spans="1:34" s="25" customFormat="1" ht="11.25" customHeight="1" x14ac:dyDescent="0.25">
      <c r="A5530" s="3" t="s">
        <v>1111</v>
      </c>
      <c r="B5530" s="3"/>
      <c r="C5530" s="2"/>
      <c r="D5530" s="2"/>
      <c r="E5530" s="2"/>
      <c r="F5530" s="2"/>
      <c r="G5530" s="2"/>
      <c r="H5530" s="2"/>
      <c r="I5530" s="2"/>
      <c r="J5530" s="2"/>
      <c r="K5530" s="4"/>
      <c r="L5530" s="2"/>
      <c r="M5530" s="4"/>
      <c r="N5530" s="2"/>
      <c r="O5530" s="4"/>
      <c r="P5530" s="2"/>
      <c r="Q5530" s="4"/>
      <c r="R5530" s="33"/>
      <c r="S5530" s="53"/>
      <c r="T5530" s="35"/>
      <c r="U5530" s="52"/>
      <c r="V5530" s="52"/>
      <c r="W5530" s="52"/>
      <c r="X5530" s="52"/>
      <c r="Y5530" s="52"/>
      <c r="Z5530" s="52"/>
      <c r="AA5530" s="52"/>
      <c r="AB5530" s="52"/>
      <c r="AC5530" s="52"/>
      <c r="AD5530" s="52"/>
      <c r="AE5530" s="52"/>
      <c r="AF5530" s="52"/>
      <c r="AG5530" s="52"/>
      <c r="AH5530" s="52"/>
    </row>
    <row r="5531" spans="1:34" s="25" customFormat="1" ht="11.25" customHeight="1" thickBot="1" x14ac:dyDescent="0.3">
      <c r="A5531" s="3" t="s">
        <v>17</v>
      </c>
      <c r="B5531" s="3"/>
      <c r="C5531" s="17">
        <f>C5457+C5469-C5509</f>
        <v>0</v>
      </c>
      <c r="D5531" s="2"/>
      <c r="E5531" s="17">
        <f>E5457+E5469-E5509</f>
        <v>132488.46</v>
      </c>
      <c r="F5531" s="2"/>
      <c r="G5531" s="17">
        <f>G5457+G5469-G5509</f>
        <v>127760.90000000002</v>
      </c>
      <c r="H5531" s="2"/>
      <c r="I5531" s="17">
        <f>I5457+I5469-I5509</f>
        <v>76460.900000000023</v>
      </c>
      <c r="J5531" s="2"/>
      <c r="K5531" s="17">
        <f>K5457+K5469-K5509</f>
        <v>86960.900000000023</v>
      </c>
      <c r="L5531" s="2"/>
      <c r="M5531" s="17">
        <f>M5457+M5469-M5509</f>
        <v>71460.900000000023</v>
      </c>
      <c r="N5531" s="2"/>
      <c r="O5531" s="4"/>
      <c r="P5531" s="2"/>
      <c r="Q5531" s="17">
        <f>Q5457+Q5469-Q5509</f>
        <v>71460.900000000023</v>
      </c>
      <c r="R5531" s="33"/>
      <c r="S5531" s="53"/>
      <c r="T5531" s="35"/>
      <c r="U5531" s="52"/>
      <c r="V5531" s="52"/>
      <c r="W5531" s="52"/>
      <c r="X5531" s="52"/>
      <c r="Y5531" s="52"/>
      <c r="Z5531" s="52"/>
      <c r="AA5531" s="52"/>
      <c r="AB5531" s="52"/>
      <c r="AC5531" s="52"/>
      <c r="AD5531" s="52"/>
      <c r="AE5531" s="52"/>
      <c r="AF5531" s="52"/>
      <c r="AG5531" s="52"/>
      <c r="AH5531" s="52"/>
    </row>
    <row r="5532" spans="1:34" s="25" customFormat="1" ht="11.25" customHeight="1" thickTop="1" x14ac:dyDescent="0.25">
      <c r="A5532" s="3"/>
      <c r="B5532" s="3"/>
      <c r="C5532" s="2"/>
      <c r="D5532" s="2"/>
      <c r="E5532" s="2"/>
      <c r="F5532" s="2"/>
      <c r="G5532" s="2"/>
      <c r="H5532" s="2"/>
      <c r="I5532" s="2"/>
      <c r="J5532" s="2"/>
      <c r="K5532" s="4"/>
      <c r="L5532" s="2"/>
      <c r="M5532" s="4"/>
      <c r="N5532" s="2"/>
      <c r="O5532" s="4"/>
      <c r="P5532" s="2"/>
      <c r="Q5532" s="4"/>
      <c r="R5532" s="33"/>
      <c r="S5532" s="53"/>
      <c r="T5532" s="35"/>
      <c r="U5532" s="52"/>
      <c r="V5532" s="52"/>
      <c r="W5532" s="52"/>
      <c r="X5532" s="52"/>
      <c r="Y5532" s="52"/>
      <c r="Z5532" s="52"/>
      <c r="AA5532" s="52"/>
      <c r="AB5532" s="52"/>
      <c r="AC5532" s="52"/>
      <c r="AD5532" s="52"/>
      <c r="AE5532" s="52"/>
      <c r="AF5532" s="52"/>
      <c r="AG5532" s="52"/>
      <c r="AH5532" s="52"/>
    </row>
    <row r="5533" spans="1:34" s="25" customFormat="1" ht="11.25" customHeight="1" x14ac:dyDescent="0.25">
      <c r="C5533" s="26"/>
      <c r="E5533" s="26"/>
      <c r="G5533" s="26"/>
      <c r="I5533" s="26"/>
      <c r="K5533" s="27"/>
      <c r="M5533" s="27"/>
      <c r="O5533" s="27"/>
      <c r="Q5533" s="27"/>
      <c r="R5533" s="52"/>
      <c r="S5533" s="53"/>
      <c r="T5533" s="35"/>
      <c r="U5533" s="52"/>
      <c r="V5533" s="52"/>
      <c r="W5533" s="52"/>
      <c r="X5533" s="52"/>
      <c r="Y5533" s="52"/>
      <c r="Z5533" s="52"/>
      <c r="AA5533" s="52"/>
      <c r="AB5533" s="52"/>
      <c r="AC5533" s="52"/>
      <c r="AD5533" s="52"/>
      <c r="AE5533" s="52"/>
      <c r="AF5533" s="52"/>
      <c r="AG5533" s="52"/>
      <c r="AH5533" s="52"/>
    </row>
    <row r="5534" spans="1:34" ht="11.25" customHeight="1" x14ac:dyDescent="0.2"/>
    <row r="5535" spans="1:34" ht="11.85" customHeight="1" x14ac:dyDescent="0.2"/>
    <row r="5536" spans="1:34" ht="11.85" customHeight="1" x14ac:dyDescent="0.2"/>
    <row r="5537" ht="11.85" customHeight="1" x14ac:dyDescent="0.2"/>
    <row r="5538" ht="11.85" customHeight="1" x14ac:dyDescent="0.2"/>
    <row r="5539" ht="11.85" customHeight="1" x14ac:dyDescent="0.2"/>
    <row r="5540" ht="11.85" customHeight="1" x14ac:dyDescent="0.2"/>
    <row r="5541" ht="11.85" customHeight="1" x14ac:dyDescent="0.2"/>
    <row r="5542" ht="11.85" customHeight="1" x14ac:dyDescent="0.2"/>
    <row r="5543" ht="11.85" customHeight="1" x14ac:dyDescent="0.2"/>
    <row r="5544" ht="11.85" customHeight="1" x14ac:dyDescent="0.2"/>
    <row r="5545" ht="11.85" customHeight="1" x14ac:dyDescent="0.2"/>
    <row r="5546" ht="11.85" customHeight="1" x14ac:dyDescent="0.2"/>
    <row r="5547" ht="11.85" customHeight="1" x14ac:dyDescent="0.2"/>
    <row r="5548" ht="11.85" customHeight="1" x14ac:dyDescent="0.2"/>
    <row r="5549" ht="11.85" customHeight="1" x14ac:dyDescent="0.2"/>
    <row r="5550" ht="11.85" customHeight="1" x14ac:dyDescent="0.2"/>
    <row r="5551" ht="11.85" customHeight="1" x14ac:dyDescent="0.2"/>
    <row r="5552" ht="11.85" customHeight="1" x14ac:dyDescent="0.2"/>
    <row r="5553" ht="11.85" customHeight="1" x14ac:dyDescent="0.2"/>
    <row r="5554" ht="11.85" customHeight="1" x14ac:dyDescent="0.2"/>
    <row r="5555" ht="11.85" customHeight="1" x14ac:dyDescent="0.2"/>
    <row r="5556" ht="11.85" customHeight="1" x14ac:dyDescent="0.2"/>
    <row r="5557" ht="11.85" customHeight="1" x14ac:dyDescent="0.2"/>
    <row r="5558" ht="11.85" customHeight="1" x14ac:dyDescent="0.2"/>
    <row r="5559" ht="11.85" customHeight="1" x14ac:dyDescent="0.2"/>
    <row r="5560" ht="11.85" customHeight="1" x14ac:dyDescent="0.2"/>
    <row r="5561" ht="11.85" customHeight="1" x14ac:dyDescent="0.2"/>
    <row r="5562" ht="11.85" customHeight="1" x14ac:dyDescent="0.2"/>
    <row r="5563" ht="11.85" customHeight="1" x14ac:dyDescent="0.2"/>
    <row r="5564" ht="11.85" customHeight="1" x14ac:dyDescent="0.2"/>
    <row r="5565" ht="11.85" customHeight="1" x14ac:dyDescent="0.2"/>
    <row r="5566" ht="11.85" customHeight="1" x14ac:dyDescent="0.2"/>
    <row r="5567" ht="11.85" customHeight="1" x14ac:dyDescent="0.2"/>
    <row r="5568" ht="11.85" customHeight="1" x14ac:dyDescent="0.2"/>
    <row r="5569" spans="1:5" ht="11.85" customHeight="1" x14ac:dyDescent="0.2"/>
    <row r="5570" spans="1:5" ht="11.85" customHeight="1" x14ac:dyDescent="0.2"/>
    <row r="5571" spans="1:5" ht="11.85" customHeight="1" x14ac:dyDescent="0.2"/>
    <row r="5572" spans="1:5" ht="11.85" customHeight="1" x14ac:dyDescent="0.2"/>
    <row r="5573" spans="1:5" ht="11.85" customHeight="1" x14ac:dyDescent="0.2"/>
    <row r="5574" spans="1:5" ht="11.85" customHeight="1" x14ac:dyDescent="0.2"/>
    <row r="5575" spans="1:5" ht="11.85" customHeight="1" x14ac:dyDescent="0.2"/>
    <row r="5576" spans="1:5" ht="11.85" customHeight="1" x14ac:dyDescent="0.2"/>
    <row r="5577" spans="1:5" ht="11.85" customHeight="1" x14ac:dyDescent="0.2"/>
    <row r="5578" spans="1:5" ht="11.85" customHeight="1" x14ac:dyDescent="0.2"/>
    <row r="5579" spans="1:5" ht="11.85" customHeight="1" x14ac:dyDescent="0.2"/>
    <row r="5580" spans="1:5" ht="11.85" customHeight="1" x14ac:dyDescent="0.2"/>
    <row r="5581" spans="1:5" ht="11.25" customHeight="1" x14ac:dyDescent="0.2">
      <c r="A5581" s="1"/>
      <c r="B5581" s="1"/>
      <c r="E5581" s="2" t="str">
        <f>$E$24</f>
        <v>CITY OF BRADY</v>
      </c>
    </row>
    <row r="5582" spans="1:5" ht="11.25" customHeight="1" x14ac:dyDescent="0.2">
      <c r="E5582" s="2" t="str">
        <f>$E$25</f>
        <v>BUDGET REPORT</v>
      </c>
    </row>
    <row r="5583" spans="1:5" ht="11.25" customHeight="1" x14ac:dyDescent="0.2">
      <c r="E5583" s="2" t="str">
        <f>$E$26</f>
        <v>FISCAL YEAR 2021 - 2022</v>
      </c>
    </row>
    <row r="5584" spans="1:5" ht="11.25" customHeight="1" x14ac:dyDescent="0.2">
      <c r="A5584" s="3" t="s">
        <v>2045</v>
      </c>
    </row>
    <row r="5585" spans="1:17" ht="11.25" customHeight="1" x14ac:dyDescent="0.2"/>
    <row r="5586" spans="1:17" ht="11.25" customHeight="1" x14ac:dyDescent="0.2">
      <c r="I5586" s="61" t="str">
        <f>$I$29</f>
        <v>(----- 2020-2021 ------)</v>
      </c>
      <c r="J5586" s="61"/>
      <c r="K5586" s="61"/>
      <c r="L5586" s="5"/>
      <c r="M5586" s="61" t="str">
        <f>$M$29</f>
        <v>2021-2022</v>
      </c>
      <c r="N5586" s="61"/>
      <c r="O5586" s="61"/>
      <c r="P5586" s="61"/>
      <c r="Q5586" s="61"/>
    </row>
    <row r="5587" spans="1:17" ht="11.25" customHeight="1" x14ac:dyDescent="0.2">
      <c r="C5587" s="6" t="str">
        <f>$C$30</f>
        <v>2017-2018</v>
      </c>
      <c r="D5587" s="5"/>
      <c r="E5587" s="6" t="str">
        <f>$E$30</f>
        <v>2018-2019</v>
      </c>
      <c r="F5587" s="5"/>
      <c r="G5587" s="6" t="str">
        <f>$G$30</f>
        <v>2019-2020</v>
      </c>
      <c r="H5587" s="5"/>
      <c r="I5587" s="6" t="s">
        <v>9</v>
      </c>
      <c r="J5587" s="5"/>
      <c r="K5587" s="7" t="str">
        <f>+$K$30</f>
        <v>PROJECTED</v>
      </c>
      <c r="L5587" s="5"/>
      <c r="M5587" s="7" t="str">
        <f>$M$30</f>
        <v>2021-2022</v>
      </c>
      <c r="N5587" s="5"/>
      <c r="O5587" s="7" t="str">
        <f>$O$30</f>
        <v>2021-2022</v>
      </c>
      <c r="P5587" s="5"/>
      <c r="Q5587" s="7" t="str">
        <f>$Q$30</f>
        <v xml:space="preserve">APPROVED </v>
      </c>
    </row>
    <row r="5588" spans="1:17" ht="11.25" customHeight="1" x14ac:dyDescent="0.2">
      <c r="A5588" s="8"/>
      <c r="C5588" s="9" t="s">
        <v>12</v>
      </c>
      <c r="D5588" s="5"/>
      <c r="E5588" s="9" t="s">
        <v>12</v>
      </c>
      <c r="F5588" s="5"/>
      <c r="G5588" s="9" t="s">
        <v>12</v>
      </c>
      <c r="H5588" s="5"/>
      <c r="I5588" s="9" t="s">
        <v>13</v>
      </c>
      <c r="J5588" s="5"/>
      <c r="K5588" s="10" t="s">
        <v>13</v>
      </c>
      <c r="L5588" s="5"/>
      <c r="M5588" s="10" t="str">
        <f>$M$31</f>
        <v>BASE</v>
      </c>
      <c r="N5588" s="5"/>
      <c r="O5588" s="10" t="str">
        <f>$O$31</f>
        <v>SUPPLEMENTAL</v>
      </c>
      <c r="P5588" s="5"/>
      <c r="Q5588" s="10" t="str">
        <f>$Q$31</f>
        <v>BUDGET</v>
      </c>
    </row>
    <row r="5589" spans="1:17" ht="11.25" customHeight="1" x14ac:dyDescent="0.2"/>
    <row r="5590" spans="1:17" ht="11.25" customHeight="1" x14ac:dyDescent="0.2">
      <c r="A5590" s="3" t="s">
        <v>16</v>
      </c>
      <c r="D5590" s="2"/>
      <c r="F5590" s="2"/>
      <c r="H5590" s="2"/>
      <c r="J5590" s="2"/>
      <c r="L5590" s="2"/>
      <c r="N5590" s="2"/>
      <c r="P5590" s="2"/>
    </row>
    <row r="5591" spans="1:17" ht="11.25" customHeight="1" x14ac:dyDescent="0.2">
      <c r="A5591" s="3" t="s">
        <v>17</v>
      </c>
      <c r="C5591" s="2">
        <v>0</v>
      </c>
      <c r="D5591" s="2"/>
      <c r="E5591" s="2">
        <f>+C5689</f>
        <v>0</v>
      </c>
      <c r="F5591" s="2"/>
      <c r="G5591" s="2">
        <f>+E5689</f>
        <v>27443.93</v>
      </c>
      <c r="H5591" s="2"/>
      <c r="I5591" s="2">
        <f>+G5689</f>
        <v>21283.08</v>
      </c>
      <c r="J5591" s="2"/>
      <c r="K5591" s="4">
        <f>+I5591</f>
        <v>21283.08</v>
      </c>
      <c r="L5591" s="2"/>
      <c r="M5591" s="2">
        <f>+K5689</f>
        <v>17273.080000000002</v>
      </c>
      <c r="N5591" s="2"/>
      <c r="P5591" s="2"/>
      <c r="Q5591" s="4">
        <f>+M5591</f>
        <v>17273.080000000002</v>
      </c>
    </row>
    <row r="5592" spans="1:17" ht="11.25" customHeight="1" x14ac:dyDescent="0.2">
      <c r="D5592" s="2"/>
      <c r="F5592" s="2"/>
      <c r="H5592" s="2"/>
      <c r="J5592" s="2"/>
      <c r="L5592" s="2"/>
      <c r="N5592" s="2"/>
      <c r="P5592" s="2"/>
    </row>
    <row r="5593" spans="1:17" ht="11.25" customHeight="1" x14ac:dyDescent="0.2">
      <c r="A5593" s="11" t="s">
        <v>18</v>
      </c>
      <c r="D5593" s="2"/>
      <c r="F5593" s="2"/>
      <c r="H5593" s="2"/>
      <c r="J5593" s="2"/>
      <c r="L5593" s="2"/>
      <c r="N5593" s="2"/>
      <c r="P5593" s="2"/>
    </row>
    <row r="5594" spans="1:17" ht="11.25" customHeight="1" x14ac:dyDescent="0.2">
      <c r="D5594" s="2"/>
      <c r="F5594" s="2"/>
      <c r="H5594" s="2"/>
      <c r="J5594" s="2"/>
      <c r="L5594" s="2"/>
      <c r="N5594" s="2"/>
      <c r="P5594" s="2"/>
    </row>
    <row r="5595" spans="1:17" ht="11.25" customHeight="1" x14ac:dyDescent="0.2">
      <c r="A5595" s="11" t="s">
        <v>1815</v>
      </c>
      <c r="D5595" s="2"/>
      <c r="F5595" s="2"/>
      <c r="H5595" s="2"/>
      <c r="J5595" s="2"/>
      <c r="L5595" s="2"/>
      <c r="N5595" s="2"/>
      <c r="P5595" s="2"/>
    </row>
    <row r="5596" spans="1:17" ht="11.25" customHeight="1" x14ac:dyDescent="0.2">
      <c r="A5596" s="3" t="s">
        <v>2046</v>
      </c>
      <c r="C5596" s="2">
        <v>0</v>
      </c>
      <c r="D5596" s="2"/>
      <c r="E5596" s="2">
        <v>0</v>
      </c>
      <c r="F5596" s="2"/>
      <c r="G5596" s="2">
        <v>0</v>
      </c>
      <c r="H5596" s="2"/>
      <c r="I5596" s="2">
        <v>0</v>
      </c>
      <c r="J5596" s="2"/>
      <c r="K5596" s="4">
        <v>0</v>
      </c>
      <c r="L5596" s="2"/>
      <c r="M5596" s="4">
        <v>0</v>
      </c>
      <c r="N5596" s="2"/>
      <c r="O5596" s="4">
        <v>0</v>
      </c>
      <c r="P5596" s="2"/>
      <c r="Q5596" s="4">
        <f>M5596+O5596</f>
        <v>0</v>
      </c>
    </row>
    <row r="5597" spans="1:17" ht="11.25" customHeight="1" x14ac:dyDescent="0.2">
      <c r="A5597" s="3" t="s">
        <v>2047</v>
      </c>
      <c r="C5597" s="2">
        <v>0</v>
      </c>
      <c r="D5597" s="2"/>
      <c r="E5597" s="2">
        <v>1195.8800000000001</v>
      </c>
      <c r="F5597" s="2"/>
      <c r="G5597" s="2">
        <v>1185.21</v>
      </c>
      <c r="H5597" s="2"/>
      <c r="I5597" s="2">
        <v>1200</v>
      </c>
      <c r="J5597" s="2"/>
      <c r="K5597" s="4">
        <v>1200</v>
      </c>
      <c r="L5597" s="2"/>
      <c r="M5597" s="4">
        <v>1200</v>
      </c>
      <c r="N5597" s="2"/>
      <c r="O5597" s="4">
        <v>0</v>
      </c>
      <c r="P5597" s="2"/>
      <c r="Q5597" s="4">
        <f>M5597+O5597</f>
        <v>1200</v>
      </c>
    </row>
    <row r="5598" spans="1:17" ht="11.25" customHeight="1" x14ac:dyDescent="0.2">
      <c r="A5598" s="3" t="s">
        <v>2048</v>
      </c>
      <c r="C5598" s="2">
        <v>0</v>
      </c>
      <c r="D5598" s="2"/>
      <c r="E5598" s="2">
        <v>1013.19</v>
      </c>
      <c r="F5598" s="2"/>
      <c r="G5598" s="2">
        <v>766.47</v>
      </c>
      <c r="H5598" s="2"/>
      <c r="I5598" s="2">
        <v>1000</v>
      </c>
      <c r="J5598" s="2"/>
      <c r="K5598" s="4">
        <v>1000</v>
      </c>
      <c r="L5598" s="2"/>
      <c r="M5598" s="4">
        <v>1000</v>
      </c>
      <c r="N5598" s="2"/>
      <c r="O5598" s="4">
        <v>0</v>
      </c>
      <c r="P5598" s="2"/>
      <c r="Q5598" s="4">
        <f>M5598+O5598</f>
        <v>1000</v>
      </c>
    </row>
    <row r="5599" spans="1:17" ht="11.25" customHeight="1" x14ac:dyDescent="0.2">
      <c r="A5599" s="3" t="s">
        <v>2049</v>
      </c>
      <c r="C5599" s="12">
        <v>0</v>
      </c>
      <c r="D5599" s="2"/>
      <c r="E5599" s="12">
        <v>675.44</v>
      </c>
      <c r="F5599" s="2"/>
      <c r="G5599" s="12">
        <v>511</v>
      </c>
      <c r="H5599" s="2"/>
      <c r="I5599" s="12">
        <v>500</v>
      </c>
      <c r="J5599" s="2"/>
      <c r="K5599" s="13">
        <v>500</v>
      </c>
      <c r="L5599" s="2"/>
      <c r="M5599" s="13">
        <v>500</v>
      </c>
      <c r="N5599" s="2"/>
      <c r="O5599" s="13">
        <v>0</v>
      </c>
      <c r="P5599" s="2"/>
      <c r="Q5599" s="13">
        <f>M5599+O5599</f>
        <v>500</v>
      </c>
    </row>
    <row r="5600" spans="1:17" ht="11.25" customHeight="1" x14ac:dyDescent="0.2">
      <c r="A5600" s="3" t="s">
        <v>1160</v>
      </c>
      <c r="C5600" s="2">
        <f>SUM(C5596:C5599)</f>
        <v>0</v>
      </c>
      <c r="D5600" s="2"/>
      <c r="E5600" s="2">
        <f>SUM(E5596:E5599)</f>
        <v>2884.51</v>
      </c>
      <c r="F5600" s="2"/>
      <c r="G5600" s="2">
        <f>SUM(G5596:G5599)</f>
        <v>2462.6800000000003</v>
      </c>
      <c r="H5600" s="2"/>
      <c r="I5600" s="2">
        <f>SUM(I5596:I5599)</f>
        <v>2700</v>
      </c>
      <c r="J5600" s="2"/>
      <c r="K5600" s="4">
        <f>SUM(K5596:K5599)</f>
        <v>2700</v>
      </c>
      <c r="L5600" s="2"/>
      <c r="M5600" s="4">
        <f>SUM(M5596:M5599)</f>
        <v>2700</v>
      </c>
      <c r="N5600" s="2"/>
      <c r="O5600" s="4">
        <f>SUM(O5596:O5599)</f>
        <v>0</v>
      </c>
      <c r="P5600" s="2"/>
      <c r="Q5600" s="4">
        <f>SUM(Q5596:Q5599)</f>
        <v>2700</v>
      </c>
    </row>
    <row r="5601" spans="1:17" ht="11.25" customHeight="1" x14ac:dyDescent="0.2">
      <c r="D5601" s="2"/>
      <c r="F5601" s="2"/>
      <c r="H5601" s="2"/>
      <c r="J5601" s="2"/>
      <c r="L5601" s="2"/>
      <c r="N5601" s="2"/>
      <c r="P5601" s="2"/>
    </row>
    <row r="5602" spans="1:17" ht="11.85" customHeight="1" x14ac:dyDescent="0.2">
      <c r="A5602" s="11" t="s">
        <v>2050</v>
      </c>
      <c r="D5602" s="2"/>
      <c r="F5602" s="2"/>
      <c r="H5602" s="2"/>
      <c r="J5602" s="2"/>
      <c r="L5602" s="2"/>
      <c r="N5602" s="2"/>
      <c r="P5602" s="2"/>
    </row>
    <row r="5603" spans="1:17" ht="11.85" customHeight="1" x14ac:dyDescent="0.2">
      <c r="A5603" s="3" t="s">
        <v>2051</v>
      </c>
      <c r="C5603" s="12">
        <v>0</v>
      </c>
      <c r="D5603" s="2"/>
      <c r="E5603" s="12">
        <v>578.21</v>
      </c>
      <c r="F5603" s="2"/>
      <c r="G5603" s="12">
        <v>201.31</v>
      </c>
      <c r="H5603" s="2"/>
      <c r="I5603" s="12">
        <v>300</v>
      </c>
      <c r="J5603" s="2"/>
      <c r="K5603" s="13">
        <v>300</v>
      </c>
      <c r="L5603" s="2"/>
      <c r="M5603" s="13">
        <v>200</v>
      </c>
      <c r="N5603" s="2"/>
      <c r="O5603" s="13">
        <v>0</v>
      </c>
      <c r="P5603" s="2"/>
      <c r="Q5603" s="13">
        <f>+M5603+O5603</f>
        <v>200</v>
      </c>
    </row>
    <row r="5604" spans="1:17" ht="11.85" customHeight="1" x14ac:dyDescent="0.2">
      <c r="A5604" s="3" t="s">
        <v>2052</v>
      </c>
      <c r="C5604" s="2">
        <f>SUM(C5603:C5603)</f>
        <v>0</v>
      </c>
      <c r="D5604" s="2"/>
      <c r="E5604" s="2">
        <f>SUM(E5603:E5603)</f>
        <v>578.21</v>
      </c>
      <c r="F5604" s="2"/>
      <c r="G5604" s="2">
        <f>SUM(G5603:G5603)</f>
        <v>201.31</v>
      </c>
      <c r="H5604" s="2"/>
      <c r="I5604" s="2">
        <f>SUM(I5603:I5603)</f>
        <v>300</v>
      </c>
      <c r="J5604" s="2"/>
      <c r="K5604" s="4">
        <f>SUM(K5603:K5603)</f>
        <v>300</v>
      </c>
      <c r="L5604" s="2"/>
      <c r="M5604" s="4">
        <f>SUM(M5603:M5603)</f>
        <v>200</v>
      </c>
      <c r="N5604" s="2"/>
      <c r="O5604" s="4">
        <f>SUM(O5603:O5603)</f>
        <v>0</v>
      </c>
      <c r="P5604" s="2"/>
      <c r="Q5604" s="4">
        <f>SUM(Q5603:Q5603)</f>
        <v>200</v>
      </c>
    </row>
    <row r="5605" spans="1:17" ht="11.25" customHeight="1" x14ac:dyDescent="0.2">
      <c r="D5605" s="2"/>
      <c r="F5605" s="2"/>
      <c r="H5605" s="2"/>
      <c r="J5605" s="2"/>
      <c r="L5605" s="2"/>
      <c r="N5605" s="2"/>
      <c r="P5605" s="2"/>
    </row>
    <row r="5606" spans="1:17" ht="11.85" customHeight="1" x14ac:dyDescent="0.2">
      <c r="A5606" s="11" t="s">
        <v>236</v>
      </c>
      <c r="D5606" s="2"/>
      <c r="F5606" s="2"/>
      <c r="H5606" s="2"/>
      <c r="J5606" s="2"/>
      <c r="L5606" s="2"/>
      <c r="N5606" s="2"/>
      <c r="P5606" s="2"/>
    </row>
    <row r="5607" spans="1:17" ht="11.85" customHeight="1" x14ac:dyDescent="0.2">
      <c r="A5607" s="3" t="s">
        <v>2053</v>
      </c>
      <c r="C5607" s="12">
        <v>0</v>
      </c>
      <c r="D5607" s="2"/>
      <c r="E5607" s="12">
        <v>31988.61</v>
      </c>
      <c r="F5607" s="2"/>
      <c r="G5607" s="12">
        <v>0</v>
      </c>
      <c r="H5607" s="2"/>
      <c r="I5607" s="12">
        <v>0</v>
      </c>
      <c r="J5607" s="2"/>
      <c r="K5607" s="13">
        <v>0</v>
      </c>
      <c r="L5607" s="2"/>
      <c r="M5607" s="13">
        <v>0</v>
      </c>
      <c r="N5607" s="2"/>
      <c r="O5607" s="13">
        <v>0</v>
      </c>
      <c r="P5607" s="2"/>
      <c r="Q5607" s="13">
        <f>+M5607+O5607</f>
        <v>0</v>
      </c>
    </row>
    <row r="5608" spans="1:17" ht="11.85" customHeight="1" x14ac:dyDescent="0.2">
      <c r="A5608" s="3" t="s">
        <v>250</v>
      </c>
      <c r="C5608" s="2">
        <f>SUM(C5607:C5607)</f>
        <v>0</v>
      </c>
      <c r="D5608" s="2"/>
      <c r="E5608" s="2">
        <f>SUM(E5607:E5607)</f>
        <v>31988.61</v>
      </c>
      <c r="F5608" s="2"/>
      <c r="G5608" s="2">
        <f>SUM(G5607:G5607)</f>
        <v>0</v>
      </c>
      <c r="H5608" s="2"/>
      <c r="I5608" s="2">
        <f>SUM(I5607:I5607)</f>
        <v>0</v>
      </c>
      <c r="J5608" s="2"/>
      <c r="K5608" s="4">
        <f>SUM(K5607:K5607)</f>
        <v>0</v>
      </c>
      <c r="L5608" s="2"/>
      <c r="M5608" s="4">
        <f>SUM(M5607:M5607)</f>
        <v>0</v>
      </c>
      <c r="N5608" s="2"/>
      <c r="O5608" s="4">
        <f>SUM(O5607:O5607)</f>
        <v>0</v>
      </c>
      <c r="P5608" s="2"/>
      <c r="Q5608" s="4">
        <f>SUM(Q5607:Q5607)</f>
        <v>0</v>
      </c>
    </row>
    <row r="5609" spans="1:17" ht="11.85" customHeight="1" x14ac:dyDescent="0.2"/>
    <row r="5610" spans="1:17" ht="11.25" customHeight="1" thickBot="1" x14ac:dyDescent="0.25">
      <c r="A5610" s="3" t="s">
        <v>263</v>
      </c>
      <c r="C5610" s="17">
        <f>C5600+C5608+C5604</f>
        <v>0</v>
      </c>
      <c r="D5610" s="2"/>
      <c r="E5610" s="17">
        <f>E5600+E5608+E5604</f>
        <v>35451.33</v>
      </c>
      <c r="F5610" s="2"/>
      <c r="G5610" s="17">
        <f>G5600+G5608+G5604</f>
        <v>2663.9900000000002</v>
      </c>
      <c r="H5610" s="2"/>
      <c r="I5610" s="17">
        <f>I5600+I5608+I5604</f>
        <v>3000</v>
      </c>
      <c r="J5610" s="2"/>
      <c r="K5610" s="18">
        <f>K5600+K5608+K5604</f>
        <v>3000</v>
      </c>
      <c r="L5610" s="2"/>
      <c r="M5610" s="18">
        <f>M5600+M5608+M5604</f>
        <v>2900</v>
      </c>
      <c r="N5610" s="2"/>
      <c r="O5610" s="18">
        <f>O5600+O5608+O5604</f>
        <v>0</v>
      </c>
      <c r="P5610" s="2"/>
      <c r="Q5610" s="18">
        <f>Q5600+Q5608+Q5604</f>
        <v>2900</v>
      </c>
    </row>
    <row r="5611" spans="1:17" ht="11.25" customHeight="1" thickTop="1" x14ac:dyDescent="0.2">
      <c r="D5611" s="2"/>
      <c r="F5611" s="2"/>
      <c r="H5611" s="2"/>
      <c r="J5611" s="2"/>
      <c r="L5611" s="2"/>
      <c r="N5611" s="2"/>
      <c r="P5611" s="2"/>
    </row>
    <row r="5612" spans="1:17" ht="11.25" customHeight="1" x14ac:dyDescent="0.2">
      <c r="D5612" s="2"/>
      <c r="F5612" s="2"/>
      <c r="H5612" s="2"/>
      <c r="J5612" s="2"/>
      <c r="L5612" s="2"/>
      <c r="N5612" s="2"/>
      <c r="P5612" s="2"/>
    </row>
    <row r="5613" spans="1:17" ht="11.25" customHeight="1" x14ac:dyDescent="0.2">
      <c r="A5613" s="3" t="s">
        <v>264</v>
      </c>
      <c r="C5613" s="2">
        <f>C5591+C5610</f>
        <v>0</v>
      </c>
      <c r="D5613" s="2"/>
      <c r="E5613" s="2">
        <f>E5591+E5610</f>
        <v>35451.33</v>
      </c>
      <c r="F5613" s="2"/>
      <c r="G5613" s="2">
        <f>G5591+G5610</f>
        <v>30107.920000000002</v>
      </c>
      <c r="H5613" s="2"/>
      <c r="I5613" s="2">
        <f>I5591+I5610</f>
        <v>24283.08</v>
      </c>
      <c r="J5613" s="2"/>
      <c r="K5613" s="4">
        <f>K5591+K5610</f>
        <v>24283.08</v>
      </c>
      <c r="L5613" s="2"/>
      <c r="M5613" s="4">
        <f>M5591+M5610</f>
        <v>20173.080000000002</v>
      </c>
      <c r="N5613" s="2"/>
      <c r="P5613" s="2"/>
      <c r="Q5613" s="4">
        <f>Q5591+Q5610</f>
        <v>20173.080000000002</v>
      </c>
    </row>
    <row r="5614" spans="1:17" ht="11.25" customHeight="1" x14ac:dyDescent="0.2"/>
    <row r="5615" spans="1:17" ht="11.85" customHeight="1" x14ac:dyDescent="0.2"/>
    <row r="5616" spans="1:17" ht="11.85" customHeight="1" x14ac:dyDescent="0.2"/>
    <row r="5617" spans="1:5" ht="11.85" customHeight="1" x14ac:dyDescent="0.2"/>
    <row r="5618" spans="1:5" ht="11.85" customHeight="1" x14ac:dyDescent="0.2"/>
    <row r="5619" spans="1:5" ht="11.85" customHeight="1" x14ac:dyDescent="0.2"/>
    <row r="5620" spans="1:5" ht="11.85" customHeight="1" x14ac:dyDescent="0.2"/>
    <row r="5621" spans="1:5" ht="11.85" customHeight="1" x14ac:dyDescent="0.2"/>
    <row r="5622" spans="1:5" ht="11.85" customHeight="1" x14ac:dyDescent="0.2"/>
    <row r="5623" spans="1:5" ht="11.85" customHeight="1" x14ac:dyDescent="0.2"/>
    <row r="5624" spans="1:5" ht="11.85" customHeight="1" x14ac:dyDescent="0.2"/>
    <row r="5625" spans="1:5" ht="11.85" customHeight="1" x14ac:dyDescent="0.2"/>
    <row r="5626" spans="1:5" ht="11.85" customHeight="1" x14ac:dyDescent="0.2"/>
    <row r="5627" spans="1:5" ht="11.85" customHeight="1" x14ac:dyDescent="0.2"/>
    <row r="5628" spans="1:5" ht="11.85" customHeight="1" x14ac:dyDescent="0.2"/>
    <row r="5629" spans="1:5" ht="11.85" customHeight="1" x14ac:dyDescent="0.2"/>
    <row r="5630" spans="1:5" ht="11.85" customHeight="1" x14ac:dyDescent="0.2"/>
    <row r="5631" spans="1:5" ht="11.85" customHeight="1" x14ac:dyDescent="0.2">
      <c r="A5631" s="1"/>
      <c r="B5631" s="1"/>
      <c r="E5631" s="2" t="str">
        <f>$E$24</f>
        <v>CITY OF BRADY</v>
      </c>
    </row>
    <row r="5632" spans="1:5" ht="11.85" customHeight="1" x14ac:dyDescent="0.2">
      <c r="E5632" s="2" t="str">
        <f>$E$25</f>
        <v>BUDGET REPORT</v>
      </c>
    </row>
    <row r="5633" spans="1:21" ht="11.85" customHeight="1" x14ac:dyDescent="0.2">
      <c r="E5633" s="2" t="str">
        <f>$E$26</f>
        <v>FISCAL YEAR 2021 - 2022</v>
      </c>
    </row>
    <row r="5634" spans="1:21" ht="11.85" customHeight="1" x14ac:dyDescent="0.2">
      <c r="A5634" s="3" t="s">
        <v>2045</v>
      </c>
    </row>
    <row r="5635" spans="1:21" ht="11.85" customHeight="1" x14ac:dyDescent="0.2">
      <c r="A5635" s="3" t="s">
        <v>2054</v>
      </c>
    </row>
    <row r="5636" spans="1:21" ht="11.85" customHeight="1" x14ac:dyDescent="0.2">
      <c r="I5636" s="61" t="str">
        <f>$I$29</f>
        <v>(----- 2020-2021 ------)</v>
      </c>
      <c r="J5636" s="61"/>
      <c r="K5636" s="61"/>
      <c r="L5636" s="5"/>
      <c r="M5636" s="61" t="str">
        <f>$M$29</f>
        <v>2021-2022</v>
      </c>
      <c r="N5636" s="61"/>
      <c r="O5636" s="61"/>
      <c r="P5636" s="61"/>
      <c r="Q5636" s="61"/>
    </row>
    <row r="5637" spans="1:21" ht="11.85" customHeight="1" x14ac:dyDescent="0.2">
      <c r="C5637" s="6" t="str">
        <f>$C$30</f>
        <v>2017-2018</v>
      </c>
      <c r="D5637" s="5"/>
      <c r="E5637" s="6" t="str">
        <f>$E$30</f>
        <v>2018-2019</v>
      </c>
      <c r="F5637" s="5"/>
      <c r="G5637" s="6" t="str">
        <f>$G$30</f>
        <v>2019-2020</v>
      </c>
      <c r="H5637" s="5"/>
      <c r="I5637" s="6" t="s">
        <v>9</v>
      </c>
      <c r="J5637" s="5"/>
      <c r="K5637" s="7" t="str">
        <f>+$K$30</f>
        <v>PROJECTED</v>
      </c>
      <c r="L5637" s="5"/>
      <c r="M5637" s="7" t="str">
        <f>$M$30</f>
        <v>2021-2022</v>
      </c>
      <c r="N5637" s="5"/>
      <c r="O5637" s="7" t="str">
        <f>$O$30</f>
        <v>2021-2022</v>
      </c>
      <c r="P5637" s="5"/>
      <c r="Q5637" s="7" t="str">
        <f>$Q$30</f>
        <v xml:space="preserve">APPROVED </v>
      </c>
    </row>
    <row r="5638" spans="1:21" ht="11.85" customHeight="1" x14ac:dyDescent="0.2">
      <c r="A5638" s="8" t="s">
        <v>266</v>
      </c>
      <c r="C5638" s="9" t="s">
        <v>12</v>
      </c>
      <c r="D5638" s="5"/>
      <c r="E5638" s="9" t="s">
        <v>12</v>
      </c>
      <c r="F5638" s="5"/>
      <c r="G5638" s="9" t="s">
        <v>12</v>
      </c>
      <c r="H5638" s="5"/>
      <c r="I5638" s="9" t="s">
        <v>13</v>
      </c>
      <c r="J5638" s="5"/>
      <c r="K5638" s="10" t="s">
        <v>13</v>
      </c>
      <c r="L5638" s="5"/>
      <c r="M5638" s="10" t="str">
        <f>$M$31</f>
        <v>BASE</v>
      </c>
      <c r="N5638" s="5"/>
      <c r="O5638" s="10" t="str">
        <f>$O$31</f>
        <v>SUPPLEMENTAL</v>
      </c>
      <c r="P5638" s="5"/>
      <c r="Q5638" s="10" t="str">
        <f>$Q$31</f>
        <v>BUDGET</v>
      </c>
    </row>
    <row r="5639" spans="1:21" ht="11.85" customHeight="1" x14ac:dyDescent="0.2"/>
    <row r="5640" spans="1:21" ht="11.85" hidden="1" customHeight="1" x14ac:dyDescent="0.2">
      <c r="A5640" s="11" t="s">
        <v>267</v>
      </c>
    </row>
    <row r="5641" spans="1:21" ht="11.85" hidden="1" customHeight="1" x14ac:dyDescent="0.2">
      <c r="A5641" s="3" t="s">
        <v>2024</v>
      </c>
      <c r="C5641" s="2">
        <v>0</v>
      </c>
      <c r="D5641" s="2"/>
      <c r="E5641" s="2">
        <v>0</v>
      </c>
      <c r="F5641" s="2"/>
      <c r="G5641" s="2">
        <v>0</v>
      </c>
      <c r="H5641" s="2"/>
      <c r="I5641" s="2">
        <v>0</v>
      </c>
      <c r="J5641" s="2"/>
      <c r="K5641" s="4">
        <v>0</v>
      </c>
      <c r="L5641" s="2"/>
      <c r="M5641" s="4">
        <v>0</v>
      </c>
      <c r="N5641" s="2"/>
      <c r="O5641" s="4">
        <v>0</v>
      </c>
      <c r="P5641" s="2"/>
      <c r="Q5641" s="4">
        <f>M5641+O5641</f>
        <v>0</v>
      </c>
      <c r="T5641" s="36"/>
    </row>
    <row r="5642" spans="1:21" ht="11.85" hidden="1" customHeight="1" x14ac:dyDescent="0.2">
      <c r="A5642" s="3" t="s">
        <v>2025</v>
      </c>
      <c r="C5642" s="2">
        <v>0</v>
      </c>
      <c r="D5642" s="2"/>
      <c r="E5642" s="2">
        <v>0</v>
      </c>
      <c r="F5642" s="2"/>
      <c r="G5642" s="2">
        <v>0</v>
      </c>
      <c r="H5642" s="2"/>
      <c r="I5642" s="2">
        <v>0</v>
      </c>
      <c r="J5642" s="2"/>
      <c r="K5642" s="4">
        <v>0</v>
      </c>
      <c r="L5642" s="2"/>
      <c r="M5642" s="4">
        <v>0</v>
      </c>
      <c r="N5642" s="2"/>
      <c r="O5642" s="4">
        <v>0</v>
      </c>
      <c r="P5642" s="2"/>
      <c r="Q5642" s="4">
        <f>M5642+O5642</f>
        <v>0</v>
      </c>
      <c r="T5642" s="36"/>
    </row>
    <row r="5643" spans="1:21" ht="11.85" hidden="1" customHeight="1" x14ac:dyDescent="0.2">
      <c r="A5643" s="3" t="s">
        <v>2028</v>
      </c>
      <c r="C5643" s="2">
        <v>0</v>
      </c>
      <c r="D5643" s="2"/>
      <c r="E5643" s="2">
        <v>0</v>
      </c>
      <c r="F5643" s="2"/>
      <c r="G5643" s="2">
        <v>0</v>
      </c>
      <c r="H5643" s="2"/>
      <c r="I5643" s="2">
        <v>0</v>
      </c>
      <c r="J5643" s="2"/>
      <c r="K5643" s="4">
        <v>0</v>
      </c>
      <c r="L5643" s="2"/>
      <c r="M5643" s="4">
        <v>0</v>
      </c>
      <c r="N5643" s="2"/>
      <c r="O5643" s="4">
        <v>0</v>
      </c>
      <c r="P5643" s="2"/>
      <c r="Q5643" s="4">
        <f>M5643+O5643</f>
        <v>0</v>
      </c>
      <c r="T5643" s="36"/>
    </row>
    <row r="5644" spans="1:21" ht="11.85" hidden="1" customHeight="1" x14ac:dyDescent="0.2">
      <c r="A5644" s="3" t="s">
        <v>2029</v>
      </c>
      <c r="C5644" s="2">
        <v>0</v>
      </c>
      <c r="D5644" s="2"/>
      <c r="E5644" s="2">
        <v>0</v>
      </c>
      <c r="F5644" s="2"/>
      <c r="G5644" s="2">
        <v>0</v>
      </c>
      <c r="H5644" s="2"/>
      <c r="I5644" s="2">
        <v>0</v>
      </c>
      <c r="J5644" s="2"/>
      <c r="K5644" s="4">
        <v>0</v>
      </c>
      <c r="L5644" s="2"/>
      <c r="M5644" s="4">
        <v>0</v>
      </c>
      <c r="N5644" s="2"/>
      <c r="O5644" s="4">
        <v>0</v>
      </c>
      <c r="P5644" s="2"/>
      <c r="Q5644" s="4">
        <f>M5644+O5644</f>
        <v>0</v>
      </c>
      <c r="T5644" s="36"/>
    </row>
    <row r="5645" spans="1:21" ht="11.85" hidden="1" customHeight="1" x14ac:dyDescent="0.2">
      <c r="A5645" s="3" t="s">
        <v>2030</v>
      </c>
      <c r="C5645" s="12">
        <v>0</v>
      </c>
      <c r="D5645" s="2"/>
      <c r="E5645" s="12">
        <v>0</v>
      </c>
      <c r="F5645" s="2"/>
      <c r="G5645" s="12">
        <v>0</v>
      </c>
      <c r="H5645" s="2"/>
      <c r="I5645" s="12">
        <v>0</v>
      </c>
      <c r="J5645" s="2"/>
      <c r="K5645" s="13">
        <v>0</v>
      </c>
      <c r="L5645" s="2"/>
      <c r="M5645" s="13">
        <v>0</v>
      </c>
      <c r="N5645" s="2"/>
      <c r="O5645" s="13">
        <v>0</v>
      </c>
      <c r="P5645" s="2"/>
      <c r="Q5645" s="13">
        <f>M5645+O5645</f>
        <v>0</v>
      </c>
      <c r="T5645" s="36"/>
    </row>
    <row r="5646" spans="1:21" ht="11.85" hidden="1" customHeight="1" x14ac:dyDescent="0.2">
      <c r="A5646" s="3" t="s">
        <v>278</v>
      </c>
      <c r="C5646" s="2">
        <f>SUM(C5641:C5645)</f>
        <v>0</v>
      </c>
      <c r="D5646" s="2"/>
      <c r="E5646" s="2">
        <f>SUM(E5641:E5645)</f>
        <v>0</v>
      </c>
      <c r="F5646" s="2"/>
      <c r="G5646" s="2">
        <f>SUM(G5641:G5645)</f>
        <v>0</v>
      </c>
      <c r="H5646" s="2"/>
      <c r="I5646" s="2">
        <f>SUM(I5641:I5645)</f>
        <v>0</v>
      </c>
      <c r="J5646" s="2"/>
      <c r="K5646" s="4">
        <f>SUM(K5641:K5645)</f>
        <v>0</v>
      </c>
      <c r="L5646" s="2"/>
      <c r="M5646" s="4">
        <f>SUM(M5641:M5645)</f>
        <v>0</v>
      </c>
      <c r="N5646" s="2"/>
      <c r="O5646" s="4">
        <f>SUM(O5641:O5645)</f>
        <v>0</v>
      </c>
      <c r="P5646" s="2"/>
      <c r="Q5646" s="4">
        <f>SUM(Q5641:Q5645)</f>
        <v>0</v>
      </c>
      <c r="R5646" s="39"/>
      <c r="U5646" s="39"/>
    </row>
    <row r="5647" spans="1:21" ht="11.85" hidden="1" customHeight="1" x14ac:dyDescent="0.2"/>
    <row r="5648" spans="1:21" ht="11.85" hidden="1" customHeight="1" x14ac:dyDescent="0.2">
      <c r="A5648" s="11" t="s">
        <v>279</v>
      </c>
      <c r="D5648" s="2"/>
      <c r="F5648" s="2"/>
      <c r="H5648" s="2"/>
      <c r="J5648" s="2"/>
      <c r="L5648" s="2"/>
      <c r="N5648" s="2"/>
      <c r="P5648" s="2"/>
    </row>
    <row r="5649" spans="1:22" ht="11.85" hidden="1" customHeight="1" x14ac:dyDescent="0.2">
      <c r="A5649" s="3" t="s">
        <v>2031</v>
      </c>
      <c r="C5649" s="12">
        <v>0</v>
      </c>
      <c r="D5649" s="2"/>
      <c r="E5649" s="12">
        <v>0</v>
      </c>
      <c r="F5649" s="2"/>
      <c r="G5649" s="12">
        <v>0</v>
      </c>
      <c r="H5649" s="2"/>
      <c r="I5649" s="12">
        <v>0</v>
      </c>
      <c r="J5649" s="2"/>
      <c r="K5649" s="13">
        <v>0</v>
      </c>
      <c r="L5649" s="2"/>
      <c r="M5649" s="13">
        <v>0</v>
      </c>
      <c r="N5649" s="2"/>
      <c r="O5649" s="13">
        <v>0</v>
      </c>
      <c r="P5649" s="2"/>
      <c r="Q5649" s="13">
        <f>+M5649+O5649</f>
        <v>0</v>
      </c>
    </row>
    <row r="5650" spans="1:22" ht="11.85" hidden="1" customHeight="1" x14ac:dyDescent="0.2">
      <c r="A5650" s="3" t="s">
        <v>297</v>
      </c>
      <c r="C5650" s="2">
        <f>+C5649</f>
        <v>0</v>
      </c>
      <c r="D5650" s="2"/>
      <c r="E5650" s="2">
        <f>+E5649</f>
        <v>0</v>
      </c>
      <c r="F5650" s="2"/>
      <c r="G5650" s="2">
        <f>+G5649</f>
        <v>0</v>
      </c>
      <c r="H5650" s="2"/>
      <c r="I5650" s="2">
        <f>+I5649</f>
        <v>0</v>
      </c>
      <c r="J5650" s="2"/>
      <c r="K5650" s="4">
        <f>+K5649</f>
        <v>0</v>
      </c>
      <c r="L5650" s="2"/>
      <c r="M5650" s="4">
        <f>+M5649</f>
        <v>0</v>
      </c>
      <c r="N5650" s="2"/>
      <c r="O5650" s="4">
        <f>+O5649</f>
        <v>0</v>
      </c>
      <c r="P5650" s="2"/>
      <c r="Q5650" s="4">
        <f>+Q5649</f>
        <v>0</v>
      </c>
    </row>
    <row r="5651" spans="1:22" ht="11.85" hidden="1" customHeight="1" x14ac:dyDescent="0.2"/>
    <row r="5652" spans="1:22" ht="11.85" customHeight="1" x14ac:dyDescent="0.2">
      <c r="A5652" s="11" t="s">
        <v>298</v>
      </c>
      <c r="D5652" s="2"/>
      <c r="F5652" s="2"/>
      <c r="H5652" s="2"/>
      <c r="J5652" s="2"/>
      <c r="L5652" s="2"/>
      <c r="N5652" s="2"/>
      <c r="P5652" s="2"/>
    </row>
    <row r="5653" spans="1:22" ht="11.85" customHeight="1" x14ac:dyDescent="0.2">
      <c r="A5653" s="3" t="s">
        <v>2055</v>
      </c>
      <c r="C5653" s="2">
        <v>0</v>
      </c>
      <c r="D5653" s="2"/>
      <c r="E5653" s="2">
        <v>590</v>
      </c>
      <c r="F5653" s="2"/>
      <c r="G5653" s="2">
        <v>0</v>
      </c>
      <c r="H5653" s="2"/>
      <c r="I5653" s="2">
        <v>4600</v>
      </c>
      <c r="J5653" s="2"/>
      <c r="K5653" s="4">
        <v>4600</v>
      </c>
      <c r="L5653" s="2"/>
      <c r="M5653" s="4">
        <v>7730</v>
      </c>
      <c r="N5653" s="2"/>
      <c r="O5653" s="4">
        <v>0</v>
      </c>
      <c r="P5653" s="2"/>
      <c r="Q5653" s="4">
        <f>+M5653+O5653</f>
        <v>7730</v>
      </c>
    </row>
    <row r="5654" spans="1:22" ht="11.85" customHeight="1" x14ac:dyDescent="0.2">
      <c r="A5654" s="3" t="s">
        <v>2056</v>
      </c>
      <c r="C5654" s="2">
        <v>0</v>
      </c>
      <c r="D5654" s="2"/>
      <c r="E5654" s="2">
        <v>7417.4</v>
      </c>
      <c r="F5654" s="2"/>
      <c r="G5654" s="2">
        <v>2999.85</v>
      </c>
      <c r="H5654" s="2"/>
      <c r="I5654" s="2">
        <v>1900</v>
      </c>
      <c r="J5654" s="2"/>
      <c r="K5654" s="4">
        <v>1900</v>
      </c>
      <c r="L5654" s="2"/>
      <c r="M5654" s="4">
        <v>0</v>
      </c>
      <c r="N5654" s="2"/>
      <c r="O5654" s="4">
        <v>0</v>
      </c>
      <c r="P5654" s="2"/>
      <c r="Q5654" s="4">
        <f>+M5654+O5654</f>
        <v>0</v>
      </c>
    </row>
    <row r="5655" spans="1:22" ht="11.85" customHeight="1" x14ac:dyDescent="0.2">
      <c r="A5655" s="3" t="s">
        <v>2057</v>
      </c>
      <c r="C5655" s="2">
        <v>0</v>
      </c>
      <c r="D5655" s="2"/>
      <c r="E5655" s="2">
        <v>0</v>
      </c>
      <c r="F5655" s="2"/>
      <c r="G5655" s="2">
        <v>4625</v>
      </c>
      <c r="H5655" s="2"/>
      <c r="I5655" s="2">
        <v>510</v>
      </c>
      <c r="J5655" s="2"/>
      <c r="K5655" s="4">
        <v>510</v>
      </c>
      <c r="L5655" s="2"/>
      <c r="M5655" s="4">
        <v>0</v>
      </c>
      <c r="N5655" s="2"/>
      <c r="O5655" s="4">
        <v>0</v>
      </c>
      <c r="P5655" s="2"/>
      <c r="Q5655" s="4">
        <f>+M5655+O5655</f>
        <v>0</v>
      </c>
    </row>
    <row r="5656" spans="1:22" ht="11.85" customHeight="1" x14ac:dyDescent="0.2">
      <c r="A5656" s="3" t="s">
        <v>2058</v>
      </c>
      <c r="C5656" s="12">
        <v>0</v>
      </c>
      <c r="D5656" s="2"/>
      <c r="E5656" s="12">
        <v>0</v>
      </c>
      <c r="F5656" s="2"/>
      <c r="G5656" s="12">
        <v>1199.99</v>
      </c>
      <c r="H5656" s="2"/>
      <c r="I5656" s="12">
        <v>0</v>
      </c>
      <c r="J5656" s="2"/>
      <c r="K5656" s="13">
        <v>0</v>
      </c>
      <c r="L5656" s="2"/>
      <c r="M5656" s="13">
        <v>0</v>
      </c>
      <c r="N5656" s="2"/>
      <c r="O5656" s="13">
        <v>0</v>
      </c>
      <c r="P5656" s="2"/>
      <c r="Q5656" s="13">
        <f>+M5656+O5656</f>
        <v>0</v>
      </c>
      <c r="T5656" s="36"/>
      <c r="V5656" s="55"/>
    </row>
    <row r="5657" spans="1:22" ht="11.85" customHeight="1" x14ac:dyDescent="0.2">
      <c r="A5657" s="3" t="s">
        <v>320</v>
      </c>
      <c r="C5657" s="2">
        <f>SUM(C5653:C5656)</f>
        <v>0</v>
      </c>
      <c r="D5657" s="2"/>
      <c r="E5657" s="2">
        <f>SUM(E5653:E5656)</f>
        <v>8007.4</v>
      </c>
      <c r="F5657" s="2"/>
      <c r="G5657" s="2">
        <f>SUM(G5653:G5656)</f>
        <v>8824.84</v>
      </c>
      <c r="H5657" s="2"/>
      <c r="I5657" s="2">
        <f>SUM(I5653:I5656)</f>
        <v>7010</v>
      </c>
      <c r="J5657" s="2"/>
      <c r="K5657" s="4">
        <f>SUM(K5653:K5656)</f>
        <v>7010</v>
      </c>
      <c r="L5657" s="2"/>
      <c r="M5657" s="4">
        <f>SUM(M5653:M5656)</f>
        <v>7730</v>
      </c>
      <c r="N5657" s="2"/>
      <c r="O5657" s="4">
        <f>SUM(O5653:O5656)</f>
        <v>0</v>
      </c>
      <c r="P5657" s="2"/>
      <c r="Q5657" s="4">
        <f>SUM(Q5653:Q5656)</f>
        <v>7730</v>
      </c>
    </row>
    <row r="5658" spans="1:22" ht="11.85" customHeight="1" x14ac:dyDescent="0.2">
      <c r="D5658" s="2"/>
      <c r="F5658" s="2"/>
      <c r="H5658" s="2"/>
      <c r="J5658" s="2"/>
      <c r="L5658" s="2"/>
      <c r="N5658" s="2"/>
      <c r="P5658" s="2"/>
    </row>
    <row r="5659" spans="1:22" ht="11.85" customHeight="1" x14ac:dyDescent="0.2">
      <c r="A5659" s="3" t="s">
        <v>2059</v>
      </c>
      <c r="C5659" s="2">
        <v>0</v>
      </c>
      <c r="D5659" s="2"/>
      <c r="E5659" s="2">
        <v>0</v>
      </c>
      <c r="F5659" s="2"/>
      <c r="G5659" s="2">
        <v>0</v>
      </c>
      <c r="H5659" s="2"/>
      <c r="I5659" s="2">
        <v>0</v>
      </c>
      <c r="J5659" s="2"/>
      <c r="K5659" s="4">
        <v>0</v>
      </c>
      <c r="L5659" s="2"/>
      <c r="M5659" s="4">
        <v>0</v>
      </c>
      <c r="N5659" s="2"/>
      <c r="O5659" s="4">
        <v>0</v>
      </c>
      <c r="P5659" s="2"/>
      <c r="Q5659" s="4">
        <f>M5659+O5659</f>
        <v>0</v>
      </c>
      <c r="T5659" s="36"/>
    </row>
    <row r="5660" spans="1:22" ht="11.85" customHeight="1" x14ac:dyDescent="0.2">
      <c r="A5660" s="3" t="s">
        <v>2060</v>
      </c>
      <c r="C5660" s="12">
        <v>0</v>
      </c>
      <c r="D5660" s="2"/>
      <c r="E5660" s="12">
        <v>0</v>
      </c>
      <c r="F5660" s="2"/>
      <c r="G5660" s="12">
        <v>0</v>
      </c>
      <c r="H5660" s="2"/>
      <c r="I5660" s="12">
        <v>0</v>
      </c>
      <c r="J5660" s="2"/>
      <c r="K5660" s="13">
        <v>0</v>
      </c>
      <c r="L5660" s="2"/>
      <c r="M5660" s="13">
        <v>0</v>
      </c>
      <c r="N5660" s="2"/>
      <c r="O5660" s="13">
        <v>0</v>
      </c>
      <c r="P5660" s="2"/>
      <c r="Q5660" s="13">
        <f>M5660+O5660</f>
        <v>0</v>
      </c>
      <c r="T5660" s="36"/>
    </row>
    <row r="5661" spans="1:22" ht="11.85" customHeight="1" x14ac:dyDescent="0.2">
      <c r="A5661" s="3" t="s">
        <v>323</v>
      </c>
      <c r="C5661" s="2">
        <f>SUM(C5659:C5660)</f>
        <v>0</v>
      </c>
      <c r="D5661" s="2"/>
      <c r="E5661" s="2">
        <f>SUM(E5659:E5660)</f>
        <v>0</v>
      </c>
      <c r="F5661" s="2"/>
      <c r="G5661" s="2">
        <f>SUM(G5659:G5660)</f>
        <v>0</v>
      </c>
      <c r="H5661" s="2"/>
      <c r="I5661" s="2">
        <f>SUM(I5659:I5660)</f>
        <v>0</v>
      </c>
      <c r="J5661" s="2"/>
      <c r="K5661" s="4">
        <f>SUM(K5659:K5660)</f>
        <v>0</v>
      </c>
      <c r="L5661" s="2"/>
      <c r="M5661" s="4">
        <f>SUM(M5659:M5660)</f>
        <v>0</v>
      </c>
      <c r="N5661" s="2"/>
      <c r="O5661" s="4">
        <f>SUM(O5659:O5660)</f>
        <v>0</v>
      </c>
      <c r="P5661" s="2"/>
      <c r="Q5661" s="4">
        <f>SUM(Q5659:Q5660)</f>
        <v>0</v>
      </c>
      <c r="T5661" s="36"/>
    </row>
    <row r="5662" spans="1:22" ht="11.85" customHeight="1" x14ac:dyDescent="0.2">
      <c r="D5662" s="2"/>
      <c r="F5662" s="2"/>
      <c r="H5662" s="2"/>
      <c r="J5662" s="2"/>
      <c r="L5662" s="2"/>
      <c r="N5662" s="2"/>
      <c r="P5662" s="2"/>
    </row>
    <row r="5663" spans="1:22" ht="11.85" hidden="1" customHeight="1" x14ac:dyDescent="0.2">
      <c r="A5663" s="11" t="s">
        <v>324</v>
      </c>
      <c r="D5663" s="2"/>
      <c r="F5663" s="2"/>
      <c r="H5663" s="2"/>
      <c r="J5663" s="2"/>
      <c r="L5663" s="2"/>
      <c r="N5663" s="2"/>
      <c r="P5663" s="2"/>
    </row>
    <row r="5664" spans="1:22" ht="11.85" hidden="1" customHeight="1" x14ac:dyDescent="0.2">
      <c r="A5664" s="3" t="s">
        <v>1122</v>
      </c>
      <c r="C5664" s="12">
        <v>0</v>
      </c>
      <c r="D5664" s="2"/>
      <c r="E5664" s="12">
        <v>0</v>
      </c>
      <c r="F5664" s="2"/>
      <c r="G5664" s="12">
        <v>0</v>
      </c>
      <c r="H5664" s="2"/>
      <c r="I5664" s="12">
        <v>0</v>
      </c>
      <c r="J5664" s="2"/>
      <c r="K5664" s="13">
        <v>0</v>
      </c>
      <c r="L5664" s="2"/>
      <c r="M5664" s="13">
        <v>0</v>
      </c>
      <c r="N5664" s="2"/>
      <c r="O5664" s="13">
        <v>0</v>
      </c>
      <c r="P5664" s="2"/>
      <c r="Q5664" s="13">
        <f>M5664+O5664</f>
        <v>0</v>
      </c>
    </row>
    <row r="5665" spans="1:22" ht="11.85" hidden="1" customHeight="1" x14ac:dyDescent="0.2">
      <c r="A5665" s="3" t="s">
        <v>328</v>
      </c>
      <c r="C5665" s="2">
        <f>SUM(C5664:C5664)</f>
        <v>0</v>
      </c>
      <c r="D5665" s="2"/>
      <c r="E5665" s="2">
        <f>SUM(E5664:E5664)</f>
        <v>0</v>
      </c>
      <c r="F5665" s="2"/>
      <c r="G5665" s="2">
        <f>SUM(G5664:G5664)</f>
        <v>0</v>
      </c>
      <c r="H5665" s="2"/>
      <c r="I5665" s="2">
        <f>SUM(I5664:I5664)</f>
        <v>0</v>
      </c>
      <c r="J5665" s="2"/>
      <c r="K5665" s="4">
        <f>SUM(K5664:K5664)</f>
        <v>0</v>
      </c>
      <c r="L5665" s="2"/>
      <c r="M5665" s="4">
        <f>SUM(M5664:M5664)</f>
        <v>0</v>
      </c>
      <c r="N5665" s="2"/>
      <c r="O5665" s="4">
        <f>SUM(O5664:O5664)</f>
        <v>0</v>
      </c>
      <c r="P5665" s="2"/>
      <c r="Q5665" s="4">
        <f>SUM(Q5664:Q5664)</f>
        <v>0</v>
      </c>
      <c r="V5665" s="51"/>
    </row>
    <row r="5666" spans="1:22" ht="11.85" hidden="1" customHeight="1" x14ac:dyDescent="0.2">
      <c r="D5666" s="2"/>
      <c r="F5666" s="2"/>
      <c r="H5666" s="2"/>
      <c r="J5666" s="2"/>
      <c r="L5666" s="2"/>
      <c r="N5666" s="2"/>
      <c r="P5666" s="2"/>
      <c r="T5666" s="36"/>
    </row>
    <row r="5667" spans="1:22" ht="11.85" customHeight="1" x14ac:dyDescent="0.2">
      <c r="A5667" s="3" t="s">
        <v>2061</v>
      </c>
      <c r="C5667" s="2">
        <f>+C5657+C5665+C5646+C5661+C5650</f>
        <v>0</v>
      </c>
      <c r="D5667" s="2"/>
      <c r="E5667" s="2">
        <f>+E5657+E5665+E5646+E5661+E5650</f>
        <v>8007.4</v>
      </c>
      <c r="F5667" s="2"/>
      <c r="G5667" s="2">
        <f>+G5657+G5665+G5646+G5661+G5650</f>
        <v>8824.84</v>
      </c>
      <c r="H5667" s="2"/>
      <c r="I5667" s="2">
        <f>+I5657+I5665+I5646+I5661+I5650</f>
        <v>7010</v>
      </c>
      <c r="J5667" s="2"/>
      <c r="K5667" s="4">
        <f>+K5657+K5665+K5646+K5661+K5650</f>
        <v>7010</v>
      </c>
      <c r="L5667" s="2"/>
      <c r="M5667" s="4">
        <f>+M5657+M5665+M5646+M5661+M5650</f>
        <v>7730</v>
      </c>
      <c r="N5667" s="2"/>
      <c r="O5667" s="4">
        <f>+O5657+O5665+O5646+O5661+O5650</f>
        <v>0</v>
      </c>
      <c r="P5667" s="2"/>
      <c r="Q5667" s="4">
        <f>+Q5657+Q5665+Q5646+Q5661+Q5650</f>
        <v>7730</v>
      </c>
      <c r="R5667" s="39"/>
      <c r="U5667" s="37"/>
    </row>
    <row r="5668" spans="1:22" ht="11.85" customHeight="1" x14ac:dyDescent="0.2">
      <c r="D5668" s="2"/>
      <c r="F5668" s="2"/>
      <c r="H5668" s="2"/>
      <c r="J5668" s="2"/>
      <c r="L5668" s="2"/>
      <c r="N5668" s="2"/>
      <c r="P5668" s="2"/>
      <c r="T5668" s="36"/>
    </row>
    <row r="5669" spans="1:22" ht="11.85" customHeight="1" x14ac:dyDescent="0.2">
      <c r="D5669" s="2"/>
      <c r="F5669" s="2"/>
      <c r="H5669" s="2"/>
      <c r="J5669" s="2"/>
      <c r="L5669" s="2"/>
      <c r="N5669" s="2"/>
      <c r="P5669" s="2"/>
    </row>
    <row r="5670" spans="1:22" ht="11.85" customHeight="1" x14ac:dyDescent="0.2">
      <c r="D5670" s="2"/>
      <c r="F5670" s="2"/>
      <c r="H5670" s="2"/>
      <c r="J5670" s="2"/>
      <c r="L5670" s="2"/>
      <c r="N5670" s="2"/>
      <c r="P5670" s="2"/>
    </row>
    <row r="5671" spans="1:22" ht="11.85" customHeight="1" x14ac:dyDescent="0.2">
      <c r="D5671" s="2"/>
      <c r="F5671" s="2"/>
      <c r="H5671" s="2"/>
      <c r="J5671" s="2"/>
      <c r="L5671" s="2"/>
      <c r="N5671" s="2"/>
      <c r="P5671" s="2"/>
    </row>
    <row r="5672" spans="1:22" ht="11.85" customHeight="1" x14ac:dyDescent="0.2">
      <c r="D5672" s="2"/>
      <c r="F5672" s="2"/>
      <c r="H5672" s="2"/>
      <c r="J5672" s="2"/>
      <c r="L5672" s="2"/>
      <c r="N5672" s="2"/>
      <c r="P5672" s="2"/>
    </row>
    <row r="5673" spans="1:22" ht="11.25" customHeight="1" x14ac:dyDescent="0.2">
      <c r="A5673" s="1"/>
      <c r="B5673" s="1"/>
      <c r="E5673" s="2" t="str">
        <f>$E$24</f>
        <v>CITY OF BRADY</v>
      </c>
    </row>
    <row r="5674" spans="1:22" ht="11.25" customHeight="1" x14ac:dyDescent="0.2">
      <c r="E5674" s="2" t="str">
        <f>$E$25</f>
        <v>BUDGET REPORT</v>
      </c>
    </row>
    <row r="5675" spans="1:22" ht="11.25" customHeight="1" x14ac:dyDescent="0.2">
      <c r="E5675" s="2" t="str">
        <f>$E$26</f>
        <v>FISCAL YEAR 2021 - 2022</v>
      </c>
    </row>
    <row r="5676" spans="1:22" ht="11.25" customHeight="1" x14ac:dyDescent="0.2">
      <c r="A5676" s="3" t="s">
        <v>2045</v>
      </c>
    </row>
    <row r="5677" spans="1:22" ht="11.25" customHeight="1" x14ac:dyDescent="0.2"/>
    <row r="5678" spans="1:22" ht="11.25" customHeight="1" x14ac:dyDescent="0.2">
      <c r="I5678" s="61" t="str">
        <f>$I$29</f>
        <v>(----- 2020-2021 ------)</v>
      </c>
      <c r="J5678" s="61"/>
      <c r="K5678" s="61"/>
      <c r="L5678" s="5"/>
      <c r="M5678" s="61" t="str">
        <f>$M$29</f>
        <v>2021-2022</v>
      </c>
      <c r="N5678" s="61"/>
      <c r="O5678" s="61"/>
      <c r="P5678" s="61"/>
      <c r="Q5678" s="61"/>
    </row>
    <row r="5679" spans="1:22" ht="11.25" customHeight="1" x14ac:dyDescent="0.2">
      <c r="C5679" s="6" t="str">
        <f>$C$30</f>
        <v>2017-2018</v>
      </c>
      <c r="D5679" s="5"/>
      <c r="E5679" s="6" t="str">
        <f>$E$30</f>
        <v>2018-2019</v>
      </c>
      <c r="F5679" s="5"/>
      <c r="G5679" s="6" t="str">
        <f>$G$30</f>
        <v>2019-2020</v>
      </c>
      <c r="H5679" s="5"/>
      <c r="I5679" s="6" t="s">
        <v>9</v>
      </c>
      <c r="J5679" s="5"/>
      <c r="K5679" s="7" t="str">
        <f>+$K$30</f>
        <v>PROJECTED</v>
      </c>
      <c r="L5679" s="5"/>
      <c r="M5679" s="7" t="str">
        <f>$M$30</f>
        <v>2021-2022</v>
      </c>
      <c r="N5679" s="5"/>
      <c r="O5679" s="7" t="str">
        <f>$O$30</f>
        <v>2021-2022</v>
      </c>
      <c r="P5679" s="5"/>
      <c r="Q5679" s="7" t="str">
        <f>$Q$30</f>
        <v xml:space="preserve">APPROVED </v>
      </c>
    </row>
    <row r="5680" spans="1:22" ht="11.25" customHeight="1" x14ac:dyDescent="0.2">
      <c r="A5680" s="8" t="s">
        <v>266</v>
      </c>
      <c r="C5680" s="9" t="s">
        <v>12</v>
      </c>
      <c r="D5680" s="5"/>
      <c r="E5680" s="9" t="s">
        <v>12</v>
      </c>
      <c r="F5680" s="5"/>
      <c r="G5680" s="9" t="s">
        <v>12</v>
      </c>
      <c r="H5680" s="5"/>
      <c r="I5680" s="9" t="s">
        <v>13</v>
      </c>
      <c r="J5680" s="5"/>
      <c r="K5680" s="10" t="s">
        <v>13</v>
      </c>
      <c r="L5680" s="5"/>
      <c r="M5680" s="10" t="str">
        <f>$M$31</f>
        <v>BASE</v>
      </c>
      <c r="N5680" s="5"/>
      <c r="O5680" s="10" t="str">
        <f>$O$31</f>
        <v>SUPPLEMENTAL</v>
      </c>
      <c r="P5680" s="5"/>
      <c r="Q5680" s="10" t="str">
        <f>$Q$31</f>
        <v>BUDGET</v>
      </c>
    </row>
    <row r="5681" spans="1:34" s="25" customFormat="1" ht="10.15" customHeight="1" x14ac:dyDescent="0.25">
      <c r="C5681" s="26"/>
      <c r="E5681" s="26"/>
      <c r="G5681" s="26"/>
      <c r="I5681" s="26"/>
      <c r="K5681" s="27"/>
      <c r="M5681" s="27"/>
      <c r="O5681" s="27"/>
      <c r="Q5681" s="27"/>
      <c r="R5681" s="52"/>
      <c r="S5681" s="53"/>
      <c r="T5681" s="35"/>
      <c r="U5681" s="52"/>
      <c r="V5681" s="52"/>
      <c r="W5681" s="52"/>
      <c r="X5681" s="52"/>
      <c r="Y5681" s="52"/>
      <c r="Z5681" s="52"/>
      <c r="AA5681" s="52"/>
      <c r="AB5681" s="52"/>
      <c r="AC5681" s="52"/>
      <c r="AD5681" s="52"/>
      <c r="AE5681" s="52"/>
      <c r="AF5681" s="52"/>
      <c r="AG5681" s="52"/>
      <c r="AH5681" s="52"/>
    </row>
    <row r="5682" spans="1:34" s="25" customFormat="1" ht="11.25" customHeight="1" x14ac:dyDescent="0.25">
      <c r="C5682" s="26"/>
      <c r="D5682" s="26"/>
      <c r="E5682" s="26"/>
      <c r="F5682" s="26"/>
      <c r="G5682" s="26"/>
      <c r="H5682" s="26"/>
      <c r="I5682" s="26"/>
      <c r="J5682" s="26"/>
      <c r="K5682" s="27"/>
      <c r="L5682" s="26"/>
      <c r="M5682" s="27"/>
      <c r="N5682" s="26"/>
      <c r="O5682" s="27"/>
      <c r="P5682" s="26"/>
      <c r="Q5682" s="27"/>
      <c r="R5682" s="52"/>
      <c r="S5682" s="53"/>
      <c r="T5682" s="35"/>
      <c r="U5682" s="52"/>
      <c r="V5682" s="52"/>
      <c r="W5682" s="52"/>
      <c r="X5682" s="52"/>
      <c r="Y5682" s="52"/>
      <c r="Z5682" s="52"/>
      <c r="AA5682" s="52"/>
      <c r="AB5682" s="52"/>
      <c r="AC5682" s="52"/>
      <c r="AD5682" s="52"/>
      <c r="AE5682" s="52"/>
      <c r="AF5682" s="52"/>
      <c r="AG5682" s="52"/>
      <c r="AH5682" s="52"/>
    </row>
    <row r="5683" spans="1:34" s="25" customFormat="1" ht="11.25" customHeight="1" thickBot="1" x14ac:dyDescent="0.3">
      <c r="A5683" s="3" t="s">
        <v>1109</v>
      </c>
      <c r="B5683" s="3"/>
      <c r="C5683" s="17">
        <f>+C5667</f>
        <v>0</v>
      </c>
      <c r="D5683" s="2"/>
      <c r="E5683" s="17">
        <f>+E5667</f>
        <v>8007.4</v>
      </c>
      <c r="F5683" s="2"/>
      <c r="G5683" s="17">
        <f>+G5667</f>
        <v>8824.84</v>
      </c>
      <c r="H5683" s="2"/>
      <c r="I5683" s="17">
        <f>+I5667</f>
        <v>7010</v>
      </c>
      <c r="J5683" s="2"/>
      <c r="K5683" s="17">
        <f>+K5667</f>
        <v>7010</v>
      </c>
      <c r="L5683" s="2"/>
      <c r="M5683" s="17">
        <f>+M5667</f>
        <v>7730</v>
      </c>
      <c r="N5683" s="2"/>
      <c r="O5683" s="17">
        <f>+O5667</f>
        <v>0</v>
      </c>
      <c r="P5683" s="2"/>
      <c r="Q5683" s="17">
        <f>+Q5667</f>
        <v>7730</v>
      </c>
      <c r="R5683" s="33"/>
      <c r="S5683" s="53"/>
      <c r="T5683" s="35"/>
      <c r="U5683" s="52"/>
      <c r="V5683" s="52"/>
      <c r="W5683" s="52"/>
      <c r="X5683" s="52"/>
      <c r="Y5683" s="52"/>
      <c r="Z5683" s="52"/>
      <c r="AA5683" s="52"/>
      <c r="AB5683" s="52"/>
      <c r="AC5683" s="52"/>
      <c r="AD5683" s="52"/>
      <c r="AE5683" s="52"/>
      <c r="AF5683" s="52"/>
      <c r="AG5683" s="52"/>
      <c r="AH5683" s="52"/>
    </row>
    <row r="5684" spans="1:34" s="25" customFormat="1" ht="11.25" customHeight="1" thickTop="1" x14ac:dyDescent="0.25">
      <c r="A5684" s="3"/>
      <c r="B5684" s="3"/>
      <c r="C5684" s="2"/>
      <c r="D5684" s="2"/>
      <c r="E5684" s="2"/>
      <c r="F5684" s="2"/>
      <c r="G5684" s="2"/>
      <c r="H5684" s="2"/>
      <c r="I5684" s="2"/>
      <c r="J5684" s="2"/>
      <c r="K5684" s="4"/>
      <c r="L5684" s="2"/>
      <c r="M5684" s="4"/>
      <c r="N5684" s="2"/>
      <c r="O5684" s="4"/>
      <c r="P5684" s="2"/>
      <c r="Q5684" s="4"/>
      <c r="R5684" s="33"/>
      <c r="S5684" s="53"/>
      <c r="T5684" s="35"/>
      <c r="U5684" s="52"/>
      <c r="V5684" s="52"/>
      <c r="W5684" s="52"/>
      <c r="X5684" s="52"/>
      <c r="Y5684" s="52"/>
      <c r="Z5684" s="52"/>
      <c r="AA5684" s="52"/>
      <c r="AB5684" s="52"/>
      <c r="AC5684" s="52"/>
      <c r="AD5684" s="52"/>
      <c r="AE5684" s="52"/>
      <c r="AF5684" s="52"/>
      <c r="AG5684" s="52"/>
      <c r="AH5684" s="52"/>
    </row>
    <row r="5685" spans="1:34" s="25" customFormat="1" ht="11.25" customHeight="1" thickBot="1" x14ac:dyDescent="0.3">
      <c r="A5685" s="3" t="s">
        <v>1110</v>
      </c>
      <c r="B5685" s="3"/>
      <c r="C5685" s="17">
        <f>C5610-C5683</f>
        <v>0</v>
      </c>
      <c r="D5685" s="2"/>
      <c r="E5685" s="17">
        <f>E5610-E5683</f>
        <v>27443.93</v>
      </c>
      <c r="F5685" s="2"/>
      <c r="G5685" s="17">
        <f>G5610-G5683</f>
        <v>-6160.85</v>
      </c>
      <c r="H5685" s="2"/>
      <c r="I5685" s="17">
        <f>I5610-I5683</f>
        <v>-4010</v>
      </c>
      <c r="J5685" s="2"/>
      <c r="K5685" s="17">
        <f>K5610-K5683</f>
        <v>-4010</v>
      </c>
      <c r="L5685" s="2"/>
      <c r="M5685" s="17">
        <f>M5610-M5683</f>
        <v>-4830</v>
      </c>
      <c r="N5685" s="2"/>
      <c r="O5685" s="17">
        <f>O5610-O5683</f>
        <v>0</v>
      </c>
      <c r="P5685" s="2"/>
      <c r="Q5685" s="17">
        <f>Q5610-Q5683</f>
        <v>-4830</v>
      </c>
      <c r="R5685" s="33"/>
      <c r="S5685" s="53"/>
      <c r="T5685" s="35"/>
      <c r="U5685" s="52"/>
      <c r="V5685" s="52"/>
      <c r="W5685" s="52"/>
      <c r="X5685" s="52"/>
      <c r="Y5685" s="52"/>
      <c r="Z5685" s="52"/>
      <c r="AA5685" s="52"/>
      <c r="AB5685" s="52"/>
      <c r="AC5685" s="52"/>
      <c r="AD5685" s="52"/>
      <c r="AE5685" s="52"/>
      <c r="AF5685" s="52"/>
      <c r="AG5685" s="52"/>
      <c r="AH5685" s="52"/>
    </row>
    <row r="5686" spans="1:34" s="25" customFormat="1" ht="11.25" customHeight="1" thickTop="1" x14ac:dyDescent="0.25">
      <c r="A5686" s="3"/>
      <c r="B5686" s="3"/>
      <c r="C5686" s="2"/>
      <c r="D5686" s="2"/>
      <c r="E5686" s="2"/>
      <c r="F5686" s="2"/>
      <c r="G5686" s="2"/>
      <c r="H5686" s="2"/>
      <c r="I5686" s="2"/>
      <c r="J5686" s="2"/>
      <c r="K5686" s="4"/>
      <c r="L5686" s="2"/>
      <c r="M5686" s="4"/>
      <c r="N5686" s="2"/>
      <c r="O5686" s="4"/>
      <c r="P5686" s="2"/>
      <c r="Q5686" s="4"/>
      <c r="R5686" s="33"/>
      <c r="S5686" s="53"/>
      <c r="T5686" s="35"/>
      <c r="U5686" s="52"/>
      <c r="V5686" s="52"/>
      <c r="W5686" s="52"/>
      <c r="X5686" s="52"/>
      <c r="Y5686" s="52"/>
      <c r="Z5686" s="52"/>
      <c r="AA5686" s="52"/>
      <c r="AB5686" s="52"/>
      <c r="AC5686" s="52"/>
      <c r="AD5686" s="52"/>
      <c r="AE5686" s="52"/>
      <c r="AF5686" s="52"/>
      <c r="AG5686" s="52"/>
      <c r="AH5686" s="52"/>
    </row>
    <row r="5687" spans="1:34" s="25" customFormat="1" ht="11.25" customHeight="1" x14ac:dyDescent="0.25">
      <c r="A5687" s="3"/>
      <c r="B5687" s="3"/>
      <c r="C5687" s="2"/>
      <c r="D5687" s="2"/>
      <c r="E5687" s="2"/>
      <c r="F5687" s="2"/>
      <c r="G5687" s="2"/>
      <c r="H5687" s="2"/>
      <c r="I5687" s="2"/>
      <c r="J5687" s="2"/>
      <c r="K5687" s="4"/>
      <c r="L5687" s="2"/>
      <c r="M5687" s="4"/>
      <c r="N5687" s="2"/>
      <c r="O5687" s="4"/>
      <c r="P5687" s="2"/>
      <c r="Q5687" s="4"/>
      <c r="R5687" s="33"/>
      <c r="S5687" s="53"/>
      <c r="T5687" s="35"/>
      <c r="U5687" s="52"/>
      <c r="V5687" s="52"/>
      <c r="W5687" s="52"/>
      <c r="X5687" s="52"/>
      <c r="Y5687" s="52"/>
      <c r="Z5687" s="52"/>
      <c r="AA5687" s="52"/>
      <c r="AB5687" s="52"/>
      <c r="AC5687" s="52"/>
      <c r="AD5687" s="52"/>
      <c r="AE5687" s="52"/>
      <c r="AF5687" s="52"/>
      <c r="AG5687" s="52"/>
      <c r="AH5687" s="52"/>
    </row>
    <row r="5688" spans="1:34" s="25" customFormat="1" ht="11.25" customHeight="1" x14ac:dyDescent="0.25">
      <c r="A5688" s="3" t="s">
        <v>1111</v>
      </c>
      <c r="B5688" s="3"/>
      <c r="C5688" s="2"/>
      <c r="D5688" s="2"/>
      <c r="E5688" s="2"/>
      <c r="F5688" s="2"/>
      <c r="G5688" s="2"/>
      <c r="H5688" s="2"/>
      <c r="I5688" s="2"/>
      <c r="J5688" s="2"/>
      <c r="K5688" s="4"/>
      <c r="L5688" s="2"/>
      <c r="M5688" s="4"/>
      <c r="N5688" s="2"/>
      <c r="O5688" s="4"/>
      <c r="P5688" s="2"/>
      <c r="Q5688" s="4"/>
      <c r="R5688" s="33"/>
      <c r="S5688" s="53"/>
      <c r="T5688" s="35"/>
      <c r="U5688" s="52"/>
      <c r="V5688" s="52"/>
      <c r="W5688" s="52"/>
      <c r="X5688" s="52"/>
      <c r="Y5688" s="52"/>
      <c r="Z5688" s="52"/>
      <c r="AA5688" s="52"/>
      <c r="AB5688" s="52"/>
      <c r="AC5688" s="52"/>
      <c r="AD5688" s="52"/>
      <c r="AE5688" s="52"/>
      <c r="AF5688" s="52"/>
      <c r="AG5688" s="52"/>
      <c r="AH5688" s="52"/>
    </row>
    <row r="5689" spans="1:34" s="25" customFormat="1" ht="11.25" customHeight="1" thickBot="1" x14ac:dyDescent="0.3">
      <c r="A5689" s="3" t="s">
        <v>17</v>
      </c>
      <c r="B5689" s="3"/>
      <c r="C5689" s="17">
        <f>C5591+C5610-C5667</f>
        <v>0</v>
      </c>
      <c r="D5689" s="2"/>
      <c r="E5689" s="17">
        <f>E5591+E5610-E5667</f>
        <v>27443.93</v>
      </c>
      <c r="F5689" s="2"/>
      <c r="G5689" s="17">
        <f>G5591+G5610-G5667</f>
        <v>21283.08</v>
      </c>
      <c r="H5689" s="2"/>
      <c r="I5689" s="17">
        <f>I5591+I5610-I5667</f>
        <v>17273.080000000002</v>
      </c>
      <c r="J5689" s="2"/>
      <c r="K5689" s="17">
        <f>K5591+K5610-K5667</f>
        <v>17273.080000000002</v>
      </c>
      <c r="L5689" s="2"/>
      <c r="M5689" s="17">
        <f>M5591+M5610-M5667</f>
        <v>12443.080000000002</v>
      </c>
      <c r="N5689" s="2"/>
      <c r="O5689" s="4"/>
      <c r="P5689" s="2"/>
      <c r="Q5689" s="17">
        <f>Q5591+Q5610-Q5667</f>
        <v>12443.080000000002</v>
      </c>
      <c r="R5689" s="33"/>
      <c r="S5689" s="53"/>
      <c r="T5689" s="35"/>
      <c r="U5689" s="52"/>
      <c r="V5689" s="52"/>
      <c r="W5689" s="52"/>
      <c r="X5689" s="52"/>
      <c r="Y5689" s="52"/>
      <c r="Z5689" s="52"/>
      <c r="AA5689" s="52"/>
      <c r="AB5689" s="52"/>
      <c r="AC5689" s="52"/>
      <c r="AD5689" s="52"/>
      <c r="AE5689" s="52"/>
      <c r="AF5689" s="52"/>
      <c r="AG5689" s="52"/>
      <c r="AH5689" s="52"/>
    </row>
    <row r="5690" spans="1:34" s="25" customFormat="1" ht="11.25" customHeight="1" thickTop="1" x14ac:dyDescent="0.25">
      <c r="A5690" s="3"/>
      <c r="B5690" s="3"/>
      <c r="C5690" s="2"/>
      <c r="D5690" s="2"/>
      <c r="E5690" s="2"/>
      <c r="F5690" s="2"/>
      <c r="G5690" s="2"/>
      <c r="H5690" s="2"/>
      <c r="I5690" s="2"/>
      <c r="J5690" s="2"/>
      <c r="K5690" s="4"/>
      <c r="L5690" s="2"/>
      <c r="M5690" s="4"/>
      <c r="N5690" s="2"/>
      <c r="O5690" s="4"/>
      <c r="P5690" s="2"/>
      <c r="Q5690" s="4"/>
      <c r="R5690" s="33"/>
      <c r="S5690" s="53"/>
      <c r="T5690" s="35"/>
      <c r="U5690" s="52"/>
      <c r="V5690" s="52"/>
      <c r="W5690" s="52"/>
      <c r="X5690" s="52"/>
      <c r="Y5690" s="52"/>
      <c r="Z5690" s="52"/>
      <c r="AA5690" s="52"/>
      <c r="AB5690" s="52"/>
      <c r="AC5690" s="52"/>
      <c r="AD5690" s="52"/>
      <c r="AE5690" s="52"/>
      <c r="AF5690" s="52"/>
      <c r="AG5690" s="52"/>
      <c r="AH5690" s="52"/>
    </row>
    <row r="5691" spans="1:34" s="25" customFormat="1" ht="11.25" customHeight="1" x14ac:dyDescent="0.25">
      <c r="C5691" s="26"/>
      <c r="E5691" s="26"/>
      <c r="G5691" s="26"/>
      <c r="I5691" s="26"/>
      <c r="K5691" s="27"/>
      <c r="M5691" s="27"/>
      <c r="O5691" s="27"/>
      <c r="Q5691" s="27"/>
      <c r="R5691" s="52"/>
      <c r="S5691" s="53"/>
      <c r="T5691" s="35"/>
      <c r="U5691" s="52"/>
      <c r="V5691" s="52"/>
      <c r="W5691" s="52"/>
      <c r="X5691" s="52"/>
      <c r="Y5691" s="52"/>
      <c r="Z5691" s="52"/>
      <c r="AA5691" s="52"/>
      <c r="AB5691" s="52"/>
      <c r="AC5691" s="52"/>
      <c r="AD5691" s="52"/>
      <c r="AE5691" s="52"/>
      <c r="AF5691" s="52"/>
      <c r="AG5691" s="52"/>
      <c r="AH5691" s="52"/>
    </row>
    <row r="5692" spans="1:34" ht="11.25" customHeight="1" x14ac:dyDescent="0.2"/>
    <row r="5693" spans="1:34" ht="11.85" customHeight="1" x14ac:dyDescent="0.2"/>
    <row r="5694" spans="1:34" ht="11.85" customHeight="1" x14ac:dyDescent="0.2"/>
    <row r="5695" spans="1:34" ht="11.85" customHeight="1" x14ac:dyDescent="0.2"/>
    <row r="5696" spans="1:34" ht="11.85" customHeight="1" x14ac:dyDescent="0.2"/>
    <row r="5697" ht="11.85" customHeight="1" x14ac:dyDescent="0.2"/>
    <row r="5698" ht="11.85" customHeight="1" x14ac:dyDescent="0.2"/>
    <row r="5699" ht="11.85" customHeight="1" x14ac:dyDescent="0.2"/>
    <row r="5700" ht="11.85" customHeight="1" x14ac:dyDescent="0.2"/>
    <row r="5701" ht="11.85" customHeight="1" x14ac:dyDescent="0.2"/>
    <row r="5702" ht="11.85" customHeight="1" x14ac:dyDescent="0.2"/>
    <row r="5703" ht="11.85" customHeight="1" x14ac:dyDescent="0.2"/>
    <row r="5704" ht="11.85" customHeight="1" x14ac:dyDescent="0.2"/>
    <row r="5705" ht="11.85" customHeight="1" x14ac:dyDescent="0.2"/>
    <row r="5706" ht="11.85" customHeight="1" x14ac:dyDescent="0.2"/>
    <row r="5707" ht="11.85" customHeight="1" x14ac:dyDescent="0.2"/>
    <row r="5708" ht="11.85" customHeight="1" x14ac:dyDescent="0.2"/>
    <row r="5709" ht="11.85" customHeight="1" x14ac:dyDescent="0.2"/>
    <row r="5710" ht="11.85" customHeight="1" x14ac:dyDescent="0.2"/>
    <row r="5711" ht="11.85" customHeight="1" x14ac:dyDescent="0.2"/>
    <row r="5712" ht="11.85" customHeight="1" x14ac:dyDescent="0.2"/>
    <row r="5713" ht="11.85" customHeight="1" x14ac:dyDescent="0.2"/>
    <row r="5714" ht="11.85" customHeight="1" x14ac:dyDescent="0.2"/>
    <row r="5715" ht="11.85" customHeight="1" x14ac:dyDescent="0.2"/>
    <row r="5716" ht="11.85" customHeight="1" x14ac:dyDescent="0.2"/>
    <row r="5717" ht="11.85" customHeight="1" x14ac:dyDescent="0.2"/>
    <row r="5718" ht="11.85" customHeight="1" x14ac:dyDescent="0.2"/>
    <row r="5719" ht="11.85" customHeight="1" x14ac:dyDescent="0.2"/>
    <row r="5720" ht="11.85" customHeight="1" x14ac:dyDescent="0.2"/>
    <row r="5721" ht="11.85" customHeight="1" x14ac:dyDescent="0.2"/>
    <row r="5722" ht="11.85" customHeight="1" x14ac:dyDescent="0.2"/>
    <row r="5723" ht="11.85" customHeight="1" x14ac:dyDescent="0.2"/>
    <row r="5724" ht="11.85" customHeight="1" x14ac:dyDescent="0.2"/>
    <row r="5725" ht="11.85" customHeight="1" x14ac:dyDescent="0.2"/>
    <row r="5726" ht="11.85" customHeight="1" x14ac:dyDescent="0.2"/>
    <row r="5727" ht="11.85" customHeight="1" x14ac:dyDescent="0.2"/>
    <row r="5728" ht="11.85" customHeight="1" x14ac:dyDescent="0.2"/>
    <row r="5729" spans="1:17" ht="11.85" customHeight="1" x14ac:dyDescent="0.2"/>
    <row r="5730" spans="1:17" ht="11.85" customHeight="1" x14ac:dyDescent="0.2"/>
    <row r="5731" spans="1:17" ht="11.85" customHeight="1" x14ac:dyDescent="0.2"/>
    <row r="5732" spans="1:17" ht="11.85" customHeight="1" x14ac:dyDescent="0.2"/>
    <row r="5733" spans="1:17" ht="11.85" customHeight="1" x14ac:dyDescent="0.2"/>
    <row r="5734" spans="1:17" ht="11.85" customHeight="1" x14ac:dyDescent="0.2"/>
    <row r="5735" spans="1:17" ht="11.85" customHeight="1" x14ac:dyDescent="0.2"/>
    <row r="5736" spans="1:17" ht="11.85" customHeight="1" x14ac:dyDescent="0.2"/>
    <row r="5737" spans="1:17" ht="11.85" customHeight="1" x14ac:dyDescent="0.2"/>
    <row r="5738" spans="1:17" ht="11.85" customHeight="1" x14ac:dyDescent="0.2"/>
    <row r="5739" spans="1:17" ht="11.25" customHeight="1" x14ac:dyDescent="0.2">
      <c r="A5739" s="1"/>
      <c r="B5739" s="1"/>
      <c r="E5739" s="2" t="str">
        <f>$E$24</f>
        <v>CITY OF BRADY</v>
      </c>
    </row>
    <row r="5740" spans="1:17" ht="11.25" customHeight="1" x14ac:dyDescent="0.2">
      <c r="E5740" s="2" t="str">
        <f>$E$25</f>
        <v>BUDGET REPORT</v>
      </c>
    </row>
    <row r="5741" spans="1:17" ht="11.25" customHeight="1" x14ac:dyDescent="0.2">
      <c r="E5741" s="2" t="str">
        <f>$E$26</f>
        <v>FISCAL YEAR 2021 - 2022</v>
      </c>
    </row>
    <row r="5742" spans="1:17" ht="11.25" customHeight="1" x14ac:dyDescent="0.2">
      <c r="A5742" s="3" t="s">
        <v>2062</v>
      </c>
    </row>
    <row r="5743" spans="1:17" ht="11.25" customHeight="1" x14ac:dyDescent="0.2"/>
    <row r="5744" spans="1:17" ht="11.25" customHeight="1" x14ac:dyDescent="0.2">
      <c r="I5744" s="61" t="str">
        <f>$I$29</f>
        <v>(----- 2020-2021 ------)</v>
      </c>
      <c r="J5744" s="61"/>
      <c r="K5744" s="61"/>
      <c r="L5744" s="5"/>
      <c r="M5744" s="61" t="str">
        <f>$M$29</f>
        <v>2021-2022</v>
      </c>
      <c r="N5744" s="61"/>
      <c r="O5744" s="61"/>
      <c r="P5744" s="61"/>
      <c r="Q5744" s="61"/>
    </row>
    <row r="5745" spans="1:17" ht="11.25" customHeight="1" x14ac:dyDescent="0.2">
      <c r="C5745" s="6" t="str">
        <f>$C$30</f>
        <v>2017-2018</v>
      </c>
      <c r="D5745" s="5"/>
      <c r="E5745" s="6" t="str">
        <f>$E$30</f>
        <v>2018-2019</v>
      </c>
      <c r="F5745" s="5"/>
      <c r="G5745" s="6" t="str">
        <f>$G$30</f>
        <v>2019-2020</v>
      </c>
      <c r="H5745" s="5"/>
      <c r="I5745" s="6" t="s">
        <v>9</v>
      </c>
      <c r="J5745" s="5"/>
      <c r="K5745" s="7" t="str">
        <f>+$K$30</f>
        <v>PROJECTED</v>
      </c>
      <c r="L5745" s="5"/>
      <c r="M5745" s="7" t="str">
        <f>$M$30</f>
        <v>2021-2022</v>
      </c>
      <c r="N5745" s="5"/>
      <c r="O5745" s="7" t="str">
        <f>$O$30</f>
        <v>2021-2022</v>
      </c>
      <c r="P5745" s="5"/>
      <c r="Q5745" s="7" t="str">
        <f>$Q$30</f>
        <v xml:space="preserve">APPROVED </v>
      </c>
    </row>
    <row r="5746" spans="1:17" ht="11.25" customHeight="1" x14ac:dyDescent="0.2">
      <c r="A5746" s="8"/>
      <c r="C5746" s="9" t="s">
        <v>12</v>
      </c>
      <c r="D5746" s="5"/>
      <c r="E5746" s="9" t="s">
        <v>12</v>
      </c>
      <c r="F5746" s="5"/>
      <c r="G5746" s="9" t="s">
        <v>12</v>
      </c>
      <c r="H5746" s="5"/>
      <c r="I5746" s="9" t="s">
        <v>13</v>
      </c>
      <c r="J5746" s="5"/>
      <c r="K5746" s="10" t="s">
        <v>13</v>
      </c>
      <c r="L5746" s="5"/>
      <c r="M5746" s="10" t="str">
        <f>$M$31</f>
        <v>BASE</v>
      </c>
      <c r="N5746" s="5"/>
      <c r="O5746" s="10" t="str">
        <f>$O$31</f>
        <v>SUPPLEMENTAL</v>
      </c>
      <c r="P5746" s="5"/>
      <c r="Q5746" s="10" t="str">
        <f>$Q$31</f>
        <v>BUDGET</v>
      </c>
    </row>
    <row r="5747" spans="1:17" ht="11.25" customHeight="1" x14ac:dyDescent="0.2"/>
    <row r="5748" spans="1:17" ht="11.25" customHeight="1" x14ac:dyDescent="0.2">
      <c r="A5748" s="3" t="s">
        <v>16</v>
      </c>
      <c r="D5748" s="2"/>
      <c r="F5748" s="2"/>
      <c r="H5748" s="2"/>
      <c r="J5748" s="2"/>
      <c r="L5748" s="2"/>
      <c r="N5748" s="2"/>
      <c r="P5748" s="2"/>
    </row>
    <row r="5749" spans="1:17" ht="11.25" customHeight="1" x14ac:dyDescent="0.2">
      <c r="A5749" s="3" t="s">
        <v>17</v>
      </c>
      <c r="C5749" s="2">
        <v>1039510.04</v>
      </c>
      <c r="D5749" s="2"/>
      <c r="E5749" s="2">
        <f>+C5895</f>
        <v>504909.94999999984</v>
      </c>
      <c r="F5749" s="2"/>
      <c r="G5749" s="2">
        <f>+E5895</f>
        <v>545469.07999999984</v>
      </c>
      <c r="H5749" s="2"/>
      <c r="I5749" s="2">
        <f>+G5895</f>
        <v>546277.95999999973</v>
      </c>
      <c r="J5749" s="2"/>
      <c r="K5749" s="4">
        <f>+I5749</f>
        <v>546277.95999999973</v>
      </c>
      <c r="L5749" s="2"/>
      <c r="M5749" s="4">
        <f>+K5895</f>
        <v>566469.95999999973</v>
      </c>
      <c r="N5749" s="2"/>
      <c r="P5749" s="2"/>
      <c r="Q5749" s="4">
        <f>+M5749</f>
        <v>566469.95999999973</v>
      </c>
    </row>
    <row r="5750" spans="1:17" ht="11.25" customHeight="1" x14ac:dyDescent="0.2">
      <c r="D5750" s="2"/>
      <c r="F5750" s="2"/>
      <c r="H5750" s="2"/>
      <c r="J5750" s="2"/>
      <c r="L5750" s="2"/>
      <c r="N5750" s="2"/>
      <c r="P5750" s="2"/>
    </row>
    <row r="5751" spans="1:17" ht="11.25" customHeight="1" x14ac:dyDescent="0.2">
      <c r="A5751" s="11" t="s">
        <v>18</v>
      </c>
      <c r="D5751" s="2"/>
      <c r="F5751" s="2"/>
      <c r="H5751" s="2"/>
      <c r="J5751" s="2"/>
      <c r="L5751" s="2"/>
      <c r="N5751" s="2"/>
      <c r="P5751" s="2"/>
    </row>
    <row r="5752" spans="1:17" ht="11.25" customHeight="1" x14ac:dyDescent="0.2">
      <c r="D5752" s="2"/>
      <c r="F5752" s="2"/>
      <c r="H5752" s="2"/>
      <c r="J5752" s="2"/>
      <c r="L5752" s="2"/>
      <c r="N5752" s="2"/>
      <c r="P5752" s="2"/>
    </row>
    <row r="5753" spans="1:17" ht="11.25" customHeight="1" x14ac:dyDescent="0.2">
      <c r="A5753" s="11" t="s">
        <v>1815</v>
      </c>
      <c r="D5753" s="2"/>
      <c r="F5753" s="2"/>
      <c r="H5753" s="2"/>
      <c r="J5753" s="2"/>
      <c r="L5753" s="2"/>
      <c r="N5753" s="2"/>
      <c r="P5753" s="2"/>
    </row>
    <row r="5754" spans="1:17" ht="11.25" customHeight="1" x14ac:dyDescent="0.2">
      <c r="A5754" s="3" t="s">
        <v>2063</v>
      </c>
      <c r="C5754" s="2">
        <v>241317.95</v>
      </c>
      <c r="D5754" s="2"/>
      <c r="E5754" s="2">
        <v>227233.75</v>
      </c>
      <c r="F5754" s="2"/>
      <c r="G5754" s="2">
        <v>264652.65000000002</v>
      </c>
      <c r="H5754" s="2"/>
      <c r="I5754" s="2">
        <v>230000</v>
      </c>
      <c r="J5754" s="2"/>
      <c r="K5754" s="4">
        <v>220000</v>
      </c>
      <c r="L5754" s="2"/>
      <c r="M5754" s="4">
        <v>0</v>
      </c>
      <c r="N5754" s="2"/>
      <c r="O5754" s="4">
        <v>0</v>
      </c>
      <c r="P5754" s="2"/>
      <c r="Q5754" s="4">
        <f t="shared" ref="Q5754:Q5762" si="140">M5754+O5754</f>
        <v>0</v>
      </c>
    </row>
    <row r="5755" spans="1:17" ht="11.25" customHeight="1" x14ac:dyDescent="0.2">
      <c r="A5755" s="3" t="s">
        <v>2064</v>
      </c>
      <c r="C5755" s="2">
        <v>3096.03</v>
      </c>
      <c r="D5755" s="2"/>
      <c r="E5755" s="2">
        <v>5024.09</v>
      </c>
      <c r="F5755" s="2"/>
      <c r="G5755" s="2">
        <v>10367.870000000001</v>
      </c>
      <c r="H5755" s="2"/>
      <c r="I5755" s="2">
        <v>6000</v>
      </c>
      <c r="J5755" s="2"/>
      <c r="K5755" s="4">
        <v>4000</v>
      </c>
      <c r="L5755" s="2"/>
      <c r="M5755" s="4">
        <v>0</v>
      </c>
      <c r="N5755" s="2"/>
      <c r="O5755" s="4">
        <v>0</v>
      </c>
      <c r="P5755" s="2"/>
      <c r="Q5755" s="4">
        <f t="shared" si="140"/>
        <v>0</v>
      </c>
    </row>
    <row r="5756" spans="1:17" ht="11.25" customHeight="1" x14ac:dyDescent="0.2">
      <c r="A5756" s="3" t="s">
        <v>2065</v>
      </c>
      <c r="C5756" s="2">
        <v>0</v>
      </c>
      <c r="D5756" s="2"/>
      <c r="E5756" s="2">
        <v>0</v>
      </c>
      <c r="F5756" s="2"/>
      <c r="G5756" s="2">
        <v>0</v>
      </c>
      <c r="H5756" s="2"/>
      <c r="I5756" s="2">
        <v>0</v>
      </c>
      <c r="J5756" s="2"/>
      <c r="K5756" s="4">
        <v>0</v>
      </c>
      <c r="L5756" s="2"/>
      <c r="M5756" s="4">
        <v>0</v>
      </c>
      <c r="N5756" s="2"/>
      <c r="O5756" s="4">
        <v>0</v>
      </c>
      <c r="P5756" s="2"/>
      <c r="Q5756" s="4">
        <f t="shared" si="140"/>
        <v>0</v>
      </c>
    </row>
    <row r="5757" spans="1:17" ht="11.25" customHeight="1" x14ac:dyDescent="0.2">
      <c r="A5757" s="3" t="s">
        <v>2066</v>
      </c>
      <c r="C5757" s="2">
        <v>7724.08</v>
      </c>
      <c r="D5757" s="2"/>
      <c r="E5757" s="2">
        <v>4556.54</v>
      </c>
      <c r="F5757" s="2"/>
      <c r="G5757" s="2">
        <v>8684.5400000000009</v>
      </c>
      <c r="H5757" s="2"/>
      <c r="I5757" s="2">
        <v>6600</v>
      </c>
      <c r="J5757" s="2"/>
      <c r="K5757" s="4">
        <v>6621</v>
      </c>
      <c r="L5757" s="2"/>
      <c r="M5757" s="4">
        <v>0</v>
      </c>
      <c r="N5757" s="2"/>
      <c r="O5757" s="4">
        <v>0</v>
      </c>
      <c r="P5757" s="2"/>
      <c r="Q5757" s="4">
        <f t="shared" si="140"/>
        <v>0</v>
      </c>
    </row>
    <row r="5758" spans="1:17" ht="11.25" customHeight="1" x14ac:dyDescent="0.2">
      <c r="A5758" s="3" t="s">
        <v>2067</v>
      </c>
      <c r="C5758" s="2">
        <v>4846.92</v>
      </c>
      <c r="D5758" s="2"/>
      <c r="E5758" s="2">
        <v>4039.11</v>
      </c>
      <c r="F5758" s="2"/>
      <c r="G5758" s="2">
        <v>0</v>
      </c>
      <c r="H5758" s="2"/>
      <c r="I5758" s="2">
        <v>0</v>
      </c>
      <c r="J5758" s="2"/>
      <c r="K5758" s="4">
        <v>0</v>
      </c>
      <c r="L5758" s="2"/>
      <c r="M5758" s="4">
        <v>0</v>
      </c>
      <c r="N5758" s="2"/>
      <c r="O5758" s="4">
        <v>0</v>
      </c>
      <c r="P5758" s="2"/>
      <c r="Q5758" s="4">
        <f t="shared" si="140"/>
        <v>0</v>
      </c>
    </row>
    <row r="5759" spans="1:17" ht="11.25" customHeight="1" x14ac:dyDescent="0.2">
      <c r="A5759" s="3" t="s">
        <v>2068</v>
      </c>
      <c r="C5759" s="2">
        <v>0</v>
      </c>
      <c r="D5759" s="2"/>
      <c r="E5759" s="2">
        <v>0</v>
      </c>
      <c r="F5759" s="2"/>
      <c r="G5759" s="2">
        <v>2800</v>
      </c>
      <c r="H5759" s="2"/>
      <c r="I5759" s="2">
        <v>0</v>
      </c>
      <c r="J5759" s="2"/>
      <c r="K5759" s="4">
        <v>0</v>
      </c>
      <c r="L5759" s="2"/>
      <c r="M5759" s="4">
        <v>0</v>
      </c>
      <c r="N5759" s="2"/>
      <c r="O5759" s="4">
        <v>0</v>
      </c>
      <c r="P5759" s="2"/>
      <c r="Q5759" s="4">
        <f t="shared" si="140"/>
        <v>0</v>
      </c>
    </row>
    <row r="5760" spans="1:17" ht="11.25" customHeight="1" x14ac:dyDescent="0.2">
      <c r="A5760" s="3" t="s">
        <v>2069</v>
      </c>
      <c r="C5760" s="2">
        <v>18480</v>
      </c>
      <c r="D5760" s="2"/>
      <c r="E5760" s="2">
        <v>4350</v>
      </c>
      <c r="F5760" s="2"/>
      <c r="G5760" s="2">
        <v>0</v>
      </c>
      <c r="H5760" s="2"/>
      <c r="I5760" s="2">
        <v>0</v>
      </c>
      <c r="J5760" s="2"/>
      <c r="K5760" s="4">
        <v>0</v>
      </c>
      <c r="L5760" s="2"/>
      <c r="M5760" s="4">
        <v>0</v>
      </c>
      <c r="N5760" s="2"/>
      <c r="O5760" s="4">
        <v>0</v>
      </c>
      <c r="P5760" s="2"/>
      <c r="Q5760" s="4">
        <f t="shared" si="140"/>
        <v>0</v>
      </c>
    </row>
    <row r="5761" spans="1:17" ht="11.25" customHeight="1" x14ac:dyDescent="0.2">
      <c r="A5761" s="3" t="s">
        <v>2070</v>
      </c>
      <c r="C5761" s="2">
        <v>7720.68</v>
      </c>
      <c r="D5761" s="2"/>
      <c r="E5761" s="2">
        <v>7077.29</v>
      </c>
      <c r="F5761" s="2"/>
      <c r="G5761" s="2">
        <v>7720.66</v>
      </c>
      <c r="H5761" s="2"/>
      <c r="I5761" s="2">
        <v>7700</v>
      </c>
      <c r="J5761" s="2"/>
      <c r="K5761" s="4">
        <v>7721</v>
      </c>
      <c r="L5761" s="2"/>
      <c r="M5761" s="4">
        <v>0</v>
      </c>
      <c r="N5761" s="2"/>
      <c r="O5761" s="4">
        <v>0</v>
      </c>
      <c r="P5761" s="2"/>
      <c r="Q5761" s="4">
        <f>M5761+O5761</f>
        <v>0</v>
      </c>
    </row>
    <row r="5762" spans="1:17" ht="11.25" customHeight="1" x14ac:dyDescent="0.2">
      <c r="A5762" s="3" t="s">
        <v>2071</v>
      </c>
      <c r="C5762" s="2">
        <v>207.22</v>
      </c>
      <c r="D5762" s="2"/>
      <c r="E5762" s="2">
        <v>15</v>
      </c>
      <c r="F5762" s="2"/>
      <c r="G5762" s="2">
        <v>15</v>
      </c>
      <c r="H5762" s="2"/>
      <c r="I5762" s="2">
        <v>0</v>
      </c>
      <c r="J5762" s="2"/>
      <c r="K5762" s="4">
        <v>0</v>
      </c>
      <c r="L5762" s="2"/>
      <c r="M5762" s="4">
        <v>0</v>
      </c>
      <c r="N5762" s="2"/>
      <c r="O5762" s="4">
        <v>0</v>
      </c>
      <c r="P5762" s="2"/>
      <c r="Q5762" s="4">
        <f t="shared" si="140"/>
        <v>0</v>
      </c>
    </row>
    <row r="5763" spans="1:17" ht="11.25" hidden="1" customHeight="1" x14ac:dyDescent="0.2">
      <c r="A5763" s="3" t="s">
        <v>2072</v>
      </c>
      <c r="C5763" s="2">
        <v>0</v>
      </c>
      <c r="D5763" s="2"/>
      <c r="E5763" s="2">
        <v>0</v>
      </c>
      <c r="F5763" s="2"/>
      <c r="G5763" s="2">
        <v>0</v>
      </c>
      <c r="H5763" s="2"/>
      <c r="I5763" s="2">
        <v>0</v>
      </c>
      <c r="J5763" s="2"/>
      <c r="K5763" s="4">
        <v>0</v>
      </c>
      <c r="L5763" s="2"/>
      <c r="M5763" s="4">
        <v>0</v>
      </c>
      <c r="N5763" s="2"/>
      <c r="O5763" s="4">
        <v>0</v>
      </c>
      <c r="P5763" s="2"/>
      <c r="Q5763" s="4">
        <v>0</v>
      </c>
    </row>
    <row r="5764" spans="1:17" ht="11.25" customHeight="1" x14ac:dyDescent="0.2">
      <c r="A5764" s="3" t="s">
        <v>2073</v>
      </c>
      <c r="C5764" s="12">
        <v>0</v>
      </c>
      <c r="D5764" s="2"/>
      <c r="E5764" s="12">
        <v>0</v>
      </c>
      <c r="F5764" s="2"/>
      <c r="G5764" s="12">
        <v>0</v>
      </c>
      <c r="H5764" s="2"/>
      <c r="I5764" s="12">
        <v>0</v>
      </c>
      <c r="J5764" s="2"/>
      <c r="K5764" s="13">
        <v>0</v>
      </c>
      <c r="L5764" s="2"/>
      <c r="M5764" s="13">
        <v>0</v>
      </c>
      <c r="N5764" s="2"/>
      <c r="O5764" s="13">
        <v>0</v>
      </c>
      <c r="P5764" s="2"/>
      <c r="Q5764" s="13">
        <v>0</v>
      </c>
    </row>
    <row r="5765" spans="1:17" ht="11.25" customHeight="1" x14ac:dyDescent="0.2">
      <c r="A5765" s="3" t="s">
        <v>1160</v>
      </c>
      <c r="C5765" s="2">
        <f>SUM(C5754:C5764)</f>
        <v>283392.87999999995</v>
      </c>
      <c r="D5765" s="2"/>
      <c r="E5765" s="2">
        <f>SUM(E5754:E5764)</f>
        <v>252295.78</v>
      </c>
      <c r="F5765" s="2"/>
      <c r="G5765" s="2">
        <f>SUM(G5754:G5764)</f>
        <v>294240.71999999997</v>
      </c>
      <c r="H5765" s="2"/>
      <c r="I5765" s="2">
        <f>SUM(I5754:I5764)</f>
        <v>250300</v>
      </c>
      <c r="J5765" s="2"/>
      <c r="K5765" s="4">
        <f>SUM(K5754:K5764)</f>
        <v>238342</v>
      </c>
      <c r="L5765" s="2"/>
      <c r="M5765" s="4">
        <f>SUM(M5754:M5764)</f>
        <v>0</v>
      </c>
      <c r="N5765" s="2"/>
      <c r="O5765" s="4">
        <f>SUM(O5754:O5764)</f>
        <v>0</v>
      </c>
      <c r="P5765" s="2"/>
      <c r="Q5765" s="4">
        <f>SUM(Q5754:Q5764)</f>
        <v>0</v>
      </c>
    </row>
    <row r="5766" spans="1:17" ht="11.25" customHeight="1" x14ac:dyDescent="0.2">
      <c r="D5766" s="2"/>
      <c r="F5766" s="2"/>
      <c r="H5766" s="2"/>
      <c r="J5766" s="2"/>
      <c r="L5766" s="2"/>
      <c r="N5766" s="2"/>
      <c r="P5766" s="2"/>
    </row>
    <row r="5767" spans="1:17" ht="11.25" customHeight="1" thickBot="1" x14ac:dyDescent="0.25">
      <c r="A5767" s="3" t="s">
        <v>263</v>
      </c>
      <c r="C5767" s="17">
        <f>C5765</f>
        <v>283392.87999999995</v>
      </c>
      <c r="D5767" s="2"/>
      <c r="E5767" s="17">
        <f>E5765</f>
        <v>252295.78</v>
      </c>
      <c r="F5767" s="2"/>
      <c r="G5767" s="17">
        <f>G5765</f>
        <v>294240.71999999997</v>
      </c>
      <c r="H5767" s="2"/>
      <c r="I5767" s="17">
        <f>I5765</f>
        <v>250300</v>
      </c>
      <c r="J5767" s="2"/>
      <c r="K5767" s="18">
        <f>K5765</f>
        <v>238342</v>
      </c>
      <c r="L5767" s="2"/>
      <c r="M5767" s="18">
        <f>M5765</f>
        <v>0</v>
      </c>
      <c r="N5767" s="2"/>
      <c r="O5767" s="18">
        <f>O5765</f>
        <v>0</v>
      </c>
      <c r="P5767" s="2"/>
      <c r="Q5767" s="18">
        <f>Q5765</f>
        <v>0</v>
      </c>
    </row>
    <row r="5768" spans="1:17" ht="11.25" customHeight="1" thickTop="1" x14ac:dyDescent="0.2">
      <c r="D5768" s="2"/>
      <c r="F5768" s="2"/>
      <c r="H5768" s="2"/>
      <c r="J5768" s="2"/>
      <c r="L5768" s="2"/>
      <c r="N5768" s="2"/>
      <c r="P5768" s="2"/>
    </row>
    <row r="5769" spans="1:17" ht="11.25" customHeight="1" x14ac:dyDescent="0.2">
      <c r="D5769" s="2"/>
      <c r="F5769" s="2"/>
      <c r="H5769" s="2"/>
      <c r="J5769" s="2"/>
      <c r="L5769" s="2"/>
      <c r="N5769" s="2"/>
      <c r="P5769" s="2"/>
    </row>
    <row r="5770" spans="1:17" ht="11.25" customHeight="1" x14ac:dyDescent="0.2">
      <c r="A5770" s="3" t="s">
        <v>264</v>
      </c>
      <c r="C5770" s="2">
        <f>C5749+C5767</f>
        <v>1322902.92</v>
      </c>
      <c r="D5770" s="2"/>
      <c r="E5770" s="2">
        <f>E5749+E5767</f>
        <v>757205.72999999986</v>
      </c>
      <c r="F5770" s="2"/>
      <c r="G5770" s="2">
        <f>G5749+G5767</f>
        <v>839709.79999999981</v>
      </c>
      <c r="H5770" s="2"/>
      <c r="I5770" s="2">
        <f>I5749+I5767</f>
        <v>796577.95999999973</v>
      </c>
      <c r="J5770" s="2"/>
      <c r="K5770" s="4">
        <f>K5749+K5767</f>
        <v>784619.95999999973</v>
      </c>
      <c r="L5770" s="2"/>
      <c r="M5770" s="4">
        <f>M5749+M5767</f>
        <v>566469.95999999973</v>
      </c>
      <c r="N5770" s="2"/>
      <c r="P5770" s="2"/>
      <c r="Q5770" s="4">
        <f>Q5749+Q5767</f>
        <v>566469.95999999973</v>
      </c>
    </row>
    <row r="5771" spans="1:17" ht="11.25" customHeight="1" x14ac:dyDescent="0.2"/>
    <row r="5772" spans="1:17" ht="11.25" customHeight="1" x14ac:dyDescent="0.2"/>
    <row r="5773" spans="1:17" ht="11.25" customHeight="1" x14ac:dyDescent="0.2"/>
    <row r="5774" spans="1:17" ht="11.25" customHeight="1" x14ac:dyDescent="0.2"/>
    <row r="5775" spans="1:17" ht="11.25" customHeight="1" x14ac:dyDescent="0.2"/>
    <row r="5776" spans="1:17" ht="11.25" customHeight="1" x14ac:dyDescent="0.2"/>
    <row r="5777" ht="11.25" customHeight="1" x14ac:dyDescent="0.2"/>
    <row r="5778" ht="11.25" customHeight="1" x14ac:dyDescent="0.2"/>
    <row r="5779" ht="11.25" customHeight="1" x14ac:dyDescent="0.2"/>
    <row r="5780" ht="11.25" customHeight="1" x14ac:dyDescent="0.2"/>
    <row r="5781" ht="11.25" customHeight="1" x14ac:dyDescent="0.2"/>
    <row r="5782" ht="11.25" customHeight="1" x14ac:dyDescent="0.2"/>
    <row r="5783" ht="11.25" customHeight="1" x14ac:dyDescent="0.2"/>
    <row r="5784" ht="11.25" customHeight="1" x14ac:dyDescent="0.2"/>
    <row r="5785" ht="11.25" customHeight="1" x14ac:dyDescent="0.2"/>
    <row r="5786" ht="11.25" customHeight="1" x14ac:dyDescent="0.2"/>
    <row r="5787" ht="11.25" customHeight="1" x14ac:dyDescent="0.2"/>
    <row r="5788" ht="11.25" customHeight="1" x14ac:dyDescent="0.2"/>
    <row r="5789" ht="11.25" customHeight="1" x14ac:dyDescent="0.2"/>
    <row r="5790" ht="11.25" customHeight="1" x14ac:dyDescent="0.2"/>
    <row r="5791" ht="11.25" customHeight="1" x14ac:dyDescent="0.2"/>
    <row r="5792" ht="11.25" customHeight="1" x14ac:dyDescent="0.2"/>
    <row r="5793" spans="1:5" ht="11.25" customHeight="1" x14ac:dyDescent="0.2"/>
    <row r="5794" spans="1:5" ht="11.25" customHeight="1" x14ac:dyDescent="0.2"/>
    <row r="5795" spans="1:5" ht="11.25" customHeight="1" x14ac:dyDescent="0.2"/>
    <row r="5796" spans="1:5" ht="11.25" customHeight="1" x14ac:dyDescent="0.2"/>
    <row r="5797" spans="1:5" ht="11.25" customHeight="1" x14ac:dyDescent="0.2"/>
    <row r="5798" spans="1:5" ht="11.25" customHeight="1" x14ac:dyDescent="0.2"/>
    <row r="5799" spans="1:5" ht="11.25" customHeight="1" x14ac:dyDescent="0.2"/>
    <row r="5800" spans="1:5" ht="11.25" customHeight="1" x14ac:dyDescent="0.2"/>
    <row r="5801" spans="1:5" ht="11.25" customHeight="1" x14ac:dyDescent="0.2"/>
    <row r="5802" spans="1:5" ht="11.25" customHeight="1" x14ac:dyDescent="0.2"/>
    <row r="5803" spans="1:5" ht="11.25" customHeight="1" x14ac:dyDescent="0.2"/>
    <row r="5804" spans="1:5" ht="11.25" customHeight="1" x14ac:dyDescent="0.2"/>
    <row r="5805" spans="1:5" ht="11.25" customHeight="1" x14ac:dyDescent="0.2">
      <c r="A5805" s="1"/>
      <c r="B5805" s="1"/>
      <c r="E5805" s="2" t="str">
        <f>$E$24</f>
        <v>CITY OF BRADY</v>
      </c>
    </row>
    <row r="5806" spans="1:5" ht="11.25" customHeight="1" x14ac:dyDescent="0.2">
      <c r="E5806" s="2" t="str">
        <f>$E$25</f>
        <v>BUDGET REPORT</v>
      </c>
    </row>
    <row r="5807" spans="1:5" ht="11.25" customHeight="1" x14ac:dyDescent="0.2">
      <c r="E5807" s="2" t="str">
        <f>$E$26</f>
        <v>FISCAL YEAR 2021 - 2022</v>
      </c>
    </row>
    <row r="5808" spans="1:5" ht="11.25" customHeight="1" x14ac:dyDescent="0.2">
      <c r="A5808" s="3" t="s">
        <v>2062</v>
      </c>
    </row>
    <row r="5809" spans="1:17" ht="11.25" customHeight="1" x14ac:dyDescent="0.2">
      <c r="A5809" s="3" t="s">
        <v>2074</v>
      </c>
    </row>
    <row r="5810" spans="1:17" ht="11.25" customHeight="1" x14ac:dyDescent="0.2">
      <c r="I5810" s="61" t="str">
        <f>$I$29</f>
        <v>(----- 2020-2021 ------)</v>
      </c>
      <c r="J5810" s="61"/>
      <c r="K5810" s="61"/>
      <c r="L5810" s="5"/>
      <c r="M5810" s="61" t="str">
        <f>$M$29</f>
        <v>2021-2022</v>
      </c>
      <c r="N5810" s="61"/>
      <c r="O5810" s="61"/>
      <c r="P5810" s="61"/>
      <c r="Q5810" s="61"/>
    </row>
    <row r="5811" spans="1:17" ht="11.25" customHeight="1" x14ac:dyDescent="0.2">
      <c r="C5811" s="6" t="str">
        <f>$C$30</f>
        <v>2017-2018</v>
      </c>
      <c r="D5811" s="5"/>
      <c r="E5811" s="6" t="str">
        <f>$E$30</f>
        <v>2018-2019</v>
      </c>
      <c r="F5811" s="5"/>
      <c r="G5811" s="6" t="str">
        <f>$G$30</f>
        <v>2019-2020</v>
      </c>
      <c r="H5811" s="5"/>
      <c r="I5811" s="6" t="s">
        <v>9</v>
      </c>
      <c r="J5811" s="5"/>
      <c r="K5811" s="7" t="str">
        <f>+$K$30</f>
        <v>PROJECTED</v>
      </c>
      <c r="L5811" s="5"/>
      <c r="M5811" s="7" t="str">
        <f>$M$30</f>
        <v>2021-2022</v>
      </c>
      <c r="N5811" s="5"/>
      <c r="O5811" s="7" t="str">
        <f>$O$30</f>
        <v>2021-2022</v>
      </c>
      <c r="P5811" s="5"/>
      <c r="Q5811" s="7" t="str">
        <f>$Q$30</f>
        <v xml:space="preserve">APPROVED </v>
      </c>
    </row>
    <row r="5812" spans="1:17" ht="11.25" customHeight="1" x14ac:dyDescent="0.2">
      <c r="A5812" s="8" t="s">
        <v>266</v>
      </c>
      <c r="C5812" s="9" t="s">
        <v>12</v>
      </c>
      <c r="D5812" s="5"/>
      <c r="E5812" s="9" t="s">
        <v>12</v>
      </c>
      <c r="F5812" s="5"/>
      <c r="G5812" s="9" t="s">
        <v>12</v>
      </c>
      <c r="H5812" s="5"/>
      <c r="I5812" s="9" t="s">
        <v>13</v>
      </c>
      <c r="J5812" s="5"/>
      <c r="K5812" s="10" t="s">
        <v>13</v>
      </c>
      <c r="L5812" s="5"/>
      <c r="M5812" s="10" t="str">
        <f>$M$31</f>
        <v>BASE</v>
      </c>
      <c r="N5812" s="5"/>
      <c r="O5812" s="10" t="str">
        <f>$O$31</f>
        <v>SUPPLEMENTAL</v>
      </c>
      <c r="P5812" s="5"/>
      <c r="Q5812" s="10" t="str">
        <f>$Q$31</f>
        <v>BUDGET</v>
      </c>
    </row>
    <row r="5813" spans="1:17" ht="11.25" customHeight="1" x14ac:dyDescent="0.2"/>
    <row r="5814" spans="1:17" ht="11.25" customHeight="1" x14ac:dyDescent="0.2">
      <c r="A5814" s="11" t="s">
        <v>279</v>
      </c>
      <c r="D5814" s="2"/>
      <c r="F5814" s="2"/>
      <c r="H5814" s="2"/>
      <c r="J5814" s="2"/>
      <c r="L5814" s="2"/>
      <c r="N5814" s="2"/>
      <c r="P5814" s="2"/>
    </row>
    <row r="5815" spans="1:17" ht="11.25" customHeight="1" x14ac:dyDescent="0.2">
      <c r="A5815" s="3" t="s">
        <v>2075</v>
      </c>
      <c r="C5815" s="2">
        <v>0</v>
      </c>
      <c r="D5815" s="2"/>
      <c r="E5815" s="2">
        <v>0</v>
      </c>
      <c r="F5815" s="2"/>
      <c r="G5815" s="2">
        <v>0</v>
      </c>
      <c r="H5815" s="2"/>
      <c r="I5815" s="2">
        <v>0</v>
      </c>
      <c r="J5815" s="2"/>
      <c r="K5815" s="4">
        <v>0</v>
      </c>
      <c r="L5815" s="2"/>
      <c r="M5815" s="4">
        <v>0</v>
      </c>
      <c r="N5815" s="2"/>
      <c r="O5815" s="4">
        <v>0</v>
      </c>
      <c r="P5815" s="2"/>
      <c r="Q5815" s="4">
        <f t="shared" ref="Q5815:Q5831" si="141">M5815+O5815</f>
        <v>0</v>
      </c>
    </row>
    <row r="5816" spans="1:17" ht="11.25" customHeight="1" x14ac:dyDescent="0.2">
      <c r="A5816" s="3" t="s">
        <v>2076</v>
      </c>
      <c r="C5816" s="2">
        <v>2821</v>
      </c>
      <c r="D5816" s="2"/>
      <c r="E5816" s="2">
        <v>0</v>
      </c>
      <c r="F5816" s="2"/>
      <c r="G5816" s="2">
        <v>0</v>
      </c>
      <c r="H5816" s="2"/>
      <c r="I5816" s="2">
        <v>0</v>
      </c>
      <c r="J5816" s="2"/>
      <c r="K5816" s="4">
        <v>0</v>
      </c>
      <c r="L5816" s="2"/>
      <c r="M5816" s="4">
        <v>0</v>
      </c>
      <c r="N5816" s="2"/>
      <c r="O5816" s="4">
        <v>0</v>
      </c>
      <c r="P5816" s="2"/>
      <c r="Q5816" s="4">
        <f t="shared" si="141"/>
        <v>0</v>
      </c>
    </row>
    <row r="5817" spans="1:17" ht="11.25" customHeight="1" x14ac:dyDescent="0.2">
      <c r="A5817" s="3" t="s">
        <v>2077</v>
      </c>
      <c r="C5817" s="2">
        <v>4000</v>
      </c>
      <c r="D5817" s="2"/>
      <c r="E5817" s="2">
        <v>0</v>
      </c>
      <c r="F5817" s="2"/>
      <c r="G5817" s="2">
        <v>0</v>
      </c>
      <c r="H5817" s="2"/>
      <c r="I5817" s="2">
        <v>0</v>
      </c>
      <c r="J5817" s="2"/>
      <c r="K5817" s="4">
        <v>0</v>
      </c>
      <c r="L5817" s="2"/>
      <c r="M5817" s="4">
        <v>0</v>
      </c>
      <c r="N5817" s="2"/>
      <c r="O5817" s="4">
        <v>0</v>
      </c>
      <c r="P5817" s="2"/>
      <c r="Q5817" s="4">
        <f t="shared" si="141"/>
        <v>0</v>
      </c>
    </row>
    <row r="5818" spans="1:17" ht="11.25" customHeight="1" x14ac:dyDescent="0.2">
      <c r="A5818" s="3" t="s">
        <v>2078</v>
      </c>
      <c r="C5818" s="2">
        <v>10009.89</v>
      </c>
      <c r="D5818" s="2"/>
      <c r="E5818" s="2">
        <v>0</v>
      </c>
      <c r="F5818" s="2"/>
      <c r="G5818" s="2">
        <v>0</v>
      </c>
      <c r="H5818" s="2"/>
      <c r="I5818" s="2">
        <v>0</v>
      </c>
      <c r="J5818" s="2"/>
      <c r="K5818" s="4">
        <v>0</v>
      </c>
      <c r="L5818" s="2"/>
      <c r="M5818" s="4">
        <v>0</v>
      </c>
      <c r="N5818" s="2"/>
      <c r="O5818" s="4">
        <v>0</v>
      </c>
      <c r="P5818" s="2"/>
      <c r="Q5818" s="4">
        <f t="shared" si="141"/>
        <v>0</v>
      </c>
    </row>
    <row r="5819" spans="1:17" ht="11.25" customHeight="1" x14ac:dyDescent="0.2">
      <c r="A5819" s="3" t="s">
        <v>2079</v>
      </c>
      <c r="C5819" s="2">
        <v>0</v>
      </c>
      <c r="D5819" s="2"/>
      <c r="E5819" s="2">
        <v>22165</v>
      </c>
      <c r="F5819" s="2"/>
      <c r="G5819" s="2">
        <v>3000</v>
      </c>
      <c r="H5819" s="2"/>
      <c r="I5819" s="2">
        <v>0</v>
      </c>
      <c r="J5819" s="2"/>
      <c r="K5819" s="4">
        <v>3000</v>
      </c>
      <c r="L5819" s="2"/>
      <c r="M5819" s="4">
        <v>0</v>
      </c>
      <c r="N5819" s="2"/>
      <c r="O5819" s="4">
        <v>0</v>
      </c>
      <c r="P5819" s="2"/>
      <c r="Q5819" s="4">
        <f t="shared" si="141"/>
        <v>0</v>
      </c>
    </row>
    <row r="5820" spans="1:17" ht="11.25" customHeight="1" x14ac:dyDescent="0.2">
      <c r="A5820" s="3" t="s">
        <v>2080</v>
      </c>
      <c r="C5820" s="2">
        <v>0</v>
      </c>
      <c r="D5820" s="2"/>
      <c r="E5820" s="2">
        <v>0</v>
      </c>
      <c r="F5820" s="2"/>
      <c r="G5820" s="2">
        <v>19675</v>
      </c>
      <c r="H5820" s="2"/>
      <c r="I5820" s="2">
        <v>0</v>
      </c>
      <c r="J5820" s="2"/>
      <c r="K5820" s="4">
        <v>22000</v>
      </c>
      <c r="L5820" s="2"/>
      <c r="M5820" s="4">
        <v>0</v>
      </c>
      <c r="N5820" s="2"/>
      <c r="O5820" s="4">
        <v>0</v>
      </c>
      <c r="P5820" s="2"/>
      <c r="Q5820" s="4">
        <f t="shared" si="141"/>
        <v>0</v>
      </c>
    </row>
    <row r="5821" spans="1:17" ht="11.25" customHeight="1" x14ac:dyDescent="0.2">
      <c r="A5821" s="3" t="s">
        <v>2081</v>
      </c>
      <c r="C5821" s="2">
        <v>0</v>
      </c>
      <c r="D5821" s="2"/>
      <c r="E5821" s="2">
        <v>0</v>
      </c>
      <c r="F5821" s="2"/>
      <c r="G5821" s="2">
        <v>0</v>
      </c>
      <c r="H5821" s="2"/>
      <c r="I5821" s="2">
        <v>23000</v>
      </c>
      <c r="J5821" s="2"/>
      <c r="K5821" s="4">
        <v>0</v>
      </c>
      <c r="L5821" s="2"/>
      <c r="M5821" s="4">
        <v>0</v>
      </c>
      <c r="N5821" s="2"/>
      <c r="O5821" s="4">
        <v>0</v>
      </c>
      <c r="P5821" s="2"/>
      <c r="Q5821" s="4">
        <f t="shared" si="141"/>
        <v>0</v>
      </c>
    </row>
    <row r="5822" spans="1:17" ht="11.25" customHeight="1" x14ac:dyDescent="0.2">
      <c r="A5822" s="3" t="s">
        <v>2082</v>
      </c>
      <c r="C5822" s="2">
        <v>1670.9</v>
      </c>
      <c r="D5822" s="2"/>
      <c r="E5822" s="2">
        <v>5606.12</v>
      </c>
      <c r="F5822" s="2"/>
      <c r="G5822" s="2">
        <v>444</v>
      </c>
      <c r="H5822" s="2"/>
      <c r="I5822" s="2">
        <v>1000</v>
      </c>
      <c r="J5822" s="2"/>
      <c r="K5822" s="4">
        <v>1000</v>
      </c>
      <c r="L5822" s="2"/>
      <c r="M5822" s="4">
        <v>0</v>
      </c>
      <c r="N5822" s="2"/>
      <c r="O5822" s="4">
        <v>0</v>
      </c>
      <c r="P5822" s="2"/>
      <c r="Q5822" s="4">
        <f t="shared" si="141"/>
        <v>0</v>
      </c>
    </row>
    <row r="5823" spans="1:17" ht="11.25" hidden="1" customHeight="1" x14ac:dyDescent="0.2">
      <c r="A5823" s="3" t="s">
        <v>2083</v>
      </c>
      <c r="C5823" s="2">
        <v>0</v>
      </c>
      <c r="D5823" s="2"/>
      <c r="E5823" s="2">
        <v>0</v>
      </c>
      <c r="F5823" s="2"/>
      <c r="G5823" s="2">
        <v>0</v>
      </c>
      <c r="H5823" s="2"/>
      <c r="I5823" s="2">
        <v>0</v>
      </c>
      <c r="J5823" s="2"/>
      <c r="K5823" s="4">
        <v>0</v>
      </c>
      <c r="L5823" s="2"/>
      <c r="M5823" s="4">
        <v>0</v>
      </c>
      <c r="N5823" s="2"/>
      <c r="O5823" s="4">
        <v>0</v>
      </c>
      <c r="P5823" s="2"/>
      <c r="Q5823" s="4">
        <f t="shared" si="141"/>
        <v>0</v>
      </c>
    </row>
    <row r="5824" spans="1:17" ht="11.25" customHeight="1" x14ac:dyDescent="0.2">
      <c r="A5824" s="3" t="s">
        <v>2084</v>
      </c>
      <c r="C5824" s="2">
        <v>36300</v>
      </c>
      <c r="D5824" s="2"/>
      <c r="E5824" s="2">
        <v>88715</v>
      </c>
      <c r="F5824" s="2"/>
      <c r="G5824" s="2">
        <v>90000</v>
      </c>
      <c r="H5824" s="2"/>
      <c r="I5824" s="2">
        <v>63000</v>
      </c>
      <c r="J5824" s="2"/>
      <c r="K5824" s="4">
        <v>90000</v>
      </c>
      <c r="L5824" s="2"/>
      <c r="M5824" s="4">
        <v>0</v>
      </c>
      <c r="N5824" s="2"/>
      <c r="O5824" s="4">
        <v>0</v>
      </c>
      <c r="P5824" s="2"/>
      <c r="Q5824" s="4">
        <f t="shared" si="141"/>
        <v>0</v>
      </c>
    </row>
    <row r="5825" spans="1:17" ht="11.25" hidden="1" customHeight="1" x14ac:dyDescent="0.2">
      <c r="A5825" s="3" t="s">
        <v>2085</v>
      </c>
      <c r="C5825" s="2">
        <v>0</v>
      </c>
      <c r="D5825" s="2"/>
      <c r="E5825" s="2">
        <v>0</v>
      </c>
      <c r="F5825" s="2"/>
      <c r="G5825" s="2">
        <v>0</v>
      </c>
      <c r="H5825" s="2"/>
      <c r="I5825" s="2">
        <v>0</v>
      </c>
      <c r="J5825" s="2"/>
      <c r="K5825" s="4">
        <v>0</v>
      </c>
      <c r="L5825" s="2"/>
      <c r="M5825" s="4">
        <v>0</v>
      </c>
      <c r="N5825" s="2"/>
      <c r="O5825" s="4">
        <v>0</v>
      </c>
      <c r="P5825" s="2"/>
      <c r="Q5825" s="4">
        <v>0</v>
      </c>
    </row>
    <row r="5826" spans="1:17" ht="11.25" customHeight="1" x14ac:dyDescent="0.2">
      <c r="A5826" s="3" t="s">
        <v>2086</v>
      </c>
      <c r="C5826" s="2">
        <v>30000</v>
      </c>
      <c r="D5826" s="2"/>
      <c r="E5826" s="2">
        <v>29250.5</v>
      </c>
      <c r="F5826" s="2"/>
      <c r="G5826" s="2">
        <v>30000</v>
      </c>
      <c r="H5826" s="2"/>
      <c r="I5826" s="2">
        <v>30000</v>
      </c>
      <c r="J5826" s="2"/>
      <c r="K5826" s="4">
        <v>30000</v>
      </c>
      <c r="L5826" s="2"/>
      <c r="M5826" s="4">
        <v>0</v>
      </c>
      <c r="N5826" s="2"/>
      <c r="O5826" s="4">
        <v>0</v>
      </c>
      <c r="P5826" s="2"/>
      <c r="Q5826" s="4">
        <f t="shared" si="141"/>
        <v>0</v>
      </c>
    </row>
    <row r="5827" spans="1:17" ht="11.25" customHeight="1" x14ac:dyDescent="0.2">
      <c r="A5827" s="3" t="s">
        <v>2087</v>
      </c>
      <c r="C5827" s="2">
        <v>725650</v>
      </c>
      <c r="D5827" s="2"/>
      <c r="E5827" s="2">
        <v>56808</v>
      </c>
      <c r="F5827" s="2"/>
      <c r="G5827" s="2">
        <v>66163</v>
      </c>
      <c r="H5827" s="2"/>
      <c r="I5827" s="2">
        <v>57500</v>
      </c>
      <c r="J5827" s="2"/>
      <c r="K5827" s="4">
        <v>55000</v>
      </c>
      <c r="L5827" s="2"/>
      <c r="M5827" s="4">
        <v>0</v>
      </c>
      <c r="N5827" s="2"/>
      <c r="O5827" s="4">
        <v>0</v>
      </c>
      <c r="P5827" s="2"/>
      <c r="Q5827" s="4">
        <f t="shared" si="141"/>
        <v>0</v>
      </c>
    </row>
    <row r="5828" spans="1:17" ht="11.25" hidden="1" customHeight="1" x14ac:dyDescent="0.2">
      <c r="A5828" s="3" t="s">
        <v>2088</v>
      </c>
      <c r="C5828" s="2">
        <v>0</v>
      </c>
      <c r="D5828" s="2"/>
      <c r="E5828" s="2">
        <v>0</v>
      </c>
      <c r="F5828" s="2"/>
      <c r="G5828" s="2">
        <v>0</v>
      </c>
      <c r="H5828" s="2"/>
      <c r="I5828" s="2">
        <v>0</v>
      </c>
      <c r="J5828" s="2"/>
      <c r="K5828" s="4">
        <v>0</v>
      </c>
      <c r="L5828" s="2"/>
      <c r="M5828" s="4">
        <v>0</v>
      </c>
      <c r="N5828" s="2"/>
      <c r="O5828" s="4">
        <v>0</v>
      </c>
      <c r="P5828" s="2"/>
      <c r="Q5828" s="4">
        <f t="shared" si="141"/>
        <v>0</v>
      </c>
    </row>
    <row r="5829" spans="1:17" ht="11.25" customHeight="1" x14ac:dyDescent="0.2">
      <c r="A5829" s="3" t="s">
        <v>2089</v>
      </c>
      <c r="C5829" s="2">
        <v>0</v>
      </c>
      <c r="D5829" s="2"/>
      <c r="E5829" s="2">
        <v>0</v>
      </c>
      <c r="F5829" s="2"/>
      <c r="G5829" s="2">
        <v>0</v>
      </c>
      <c r="H5829" s="2"/>
      <c r="I5829" s="2">
        <v>0</v>
      </c>
      <c r="J5829" s="2"/>
      <c r="K5829" s="4">
        <v>0</v>
      </c>
      <c r="L5829" s="2"/>
      <c r="M5829" s="4">
        <v>0</v>
      </c>
      <c r="N5829" s="2"/>
      <c r="O5829" s="4">
        <v>0</v>
      </c>
      <c r="P5829" s="2"/>
      <c r="Q5829" s="4">
        <f t="shared" si="141"/>
        <v>0</v>
      </c>
    </row>
    <row r="5830" spans="1:17" ht="11.25" customHeight="1" x14ac:dyDescent="0.2">
      <c r="A5830" s="3" t="s">
        <v>2090</v>
      </c>
      <c r="C5830" s="12">
        <v>250</v>
      </c>
      <c r="D5830" s="2"/>
      <c r="E5830" s="12">
        <v>250</v>
      </c>
      <c r="F5830" s="2"/>
      <c r="G5830" s="12">
        <v>250</v>
      </c>
      <c r="H5830" s="2"/>
      <c r="I5830" s="12">
        <v>250</v>
      </c>
      <c r="J5830" s="2"/>
      <c r="K5830" s="13">
        <v>250</v>
      </c>
      <c r="L5830" s="2"/>
      <c r="M5830" s="13">
        <v>0</v>
      </c>
      <c r="N5830" s="2"/>
      <c r="O5830" s="13">
        <v>0</v>
      </c>
      <c r="P5830" s="2"/>
      <c r="Q5830" s="13">
        <f t="shared" si="141"/>
        <v>0</v>
      </c>
    </row>
    <row r="5831" spans="1:17" ht="11.25" customHeight="1" x14ac:dyDescent="0.2">
      <c r="A5831" s="3" t="s">
        <v>297</v>
      </c>
      <c r="C5831" s="2">
        <f>SUM(C5815:C5830)</f>
        <v>810701.79</v>
      </c>
      <c r="D5831" s="2"/>
      <c r="E5831" s="2">
        <f>SUM(E5815:E5830)</f>
        <v>202794.62</v>
      </c>
      <c r="F5831" s="2"/>
      <c r="G5831" s="2">
        <f>SUM(G5815:G5830)</f>
        <v>209532</v>
      </c>
      <c r="H5831" s="2"/>
      <c r="I5831" s="2">
        <f>SUM(I5815:I5830)</f>
        <v>174750</v>
      </c>
      <c r="J5831" s="2"/>
      <c r="K5831" s="4">
        <f>SUM(K5815:K5830)</f>
        <v>201250</v>
      </c>
      <c r="L5831" s="2"/>
      <c r="M5831" s="4">
        <f>SUM(M5815:M5830)</f>
        <v>0</v>
      </c>
      <c r="N5831" s="2"/>
      <c r="O5831" s="4">
        <f>SUM(O5815:O5830)</f>
        <v>0</v>
      </c>
      <c r="P5831" s="2"/>
      <c r="Q5831" s="4">
        <f t="shared" si="141"/>
        <v>0</v>
      </c>
    </row>
    <row r="5832" spans="1:17" ht="11.25" customHeight="1" x14ac:dyDescent="0.2">
      <c r="D5832" s="2"/>
      <c r="F5832" s="2"/>
      <c r="H5832" s="2"/>
      <c r="J5832" s="2"/>
      <c r="L5832" s="2"/>
      <c r="N5832" s="2"/>
      <c r="P5832" s="2"/>
    </row>
    <row r="5833" spans="1:17" ht="11.25" customHeight="1" x14ac:dyDescent="0.2">
      <c r="A5833" s="11" t="s">
        <v>298</v>
      </c>
      <c r="D5833" s="2"/>
      <c r="F5833" s="2"/>
      <c r="H5833" s="2"/>
      <c r="J5833" s="2"/>
      <c r="L5833" s="2"/>
      <c r="N5833" s="2"/>
      <c r="P5833" s="2"/>
    </row>
    <row r="5834" spans="1:17" ht="11.25" customHeight="1" x14ac:dyDescent="0.2">
      <c r="A5834" s="3" t="s">
        <v>2091</v>
      </c>
      <c r="C5834" s="2">
        <v>3170.07</v>
      </c>
      <c r="D5834" s="2"/>
      <c r="E5834" s="2">
        <v>7364.35</v>
      </c>
      <c r="F5834" s="2"/>
      <c r="G5834" s="2">
        <v>9289.98</v>
      </c>
      <c r="H5834" s="2"/>
      <c r="I5834" s="2">
        <v>4000</v>
      </c>
      <c r="J5834" s="2"/>
      <c r="K5834" s="4">
        <v>14000</v>
      </c>
      <c r="L5834" s="2"/>
      <c r="M5834" s="4">
        <v>0</v>
      </c>
      <c r="N5834" s="2"/>
      <c r="O5834" s="4">
        <v>0</v>
      </c>
      <c r="P5834" s="2"/>
      <c r="Q5834" s="4">
        <f t="shared" ref="Q5834:Q5841" si="142">M5834+O5834</f>
        <v>0</v>
      </c>
    </row>
    <row r="5835" spans="1:17" ht="11.25" customHeight="1" x14ac:dyDescent="0.2">
      <c r="A5835" s="3" t="s">
        <v>2092</v>
      </c>
      <c r="C5835" s="2">
        <v>550</v>
      </c>
      <c r="D5835" s="2"/>
      <c r="E5835" s="2">
        <v>850</v>
      </c>
      <c r="F5835" s="2"/>
      <c r="G5835" s="2">
        <v>1115</v>
      </c>
      <c r="H5835" s="2"/>
      <c r="I5835" s="2">
        <v>1000</v>
      </c>
      <c r="J5835" s="2"/>
      <c r="K5835" s="4">
        <v>1000</v>
      </c>
      <c r="L5835" s="2"/>
      <c r="M5835" s="4">
        <v>0</v>
      </c>
      <c r="N5835" s="2"/>
      <c r="O5835" s="4">
        <v>0</v>
      </c>
      <c r="P5835" s="2"/>
      <c r="Q5835" s="4">
        <f t="shared" si="142"/>
        <v>0</v>
      </c>
    </row>
    <row r="5836" spans="1:17" ht="11.25" customHeight="1" x14ac:dyDescent="0.2">
      <c r="A5836" s="3" t="s">
        <v>2093</v>
      </c>
      <c r="C5836" s="2">
        <v>100</v>
      </c>
      <c r="D5836" s="2"/>
      <c r="E5836" s="2">
        <v>0</v>
      </c>
      <c r="F5836" s="2"/>
      <c r="G5836" s="2">
        <v>0</v>
      </c>
      <c r="H5836" s="2"/>
      <c r="I5836" s="2">
        <v>100</v>
      </c>
      <c r="J5836" s="2"/>
      <c r="K5836" s="4">
        <v>100</v>
      </c>
      <c r="L5836" s="2"/>
      <c r="M5836" s="4">
        <v>0</v>
      </c>
      <c r="N5836" s="2"/>
      <c r="O5836" s="4">
        <v>0</v>
      </c>
      <c r="P5836" s="2"/>
      <c r="Q5836" s="4">
        <f t="shared" si="142"/>
        <v>0</v>
      </c>
    </row>
    <row r="5837" spans="1:17" ht="11.25" customHeight="1" x14ac:dyDescent="0.2">
      <c r="A5837" s="3" t="s">
        <v>2094</v>
      </c>
      <c r="C5837" s="2">
        <v>0</v>
      </c>
      <c r="D5837" s="2"/>
      <c r="E5837" s="2">
        <v>39.700000000000003</v>
      </c>
      <c r="F5837" s="2"/>
      <c r="G5837" s="2">
        <v>33.200000000000003</v>
      </c>
      <c r="H5837" s="2"/>
      <c r="I5837" s="2">
        <v>250</v>
      </c>
      <c r="J5837" s="2"/>
      <c r="K5837" s="4">
        <v>250</v>
      </c>
      <c r="L5837" s="2"/>
      <c r="M5837" s="4">
        <v>0</v>
      </c>
      <c r="N5837" s="2"/>
      <c r="O5837" s="4">
        <v>0</v>
      </c>
      <c r="P5837" s="2"/>
      <c r="Q5837" s="4">
        <f t="shared" si="142"/>
        <v>0</v>
      </c>
    </row>
    <row r="5838" spans="1:17" ht="11.25" customHeight="1" x14ac:dyDescent="0.2">
      <c r="A5838" s="3" t="s">
        <v>2095</v>
      </c>
      <c r="C5838" s="2">
        <v>0</v>
      </c>
      <c r="D5838" s="2"/>
      <c r="E5838" s="2">
        <v>215.59</v>
      </c>
      <c r="F5838" s="2"/>
      <c r="G5838" s="2">
        <v>0</v>
      </c>
      <c r="H5838" s="2"/>
      <c r="I5838" s="2">
        <v>250</v>
      </c>
      <c r="J5838" s="2"/>
      <c r="K5838" s="4">
        <v>250</v>
      </c>
      <c r="L5838" s="2"/>
      <c r="M5838" s="4">
        <v>0</v>
      </c>
      <c r="N5838" s="2"/>
      <c r="O5838" s="4">
        <v>0</v>
      </c>
      <c r="P5838" s="2"/>
      <c r="Q5838" s="4">
        <f t="shared" si="142"/>
        <v>0</v>
      </c>
    </row>
    <row r="5839" spans="1:17" ht="11.25" customHeight="1" x14ac:dyDescent="0.2">
      <c r="A5839" s="3" t="s">
        <v>2096</v>
      </c>
      <c r="C5839" s="2">
        <v>105.38</v>
      </c>
      <c r="D5839" s="2"/>
      <c r="E5839" s="2">
        <v>472.39</v>
      </c>
      <c r="F5839" s="2"/>
      <c r="G5839" s="2">
        <v>383.49</v>
      </c>
      <c r="H5839" s="2"/>
      <c r="I5839" s="2">
        <v>300</v>
      </c>
      <c r="J5839" s="2"/>
      <c r="K5839" s="4">
        <v>300</v>
      </c>
      <c r="L5839" s="2"/>
      <c r="M5839" s="4">
        <v>0</v>
      </c>
      <c r="N5839" s="2"/>
      <c r="O5839" s="4">
        <v>0</v>
      </c>
      <c r="P5839" s="2"/>
      <c r="Q5839" s="4">
        <f>M5839+O5839</f>
        <v>0</v>
      </c>
    </row>
    <row r="5840" spans="1:17" ht="11.25" customHeight="1" x14ac:dyDescent="0.2">
      <c r="A5840" s="3" t="s">
        <v>2097</v>
      </c>
      <c r="C5840" s="2">
        <v>0</v>
      </c>
      <c r="D5840" s="2"/>
      <c r="E5840" s="2">
        <v>0</v>
      </c>
      <c r="F5840" s="2"/>
      <c r="G5840" s="2">
        <v>0</v>
      </c>
      <c r="H5840" s="2"/>
      <c r="I5840" s="2">
        <v>1000</v>
      </c>
      <c r="J5840" s="2"/>
      <c r="K5840" s="4">
        <v>1000</v>
      </c>
      <c r="L5840" s="2"/>
      <c r="M5840" s="4">
        <v>0</v>
      </c>
      <c r="N5840" s="2"/>
      <c r="O5840" s="4">
        <v>0</v>
      </c>
      <c r="P5840" s="2"/>
      <c r="Q5840" s="4">
        <f t="shared" si="142"/>
        <v>0</v>
      </c>
    </row>
    <row r="5841" spans="1:17" ht="11.25" customHeight="1" x14ac:dyDescent="0.2">
      <c r="A5841" s="3" t="s">
        <v>2098</v>
      </c>
      <c r="C5841" s="12">
        <v>3365.73</v>
      </c>
      <c r="D5841" s="2"/>
      <c r="E5841" s="12">
        <v>0</v>
      </c>
      <c r="F5841" s="2"/>
      <c r="G5841" s="12">
        <v>0</v>
      </c>
      <c r="H5841" s="2"/>
      <c r="I5841" s="12">
        <v>0</v>
      </c>
      <c r="J5841" s="2"/>
      <c r="K5841" s="13">
        <v>0</v>
      </c>
      <c r="L5841" s="2"/>
      <c r="M5841" s="13">
        <v>0</v>
      </c>
      <c r="N5841" s="2"/>
      <c r="O5841" s="13">
        <v>0</v>
      </c>
      <c r="P5841" s="2"/>
      <c r="Q5841" s="13">
        <f t="shared" si="142"/>
        <v>0</v>
      </c>
    </row>
    <row r="5842" spans="1:17" ht="11.25" hidden="1" customHeight="1" x14ac:dyDescent="0.2">
      <c r="A5842" s="3" t="s">
        <v>2099</v>
      </c>
      <c r="C5842" s="12">
        <v>0</v>
      </c>
      <c r="D5842" s="2"/>
      <c r="E5842" s="12">
        <v>0</v>
      </c>
      <c r="F5842" s="2"/>
      <c r="G5842" s="12">
        <v>0</v>
      </c>
      <c r="H5842" s="2"/>
      <c r="I5842" s="12">
        <v>0</v>
      </c>
      <c r="J5842" s="2"/>
      <c r="K5842" s="13">
        <v>0</v>
      </c>
      <c r="L5842" s="2"/>
      <c r="M5842" s="13">
        <v>0</v>
      </c>
      <c r="N5842" s="2"/>
      <c r="O5842" s="13">
        <v>0</v>
      </c>
      <c r="P5842" s="2"/>
      <c r="Q5842" s="13">
        <f>M5842+O5842</f>
        <v>0</v>
      </c>
    </row>
    <row r="5843" spans="1:17" ht="11.25" customHeight="1" x14ac:dyDescent="0.2">
      <c r="A5843" s="3" t="s">
        <v>320</v>
      </c>
      <c r="C5843" s="2">
        <f>SUM(C5834:C5842)</f>
        <v>7291.18</v>
      </c>
      <c r="D5843" s="2"/>
      <c r="E5843" s="2">
        <f>SUM(E5834:E5842)</f>
        <v>8942.0300000000007</v>
      </c>
      <c r="F5843" s="2"/>
      <c r="G5843" s="2">
        <f>SUM(G5834:G5842)</f>
        <v>10821.67</v>
      </c>
      <c r="H5843" s="2"/>
      <c r="I5843" s="2">
        <f>SUM(I5834:I5842)</f>
        <v>6900</v>
      </c>
      <c r="J5843" s="2"/>
      <c r="K5843" s="4">
        <f>SUM(K5834:K5842)</f>
        <v>16900</v>
      </c>
      <c r="L5843" s="2"/>
      <c r="M5843" s="4">
        <f>SUM(M5834:M5842)</f>
        <v>0</v>
      </c>
      <c r="N5843" s="2"/>
      <c r="O5843" s="4">
        <f>SUM(O5834:O5842)</f>
        <v>0</v>
      </c>
      <c r="P5843" s="2"/>
      <c r="Q5843" s="4">
        <f>SUM(Q5834:Q5842)</f>
        <v>0</v>
      </c>
    </row>
    <row r="5844" spans="1:17" ht="11.25" customHeight="1" x14ac:dyDescent="0.2">
      <c r="D5844" s="2"/>
      <c r="F5844" s="2"/>
      <c r="H5844" s="2"/>
      <c r="J5844" s="2"/>
      <c r="L5844" s="2"/>
      <c r="N5844" s="2"/>
      <c r="P5844" s="2"/>
    </row>
    <row r="5845" spans="1:17" ht="11.25" customHeight="1" x14ac:dyDescent="0.2">
      <c r="A5845" s="3" t="s">
        <v>2100</v>
      </c>
      <c r="C5845" s="12">
        <v>0</v>
      </c>
      <c r="D5845" s="2"/>
      <c r="E5845" s="12">
        <v>0</v>
      </c>
      <c r="F5845" s="2"/>
      <c r="G5845" s="12">
        <v>0</v>
      </c>
      <c r="H5845" s="2"/>
      <c r="I5845" s="12">
        <v>0</v>
      </c>
      <c r="J5845" s="2"/>
      <c r="K5845" s="13">
        <v>0</v>
      </c>
      <c r="L5845" s="2"/>
      <c r="M5845" s="13">
        <v>0</v>
      </c>
      <c r="N5845" s="2"/>
      <c r="O5845" s="13">
        <v>0</v>
      </c>
      <c r="P5845" s="2"/>
      <c r="Q5845" s="13">
        <f>+M5845+O5845</f>
        <v>0</v>
      </c>
    </row>
    <row r="5846" spans="1:17" ht="11.25" customHeight="1" x14ac:dyDescent="0.2">
      <c r="A5846" s="3" t="s">
        <v>2101</v>
      </c>
      <c r="C5846" s="2">
        <f>+C5845</f>
        <v>0</v>
      </c>
      <c r="D5846" s="2"/>
      <c r="E5846" s="2">
        <f>+E5845</f>
        <v>0</v>
      </c>
      <c r="F5846" s="2"/>
      <c r="G5846" s="2">
        <f>+G5845</f>
        <v>0</v>
      </c>
      <c r="H5846" s="2"/>
      <c r="I5846" s="2">
        <f>+I5845</f>
        <v>0</v>
      </c>
      <c r="J5846" s="2"/>
      <c r="K5846" s="4">
        <f>+K5845</f>
        <v>0</v>
      </c>
      <c r="L5846" s="2"/>
      <c r="M5846" s="4">
        <f>+M5845</f>
        <v>0</v>
      </c>
      <c r="N5846" s="2"/>
      <c r="O5846" s="4">
        <f>+O5845</f>
        <v>0</v>
      </c>
      <c r="P5846" s="2"/>
      <c r="Q5846" s="4">
        <f>+Q5845</f>
        <v>0</v>
      </c>
    </row>
    <row r="5847" spans="1:17" ht="11.25" customHeight="1" x14ac:dyDescent="0.2">
      <c r="D5847" s="2"/>
      <c r="F5847" s="2"/>
      <c r="H5847" s="2"/>
      <c r="J5847" s="2"/>
      <c r="L5847" s="2"/>
      <c r="N5847" s="2"/>
      <c r="P5847" s="2"/>
    </row>
    <row r="5848" spans="1:17" ht="11.25" customHeight="1" x14ac:dyDescent="0.2">
      <c r="A5848" s="3" t="s">
        <v>2102</v>
      </c>
      <c r="D5848" s="2"/>
      <c r="F5848" s="2"/>
      <c r="H5848" s="2"/>
      <c r="J5848" s="2"/>
      <c r="L5848" s="2"/>
      <c r="N5848" s="2"/>
      <c r="P5848" s="2"/>
    </row>
    <row r="5849" spans="1:17" ht="11.25" customHeight="1" x14ac:dyDescent="0.2">
      <c r="A5849" s="3" t="s">
        <v>2103</v>
      </c>
      <c r="C5849" s="12">
        <v>0</v>
      </c>
      <c r="D5849" s="2"/>
      <c r="E5849" s="12">
        <v>0</v>
      </c>
      <c r="F5849" s="2"/>
      <c r="G5849" s="12">
        <v>73078.17</v>
      </c>
      <c r="H5849" s="2"/>
      <c r="I5849" s="12">
        <v>0</v>
      </c>
      <c r="J5849" s="2"/>
      <c r="K5849" s="13">
        <v>0</v>
      </c>
      <c r="L5849" s="2"/>
      <c r="M5849" s="13">
        <v>0</v>
      </c>
      <c r="N5849" s="2"/>
      <c r="O5849" s="13">
        <v>0</v>
      </c>
      <c r="P5849" s="2"/>
      <c r="Q5849" s="13">
        <f>+M5849+O5849</f>
        <v>0</v>
      </c>
    </row>
    <row r="5850" spans="1:17" ht="11.25" customHeight="1" x14ac:dyDescent="0.2">
      <c r="A5850" s="3" t="s">
        <v>2104</v>
      </c>
      <c r="C5850" s="2">
        <f>+C5849</f>
        <v>0</v>
      </c>
      <c r="D5850" s="2"/>
      <c r="E5850" s="2">
        <f>+E5849</f>
        <v>0</v>
      </c>
      <c r="F5850" s="2"/>
      <c r="G5850" s="2">
        <f>+G5849</f>
        <v>73078.17</v>
      </c>
      <c r="H5850" s="2"/>
      <c r="I5850" s="2">
        <f>+I5849</f>
        <v>0</v>
      </c>
      <c r="J5850" s="2"/>
      <c r="K5850" s="4">
        <f>+K5849</f>
        <v>0</v>
      </c>
      <c r="L5850" s="2"/>
      <c r="M5850" s="4">
        <f>+M5849</f>
        <v>0</v>
      </c>
      <c r="N5850" s="2"/>
      <c r="O5850" s="4">
        <f>+O5849</f>
        <v>0</v>
      </c>
      <c r="P5850" s="2"/>
      <c r="Q5850" s="4">
        <f>+M5850+O5850</f>
        <v>0</v>
      </c>
    </row>
    <row r="5851" spans="1:17" ht="11.25" customHeight="1" x14ac:dyDescent="0.2">
      <c r="D5851" s="2"/>
      <c r="F5851" s="2"/>
      <c r="H5851" s="2"/>
      <c r="J5851" s="2"/>
      <c r="L5851" s="2"/>
      <c r="N5851" s="2"/>
      <c r="P5851" s="2"/>
    </row>
    <row r="5852" spans="1:17" ht="11.25" customHeight="1" x14ac:dyDescent="0.2">
      <c r="D5852" s="2"/>
      <c r="F5852" s="2"/>
      <c r="H5852" s="2"/>
      <c r="J5852" s="2"/>
      <c r="L5852" s="2"/>
      <c r="N5852" s="2"/>
      <c r="P5852" s="2"/>
    </row>
    <row r="5853" spans="1:17" ht="11.25" customHeight="1" x14ac:dyDescent="0.2">
      <c r="A5853" s="3" t="s">
        <v>2105</v>
      </c>
      <c r="C5853" s="2">
        <f>C5831+C5843+C5846+C5850</f>
        <v>817992.97000000009</v>
      </c>
      <c r="D5853" s="2"/>
      <c r="E5853" s="2">
        <f>E5831+E5843+E5846+E5850</f>
        <v>211736.65</v>
      </c>
      <c r="F5853" s="2"/>
      <c r="G5853" s="2">
        <f>G5831+G5843+G5846+G5850</f>
        <v>293431.84000000003</v>
      </c>
      <c r="H5853" s="2"/>
      <c r="I5853" s="2">
        <f>I5831+I5843+I5846+I5850</f>
        <v>181650</v>
      </c>
      <c r="J5853" s="2"/>
      <c r="K5853" s="4">
        <f>K5831+K5843+K5846+K5850</f>
        <v>218150</v>
      </c>
      <c r="L5853" s="2"/>
      <c r="M5853" s="4">
        <f>M5831+M5843+M5846+M5850</f>
        <v>0</v>
      </c>
      <c r="N5853" s="4"/>
      <c r="O5853" s="4">
        <f>O5831+O5843+O5846+O5850</f>
        <v>0</v>
      </c>
      <c r="P5853" s="4"/>
      <c r="Q5853" s="4">
        <f>Q5831+Q5843+Q5846+Q5850</f>
        <v>0</v>
      </c>
    </row>
    <row r="5854" spans="1:17" ht="11.25" customHeight="1" x14ac:dyDescent="0.2"/>
    <row r="5855" spans="1:17" ht="11.25" customHeight="1" x14ac:dyDescent="0.2"/>
    <row r="5856" spans="1:17" ht="11.25" customHeight="1" x14ac:dyDescent="0.2"/>
    <row r="5857" ht="11.25" customHeight="1" x14ac:dyDescent="0.2"/>
    <row r="5858" ht="11.25" customHeight="1" x14ac:dyDescent="0.2"/>
    <row r="5859" ht="11.25" customHeight="1" x14ac:dyDescent="0.2"/>
    <row r="5860" ht="11.25" customHeight="1" x14ac:dyDescent="0.2"/>
    <row r="5861" ht="11.25" customHeight="1" x14ac:dyDescent="0.2"/>
    <row r="5862" ht="11.25" customHeight="1" x14ac:dyDescent="0.2"/>
    <row r="5863" ht="11.25" customHeight="1" x14ac:dyDescent="0.2"/>
    <row r="5864" ht="11.25" customHeight="1" x14ac:dyDescent="0.2"/>
    <row r="5865" ht="11.25" customHeight="1" x14ac:dyDescent="0.2"/>
    <row r="5866" ht="11.25" customHeight="1" x14ac:dyDescent="0.2"/>
    <row r="5867" ht="11.25" customHeight="1" x14ac:dyDescent="0.2"/>
    <row r="5868" ht="11.25" customHeight="1" x14ac:dyDescent="0.2"/>
    <row r="5869" ht="11.25" customHeight="1" x14ac:dyDescent="0.2"/>
    <row r="5870" ht="11.25" customHeight="1" x14ac:dyDescent="0.2"/>
    <row r="5871" ht="11.25" customHeight="1" x14ac:dyDescent="0.2"/>
    <row r="5872" ht="11.25" customHeight="1" x14ac:dyDescent="0.2"/>
    <row r="5873" spans="1:34" ht="11.25" customHeight="1" x14ac:dyDescent="0.2"/>
    <row r="5874" spans="1:34" ht="11.25" customHeight="1" x14ac:dyDescent="0.2"/>
    <row r="5875" spans="1:34" ht="11.25" customHeight="1" x14ac:dyDescent="0.2"/>
    <row r="5876" spans="1:34" ht="11.25" customHeight="1" x14ac:dyDescent="0.2"/>
    <row r="5877" spans="1:34" ht="11.25" customHeight="1" x14ac:dyDescent="0.2"/>
    <row r="5878" spans="1:34" ht="11.25" customHeight="1" x14ac:dyDescent="0.2"/>
    <row r="5879" spans="1:34" ht="11.25" customHeight="1" x14ac:dyDescent="0.2">
      <c r="A5879" s="1"/>
      <c r="B5879" s="1"/>
      <c r="E5879" s="2" t="str">
        <f>$E$24</f>
        <v>CITY OF BRADY</v>
      </c>
    </row>
    <row r="5880" spans="1:34" ht="11.25" customHeight="1" x14ac:dyDescent="0.2">
      <c r="E5880" s="2" t="str">
        <f>$E$25</f>
        <v>BUDGET REPORT</v>
      </c>
    </row>
    <row r="5881" spans="1:34" ht="11.25" customHeight="1" x14ac:dyDescent="0.2">
      <c r="E5881" s="2" t="str">
        <f>$E$26</f>
        <v>FISCAL YEAR 2021 - 2022</v>
      </c>
    </row>
    <row r="5882" spans="1:34" ht="11.25" customHeight="1" x14ac:dyDescent="0.2">
      <c r="A5882" s="3" t="s">
        <v>2062</v>
      </c>
    </row>
    <row r="5883" spans="1:34" ht="11.25" customHeight="1" x14ac:dyDescent="0.2"/>
    <row r="5884" spans="1:34" ht="11.25" customHeight="1" x14ac:dyDescent="0.2">
      <c r="I5884" s="61" t="str">
        <f>$I$29</f>
        <v>(----- 2020-2021 ------)</v>
      </c>
      <c r="J5884" s="61"/>
      <c r="K5884" s="61"/>
      <c r="L5884" s="5"/>
      <c r="M5884" s="61" t="str">
        <f>$M$29</f>
        <v>2021-2022</v>
      </c>
      <c r="N5884" s="61"/>
      <c r="O5884" s="61"/>
      <c r="P5884" s="61"/>
      <c r="Q5884" s="61"/>
    </row>
    <row r="5885" spans="1:34" ht="11.25" customHeight="1" x14ac:dyDescent="0.2">
      <c r="C5885" s="6" t="str">
        <f>$C$30</f>
        <v>2017-2018</v>
      </c>
      <c r="D5885" s="5"/>
      <c r="E5885" s="6" t="str">
        <f>$E$30</f>
        <v>2018-2019</v>
      </c>
      <c r="F5885" s="5"/>
      <c r="G5885" s="6" t="str">
        <f>$G$30</f>
        <v>2019-2020</v>
      </c>
      <c r="H5885" s="5"/>
      <c r="I5885" s="6" t="s">
        <v>9</v>
      </c>
      <c r="J5885" s="5"/>
      <c r="K5885" s="7" t="str">
        <f>+$K$30</f>
        <v>PROJECTED</v>
      </c>
      <c r="L5885" s="5"/>
      <c r="M5885" s="7" t="str">
        <f>$M$30</f>
        <v>2021-2022</v>
      </c>
      <c r="N5885" s="5"/>
      <c r="O5885" s="7" t="str">
        <f>$O$30</f>
        <v>2021-2022</v>
      </c>
      <c r="P5885" s="5"/>
      <c r="Q5885" s="7" t="str">
        <f>$Q$30</f>
        <v xml:space="preserve">APPROVED </v>
      </c>
    </row>
    <row r="5886" spans="1:34" ht="11.25" customHeight="1" x14ac:dyDescent="0.2">
      <c r="A5886" s="8" t="s">
        <v>266</v>
      </c>
      <c r="C5886" s="9" t="s">
        <v>12</v>
      </c>
      <c r="D5886" s="5"/>
      <c r="E5886" s="9" t="s">
        <v>12</v>
      </c>
      <c r="F5886" s="5"/>
      <c r="G5886" s="9" t="s">
        <v>12</v>
      </c>
      <c r="H5886" s="5"/>
      <c r="I5886" s="9" t="s">
        <v>13</v>
      </c>
      <c r="J5886" s="5"/>
      <c r="K5886" s="10" t="s">
        <v>13</v>
      </c>
      <c r="L5886" s="5"/>
      <c r="M5886" s="10" t="str">
        <f>$M$31</f>
        <v>BASE</v>
      </c>
      <c r="N5886" s="5"/>
      <c r="O5886" s="10" t="str">
        <f>$O$31</f>
        <v>SUPPLEMENTAL</v>
      </c>
      <c r="P5886" s="5"/>
      <c r="Q5886" s="10" t="str">
        <f>$Q$31</f>
        <v>BUDGET</v>
      </c>
    </row>
    <row r="5887" spans="1:34" s="25" customFormat="1" ht="10.15" customHeight="1" x14ac:dyDescent="0.25">
      <c r="C5887" s="26"/>
      <c r="E5887" s="26"/>
      <c r="G5887" s="26"/>
      <c r="I5887" s="26"/>
      <c r="K5887" s="27"/>
      <c r="M5887" s="27"/>
      <c r="O5887" s="27"/>
      <c r="Q5887" s="27"/>
      <c r="R5887" s="52"/>
      <c r="S5887" s="53"/>
      <c r="T5887" s="35"/>
      <c r="U5887" s="52"/>
      <c r="V5887" s="52"/>
      <c r="W5887" s="52"/>
      <c r="X5887" s="52"/>
      <c r="Y5887" s="52"/>
      <c r="Z5887" s="52"/>
      <c r="AA5887" s="52"/>
      <c r="AB5887" s="52"/>
      <c r="AC5887" s="52"/>
      <c r="AD5887" s="52"/>
      <c r="AE5887" s="52"/>
      <c r="AF5887" s="52"/>
      <c r="AG5887" s="52"/>
      <c r="AH5887" s="52"/>
    </row>
    <row r="5888" spans="1:34" s="25" customFormat="1" ht="11.25" customHeight="1" x14ac:dyDescent="0.25">
      <c r="C5888" s="26"/>
      <c r="D5888" s="26"/>
      <c r="E5888" s="26"/>
      <c r="F5888" s="26"/>
      <c r="G5888" s="26"/>
      <c r="H5888" s="26"/>
      <c r="I5888" s="26"/>
      <c r="J5888" s="26"/>
      <c r="K5888" s="27"/>
      <c r="L5888" s="26"/>
      <c r="M5888" s="27"/>
      <c r="N5888" s="26"/>
      <c r="O5888" s="27"/>
      <c r="P5888" s="26"/>
      <c r="Q5888" s="27"/>
      <c r="R5888" s="52"/>
      <c r="S5888" s="53"/>
      <c r="T5888" s="35"/>
      <c r="U5888" s="52"/>
      <c r="V5888" s="52"/>
      <c r="W5888" s="52"/>
      <c r="X5888" s="52"/>
      <c r="Y5888" s="52"/>
      <c r="Z5888" s="52"/>
      <c r="AA5888" s="52"/>
      <c r="AB5888" s="52"/>
      <c r="AC5888" s="52"/>
      <c r="AD5888" s="52"/>
      <c r="AE5888" s="52"/>
      <c r="AF5888" s="52"/>
      <c r="AG5888" s="52"/>
      <c r="AH5888" s="52"/>
    </row>
    <row r="5889" spans="1:34" s="25" customFormat="1" ht="11.25" customHeight="1" thickBot="1" x14ac:dyDescent="0.3">
      <c r="A5889" s="3" t="s">
        <v>1109</v>
      </c>
      <c r="B5889" s="3"/>
      <c r="C5889" s="17">
        <f>C5853</f>
        <v>817992.97000000009</v>
      </c>
      <c r="D5889" s="2"/>
      <c r="E5889" s="17">
        <f>E5853</f>
        <v>211736.65</v>
      </c>
      <c r="F5889" s="2"/>
      <c r="G5889" s="17">
        <f>G5853</f>
        <v>293431.84000000003</v>
      </c>
      <c r="H5889" s="2"/>
      <c r="I5889" s="17">
        <f>I5853</f>
        <v>181650</v>
      </c>
      <c r="J5889" s="2"/>
      <c r="K5889" s="18">
        <f>K5853</f>
        <v>218150</v>
      </c>
      <c r="L5889" s="2"/>
      <c r="M5889" s="18">
        <f>M5853</f>
        <v>0</v>
      </c>
      <c r="N5889" s="2"/>
      <c r="O5889" s="18">
        <f>O5853</f>
        <v>0</v>
      </c>
      <c r="P5889" s="2"/>
      <c r="Q5889" s="18">
        <f>Q5853</f>
        <v>0</v>
      </c>
      <c r="R5889" s="33"/>
      <c r="S5889" s="53"/>
      <c r="T5889" s="35"/>
      <c r="U5889" s="52"/>
      <c r="V5889" s="52"/>
      <c r="W5889" s="52"/>
      <c r="X5889" s="52"/>
      <c r="Y5889" s="52"/>
      <c r="Z5889" s="52"/>
      <c r="AA5889" s="52"/>
      <c r="AB5889" s="52"/>
      <c r="AC5889" s="52"/>
      <c r="AD5889" s="52"/>
      <c r="AE5889" s="52"/>
      <c r="AF5889" s="52"/>
      <c r="AG5889" s="52"/>
      <c r="AH5889" s="52"/>
    </row>
    <row r="5890" spans="1:34" s="25" customFormat="1" ht="11.25" customHeight="1" thickTop="1" x14ac:dyDescent="0.25">
      <c r="A5890" s="3"/>
      <c r="B5890" s="3"/>
      <c r="C5890" s="2"/>
      <c r="D5890" s="2"/>
      <c r="E5890" s="2"/>
      <c r="F5890" s="2"/>
      <c r="G5890" s="2"/>
      <c r="H5890" s="2"/>
      <c r="I5890" s="2"/>
      <c r="J5890" s="2"/>
      <c r="K5890" s="4"/>
      <c r="L5890" s="2"/>
      <c r="M5890" s="4"/>
      <c r="N5890" s="2"/>
      <c r="O5890" s="4"/>
      <c r="P5890" s="2"/>
      <c r="Q5890" s="4"/>
      <c r="R5890" s="33"/>
      <c r="S5890" s="53"/>
      <c r="T5890" s="35"/>
      <c r="U5890" s="52"/>
      <c r="V5890" s="52"/>
      <c r="W5890" s="52"/>
      <c r="X5890" s="52"/>
      <c r="Y5890" s="52"/>
      <c r="Z5890" s="52"/>
      <c r="AA5890" s="52"/>
      <c r="AB5890" s="52"/>
      <c r="AC5890" s="52"/>
      <c r="AD5890" s="52"/>
      <c r="AE5890" s="52"/>
      <c r="AF5890" s="52"/>
      <c r="AG5890" s="52"/>
      <c r="AH5890" s="52"/>
    </row>
    <row r="5891" spans="1:34" s="25" customFormat="1" ht="11.25" customHeight="1" thickBot="1" x14ac:dyDescent="0.3">
      <c r="A5891" s="3" t="s">
        <v>1110</v>
      </c>
      <c r="B5891" s="3"/>
      <c r="C5891" s="17">
        <f>C5767-C5889</f>
        <v>-534600.09000000008</v>
      </c>
      <c r="D5891" s="2"/>
      <c r="E5891" s="17">
        <f>E5767-E5889</f>
        <v>40559.130000000005</v>
      </c>
      <c r="F5891" s="2"/>
      <c r="G5891" s="17">
        <f>G5767-G5889</f>
        <v>808.87999999994645</v>
      </c>
      <c r="H5891" s="2"/>
      <c r="I5891" s="17">
        <f>I5767-I5889</f>
        <v>68650</v>
      </c>
      <c r="J5891" s="2"/>
      <c r="K5891" s="18">
        <f>K5767-K5889</f>
        <v>20192</v>
      </c>
      <c r="L5891" s="2"/>
      <c r="M5891" s="18">
        <f>M5767-M5889</f>
        <v>0</v>
      </c>
      <c r="N5891" s="2"/>
      <c r="O5891" s="17">
        <f>O5767-O5889</f>
        <v>0</v>
      </c>
      <c r="P5891" s="2"/>
      <c r="Q5891" s="18">
        <f>Q5767-Q5889</f>
        <v>0</v>
      </c>
      <c r="R5891" s="33"/>
      <c r="S5891" s="53"/>
      <c r="T5891" s="35"/>
      <c r="U5891" s="52"/>
      <c r="V5891" s="52"/>
      <c r="W5891" s="52"/>
      <c r="X5891" s="52"/>
      <c r="Y5891" s="52"/>
      <c r="Z5891" s="52"/>
      <c r="AA5891" s="52"/>
      <c r="AB5891" s="52"/>
      <c r="AC5891" s="52"/>
      <c r="AD5891" s="52"/>
      <c r="AE5891" s="52"/>
      <c r="AF5891" s="52"/>
      <c r="AG5891" s="52"/>
      <c r="AH5891" s="52"/>
    </row>
    <row r="5892" spans="1:34" s="25" customFormat="1" ht="11.25" customHeight="1" thickTop="1" x14ac:dyDescent="0.25">
      <c r="A5892" s="3"/>
      <c r="B5892" s="3"/>
      <c r="C5892" s="2"/>
      <c r="D5892" s="2"/>
      <c r="E5892" s="2"/>
      <c r="F5892" s="2"/>
      <c r="G5892" s="2"/>
      <c r="H5892" s="2"/>
      <c r="I5892" s="2"/>
      <c r="J5892" s="2"/>
      <c r="K5892" s="4"/>
      <c r="L5892" s="2"/>
      <c r="M5892" s="4"/>
      <c r="N5892" s="2"/>
      <c r="O5892" s="4"/>
      <c r="P5892" s="2"/>
      <c r="Q5892" s="4"/>
      <c r="R5892" s="33"/>
      <c r="S5892" s="53"/>
      <c r="T5892" s="35"/>
      <c r="U5892" s="52"/>
      <c r="V5892" s="52"/>
      <c r="W5892" s="52"/>
      <c r="X5892" s="52"/>
      <c r="Y5892" s="52"/>
      <c r="Z5892" s="52"/>
      <c r="AA5892" s="52"/>
      <c r="AB5892" s="52"/>
      <c r="AC5892" s="52"/>
      <c r="AD5892" s="52"/>
      <c r="AE5892" s="52"/>
      <c r="AF5892" s="52"/>
      <c r="AG5892" s="52"/>
      <c r="AH5892" s="52"/>
    </row>
    <row r="5893" spans="1:34" s="25" customFormat="1" ht="11.25" customHeight="1" x14ac:dyDescent="0.25">
      <c r="A5893" s="3"/>
      <c r="B5893" s="3"/>
      <c r="C5893" s="2"/>
      <c r="D5893" s="2"/>
      <c r="E5893" s="2"/>
      <c r="F5893" s="2"/>
      <c r="G5893" s="2"/>
      <c r="H5893" s="2"/>
      <c r="I5893" s="2"/>
      <c r="J5893" s="2"/>
      <c r="K5893" s="4"/>
      <c r="L5893" s="2"/>
      <c r="M5893" s="4"/>
      <c r="N5893" s="2"/>
      <c r="O5893" s="4"/>
      <c r="P5893" s="2"/>
      <c r="Q5893" s="4"/>
      <c r="R5893" s="33"/>
      <c r="S5893" s="53"/>
      <c r="T5893" s="35"/>
      <c r="U5893" s="52"/>
      <c r="V5893" s="52"/>
      <c r="W5893" s="52"/>
      <c r="X5893" s="52"/>
      <c r="Y5893" s="52"/>
      <c r="Z5893" s="52"/>
      <c r="AA5893" s="52"/>
      <c r="AB5893" s="52"/>
      <c r="AC5893" s="52"/>
      <c r="AD5893" s="52"/>
      <c r="AE5893" s="52"/>
      <c r="AF5893" s="52"/>
      <c r="AG5893" s="52"/>
      <c r="AH5893" s="52"/>
    </row>
    <row r="5894" spans="1:34" s="25" customFormat="1" ht="11.25" customHeight="1" x14ac:dyDescent="0.25">
      <c r="A5894" s="3" t="s">
        <v>1111</v>
      </c>
      <c r="B5894" s="3"/>
      <c r="C5894" s="2"/>
      <c r="D5894" s="2"/>
      <c r="E5894" s="2"/>
      <c r="F5894" s="2"/>
      <c r="G5894" s="2"/>
      <c r="H5894" s="2"/>
      <c r="I5894" s="2"/>
      <c r="J5894" s="2"/>
      <c r="K5894" s="4"/>
      <c r="L5894" s="2"/>
      <c r="M5894" s="4"/>
      <c r="N5894" s="2"/>
      <c r="O5894" s="4"/>
      <c r="P5894" s="2"/>
      <c r="Q5894" s="4"/>
      <c r="R5894" s="33"/>
      <c r="S5894" s="53"/>
      <c r="T5894" s="35"/>
      <c r="U5894" s="52"/>
      <c r="V5894" s="52"/>
      <c r="W5894" s="52"/>
      <c r="X5894" s="52"/>
      <c r="Y5894" s="52"/>
      <c r="Z5894" s="52"/>
      <c r="AA5894" s="52"/>
      <c r="AB5894" s="52"/>
      <c r="AC5894" s="52"/>
      <c r="AD5894" s="52"/>
      <c r="AE5894" s="52"/>
      <c r="AF5894" s="52"/>
      <c r="AG5894" s="52"/>
      <c r="AH5894" s="52"/>
    </row>
    <row r="5895" spans="1:34" s="25" customFormat="1" ht="11.25" customHeight="1" thickBot="1" x14ac:dyDescent="0.3">
      <c r="A5895" s="3" t="s">
        <v>17</v>
      </c>
      <c r="B5895" s="3"/>
      <c r="C5895" s="17">
        <f>C5749+C5767-C5853</f>
        <v>504909.94999999984</v>
      </c>
      <c r="D5895" s="2"/>
      <c r="E5895" s="17">
        <f>E5749+E5767-E5853</f>
        <v>545469.07999999984</v>
      </c>
      <c r="F5895" s="2"/>
      <c r="G5895" s="17">
        <f>G5749+G5767-G5853</f>
        <v>546277.95999999973</v>
      </c>
      <c r="H5895" s="2"/>
      <c r="I5895" s="17">
        <f>I5749+I5767-I5853</f>
        <v>614927.95999999973</v>
      </c>
      <c r="J5895" s="2"/>
      <c r="K5895" s="18">
        <f>K5749+K5767-K5853</f>
        <v>566469.95999999973</v>
      </c>
      <c r="L5895" s="2"/>
      <c r="M5895" s="18">
        <f>M5749+M5767-M5853</f>
        <v>566469.95999999973</v>
      </c>
      <c r="N5895" s="2"/>
      <c r="O5895" s="4"/>
      <c r="P5895" s="2"/>
      <c r="Q5895" s="18">
        <f>Q5749+Q5767-Q5853</f>
        <v>566469.95999999973</v>
      </c>
      <c r="R5895" s="33"/>
      <c r="S5895" s="53"/>
      <c r="T5895" s="35"/>
      <c r="U5895" s="52"/>
      <c r="V5895" s="52"/>
      <c r="W5895" s="52"/>
      <c r="X5895" s="52"/>
      <c r="Y5895" s="52"/>
      <c r="Z5895" s="52"/>
      <c r="AA5895" s="52"/>
      <c r="AB5895" s="52"/>
      <c r="AC5895" s="52"/>
      <c r="AD5895" s="52"/>
      <c r="AE5895" s="52"/>
      <c r="AF5895" s="52"/>
      <c r="AG5895" s="52"/>
      <c r="AH5895" s="52"/>
    </row>
    <row r="5896" spans="1:34" s="25" customFormat="1" ht="11.25" customHeight="1" thickTop="1" x14ac:dyDescent="0.25">
      <c r="A5896" s="3"/>
      <c r="B5896" s="3"/>
      <c r="C5896" s="2"/>
      <c r="D5896" s="2"/>
      <c r="E5896" s="2"/>
      <c r="F5896" s="2"/>
      <c r="G5896" s="2"/>
      <c r="H5896" s="2"/>
      <c r="I5896" s="2"/>
      <c r="J5896" s="2"/>
      <c r="K5896" s="4"/>
      <c r="L5896" s="2"/>
      <c r="M5896" s="4"/>
      <c r="N5896" s="2"/>
      <c r="O5896" s="4"/>
      <c r="P5896" s="2"/>
      <c r="Q5896" s="4"/>
      <c r="R5896" s="33"/>
      <c r="S5896" s="53"/>
      <c r="T5896" s="35"/>
      <c r="U5896" s="52"/>
      <c r="V5896" s="52"/>
      <c r="W5896" s="52"/>
      <c r="X5896" s="52"/>
      <c r="Y5896" s="52"/>
      <c r="Z5896" s="52"/>
      <c r="AA5896" s="52"/>
      <c r="AB5896" s="52"/>
      <c r="AC5896" s="52"/>
      <c r="AD5896" s="52"/>
      <c r="AE5896" s="52"/>
      <c r="AF5896" s="52"/>
      <c r="AG5896" s="52"/>
      <c r="AH5896" s="52"/>
    </row>
    <row r="5897" spans="1:34" s="25" customFormat="1" ht="11.25" customHeight="1" x14ac:dyDescent="0.25">
      <c r="A5897" s="3"/>
      <c r="B5897" s="3"/>
      <c r="C5897" s="2"/>
      <c r="D5897" s="2"/>
      <c r="E5897" s="2"/>
      <c r="F5897" s="2"/>
      <c r="G5897" s="2"/>
      <c r="H5897" s="2"/>
      <c r="I5897" s="2"/>
      <c r="J5897" s="2"/>
      <c r="K5897" s="4"/>
      <c r="L5897" s="2"/>
      <c r="M5897" s="4"/>
      <c r="N5897" s="2"/>
      <c r="O5897" s="4"/>
      <c r="P5897" s="2"/>
      <c r="Q5897" s="4"/>
      <c r="R5897" s="33"/>
      <c r="S5897" s="53"/>
      <c r="T5897" s="35"/>
      <c r="U5897" s="52"/>
      <c r="V5897" s="52"/>
      <c r="W5897" s="52"/>
      <c r="X5897" s="52"/>
      <c r="Y5897" s="52"/>
      <c r="Z5897" s="52"/>
      <c r="AA5897" s="52"/>
      <c r="AB5897" s="52"/>
      <c r="AC5897" s="52"/>
      <c r="AD5897" s="52"/>
      <c r="AE5897" s="52"/>
      <c r="AF5897" s="52"/>
      <c r="AG5897" s="52"/>
      <c r="AH5897" s="52"/>
    </row>
    <row r="5898" spans="1:34" s="25" customFormat="1" ht="11.25" customHeight="1" x14ac:dyDescent="0.25">
      <c r="A5898" s="3"/>
      <c r="B5898" s="3"/>
      <c r="C5898" s="2"/>
      <c r="D5898" s="2"/>
      <c r="E5898" s="2"/>
      <c r="F5898" s="2"/>
      <c r="G5898" s="2"/>
      <c r="H5898" s="2"/>
      <c r="I5898" s="2"/>
      <c r="J5898" s="2"/>
      <c r="K5898" s="4"/>
      <c r="L5898" s="2"/>
      <c r="M5898" s="4"/>
      <c r="N5898" s="2"/>
      <c r="O5898" s="4"/>
      <c r="P5898" s="2"/>
      <c r="Q5898" s="4"/>
      <c r="R5898" s="33"/>
      <c r="S5898" s="53"/>
      <c r="T5898" s="35"/>
      <c r="U5898" s="52"/>
      <c r="V5898" s="52"/>
      <c r="W5898" s="52"/>
      <c r="X5898" s="52"/>
      <c r="Y5898" s="52"/>
      <c r="Z5898" s="52"/>
      <c r="AA5898" s="52"/>
      <c r="AB5898" s="52"/>
      <c r="AC5898" s="52"/>
      <c r="AD5898" s="52"/>
      <c r="AE5898" s="52"/>
      <c r="AF5898" s="52"/>
      <c r="AG5898" s="52"/>
      <c r="AH5898" s="52"/>
    </row>
    <row r="5899" spans="1:34" s="25" customFormat="1" ht="11.25" customHeight="1" x14ac:dyDescent="0.25">
      <c r="A5899" s="3"/>
      <c r="B5899" s="3"/>
      <c r="C5899" s="2"/>
      <c r="D5899" s="2"/>
      <c r="E5899" s="2"/>
      <c r="F5899" s="2"/>
      <c r="G5899" s="2"/>
      <c r="H5899" s="2"/>
      <c r="I5899" s="2"/>
      <c r="J5899" s="2"/>
      <c r="K5899" s="4"/>
      <c r="L5899" s="2"/>
      <c r="M5899" s="4"/>
      <c r="N5899" s="2"/>
      <c r="O5899" s="4"/>
      <c r="P5899" s="2"/>
      <c r="Q5899" s="4"/>
      <c r="R5899" s="33"/>
      <c r="S5899" s="53"/>
      <c r="T5899" s="35"/>
      <c r="U5899" s="52"/>
      <c r="V5899" s="52"/>
      <c r="W5899" s="52"/>
      <c r="X5899" s="52"/>
      <c r="Y5899" s="52"/>
      <c r="Z5899" s="52"/>
      <c r="AA5899" s="52"/>
      <c r="AB5899" s="52"/>
      <c r="AC5899" s="52"/>
      <c r="AD5899" s="52"/>
      <c r="AE5899" s="52"/>
      <c r="AF5899" s="52"/>
      <c r="AG5899" s="52"/>
      <c r="AH5899" s="52"/>
    </row>
    <row r="5900" spans="1:34" s="25" customFormat="1" ht="11.25" customHeight="1" x14ac:dyDescent="0.25">
      <c r="A5900" s="3"/>
      <c r="B5900" s="3"/>
      <c r="C5900" s="2"/>
      <c r="D5900" s="2"/>
      <c r="E5900" s="2"/>
      <c r="F5900" s="2"/>
      <c r="G5900" s="2"/>
      <c r="H5900" s="2"/>
      <c r="I5900" s="2"/>
      <c r="J5900" s="2"/>
      <c r="K5900" s="4"/>
      <c r="L5900" s="2"/>
      <c r="M5900" s="4"/>
      <c r="N5900" s="2"/>
      <c r="O5900" s="4"/>
      <c r="P5900" s="2"/>
      <c r="Q5900" s="4"/>
      <c r="R5900" s="33"/>
      <c r="S5900" s="53"/>
      <c r="T5900" s="35"/>
      <c r="U5900" s="52"/>
      <c r="V5900" s="52"/>
      <c r="W5900" s="52"/>
      <c r="X5900" s="52"/>
      <c r="Y5900" s="52"/>
      <c r="Z5900" s="52"/>
      <c r="AA5900" s="52"/>
      <c r="AB5900" s="52"/>
      <c r="AC5900" s="52"/>
      <c r="AD5900" s="52"/>
      <c r="AE5900" s="52"/>
      <c r="AF5900" s="52"/>
      <c r="AG5900" s="52"/>
      <c r="AH5900" s="52"/>
    </row>
    <row r="5901" spans="1:34" s="25" customFormat="1" ht="11.25" customHeight="1" x14ac:dyDescent="0.25">
      <c r="A5901" s="3"/>
      <c r="B5901" s="3"/>
      <c r="C5901" s="2"/>
      <c r="D5901" s="2"/>
      <c r="E5901" s="2"/>
      <c r="F5901" s="2"/>
      <c r="G5901" s="2"/>
      <c r="H5901" s="2"/>
      <c r="I5901" s="2"/>
      <c r="J5901" s="2"/>
      <c r="K5901" s="4"/>
      <c r="L5901" s="2"/>
      <c r="M5901" s="4"/>
      <c r="N5901" s="2"/>
      <c r="O5901" s="4"/>
      <c r="P5901" s="2"/>
      <c r="Q5901" s="4"/>
      <c r="R5901" s="33"/>
      <c r="S5901" s="53"/>
      <c r="T5901" s="35"/>
      <c r="U5901" s="52"/>
      <c r="V5901" s="52"/>
      <c r="W5901" s="52"/>
      <c r="X5901" s="52"/>
      <c r="Y5901" s="52"/>
      <c r="Z5901" s="52"/>
      <c r="AA5901" s="52"/>
      <c r="AB5901" s="52"/>
      <c r="AC5901" s="52"/>
      <c r="AD5901" s="52"/>
      <c r="AE5901" s="52"/>
      <c r="AF5901" s="52"/>
      <c r="AG5901" s="52"/>
      <c r="AH5901" s="52"/>
    </row>
    <row r="5902" spans="1:34" s="25" customFormat="1" ht="11.25" customHeight="1" x14ac:dyDescent="0.25">
      <c r="A5902" s="3"/>
      <c r="B5902" s="3"/>
      <c r="C5902" s="2"/>
      <c r="D5902" s="2"/>
      <c r="E5902" s="2"/>
      <c r="F5902" s="2"/>
      <c r="G5902" s="2"/>
      <c r="H5902" s="2"/>
      <c r="I5902" s="2"/>
      <c r="J5902" s="2"/>
      <c r="K5902" s="4"/>
      <c r="L5902" s="2"/>
      <c r="M5902" s="4"/>
      <c r="N5902" s="2"/>
      <c r="O5902" s="4"/>
      <c r="P5902" s="2"/>
      <c r="Q5902" s="4"/>
      <c r="R5902" s="33"/>
      <c r="S5902" s="53"/>
      <c r="T5902" s="35"/>
      <c r="U5902" s="52"/>
      <c r="V5902" s="52"/>
      <c r="W5902" s="52"/>
      <c r="X5902" s="52"/>
      <c r="Y5902" s="52"/>
      <c r="Z5902" s="52"/>
      <c r="AA5902" s="52"/>
      <c r="AB5902" s="52"/>
      <c r="AC5902" s="52"/>
      <c r="AD5902" s="52"/>
      <c r="AE5902" s="52"/>
      <c r="AF5902" s="52"/>
      <c r="AG5902" s="52"/>
      <c r="AH5902" s="52"/>
    </row>
    <row r="5903" spans="1:34" s="25" customFormat="1" ht="11.25" customHeight="1" x14ac:dyDescent="0.25">
      <c r="A5903" s="3"/>
      <c r="B5903" s="3"/>
      <c r="C5903" s="2"/>
      <c r="D5903" s="2"/>
      <c r="E5903" s="2"/>
      <c r="F5903" s="2"/>
      <c r="G5903" s="2"/>
      <c r="H5903" s="2"/>
      <c r="I5903" s="2"/>
      <c r="J5903" s="2"/>
      <c r="K5903" s="4"/>
      <c r="L5903" s="2"/>
      <c r="M5903" s="4"/>
      <c r="N5903" s="2"/>
      <c r="O5903" s="4"/>
      <c r="P5903" s="2"/>
      <c r="Q5903" s="4"/>
      <c r="R5903" s="33"/>
      <c r="S5903" s="53"/>
      <c r="T5903" s="35"/>
      <c r="U5903" s="52"/>
      <c r="V5903" s="52"/>
      <c r="W5903" s="52"/>
      <c r="X5903" s="52"/>
      <c r="Y5903" s="52"/>
      <c r="Z5903" s="52"/>
      <c r="AA5903" s="52"/>
      <c r="AB5903" s="52"/>
      <c r="AC5903" s="52"/>
      <c r="AD5903" s="52"/>
      <c r="AE5903" s="52"/>
      <c r="AF5903" s="52"/>
      <c r="AG5903" s="52"/>
      <c r="AH5903" s="52"/>
    </row>
    <row r="5904" spans="1:34" s="25" customFormat="1" ht="11.25" customHeight="1" x14ac:dyDescent="0.25">
      <c r="A5904" s="3"/>
      <c r="B5904" s="3"/>
      <c r="C5904" s="2"/>
      <c r="D5904" s="2"/>
      <c r="E5904" s="2"/>
      <c r="F5904" s="2"/>
      <c r="G5904" s="2"/>
      <c r="H5904" s="2"/>
      <c r="I5904" s="2"/>
      <c r="J5904" s="2"/>
      <c r="K5904" s="4"/>
      <c r="L5904" s="2"/>
      <c r="M5904" s="4"/>
      <c r="N5904" s="2"/>
      <c r="O5904" s="4"/>
      <c r="P5904" s="2"/>
      <c r="Q5904" s="4"/>
      <c r="R5904" s="33"/>
      <c r="S5904" s="53"/>
      <c r="T5904" s="35"/>
      <c r="U5904" s="52"/>
      <c r="V5904" s="52"/>
      <c r="W5904" s="52"/>
      <c r="X5904" s="52"/>
      <c r="Y5904" s="52"/>
      <c r="Z5904" s="52"/>
      <c r="AA5904" s="52"/>
      <c r="AB5904" s="52"/>
      <c r="AC5904" s="52"/>
      <c r="AD5904" s="52"/>
      <c r="AE5904" s="52"/>
      <c r="AF5904" s="52"/>
      <c r="AG5904" s="52"/>
      <c r="AH5904" s="52"/>
    </row>
    <row r="5905" spans="1:34" s="25" customFormat="1" ht="11.25" customHeight="1" x14ac:dyDescent="0.25">
      <c r="A5905" s="3"/>
      <c r="B5905" s="3"/>
      <c r="C5905" s="2"/>
      <c r="D5905" s="2"/>
      <c r="E5905" s="2"/>
      <c r="F5905" s="2"/>
      <c r="G5905" s="2"/>
      <c r="H5905" s="2"/>
      <c r="I5905" s="2"/>
      <c r="J5905" s="2"/>
      <c r="K5905" s="4"/>
      <c r="L5905" s="2"/>
      <c r="M5905" s="4"/>
      <c r="N5905" s="2"/>
      <c r="O5905" s="4"/>
      <c r="P5905" s="2"/>
      <c r="Q5905" s="4"/>
      <c r="R5905" s="33"/>
      <c r="S5905" s="53"/>
      <c r="T5905" s="35"/>
      <c r="U5905" s="52"/>
      <c r="V5905" s="52"/>
      <c r="W5905" s="52"/>
      <c r="X5905" s="52"/>
      <c r="Y5905" s="52"/>
      <c r="Z5905" s="52"/>
      <c r="AA5905" s="52"/>
      <c r="AB5905" s="52"/>
      <c r="AC5905" s="52"/>
      <c r="AD5905" s="52"/>
      <c r="AE5905" s="52"/>
      <c r="AF5905" s="52"/>
      <c r="AG5905" s="52"/>
      <c r="AH5905" s="52"/>
    </row>
    <row r="5906" spans="1:34" s="25" customFormat="1" ht="11.25" customHeight="1" x14ac:dyDescent="0.25">
      <c r="A5906" s="3"/>
      <c r="B5906" s="3"/>
      <c r="C5906" s="2"/>
      <c r="D5906" s="2"/>
      <c r="E5906" s="2"/>
      <c r="F5906" s="2"/>
      <c r="G5906" s="2"/>
      <c r="H5906" s="2"/>
      <c r="I5906" s="2"/>
      <c r="J5906" s="2"/>
      <c r="K5906" s="4"/>
      <c r="L5906" s="2"/>
      <c r="M5906" s="4"/>
      <c r="N5906" s="2"/>
      <c r="O5906" s="4"/>
      <c r="P5906" s="2"/>
      <c r="Q5906" s="4"/>
      <c r="R5906" s="33"/>
      <c r="S5906" s="53"/>
      <c r="T5906" s="35"/>
      <c r="U5906" s="52"/>
      <c r="V5906" s="52"/>
      <c r="W5906" s="52"/>
      <c r="X5906" s="52"/>
      <c r="Y5906" s="52"/>
      <c r="Z5906" s="52"/>
      <c r="AA5906" s="52"/>
      <c r="AB5906" s="52"/>
      <c r="AC5906" s="52"/>
      <c r="AD5906" s="52"/>
      <c r="AE5906" s="52"/>
      <c r="AF5906" s="52"/>
      <c r="AG5906" s="52"/>
      <c r="AH5906" s="52"/>
    </row>
    <row r="5907" spans="1:34" s="25" customFormat="1" ht="11.25" customHeight="1" x14ac:dyDescent="0.25">
      <c r="A5907" s="3"/>
      <c r="B5907" s="3"/>
      <c r="C5907" s="2"/>
      <c r="D5907" s="2"/>
      <c r="E5907" s="2"/>
      <c r="F5907" s="2"/>
      <c r="G5907" s="2"/>
      <c r="H5907" s="2"/>
      <c r="I5907" s="2"/>
      <c r="J5907" s="2"/>
      <c r="K5907" s="4"/>
      <c r="L5907" s="2"/>
      <c r="M5907" s="4"/>
      <c r="N5907" s="2"/>
      <c r="O5907" s="4"/>
      <c r="P5907" s="2"/>
      <c r="Q5907" s="4"/>
      <c r="R5907" s="33"/>
      <c r="S5907" s="53"/>
      <c r="T5907" s="35"/>
      <c r="U5907" s="52"/>
      <c r="V5907" s="52"/>
      <c r="W5907" s="52"/>
      <c r="X5907" s="52"/>
      <c r="Y5907" s="52"/>
      <c r="Z5907" s="52"/>
      <c r="AA5907" s="52"/>
      <c r="AB5907" s="52"/>
      <c r="AC5907" s="52"/>
      <c r="AD5907" s="52"/>
      <c r="AE5907" s="52"/>
      <c r="AF5907" s="52"/>
      <c r="AG5907" s="52"/>
      <c r="AH5907" s="52"/>
    </row>
    <row r="5908" spans="1:34" s="25" customFormat="1" ht="11.25" customHeight="1" x14ac:dyDescent="0.25">
      <c r="A5908" s="3"/>
      <c r="B5908" s="3"/>
      <c r="C5908" s="2"/>
      <c r="D5908" s="2"/>
      <c r="E5908" s="2"/>
      <c r="F5908" s="2"/>
      <c r="G5908" s="2"/>
      <c r="H5908" s="2"/>
      <c r="I5908" s="2"/>
      <c r="J5908" s="2"/>
      <c r="K5908" s="4"/>
      <c r="L5908" s="2"/>
      <c r="M5908" s="4"/>
      <c r="N5908" s="2"/>
      <c r="O5908" s="4"/>
      <c r="P5908" s="2"/>
      <c r="Q5908" s="4"/>
      <c r="R5908" s="33"/>
      <c r="S5908" s="53"/>
      <c r="T5908" s="35"/>
      <c r="U5908" s="52"/>
      <c r="V5908" s="52"/>
      <c r="W5908" s="52"/>
      <c r="X5908" s="52"/>
      <c r="Y5908" s="52"/>
      <c r="Z5908" s="52"/>
      <c r="AA5908" s="52"/>
      <c r="AB5908" s="52"/>
      <c r="AC5908" s="52"/>
      <c r="AD5908" s="52"/>
      <c r="AE5908" s="52"/>
      <c r="AF5908" s="52"/>
      <c r="AG5908" s="52"/>
      <c r="AH5908" s="52"/>
    </row>
    <row r="5909" spans="1:34" s="25" customFormat="1" ht="11.25" customHeight="1" x14ac:dyDescent="0.25">
      <c r="A5909" s="3"/>
      <c r="B5909" s="3"/>
      <c r="C5909" s="2"/>
      <c r="D5909" s="2"/>
      <c r="E5909" s="2"/>
      <c r="F5909" s="2"/>
      <c r="G5909" s="2"/>
      <c r="H5909" s="2"/>
      <c r="I5909" s="2"/>
      <c r="J5909" s="2"/>
      <c r="K5909" s="4"/>
      <c r="L5909" s="2"/>
      <c r="M5909" s="4"/>
      <c r="N5909" s="2"/>
      <c r="O5909" s="4"/>
      <c r="P5909" s="2"/>
      <c r="Q5909" s="4"/>
      <c r="R5909" s="33"/>
      <c r="S5909" s="53"/>
      <c r="T5909" s="35"/>
      <c r="U5909" s="52"/>
      <c r="V5909" s="52"/>
      <c r="W5909" s="52"/>
      <c r="X5909" s="52"/>
      <c r="Y5909" s="52"/>
      <c r="Z5909" s="52"/>
      <c r="AA5909" s="52"/>
      <c r="AB5909" s="52"/>
      <c r="AC5909" s="52"/>
      <c r="AD5909" s="52"/>
      <c r="AE5909" s="52"/>
      <c r="AF5909" s="52"/>
      <c r="AG5909" s="52"/>
      <c r="AH5909" s="52"/>
    </row>
    <row r="5910" spans="1:34" s="25" customFormat="1" ht="11.25" customHeight="1" x14ac:dyDescent="0.25">
      <c r="A5910" s="3"/>
      <c r="B5910" s="3"/>
      <c r="C5910" s="2"/>
      <c r="D5910" s="2"/>
      <c r="E5910" s="2"/>
      <c r="F5910" s="2"/>
      <c r="G5910" s="2"/>
      <c r="H5910" s="2"/>
      <c r="I5910" s="2"/>
      <c r="J5910" s="2"/>
      <c r="K5910" s="4"/>
      <c r="L5910" s="2"/>
      <c r="M5910" s="4"/>
      <c r="N5910" s="2"/>
      <c r="O5910" s="4"/>
      <c r="P5910" s="2"/>
      <c r="Q5910" s="4"/>
      <c r="R5910" s="33"/>
      <c r="S5910" s="53"/>
      <c r="T5910" s="35"/>
      <c r="U5910" s="52"/>
      <c r="V5910" s="52"/>
      <c r="W5910" s="52"/>
      <c r="X5910" s="52"/>
      <c r="Y5910" s="52"/>
      <c r="Z5910" s="52"/>
      <c r="AA5910" s="52"/>
      <c r="AB5910" s="52"/>
      <c r="AC5910" s="52"/>
      <c r="AD5910" s="52"/>
      <c r="AE5910" s="52"/>
      <c r="AF5910" s="52"/>
      <c r="AG5910" s="52"/>
      <c r="AH5910" s="52"/>
    </row>
    <row r="5911" spans="1:34" s="25" customFormat="1" ht="11.25" customHeight="1" x14ac:dyDescent="0.25">
      <c r="A5911" s="3"/>
      <c r="B5911" s="3"/>
      <c r="C5911" s="2"/>
      <c r="D5911" s="2"/>
      <c r="E5911" s="2"/>
      <c r="F5911" s="2"/>
      <c r="G5911" s="2"/>
      <c r="H5911" s="2"/>
      <c r="I5911" s="2"/>
      <c r="J5911" s="2"/>
      <c r="K5911" s="4"/>
      <c r="L5911" s="2"/>
      <c r="M5911" s="4"/>
      <c r="N5911" s="2"/>
      <c r="O5911" s="4"/>
      <c r="P5911" s="2"/>
      <c r="Q5911" s="4"/>
      <c r="R5911" s="33"/>
      <c r="S5911" s="53"/>
      <c r="T5911" s="35"/>
      <c r="U5911" s="52"/>
      <c r="V5911" s="52"/>
      <c r="W5911" s="52"/>
      <c r="X5911" s="52"/>
      <c r="Y5911" s="52"/>
      <c r="Z5911" s="52"/>
      <c r="AA5911" s="52"/>
      <c r="AB5911" s="52"/>
      <c r="AC5911" s="52"/>
      <c r="AD5911" s="52"/>
      <c r="AE5911" s="52"/>
      <c r="AF5911" s="52"/>
      <c r="AG5911" s="52"/>
      <c r="AH5911" s="52"/>
    </row>
    <row r="5912" spans="1:34" s="25" customFormat="1" ht="11.25" customHeight="1" x14ac:dyDescent="0.25">
      <c r="A5912" s="3"/>
      <c r="B5912" s="3"/>
      <c r="C5912" s="2"/>
      <c r="D5912" s="2"/>
      <c r="E5912" s="2"/>
      <c r="F5912" s="2"/>
      <c r="G5912" s="2"/>
      <c r="H5912" s="2"/>
      <c r="I5912" s="2"/>
      <c r="J5912" s="2"/>
      <c r="K5912" s="4"/>
      <c r="L5912" s="2"/>
      <c r="M5912" s="4"/>
      <c r="N5912" s="2"/>
      <c r="O5912" s="4"/>
      <c r="P5912" s="2"/>
      <c r="Q5912" s="4"/>
      <c r="R5912" s="33"/>
      <c r="S5912" s="53"/>
      <c r="T5912" s="35"/>
      <c r="U5912" s="52"/>
      <c r="V5912" s="52"/>
      <c r="W5912" s="52"/>
      <c r="X5912" s="52"/>
      <c r="Y5912" s="52"/>
      <c r="Z5912" s="52"/>
      <c r="AA5912" s="52"/>
      <c r="AB5912" s="52"/>
      <c r="AC5912" s="52"/>
      <c r="AD5912" s="52"/>
      <c r="AE5912" s="52"/>
      <c r="AF5912" s="52"/>
      <c r="AG5912" s="52"/>
      <c r="AH5912" s="52"/>
    </row>
    <row r="5913" spans="1:34" s="25" customFormat="1" ht="11.25" customHeight="1" x14ac:dyDescent="0.25">
      <c r="A5913" s="3"/>
      <c r="B5913" s="3"/>
      <c r="C5913" s="2"/>
      <c r="D5913" s="2"/>
      <c r="E5913" s="2"/>
      <c r="F5913" s="2"/>
      <c r="G5913" s="2"/>
      <c r="H5913" s="2"/>
      <c r="I5913" s="2"/>
      <c r="J5913" s="2"/>
      <c r="K5913" s="4"/>
      <c r="L5913" s="2"/>
      <c r="M5913" s="4"/>
      <c r="N5913" s="2"/>
      <c r="O5913" s="4"/>
      <c r="P5913" s="2"/>
      <c r="Q5913" s="4"/>
      <c r="R5913" s="33"/>
      <c r="S5913" s="53"/>
      <c r="T5913" s="35"/>
      <c r="U5913" s="52"/>
      <c r="V5913" s="52"/>
      <c r="W5913" s="52"/>
      <c r="X5913" s="52"/>
      <c r="Y5913" s="52"/>
      <c r="Z5913" s="52"/>
      <c r="AA5913" s="52"/>
      <c r="AB5913" s="52"/>
      <c r="AC5913" s="52"/>
      <c r="AD5913" s="52"/>
      <c r="AE5913" s="52"/>
      <c r="AF5913" s="52"/>
      <c r="AG5913" s="52"/>
      <c r="AH5913" s="52"/>
    </row>
    <row r="5914" spans="1:34" s="25" customFormat="1" ht="11.25" customHeight="1" x14ac:dyDescent="0.25">
      <c r="A5914" s="3"/>
      <c r="B5914" s="3"/>
      <c r="C5914" s="2"/>
      <c r="D5914" s="2"/>
      <c r="E5914" s="2"/>
      <c r="F5914" s="2"/>
      <c r="G5914" s="2"/>
      <c r="H5914" s="2"/>
      <c r="I5914" s="2"/>
      <c r="J5914" s="2"/>
      <c r="K5914" s="4"/>
      <c r="L5914" s="2"/>
      <c r="M5914" s="4"/>
      <c r="N5914" s="2"/>
      <c r="O5914" s="4"/>
      <c r="P5914" s="2"/>
      <c r="Q5914" s="4"/>
      <c r="R5914" s="33"/>
      <c r="S5914" s="53"/>
      <c r="T5914" s="35"/>
      <c r="U5914" s="52"/>
      <c r="V5914" s="52"/>
      <c r="W5914" s="52"/>
      <c r="X5914" s="52"/>
      <c r="Y5914" s="52"/>
      <c r="Z5914" s="52"/>
      <c r="AA5914" s="52"/>
      <c r="AB5914" s="52"/>
      <c r="AC5914" s="52"/>
      <c r="AD5914" s="52"/>
      <c r="AE5914" s="52"/>
      <c r="AF5914" s="52"/>
      <c r="AG5914" s="52"/>
      <c r="AH5914" s="52"/>
    </row>
    <row r="5915" spans="1:34" s="25" customFormat="1" ht="11.25" customHeight="1" x14ac:dyDescent="0.25">
      <c r="A5915" s="3"/>
      <c r="B5915" s="3"/>
      <c r="C5915" s="2"/>
      <c r="D5915" s="2"/>
      <c r="E5915" s="2"/>
      <c r="F5915" s="2"/>
      <c r="G5915" s="2"/>
      <c r="H5915" s="2"/>
      <c r="I5915" s="2"/>
      <c r="J5915" s="2"/>
      <c r="K5915" s="4"/>
      <c r="L5915" s="2"/>
      <c r="M5915" s="4"/>
      <c r="N5915" s="2"/>
      <c r="O5915" s="4"/>
      <c r="P5915" s="2"/>
      <c r="Q5915" s="4"/>
      <c r="R5915" s="33"/>
      <c r="S5915" s="53"/>
      <c r="T5915" s="35"/>
      <c r="U5915" s="52"/>
      <c r="V5915" s="52"/>
      <c r="W5915" s="52"/>
      <c r="X5915" s="52"/>
      <c r="Y5915" s="52"/>
      <c r="Z5915" s="52"/>
      <c r="AA5915" s="52"/>
      <c r="AB5915" s="52"/>
      <c r="AC5915" s="52"/>
      <c r="AD5915" s="52"/>
      <c r="AE5915" s="52"/>
      <c r="AF5915" s="52"/>
      <c r="AG5915" s="52"/>
      <c r="AH5915" s="52"/>
    </row>
    <row r="5916" spans="1:34" s="25" customFormat="1" ht="11.25" customHeight="1" x14ac:dyDescent="0.25">
      <c r="A5916" s="3"/>
      <c r="B5916" s="3"/>
      <c r="C5916" s="2"/>
      <c r="D5916" s="2"/>
      <c r="E5916" s="2"/>
      <c r="F5916" s="2"/>
      <c r="G5916" s="2"/>
      <c r="H5916" s="2"/>
      <c r="I5916" s="2"/>
      <c r="J5916" s="2"/>
      <c r="K5916" s="4"/>
      <c r="L5916" s="2"/>
      <c r="M5916" s="4"/>
      <c r="N5916" s="2"/>
      <c r="O5916" s="4"/>
      <c r="P5916" s="2"/>
      <c r="Q5916" s="4"/>
      <c r="R5916" s="33"/>
      <c r="S5916" s="53"/>
      <c r="T5916" s="35"/>
      <c r="U5916" s="52"/>
      <c r="V5916" s="52"/>
      <c r="W5916" s="52"/>
      <c r="X5916" s="52"/>
      <c r="Y5916" s="52"/>
      <c r="Z5916" s="52"/>
      <c r="AA5916" s="52"/>
      <c r="AB5916" s="52"/>
      <c r="AC5916" s="52"/>
      <c r="AD5916" s="52"/>
      <c r="AE5916" s="52"/>
      <c r="AF5916" s="52"/>
      <c r="AG5916" s="52"/>
      <c r="AH5916" s="52"/>
    </row>
    <row r="5917" spans="1:34" s="25" customFormat="1" ht="11.25" customHeight="1" x14ac:dyDescent="0.25">
      <c r="A5917" s="3"/>
      <c r="B5917" s="3"/>
      <c r="C5917" s="2"/>
      <c r="D5917" s="2"/>
      <c r="E5917" s="2"/>
      <c r="F5917" s="2"/>
      <c r="G5917" s="2"/>
      <c r="H5917" s="2"/>
      <c r="I5917" s="2"/>
      <c r="J5917" s="2"/>
      <c r="K5917" s="4"/>
      <c r="L5917" s="2"/>
      <c r="M5917" s="4"/>
      <c r="N5917" s="2"/>
      <c r="O5917" s="4"/>
      <c r="P5917" s="2"/>
      <c r="Q5917" s="4"/>
      <c r="R5917" s="33"/>
      <c r="S5917" s="53"/>
      <c r="T5917" s="35"/>
      <c r="U5917" s="52"/>
      <c r="V5917" s="52"/>
      <c r="W5917" s="52"/>
      <c r="X5917" s="52"/>
      <c r="Y5917" s="52"/>
      <c r="Z5917" s="52"/>
      <c r="AA5917" s="52"/>
      <c r="AB5917" s="52"/>
      <c r="AC5917" s="52"/>
      <c r="AD5917" s="52"/>
      <c r="AE5917" s="52"/>
      <c r="AF5917" s="52"/>
      <c r="AG5917" s="52"/>
      <c r="AH5917" s="52"/>
    </row>
    <row r="5918" spans="1:34" s="25" customFormat="1" ht="11.25" customHeight="1" x14ac:dyDescent="0.25">
      <c r="C5918" s="26"/>
      <c r="E5918" s="26"/>
      <c r="G5918" s="26"/>
      <c r="I5918" s="26"/>
      <c r="K5918" s="27"/>
      <c r="M5918" s="27"/>
      <c r="O5918" s="27"/>
      <c r="Q5918" s="27"/>
      <c r="R5918" s="52"/>
      <c r="S5918" s="53"/>
      <c r="T5918" s="35"/>
      <c r="U5918" s="52"/>
      <c r="V5918" s="52"/>
      <c r="W5918" s="52"/>
      <c r="X5918" s="52"/>
      <c r="Y5918" s="52"/>
      <c r="Z5918" s="52"/>
      <c r="AA5918" s="52"/>
      <c r="AB5918" s="52"/>
      <c r="AC5918" s="52"/>
      <c r="AD5918" s="52"/>
      <c r="AE5918" s="52"/>
      <c r="AF5918" s="52"/>
      <c r="AG5918" s="52"/>
      <c r="AH5918" s="52"/>
    </row>
    <row r="5919" spans="1:34" ht="11.25" customHeight="1" x14ac:dyDescent="0.2"/>
    <row r="5920" spans="1:34" ht="11.25" customHeight="1" x14ac:dyDescent="0.2">
      <c r="A5920" s="1"/>
      <c r="B5920" s="1"/>
      <c r="E5920" s="2" t="str">
        <f>$E$24</f>
        <v>CITY OF BRADY</v>
      </c>
    </row>
    <row r="5921" spans="1:17" ht="11.25" customHeight="1" x14ac:dyDescent="0.2">
      <c r="E5921" s="2" t="str">
        <f>$E$25</f>
        <v>BUDGET REPORT</v>
      </c>
    </row>
    <row r="5922" spans="1:17" ht="11.25" customHeight="1" x14ac:dyDescent="0.2">
      <c r="E5922" s="2" t="str">
        <f>$E$26</f>
        <v>FISCAL YEAR 2021 - 2022</v>
      </c>
    </row>
    <row r="5923" spans="1:17" ht="11.25" customHeight="1" x14ac:dyDescent="0.2">
      <c r="A5923" s="3" t="s">
        <v>2106</v>
      </c>
    </row>
    <row r="5924" spans="1:17" ht="11.25" customHeight="1" x14ac:dyDescent="0.2"/>
    <row r="5925" spans="1:17" ht="11.25" customHeight="1" x14ac:dyDescent="0.2">
      <c r="I5925" s="61" t="str">
        <f>$I$29</f>
        <v>(----- 2020-2021 ------)</v>
      </c>
      <c r="J5925" s="61"/>
      <c r="K5925" s="61"/>
      <c r="L5925" s="5"/>
      <c r="M5925" s="61" t="str">
        <f>$M$29</f>
        <v>2021-2022</v>
      </c>
      <c r="N5925" s="61"/>
      <c r="O5925" s="61"/>
      <c r="P5925" s="61"/>
      <c r="Q5925" s="61"/>
    </row>
    <row r="5926" spans="1:17" ht="11.25" customHeight="1" x14ac:dyDescent="0.2">
      <c r="C5926" s="6" t="str">
        <f>$C$30</f>
        <v>2017-2018</v>
      </c>
      <c r="D5926" s="5"/>
      <c r="E5926" s="6" t="str">
        <f>$E$30</f>
        <v>2018-2019</v>
      </c>
      <c r="F5926" s="5"/>
      <c r="G5926" s="6" t="str">
        <f>$G$30</f>
        <v>2019-2020</v>
      </c>
      <c r="H5926" s="5"/>
      <c r="I5926" s="6" t="s">
        <v>9</v>
      </c>
      <c r="J5926" s="5"/>
      <c r="K5926" s="7" t="str">
        <f>+$K$30</f>
        <v>PROJECTED</v>
      </c>
      <c r="L5926" s="5"/>
      <c r="M5926" s="7" t="str">
        <f>$M$30</f>
        <v>2021-2022</v>
      </c>
      <c r="N5926" s="5"/>
      <c r="O5926" s="7" t="str">
        <f>$O$30</f>
        <v>2021-2022</v>
      </c>
      <c r="P5926" s="5"/>
      <c r="Q5926" s="7" t="str">
        <f>$Q$30</f>
        <v xml:space="preserve">APPROVED </v>
      </c>
    </row>
    <row r="5927" spans="1:17" ht="11.25" customHeight="1" x14ac:dyDescent="0.2">
      <c r="A5927" s="8"/>
      <c r="C5927" s="9" t="s">
        <v>12</v>
      </c>
      <c r="D5927" s="5"/>
      <c r="E5927" s="9" t="s">
        <v>12</v>
      </c>
      <c r="F5927" s="5"/>
      <c r="G5927" s="9" t="s">
        <v>12</v>
      </c>
      <c r="H5927" s="5"/>
      <c r="I5927" s="9" t="s">
        <v>13</v>
      </c>
      <c r="J5927" s="5"/>
      <c r="K5927" s="10" t="s">
        <v>13</v>
      </c>
      <c r="L5927" s="5"/>
      <c r="M5927" s="10" t="str">
        <f>$M$31</f>
        <v>BASE</v>
      </c>
      <c r="N5927" s="5"/>
      <c r="O5927" s="10" t="str">
        <f>$O$31</f>
        <v>SUPPLEMENTAL</v>
      </c>
      <c r="P5927" s="5"/>
      <c r="Q5927" s="10" t="str">
        <f>$Q$31</f>
        <v>BUDGET</v>
      </c>
    </row>
    <row r="5928" spans="1:17" ht="11.25" customHeight="1" x14ac:dyDescent="0.2"/>
    <row r="5929" spans="1:17" ht="11.25" customHeight="1" x14ac:dyDescent="0.2">
      <c r="A5929" s="3" t="s">
        <v>16</v>
      </c>
      <c r="D5929" s="2"/>
      <c r="F5929" s="2"/>
      <c r="H5929" s="2"/>
      <c r="J5929" s="2"/>
      <c r="L5929" s="2"/>
      <c r="N5929" s="2"/>
      <c r="P5929" s="2"/>
    </row>
    <row r="5930" spans="1:17" ht="11.25" customHeight="1" x14ac:dyDescent="0.2">
      <c r="A5930" s="3" t="s">
        <v>17</v>
      </c>
      <c r="C5930" s="2">
        <v>0</v>
      </c>
      <c r="D5930" s="2"/>
      <c r="E5930" s="2">
        <f>+C6069</f>
        <v>0</v>
      </c>
      <c r="F5930" s="2"/>
      <c r="G5930" s="2">
        <f>+E6069</f>
        <v>0</v>
      </c>
      <c r="H5930" s="2"/>
      <c r="I5930" s="2">
        <f>+G6069</f>
        <v>0</v>
      </c>
      <c r="J5930" s="2"/>
      <c r="K5930" s="4">
        <f>+I5930</f>
        <v>0</v>
      </c>
      <c r="L5930" s="2"/>
      <c r="M5930" s="4">
        <f>+K6069</f>
        <v>0</v>
      </c>
      <c r="N5930" s="2"/>
      <c r="P5930" s="2"/>
      <c r="Q5930" s="4">
        <f>+M5930</f>
        <v>0</v>
      </c>
    </row>
    <row r="5931" spans="1:17" ht="11.25" customHeight="1" x14ac:dyDescent="0.2">
      <c r="D5931" s="2"/>
      <c r="F5931" s="2"/>
      <c r="H5931" s="2"/>
      <c r="J5931" s="2"/>
      <c r="L5931" s="2"/>
      <c r="N5931" s="2"/>
      <c r="P5931" s="2"/>
    </row>
    <row r="5932" spans="1:17" ht="11.25" customHeight="1" x14ac:dyDescent="0.2">
      <c r="A5932" s="11" t="s">
        <v>18</v>
      </c>
      <c r="D5932" s="2"/>
      <c r="F5932" s="2"/>
      <c r="H5932" s="2"/>
      <c r="J5932" s="2"/>
      <c r="L5932" s="2"/>
      <c r="N5932" s="2"/>
      <c r="P5932" s="2"/>
    </row>
    <row r="5933" spans="1:17" ht="11.25" customHeight="1" x14ac:dyDescent="0.2">
      <c r="D5933" s="2"/>
      <c r="F5933" s="2"/>
      <c r="H5933" s="2"/>
      <c r="J5933" s="2"/>
      <c r="L5933" s="2"/>
      <c r="N5933" s="2"/>
      <c r="P5933" s="2"/>
    </row>
    <row r="5934" spans="1:17" ht="11.25" customHeight="1" x14ac:dyDescent="0.2">
      <c r="A5934" s="11" t="s">
        <v>1815</v>
      </c>
      <c r="D5934" s="2"/>
      <c r="F5934" s="2"/>
      <c r="H5934" s="2"/>
      <c r="J5934" s="2"/>
      <c r="L5934" s="2"/>
      <c r="N5934" s="2"/>
      <c r="P5934" s="2"/>
    </row>
    <row r="5935" spans="1:17" ht="11.25" customHeight="1" x14ac:dyDescent="0.2">
      <c r="A5935" s="3" t="s">
        <v>2107</v>
      </c>
      <c r="C5935" s="2">
        <v>0</v>
      </c>
      <c r="D5935" s="2"/>
      <c r="E5935" s="2">
        <v>0</v>
      </c>
      <c r="F5935" s="2"/>
      <c r="G5935" s="2">
        <v>0</v>
      </c>
      <c r="H5935" s="2"/>
      <c r="I5935" s="2">
        <v>0</v>
      </c>
      <c r="J5935" s="2"/>
      <c r="K5935" s="4">
        <v>0</v>
      </c>
      <c r="L5935" s="2"/>
      <c r="M5935" s="4">
        <v>0</v>
      </c>
      <c r="N5935" s="2"/>
      <c r="O5935" s="4">
        <v>0</v>
      </c>
      <c r="P5935" s="2"/>
      <c r="Q5935" s="4">
        <f t="shared" ref="Q5935:Q5941" si="143">M5935+O5935</f>
        <v>0</v>
      </c>
    </row>
    <row r="5936" spans="1:17" ht="11.25" customHeight="1" x14ac:dyDescent="0.2">
      <c r="A5936" s="3" t="s">
        <v>2108</v>
      </c>
      <c r="C5936" s="2">
        <v>0</v>
      </c>
      <c r="D5936" s="2"/>
      <c r="E5936" s="2">
        <v>0</v>
      </c>
      <c r="F5936" s="2"/>
      <c r="G5936" s="2">
        <v>0</v>
      </c>
      <c r="H5936" s="2"/>
      <c r="I5936" s="2">
        <v>0</v>
      </c>
      <c r="J5936" s="2"/>
      <c r="K5936" s="4">
        <v>0</v>
      </c>
      <c r="L5936" s="2"/>
      <c r="M5936" s="4">
        <v>0</v>
      </c>
      <c r="N5936" s="2"/>
      <c r="O5936" s="4">
        <v>0</v>
      </c>
      <c r="P5936" s="2"/>
      <c r="Q5936" s="4">
        <f t="shared" si="143"/>
        <v>0</v>
      </c>
    </row>
    <row r="5937" spans="1:17" ht="11.25" customHeight="1" x14ac:dyDescent="0.2">
      <c r="A5937" s="3" t="s">
        <v>2109</v>
      </c>
      <c r="C5937" s="2">
        <v>0</v>
      </c>
      <c r="D5937" s="2"/>
      <c r="E5937" s="2">
        <v>0</v>
      </c>
      <c r="F5937" s="2"/>
      <c r="G5937" s="2">
        <v>0</v>
      </c>
      <c r="H5937" s="2"/>
      <c r="I5937" s="2">
        <v>0</v>
      </c>
      <c r="J5937" s="2"/>
      <c r="K5937" s="4">
        <v>0</v>
      </c>
      <c r="L5937" s="2"/>
      <c r="M5937" s="4">
        <v>0</v>
      </c>
      <c r="N5937" s="2"/>
      <c r="O5937" s="4">
        <v>0</v>
      </c>
      <c r="P5937" s="2"/>
      <c r="Q5937" s="4">
        <f t="shared" si="143"/>
        <v>0</v>
      </c>
    </row>
    <row r="5938" spans="1:17" ht="11.25" customHeight="1" x14ac:dyDescent="0.2">
      <c r="A5938" s="3" t="s">
        <v>2110</v>
      </c>
      <c r="C5938" s="2">
        <v>0</v>
      </c>
      <c r="D5938" s="2"/>
      <c r="E5938" s="2">
        <v>0</v>
      </c>
      <c r="F5938" s="2"/>
      <c r="G5938" s="2">
        <v>0</v>
      </c>
      <c r="H5938" s="2"/>
      <c r="I5938" s="2">
        <v>0</v>
      </c>
      <c r="J5938" s="2"/>
      <c r="K5938" s="4">
        <v>0</v>
      </c>
      <c r="L5938" s="2"/>
      <c r="M5938" s="4">
        <v>0</v>
      </c>
      <c r="N5938" s="2"/>
      <c r="O5938" s="4">
        <v>0</v>
      </c>
      <c r="P5938" s="2"/>
      <c r="Q5938" s="4">
        <f t="shared" si="143"/>
        <v>0</v>
      </c>
    </row>
    <row r="5939" spans="1:17" ht="11.25" customHeight="1" x14ac:dyDescent="0.2">
      <c r="A5939" s="3" t="s">
        <v>2111</v>
      </c>
      <c r="C5939" s="2">
        <v>0</v>
      </c>
      <c r="D5939" s="2"/>
      <c r="E5939" s="2">
        <v>0</v>
      </c>
      <c r="F5939" s="2"/>
      <c r="G5939" s="2">
        <v>0</v>
      </c>
      <c r="H5939" s="2"/>
      <c r="I5939" s="2">
        <v>0</v>
      </c>
      <c r="J5939" s="2"/>
      <c r="K5939" s="4">
        <v>0</v>
      </c>
      <c r="L5939" s="2"/>
      <c r="M5939" s="4">
        <v>0</v>
      </c>
      <c r="N5939" s="2"/>
      <c r="O5939" s="4">
        <v>0</v>
      </c>
      <c r="P5939" s="2"/>
      <c r="Q5939" s="4">
        <f t="shared" si="143"/>
        <v>0</v>
      </c>
    </row>
    <row r="5940" spans="1:17" ht="11.25" customHeight="1" x14ac:dyDescent="0.2">
      <c r="A5940" s="3" t="s">
        <v>2112</v>
      </c>
      <c r="C5940" s="2">
        <v>0</v>
      </c>
      <c r="D5940" s="2"/>
      <c r="E5940" s="2">
        <v>0</v>
      </c>
      <c r="F5940" s="2"/>
      <c r="G5940" s="2">
        <v>0</v>
      </c>
      <c r="H5940" s="2"/>
      <c r="I5940" s="2">
        <v>0</v>
      </c>
      <c r="J5940" s="2"/>
      <c r="K5940" s="4">
        <v>0</v>
      </c>
      <c r="L5940" s="2"/>
      <c r="M5940" s="4">
        <v>0</v>
      </c>
      <c r="N5940" s="2"/>
      <c r="O5940" s="4">
        <v>0</v>
      </c>
      <c r="P5940" s="2"/>
      <c r="Q5940" s="4">
        <f t="shared" si="143"/>
        <v>0</v>
      </c>
    </row>
    <row r="5941" spans="1:17" ht="11.25" customHeight="1" x14ac:dyDescent="0.2">
      <c r="A5941" s="3" t="s">
        <v>2113</v>
      </c>
      <c r="C5941" s="2">
        <v>0</v>
      </c>
      <c r="D5941" s="2"/>
      <c r="E5941" s="2">
        <v>0</v>
      </c>
      <c r="F5941" s="2"/>
      <c r="G5941" s="2">
        <v>0</v>
      </c>
      <c r="H5941" s="2"/>
      <c r="I5941" s="2">
        <v>0</v>
      </c>
      <c r="J5941" s="2"/>
      <c r="K5941" s="4">
        <v>0</v>
      </c>
      <c r="L5941" s="2"/>
      <c r="M5941" s="4">
        <v>0</v>
      </c>
      <c r="N5941" s="2"/>
      <c r="O5941" s="4">
        <v>0</v>
      </c>
      <c r="P5941" s="2"/>
      <c r="Q5941" s="4">
        <f t="shared" si="143"/>
        <v>0</v>
      </c>
    </row>
    <row r="5942" spans="1:17" ht="11.25" customHeight="1" x14ac:dyDescent="0.2">
      <c r="A5942" s="3" t="s">
        <v>2114</v>
      </c>
      <c r="C5942" s="2">
        <v>0</v>
      </c>
      <c r="D5942" s="2"/>
      <c r="E5942" s="2">
        <v>0</v>
      </c>
      <c r="F5942" s="2"/>
      <c r="G5942" s="2">
        <v>0</v>
      </c>
      <c r="H5942" s="2"/>
      <c r="I5942" s="2">
        <v>0</v>
      </c>
      <c r="J5942" s="2"/>
      <c r="K5942" s="4">
        <v>0</v>
      </c>
      <c r="L5942" s="2"/>
      <c r="M5942" s="4">
        <v>0</v>
      </c>
      <c r="N5942" s="2"/>
      <c r="O5942" s="4">
        <v>0</v>
      </c>
      <c r="P5942" s="2"/>
      <c r="Q5942" s="4">
        <f>M5942+O5942</f>
        <v>0</v>
      </c>
    </row>
    <row r="5943" spans="1:17" ht="11.25" customHeight="1" x14ac:dyDescent="0.2">
      <c r="A5943" s="3" t="s">
        <v>2115</v>
      </c>
      <c r="C5943" s="2">
        <v>0</v>
      </c>
      <c r="D5943" s="2"/>
      <c r="E5943" s="2">
        <v>0</v>
      </c>
      <c r="F5943" s="2"/>
      <c r="G5943" s="2">
        <v>0</v>
      </c>
      <c r="H5943" s="2"/>
      <c r="I5943" s="2">
        <v>0</v>
      </c>
      <c r="J5943" s="2"/>
      <c r="K5943" s="4">
        <v>0</v>
      </c>
      <c r="L5943" s="2"/>
      <c r="M5943" s="4">
        <v>0</v>
      </c>
      <c r="N5943" s="2"/>
      <c r="O5943" s="4">
        <v>0</v>
      </c>
      <c r="P5943" s="2"/>
      <c r="Q5943" s="4">
        <f>M5943+O5943</f>
        <v>0</v>
      </c>
    </row>
    <row r="5944" spans="1:17" ht="11.25" hidden="1" customHeight="1" x14ac:dyDescent="0.2">
      <c r="A5944" s="3" t="s">
        <v>2072</v>
      </c>
      <c r="C5944" s="2">
        <v>0</v>
      </c>
      <c r="D5944" s="2"/>
      <c r="E5944" s="2">
        <v>0</v>
      </c>
      <c r="F5944" s="2"/>
      <c r="G5944" s="2">
        <v>0</v>
      </c>
      <c r="H5944" s="2"/>
      <c r="I5944" s="2">
        <v>0</v>
      </c>
      <c r="J5944" s="2"/>
      <c r="K5944" s="4">
        <v>0</v>
      </c>
      <c r="L5944" s="2"/>
      <c r="M5944" s="4">
        <v>0</v>
      </c>
      <c r="N5944" s="2"/>
      <c r="O5944" s="4">
        <v>0</v>
      </c>
      <c r="P5944" s="2"/>
      <c r="Q5944" s="4">
        <v>0</v>
      </c>
    </row>
    <row r="5945" spans="1:17" ht="11.25" customHeight="1" x14ac:dyDescent="0.2">
      <c r="A5945" s="3" t="s">
        <v>2116</v>
      </c>
      <c r="C5945" s="12">
        <v>0</v>
      </c>
      <c r="D5945" s="2"/>
      <c r="E5945" s="12">
        <v>0</v>
      </c>
      <c r="F5945" s="2"/>
      <c r="G5945" s="12">
        <v>0</v>
      </c>
      <c r="H5945" s="2"/>
      <c r="I5945" s="12">
        <v>0</v>
      </c>
      <c r="J5945" s="2"/>
      <c r="K5945" s="13">
        <v>0</v>
      </c>
      <c r="L5945" s="2"/>
      <c r="M5945" s="13">
        <v>0</v>
      </c>
      <c r="N5945" s="2"/>
      <c r="O5945" s="13">
        <v>0</v>
      </c>
      <c r="P5945" s="2"/>
      <c r="Q5945" s="13">
        <v>0</v>
      </c>
    </row>
    <row r="5946" spans="1:17" ht="11.25" customHeight="1" x14ac:dyDescent="0.2">
      <c r="A5946" s="3" t="s">
        <v>1160</v>
      </c>
      <c r="C5946" s="2">
        <f>SUM(C5935:C5945)</f>
        <v>0</v>
      </c>
      <c r="D5946" s="2"/>
      <c r="E5946" s="2">
        <f>SUM(E5935:E5945)</f>
        <v>0</v>
      </c>
      <c r="F5946" s="2"/>
      <c r="G5946" s="2">
        <f>SUM(G5935:G5945)</f>
        <v>0</v>
      </c>
      <c r="H5946" s="2"/>
      <c r="I5946" s="2">
        <f>SUM(I5935:I5945)</f>
        <v>0</v>
      </c>
      <c r="J5946" s="2"/>
      <c r="K5946" s="4">
        <f>SUM(K5935:K5945)</f>
        <v>0</v>
      </c>
      <c r="L5946" s="2"/>
      <c r="M5946" s="4">
        <f>SUM(M5935:M5945)</f>
        <v>0</v>
      </c>
      <c r="N5946" s="2"/>
      <c r="O5946" s="4">
        <f>SUM(O5935:O5945)</f>
        <v>0</v>
      </c>
      <c r="P5946" s="2"/>
      <c r="Q5946" s="4">
        <f>SUM(Q5935:Q5945)</f>
        <v>0</v>
      </c>
    </row>
    <row r="5947" spans="1:17" ht="11.25" customHeight="1" x14ac:dyDescent="0.2">
      <c r="D5947" s="2"/>
      <c r="F5947" s="2"/>
      <c r="H5947" s="2"/>
      <c r="J5947" s="2"/>
      <c r="L5947" s="2"/>
      <c r="N5947" s="2"/>
      <c r="P5947" s="2"/>
    </row>
    <row r="5948" spans="1:17" ht="11.25" customHeight="1" thickBot="1" x14ac:dyDescent="0.25">
      <c r="A5948" s="3" t="s">
        <v>263</v>
      </c>
      <c r="C5948" s="17">
        <f>C5946</f>
        <v>0</v>
      </c>
      <c r="D5948" s="2"/>
      <c r="E5948" s="17">
        <f>E5946</f>
        <v>0</v>
      </c>
      <c r="F5948" s="2"/>
      <c r="G5948" s="17">
        <f>G5946</f>
        <v>0</v>
      </c>
      <c r="H5948" s="2"/>
      <c r="I5948" s="17">
        <f>I5946</f>
        <v>0</v>
      </c>
      <c r="J5948" s="2"/>
      <c r="K5948" s="18">
        <f>K5946</f>
        <v>0</v>
      </c>
      <c r="L5948" s="2"/>
      <c r="M5948" s="18">
        <f>M5946</f>
        <v>0</v>
      </c>
      <c r="N5948" s="2"/>
      <c r="O5948" s="18">
        <f>O5946</f>
        <v>0</v>
      </c>
      <c r="P5948" s="2"/>
      <c r="Q5948" s="18">
        <f>Q5946</f>
        <v>0</v>
      </c>
    </row>
    <row r="5949" spans="1:17" ht="11.25" customHeight="1" thickTop="1" x14ac:dyDescent="0.2">
      <c r="D5949" s="2"/>
      <c r="F5949" s="2"/>
      <c r="H5949" s="2"/>
      <c r="J5949" s="2"/>
      <c r="L5949" s="2"/>
      <c r="N5949" s="2"/>
      <c r="P5949" s="2"/>
    </row>
    <row r="5950" spans="1:17" ht="11.25" customHeight="1" x14ac:dyDescent="0.2">
      <c r="D5950" s="2"/>
      <c r="F5950" s="2"/>
      <c r="H5950" s="2"/>
      <c r="J5950" s="2"/>
      <c r="L5950" s="2"/>
      <c r="N5950" s="2"/>
      <c r="P5950" s="2"/>
    </row>
    <row r="5951" spans="1:17" ht="11.25" customHeight="1" x14ac:dyDescent="0.2">
      <c r="A5951" s="3" t="s">
        <v>264</v>
      </c>
      <c r="C5951" s="2">
        <f>C5930+C5948</f>
        <v>0</v>
      </c>
      <c r="D5951" s="2"/>
      <c r="E5951" s="2">
        <f>E5930+E5948</f>
        <v>0</v>
      </c>
      <c r="F5951" s="2"/>
      <c r="G5951" s="2">
        <f>G5930+G5948</f>
        <v>0</v>
      </c>
      <c r="H5951" s="2"/>
      <c r="I5951" s="2">
        <f>I5930+I5948</f>
        <v>0</v>
      </c>
      <c r="J5951" s="2"/>
      <c r="K5951" s="4">
        <f>K5930+K5948</f>
        <v>0</v>
      </c>
      <c r="L5951" s="2"/>
      <c r="M5951" s="4">
        <f>M5930+M5948</f>
        <v>0</v>
      </c>
      <c r="N5951" s="2"/>
      <c r="P5951" s="2"/>
      <c r="Q5951" s="4">
        <f>Q5930+Q5948</f>
        <v>0</v>
      </c>
    </row>
    <row r="5952" spans="1:17" ht="11.25" customHeight="1" x14ac:dyDescent="0.2"/>
    <row r="5953" ht="11.25" customHeight="1" x14ac:dyDescent="0.2"/>
    <row r="5954" ht="11.25" customHeight="1" x14ac:dyDescent="0.2"/>
    <row r="5955" ht="11.25" customHeight="1" x14ac:dyDescent="0.2"/>
    <row r="5956" ht="11.25" customHeight="1" x14ac:dyDescent="0.2"/>
    <row r="5957" ht="11.25" customHeight="1" x14ac:dyDescent="0.2"/>
    <row r="5958" ht="11.25" customHeight="1" x14ac:dyDescent="0.2"/>
    <row r="5959" ht="11.25" customHeight="1" x14ac:dyDescent="0.2"/>
    <row r="5960" ht="11.25" customHeight="1" x14ac:dyDescent="0.2"/>
    <row r="5961" ht="11.25" customHeight="1" x14ac:dyDescent="0.2"/>
    <row r="5962" ht="11.25" customHeight="1" x14ac:dyDescent="0.2"/>
    <row r="5963" ht="11.25" customHeight="1" x14ac:dyDescent="0.2"/>
    <row r="5964" ht="11.25" customHeight="1" x14ac:dyDescent="0.2"/>
    <row r="5965" ht="11.25" customHeight="1" x14ac:dyDescent="0.2"/>
    <row r="5966" ht="11.25" customHeight="1" x14ac:dyDescent="0.2"/>
    <row r="5967" ht="11.25" customHeight="1" x14ac:dyDescent="0.2"/>
    <row r="5968" ht="11.25" customHeight="1" x14ac:dyDescent="0.2"/>
    <row r="5969" ht="11.25" customHeight="1" x14ac:dyDescent="0.2"/>
    <row r="5970" ht="11.25" customHeight="1" x14ac:dyDescent="0.2"/>
    <row r="5971" ht="11.25" customHeight="1" x14ac:dyDescent="0.2"/>
    <row r="5972" ht="11.25" customHeight="1" x14ac:dyDescent="0.2"/>
    <row r="5973" ht="11.25" customHeight="1" x14ac:dyDescent="0.2"/>
    <row r="5974" ht="11.25" customHeight="1" x14ac:dyDescent="0.2"/>
    <row r="5975" ht="11.25" customHeight="1" x14ac:dyDescent="0.2"/>
    <row r="5976" ht="11.25" customHeight="1" x14ac:dyDescent="0.2"/>
    <row r="5977" ht="11.25" customHeight="1" x14ac:dyDescent="0.2"/>
    <row r="5978" ht="11.25" customHeight="1" x14ac:dyDescent="0.2"/>
    <row r="5979" ht="11.25" customHeight="1" x14ac:dyDescent="0.2"/>
    <row r="5980" ht="11.25" customHeight="1" x14ac:dyDescent="0.2"/>
    <row r="5981" ht="11.25" customHeight="1" x14ac:dyDescent="0.2"/>
    <row r="5982" ht="11.25" customHeight="1" x14ac:dyDescent="0.2"/>
    <row r="5983" ht="11.25" customHeight="1" x14ac:dyDescent="0.2"/>
    <row r="5984" ht="11.25" customHeight="1" x14ac:dyDescent="0.2"/>
    <row r="5985" spans="1:17" ht="11.25" customHeight="1" x14ac:dyDescent="0.2"/>
    <row r="5986" spans="1:17" ht="11.25" customHeight="1" x14ac:dyDescent="0.2">
      <c r="A5986" s="1"/>
      <c r="B5986" s="1"/>
      <c r="E5986" s="2" t="str">
        <f>$E$24</f>
        <v>CITY OF BRADY</v>
      </c>
    </row>
    <row r="5987" spans="1:17" ht="11.25" customHeight="1" x14ac:dyDescent="0.2">
      <c r="E5987" s="2" t="str">
        <f>$E$25</f>
        <v>BUDGET REPORT</v>
      </c>
    </row>
    <row r="5988" spans="1:17" ht="11.25" customHeight="1" x14ac:dyDescent="0.2">
      <c r="E5988" s="2" t="str">
        <f>$E$26</f>
        <v>FISCAL YEAR 2021 - 2022</v>
      </c>
    </row>
    <row r="5989" spans="1:17" ht="11.25" customHeight="1" x14ac:dyDescent="0.2">
      <c r="A5989" s="3" t="s">
        <v>2117</v>
      </c>
    </row>
    <row r="5990" spans="1:17" ht="11.25" customHeight="1" x14ac:dyDescent="0.2">
      <c r="A5990" s="3" t="s">
        <v>2118</v>
      </c>
    </row>
    <row r="5991" spans="1:17" ht="11.25" customHeight="1" x14ac:dyDescent="0.2">
      <c r="I5991" s="61" t="str">
        <f>$I$29</f>
        <v>(----- 2020-2021 ------)</v>
      </c>
      <c r="J5991" s="61"/>
      <c r="K5991" s="61"/>
      <c r="L5991" s="5"/>
      <c r="M5991" s="61" t="str">
        <f>$M$29</f>
        <v>2021-2022</v>
      </c>
      <c r="N5991" s="61"/>
      <c r="O5991" s="61"/>
      <c r="P5991" s="61"/>
      <c r="Q5991" s="61"/>
    </row>
    <row r="5992" spans="1:17" ht="11.25" customHeight="1" x14ac:dyDescent="0.2">
      <c r="C5992" s="6" t="str">
        <f>$C$30</f>
        <v>2017-2018</v>
      </c>
      <c r="D5992" s="5"/>
      <c r="E5992" s="6" t="str">
        <f>$E$30</f>
        <v>2018-2019</v>
      </c>
      <c r="F5992" s="5"/>
      <c r="G5992" s="6" t="str">
        <f>$G$30</f>
        <v>2019-2020</v>
      </c>
      <c r="H5992" s="5"/>
      <c r="I5992" s="6" t="s">
        <v>9</v>
      </c>
      <c r="J5992" s="5"/>
      <c r="K5992" s="7" t="str">
        <f>+$K$30</f>
        <v>PROJECTED</v>
      </c>
      <c r="L5992" s="5"/>
      <c r="M5992" s="7" t="str">
        <f>$M$30</f>
        <v>2021-2022</v>
      </c>
      <c r="N5992" s="5"/>
      <c r="O5992" s="7" t="str">
        <f>$O$30</f>
        <v>2021-2022</v>
      </c>
      <c r="P5992" s="5"/>
      <c r="Q5992" s="7" t="str">
        <f>$Q$30</f>
        <v xml:space="preserve">APPROVED </v>
      </c>
    </row>
    <row r="5993" spans="1:17" ht="11.25" customHeight="1" x14ac:dyDescent="0.2">
      <c r="A5993" s="8" t="s">
        <v>266</v>
      </c>
      <c r="C5993" s="9" t="s">
        <v>12</v>
      </c>
      <c r="D5993" s="5"/>
      <c r="E5993" s="9" t="s">
        <v>12</v>
      </c>
      <c r="F5993" s="5"/>
      <c r="G5993" s="9" t="s">
        <v>12</v>
      </c>
      <c r="H5993" s="5"/>
      <c r="I5993" s="9" t="s">
        <v>13</v>
      </c>
      <c r="J5993" s="5"/>
      <c r="K5993" s="10" t="s">
        <v>13</v>
      </c>
      <c r="L5993" s="5"/>
      <c r="M5993" s="10" t="str">
        <f>$M$31</f>
        <v>BASE</v>
      </c>
      <c r="N5993" s="5"/>
      <c r="O5993" s="10" t="str">
        <f>$O$31</f>
        <v>SUPPLEMENTAL</v>
      </c>
      <c r="P5993" s="5"/>
      <c r="Q5993" s="10" t="str">
        <f>$Q$31</f>
        <v>BUDGET</v>
      </c>
    </row>
    <row r="5994" spans="1:17" ht="11.25" customHeight="1" x14ac:dyDescent="0.2"/>
    <row r="5995" spans="1:17" ht="11.25" customHeight="1" x14ac:dyDescent="0.2">
      <c r="A5995" s="11" t="s">
        <v>279</v>
      </c>
      <c r="D5995" s="2"/>
      <c r="F5995" s="2"/>
      <c r="H5995" s="2"/>
      <c r="J5995" s="2"/>
      <c r="L5995" s="2"/>
      <c r="N5995" s="2"/>
      <c r="P5995" s="2"/>
    </row>
    <row r="5996" spans="1:17" ht="11.25" customHeight="1" x14ac:dyDescent="0.2">
      <c r="A5996" s="3" t="s">
        <v>2119</v>
      </c>
      <c r="C5996" s="2">
        <v>0</v>
      </c>
      <c r="D5996" s="2"/>
      <c r="E5996" s="2">
        <v>0</v>
      </c>
      <c r="F5996" s="2"/>
      <c r="G5996" s="2">
        <v>0</v>
      </c>
      <c r="H5996" s="2"/>
      <c r="I5996" s="2">
        <v>0</v>
      </c>
      <c r="J5996" s="2"/>
      <c r="K5996" s="4">
        <v>0</v>
      </c>
      <c r="L5996" s="2"/>
      <c r="M5996" s="4">
        <v>0</v>
      </c>
      <c r="N5996" s="2"/>
      <c r="O5996" s="4">
        <v>0</v>
      </c>
      <c r="P5996" s="2"/>
      <c r="Q5996" s="4">
        <f>M5996+O5996</f>
        <v>0</v>
      </c>
    </row>
    <row r="5997" spans="1:17" ht="11.25" customHeight="1" x14ac:dyDescent="0.2">
      <c r="A5997" s="3" t="s">
        <v>2120</v>
      </c>
      <c r="C5997" s="2">
        <v>0</v>
      </c>
      <c r="D5997" s="2"/>
      <c r="E5997" s="2">
        <v>0</v>
      </c>
      <c r="F5997" s="2"/>
      <c r="G5997" s="2">
        <v>0</v>
      </c>
      <c r="H5997" s="2"/>
      <c r="I5997" s="2">
        <v>0</v>
      </c>
      <c r="J5997" s="2"/>
      <c r="K5997" s="4">
        <v>0</v>
      </c>
      <c r="L5997" s="2"/>
      <c r="M5997" s="4">
        <v>0</v>
      </c>
      <c r="N5997" s="2"/>
      <c r="O5997" s="4">
        <v>0</v>
      </c>
      <c r="P5997" s="2"/>
      <c r="Q5997" s="4">
        <f>M5997+O5997</f>
        <v>0</v>
      </c>
    </row>
    <row r="5998" spans="1:17" ht="11.25" customHeight="1" x14ac:dyDescent="0.2">
      <c r="A5998" s="3" t="s">
        <v>2121</v>
      </c>
      <c r="C5998" s="2">
        <v>0</v>
      </c>
      <c r="D5998" s="2"/>
      <c r="E5998" s="2">
        <v>0</v>
      </c>
      <c r="F5998" s="2"/>
      <c r="G5998" s="2">
        <v>0</v>
      </c>
      <c r="H5998" s="2"/>
      <c r="I5998" s="2">
        <v>0</v>
      </c>
      <c r="J5998" s="2"/>
      <c r="K5998" s="4">
        <v>0</v>
      </c>
      <c r="L5998" s="2"/>
      <c r="M5998" s="4">
        <v>0</v>
      </c>
      <c r="N5998" s="2"/>
      <c r="O5998" s="4">
        <v>0</v>
      </c>
      <c r="P5998" s="2"/>
      <c r="Q5998" s="4">
        <f>M5998+O5998</f>
        <v>0</v>
      </c>
    </row>
    <row r="5999" spans="1:17" ht="11.25" customHeight="1" x14ac:dyDescent="0.2">
      <c r="A5999" s="3" t="s">
        <v>2122</v>
      </c>
      <c r="C5999" s="2">
        <v>0</v>
      </c>
      <c r="D5999" s="2"/>
      <c r="E5999" s="2">
        <v>0</v>
      </c>
      <c r="F5999" s="2"/>
      <c r="G5999" s="2">
        <v>0</v>
      </c>
      <c r="H5999" s="2"/>
      <c r="I5999" s="2">
        <v>0</v>
      </c>
      <c r="J5999" s="2"/>
      <c r="K5999" s="4">
        <v>0</v>
      </c>
      <c r="L5999" s="2"/>
      <c r="M5999" s="4">
        <v>0</v>
      </c>
      <c r="N5999" s="2"/>
      <c r="O5999" s="4">
        <v>0</v>
      </c>
      <c r="P5999" s="2"/>
      <c r="Q5999" s="4">
        <f>M5999+O5999</f>
        <v>0</v>
      </c>
    </row>
    <row r="6000" spans="1:17" ht="11.25" customHeight="1" x14ac:dyDescent="0.2">
      <c r="A6000" s="3" t="s">
        <v>2123</v>
      </c>
      <c r="C6000" s="2">
        <v>0</v>
      </c>
      <c r="D6000" s="2"/>
      <c r="E6000" s="2">
        <v>0</v>
      </c>
      <c r="F6000" s="2"/>
      <c r="G6000" s="2">
        <v>0</v>
      </c>
      <c r="H6000" s="2"/>
      <c r="I6000" s="2">
        <v>0</v>
      </c>
      <c r="J6000" s="2"/>
      <c r="K6000" s="4">
        <v>0</v>
      </c>
      <c r="L6000" s="2"/>
      <c r="M6000" s="4">
        <v>0</v>
      </c>
      <c r="N6000" s="2"/>
      <c r="O6000" s="4">
        <v>0</v>
      </c>
      <c r="P6000" s="2"/>
      <c r="Q6000" s="4">
        <v>0</v>
      </c>
    </row>
    <row r="6001" spans="1:17" ht="11.25" customHeight="1" x14ac:dyDescent="0.2">
      <c r="A6001" s="3" t="s">
        <v>2124</v>
      </c>
      <c r="C6001" s="12">
        <v>0</v>
      </c>
      <c r="D6001" s="2"/>
      <c r="E6001" s="12">
        <v>0</v>
      </c>
      <c r="F6001" s="2"/>
      <c r="G6001" s="12">
        <v>0</v>
      </c>
      <c r="H6001" s="2"/>
      <c r="I6001" s="12">
        <v>0</v>
      </c>
      <c r="J6001" s="2"/>
      <c r="K6001" s="13">
        <v>0</v>
      </c>
      <c r="L6001" s="2"/>
      <c r="M6001" s="13">
        <v>0</v>
      </c>
      <c r="N6001" s="2"/>
      <c r="O6001" s="13">
        <v>0</v>
      </c>
      <c r="P6001" s="2"/>
      <c r="Q6001" s="13">
        <f>M6001+O6001</f>
        <v>0</v>
      </c>
    </row>
    <row r="6002" spans="1:17" ht="11.25" hidden="1" customHeight="1" x14ac:dyDescent="0.2">
      <c r="A6002" s="3" t="s">
        <v>2088</v>
      </c>
      <c r="C6002" s="2">
        <v>0</v>
      </c>
      <c r="D6002" s="2"/>
      <c r="E6002" s="2">
        <v>0</v>
      </c>
      <c r="F6002" s="2"/>
      <c r="G6002" s="2">
        <v>0</v>
      </c>
      <c r="H6002" s="2"/>
      <c r="I6002" s="2">
        <v>0</v>
      </c>
      <c r="J6002" s="2"/>
      <c r="K6002" s="4">
        <v>0</v>
      </c>
      <c r="L6002" s="2"/>
      <c r="M6002" s="4">
        <v>0</v>
      </c>
      <c r="N6002" s="2"/>
      <c r="O6002" s="4">
        <v>0</v>
      </c>
      <c r="P6002" s="2"/>
      <c r="Q6002" s="4">
        <f>M6002+O6002</f>
        <v>0</v>
      </c>
    </row>
    <row r="6003" spans="1:17" ht="11.25" hidden="1" customHeight="1" x14ac:dyDescent="0.2">
      <c r="A6003" s="3" t="s">
        <v>2125</v>
      </c>
      <c r="C6003" s="2">
        <v>0</v>
      </c>
      <c r="D6003" s="2"/>
      <c r="E6003" s="2">
        <v>0</v>
      </c>
      <c r="F6003" s="2"/>
      <c r="G6003" s="2">
        <v>0</v>
      </c>
      <c r="H6003" s="2"/>
      <c r="I6003" s="2">
        <v>0</v>
      </c>
      <c r="J6003" s="2"/>
      <c r="K6003" s="4">
        <v>0</v>
      </c>
      <c r="L6003" s="2"/>
      <c r="M6003" s="4">
        <v>0</v>
      </c>
      <c r="N6003" s="2"/>
      <c r="O6003" s="4">
        <v>0</v>
      </c>
      <c r="P6003" s="2"/>
      <c r="Q6003" s="4">
        <f>M6003+O6003</f>
        <v>0</v>
      </c>
    </row>
    <row r="6004" spans="1:17" ht="11.25" hidden="1" customHeight="1" x14ac:dyDescent="0.2">
      <c r="A6004" s="3" t="s">
        <v>2090</v>
      </c>
      <c r="C6004" s="12">
        <v>0</v>
      </c>
      <c r="D6004" s="2"/>
      <c r="E6004" s="12">
        <v>0</v>
      </c>
      <c r="F6004" s="2"/>
      <c r="G6004" s="12">
        <v>0</v>
      </c>
      <c r="H6004" s="2"/>
      <c r="I6004" s="12">
        <v>0</v>
      </c>
      <c r="J6004" s="2"/>
      <c r="K6004" s="13">
        <v>0</v>
      </c>
      <c r="L6004" s="2"/>
      <c r="M6004" s="13">
        <v>0</v>
      </c>
      <c r="N6004" s="2"/>
      <c r="O6004" s="13">
        <v>0</v>
      </c>
      <c r="P6004" s="2"/>
      <c r="Q6004" s="13">
        <f>M6004+O6004</f>
        <v>0</v>
      </c>
    </row>
    <row r="6005" spans="1:17" ht="11.25" customHeight="1" x14ac:dyDescent="0.2">
      <c r="A6005" s="3" t="s">
        <v>297</v>
      </c>
      <c r="C6005" s="2">
        <f>SUM(C5996:C6004)</f>
        <v>0</v>
      </c>
      <c r="D6005" s="2"/>
      <c r="E6005" s="2">
        <f>SUM(E5996:E6004)</f>
        <v>0</v>
      </c>
      <c r="F6005" s="2"/>
      <c r="G6005" s="2">
        <f>SUM(G5996:G6004)</f>
        <v>0</v>
      </c>
      <c r="H6005" s="2"/>
      <c r="I6005" s="2">
        <f>SUM(I5996:I6004)</f>
        <v>0</v>
      </c>
      <c r="J6005" s="2"/>
      <c r="K6005" s="4">
        <f>SUM(K5996:K6004)</f>
        <v>0</v>
      </c>
      <c r="L6005" s="2"/>
      <c r="M6005" s="4">
        <f>SUM(M5996:M6004)</f>
        <v>0</v>
      </c>
      <c r="N6005" s="2"/>
      <c r="O6005" s="4">
        <f>SUM(O5996:O6004)</f>
        <v>0</v>
      </c>
      <c r="P6005" s="2"/>
      <c r="Q6005" s="4">
        <f>M6005+O6005</f>
        <v>0</v>
      </c>
    </row>
    <row r="6006" spans="1:17" ht="11.25" customHeight="1" x14ac:dyDescent="0.2">
      <c r="D6006" s="2"/>
      <c r="F6006" s="2"/>
      <c r="H6006" s="2"/>
      <c r="J6006" s="2"/>
      <c r="L6006" s="2"/>
      <c r="N6006" s="2"/>
      <c r="P6006" s="2"/>
    </row>
    <row r="6007" spans="1:17" ht="11.25" customHeight="1" x14ac:dyDescent="0.2">
      <c r="A6007" s="11" t="s">
        <v>298</v>
      </c>
      <c r="D6007" s="2"/>
      <c r="F6007" s="2"/>
      <c r="H6007" s="2"/>
      <c r="J6007" s="2"/>
      <c r="L6007" s="2"/>
      <c r="N6007" s="2"/>
      <c r="P6007" s="2"/>
    </row>
    <row r="6008" spans="1:17" ht="11.25" customHeight="1" x14ac:dyDescent="0.2">
      <c r="A6008" s="3" t="s">
        <v>2126</v>
      </c>
      <c r="C6008" s="2">
        <v>0</v>
      </c>
      <c r="D6008" s="2"/>
      <c r="E6008" s="2">
        <v>0</v>
      </c>
      <c r="F6008" s="2"/>
      <c r="G6008" s="2">
        <v>0</v>
      </c>
      <c r="H6008" s="2"/>
      <c r="I6008" s="2">
        <v>0</v>
      </c>
      <c r="J6008" s="2"/>
      <c r="K6008" s="4">
        <v>0</v>
      </c>
      <c r="L6008" s="2"/>
      <c r="M6008" s="4">
        <v>0</v>
      </c>
      <c r="N6008" s="2"/>
      <c r="O6008" s="4">
        <v>0</v>
      </c>
      <c r="P6008" s="2"/>
      <c r="Q6008" s="4">
        <f t="shared" ref="Q6008:Q6016" si="144">M6008+O6008</f>
        <v>0</v>
      </c>
    </row>
    <row r="6009" spans="1:17" ht="11.25" customHeight="1" x14ac:dyDescent="0.2">
      <c r="A6009" s="3" t="s">
        <v>2127</v>
      </c>
      <c r="C6009" s="2">
        <v>0</v>
      </c>
      <c r="D6009" s="2"/>
      <c r="E6009" s="2">
        <v>0</v>
      </c>
      <c r="F6009" s="2"/>
      <c r="G6009" s="2">
        <v>0</v>
      </c>
      <c r="H6009" s="2"/>
      <c r="I6009" s="2">
        <v>0</v>
      </c>
      <c r="J6009" s="2"/>
      <c r="K6009" s="4">
        <v>0</v>
      </c>
      <c r="L6009" s="2"/>
      <c r="M6009" s="4">
        <v>0</v>
      </c>
      <c r="N6009" s="2"/>
      <c r="O6009" s="4">
        <v>0</v>
      </c>
      <c r="P6009" s="2"/>
      <c r="Q6009" s="4">
        <f t="shared" si="144"/>
        <v>0</v>
      </c>
    </row>
    <row r="6010" spans="1:17" ht="11.25" customHeight="1" x14ac:dyDescent="0.2">
      <c r="A6010" s="3" t="s">
        <v>2128</v>
      </c>
      <c r="C6010" s="2">
        <v>0</v>
      </c>
      <c r="D6010" s="2"/>
      <c r="E6010" s="2">
        <v>0</v>
      </c>
      <c r="F6010" s="2"/>
      <c r="G6010" s="2">
        <v>0</v>
      </c>
      <c r="H6010" s="2"/>
      <c r="I6010" s="2">
        <v>0</v>
      </c>
      <c r="J6010" s="2"/>
      <c r="K6010" s="4">
        <v>0</v>
      </c>
      <c r="L6010" s="2"/>
      <c r="M6010" s="4">
        <v>0</v>
      </c>
      <c r="N6010" s="2"/>
      <c r="O6010" s="4">
        <v>0</v>
      </c>
      <c r="P6010" s="2"/>
      <c r="Q6010" s="4">
        <f t="shared" si="144"/>
        <v>0</v>
      </c>
    </row>
    <row r="6011" spans="1:17" ht="11.25" customHeight="1" x14ac:dyDescent="0.2">
      <c r="A6011" s="3" t="s">
        <v>2129</v>
      </c>
      <c r="C6011" s="2">
        <v>0</v>
      </c>
      <c r="D6011" s="2"/>
      <c r="E6011" s="2">
        <v>0</v>
      </c>
      <c r="F6011" s="2"/>
      <c r="G6011" s="2">
        <v>0</v>
      </c>
      <c r="H6011" s="2"/>
      <c r="I6011" s="2">
        <v>0</v>
      </c>
      <c r="J6011" s="2"/>
      <c r="K6011" s="4">
        <v>0</v>
      </c>
      <c r="L6011" s="2"/>
      <c r="M6011" s="4">
        <v>0</v>
      </c>
      <c r="N6011" s="2"/>
      <c r="O6011" s="4">
        <v>0</v>
      </c>
      <c r="P6011" s="2"/>
      <c r="Q6011" s="4">
        <f t="shared" si="144"/>
        <v>0</v>
      </c>
    </row>
    <row r="6012" spans="1:17" ht="11.25" customHeight="1" x14ac:dyDescent="0.2">
      <c r="A6012" s="3" t="s">
        <v>2130</v>
      </c>
      <c r="C6012" s="2">
        <v>0</v>
      </c>
      <c r="D6012" s="2"/>
      <c r="E6012" s="2">
        <v>0</v>
      </c>
      <c r="F6012" s="2"/>
      <c r="G6012" s="2">
        <v>0</v>
      </c>
      <c r="H6012" s="2"/>
      <c r="I6012" s="2">
        <v>0</v>
      </c>
      <c r="J6012" s="2"/>
      <c r="K6012" s="4">
        <v>0</v>
      </c>
      <c r="L6012" s="2"/>
      <c r="M6012" s="4">
        <v>0</v>
      </c>
      <c r="N6012" s="2"/>
      <c r="O6012" s="4">
        <v>0</v>
      </c>
      <c r="P6012" s="2"/>
      <c r="Q6012" s="4">
        <f t="shared" si="144"/>
        <v>0</v>
      </c>
    </row>
    <row r="6013" spans="1:17" ht="11.25" customHeight="1" x14ac:dyDescent="0.2">
      <c r="A6013" s="3" t="s">
        <v>2131</v>
      </c>
      <c r="C6013" s="12">
        <v>0</v>
      </c>
      <c r="D6013" s="2"/>
      <c r="E6013" s="12">
        <v>0</v>
      </c>
      <c r="F6013" s="2"/>
      <c r="G6013" s="12">
        <v>0</v>
      </c>
      <c r="H6013" s="2"/>
      <c r="I6013" s="12">
        <v>0</v>
      </c>
      <c r="J6013" s="2"/>
      <c r="K6013" s="13">
        <v>0</v>
      </c>
      <c r="L6013" s="2"/>
      <c r="M6013" s="13">
        <v>0</v>
      </c>
      <c r="N6013" s="2"/>
      <c r="O6013" s="13">
        <v>0</v>
      </c>
      <c r="P6013" s="2"/>
      <c r="Q6013" s="13">
        <f t="shared" si="144"/>
        <v>0</v>
      </c>
    </row>
    <row r="6014" spans="1:17" ht="11.25" hidden="1" customHeight="1" x14ac:dyDescent="0.2">
      <c r="A6014" s="3" t="s">
        <v>2132</v>
      </c>
      <c r="C6014" s="2">
        <v>0</v>
      </c>
      <c r="D6014" s="2"/>
      <c r="E6014" s="2">
        <v>0</v>
      </c>
      <c r="F6014" s="2"/>
      <c r="G6014" s="2">
        <v>0</v>
      </c>
      <c r="H6014" s="2"/>
      <c r="I6014" s="2">
        <v>0</v>
      </c>
      <c r="J6014" s="2"/>
      <c r="K6014" s="4">
        <v>0</v>
      </c>
      <c r="L6014" s="2"/>
      <c r="M6014" s="4">
        <v>0</v>
      </c>
      <c r="N6014" s="2"/>
      <c r="O6014" s="4">
        <v>0</v>
      </c>
      <c r="P6014" s="2"/>
      <c r="Q6014" s="4">
        <f t="shared" si="144"/>
        <v>0</v>
      </c>
    </row>
    <row r="6015" spans="1:17" ht="11.25" hidden="1" customHeight="1" x14ac:dyDescent="0.2">
      <c r="A6015" s="3" t="s">
        <v>2133</v>
      </c>
      <c r="C6015" s="12">
        <v>0</v>
      </c>
      <c r="D6015" s="2"/>
      <c r="E6015" s="12">
        <v>0</v>
      </c>
      <c r="F6015" s="2"/>
      <c r="G6015" s="12">
        <v>0</v>
      </c>
      <c r="H6015" s="2"/>
      <c r="I6015" s="12">
        <v>0</v>
      </c>
      <c r="J6015" s="2"/>
      <c r="K6015" s="13">
        <v>0</v>
      </c>
      <c r="L6015" s="2"/>
      <c r="M6015" s="13">
        <v>0</v>
      </c>
      <c r="N6015" s="2"/>
      <c r="O6015" s="13">
        <v>0</v>
      </c>
      <c r="P6015" s="2"/>
      <c r="Q6015" s="13">
        <f t="shared" si="144"/>
        <v>0</v>
      </c>
    </row>
    <row r="6016" spans="1:17" ht="11.25" hidden="1" customHeight="1" x14ac:dyDescent="0.2">
      <c r="A6016" s="3" t="s">
        <v>2099</v>
      </c>
      <c r="C6016" s="12">
        <v>0</v>
      </c>
      <c r="D6016" s="2"/>
      <c r="E6016" s="12">
        <v>0</v>
      </c>
      <c r="F6016" s="2"/>
      <c r="G6016" s="12">
        <v>0</v>
      </c>
      <c r="H6016" s="2"/>
      <c r="I6016" s="12">
        <v>0</v>
      </c>
      <c r="J6016" s="2"/>
      <c r="K6016" s="13">
        <v>0</v>
      </c>
      <c r="L6016" s="2"/>
      <c r="M6016" s="13">
        <v>0</v>
      </c>
      <c r="N6016" s="2"/>
      <c r="O6016" s="13">
        <v>0</v>
      </c>
      <c r="P6016" s="2"/>
      <c r="Q6016" s="13">
        <f t="shared" si="144"/>
        <v>0</v>
      </c>
    </row>
    <row r="6017" spans="1:17" ht="11.25" customHeight="1" x14ac:dyDescent="0.2">
      <c r="A6017" s="3" t="s">
        <v>320</v>
      </c>
      <c r="C6017" s="2">
        <f>SUM(C6008:C6016)</f>
        <v>0</v>
      </c>
      <c r="D6017" s="2"/>
      <c r="E6017" s="2">
        <f>SUM(E6008:E6016)</f>
        <v>0</v>
      </c>
      <c r="F6017" s="2"/>
      <c r="G6017" s="2">
        <f>SUM(G6008:G6016)</f>
        <v>0</v>
      </c>
      <c r="H6017" s="2"/>
      <c r="I6017" s="2">
        <f>SUM(I6008:I6016)</f>
        <v>0</v>
      </c>
      <c r="J6017" s="2"/>
      <c r="K6017" s="4">
        <f>SUM(K6008:K6016)</f>
        <v>0</v>
      </c>
      <c r="L6017" s="2"/>
      <c r="M6017" s="4">
        <f>SUM(M6008:M6016)</f>
        <v>0</v>
      </c>
      <c r="N6017" s="2"/>
      <c r="O6017" s="4">
        <f>SUM(O6008:O6016)</f>
        <v>0</v>
      </c>
      <c r="P6017" s="2"/>
      <c r="Q6017" s="4">
        <f>SUM(Q6008:Q6016)</f>
        <v>0</v>
      </c>
    </row>
    <row r="6018" spans="1:17" ht="11.25" customHeight="1" x14ac:dyDescent="0.2">
      <c r="D6018" s="2"/>
      <c r="F6018" s="2"/>
      <c r="H6018" s="2"/>
      <c r="J6018" s="2"/>
      <c r="L6018" s="2"/>
      <c r="N6018" s="2"/>
      <c r="P6018" s="2"/>
    </row>
    <row r="6019" spans="1:17" ht="11.25" hidden="1" customHeight="1" x14ac:dyDescent="0.2">
      <c r="A6019" s="3" t="s">
        <v>2134</v>
      </c>
      <c r="C6019" s="12">
        <v>0</v>
      </c>
      <c r="D6019" s="2"/>
      <c r="E6019" s="12">
        <v>0</v>
      </c>
      <c r="F6019" s="2"/>
      <c r="G6019" s="12">
        <v>0</v>
      </c>
      <c r="H6019" s="2"/>
      <c r="I6019" s="12">
        <v>0</v>
      </c>
      <c r="J6019" s="2"/>
      <c r="K6019" s="13">
        <v>0</v>
      </c>
      <c r="L6019" s="2"/>
      <c r="M6019" s="13">
        <v>0</v>
      </c>
      <c r="N6019" s="2"/>
      <c r="O6019" s="13">
        <v>0</v>
      </c>
      <c r="P6019" s="2"/>
      <c r="Q6019" s="13">
        <f>+M6019+O6019</f>
        <v>0</v>
      </c>
    </row>
    <row r="6020" spans="1:17" ht="11.25" hidden="1" customHeight="1" x14ac:dyDescent="0.2">
      <c r="A6020" s="3" t="s">
        <v>2101</v>
      </c>
      <c r="C6020" s="2">
        <f>+C6019</f>
        <v>0</v>
      </c>
      <c r="D6020" s="2"/>
      <c r="E6020" s="2">
        <f>+E6019</f>
        <v>0</v>
      </c>
      <c r="F6020" s="2"/>
      <c r="G6020" s="2">
        <f>+G6019</f>
        <v>0</v>
      </c>
      <c r="H6020" s="2"/>
      <c r="I6020" s="2">
        <f>+I6019</f>
        <v>0</v>
      </c>
      <c r="J6020" s="2"/>
      <c r="K6020" s="4">
        <f>+K6019</f>
        <v>0</v>
      </c>
      <c r="L6020" s="2"/>
      <c r="M6020" s="4">
        <f>+M6019</f>
        <v>0</v>
      </c>
      <c r="N6020" s="2"/>
      <c r="O6020" s="4">
        <f>+O6019</f>
        <v>0</v>
      </c>
      <c r="P6020" s="2"/>
      <c r="Q6020" s="4">
        <f>+Q6019</f>
        <v>0</v>
      </c>
    </row>
    <row r="6021" spans="1:17" ht="11.25" customHeight="1" x14ac:dyDescent="0.2">
      <c r="D6021" s="2"/>
      <c r="F6021" s="2"/>
      <c r="H6021" s="2"/>
      <c r="J6021" s="2"/>
      <c r="L6021" s="2"/>
      <c r="N6021" s="2"/>
      <c r="P6021" s="2"/>
    </row>
    <row r="6022" spans="1:17" ht="11.25" customHeight="1" x14ac:dyDescent="0.2">
      <c r="A6022" s="3" t="s">
        <v>2102</v>
      </c>
      <c r="D6022" s="2"/>
      <c r="F6022" s="2"/>
      <c r="H6022" s="2"/>
      <c r="J6022" s="2"/>
      <c r="L6022" s="2"/>
      <c r="N6022" s="2"/>
      <c r="P6022" s="2"/>
    </row>
    <row r="6023" spans="1:17" ht="11.25" customHeight="1" x14ac:dyDescent="0.2">
      <c r="A6023" s="3" t="s">
        <v>2135</v>
      </c>
      <c r="C6023" s="12">
        <v>0</v>
      </c>
      <c r="D6023" s="2"/>
      <c r="E6023" s="12">
        <v>0</v>
      </c>
      <c r="F6023" s="2"/>
      <c r="G6023" s="12">
        <v>0</v>
      </c>
      <c r="H6023" s="2"/>
      <c r="I6023" s="12">
        <v>0</v>
      </c>
      <c r="J6023" s="2"/>
      <c r="K6023" s="13">
        <v>0</v>
      </c>
      <c r="L6023" s="2"/>
      <c r="M6023" s="13">
        <v>0</v>
      </c>
      <c r="N6023" s="2"/>
      <c r="O6023" s="13">
        <v>0</v>
      </c>
      <c r="P6023" s="2"/>
      <c r="Q6023" s="13">
        <f>+M6023+O6023</f>
        <v>0</v>
      </c>
    </row>
    <row r="6024" spans="1:17" ht="11.25" customHeight="1" x14ac:dyDescent="0.2">
      <c r="A6024" s="3" t="s">
        <v>2104</v>
      </c>
      <c r="C6024" s="2">
        <f>+C6023</f>
        <v>0</v>
      </c>
      <c r="D6024" s="2"/>
      <c r="E6024" s="2">
        <f>+E6023</f>
        <v>0</v>
      </c>
      <c r="F6024" s="2"/>
      <c r="G6024" s="2">
        <f>+G6023</f>
        <v>0</v>
      </c>
      <c r="H6024" s="2"/>
      <c r="I6024" s="2">
        <f>+I6023</f>
        <v>0</v>
      </c>
      <c r="J6024" s="2"/>
      <c r="K6024" s="4">
        <f>+K6023</f>
        <v>0</v>
      </c>
      <c r="L6024" s="2"/>
      <c r="M6024" s="4">
        <f>+M6023</f>
        <v>0</v>
      </c>
      <c r="N6024" s="2"/>
      <c r="O6024" s="4">
        <f>+O6023</f>
        <v>0</v>
      </c>
      <c r="P6024" s="2"/>
      <c r="Q6024" s="4">
        <f>+M6024+O6024</f>
        <v>0</v>
      </c>
    </row>
    <row r="6025" spans="1:17" ht="11.25" customHeight="1" x14ac:dyDescent="0.2">
      <c r="D6025" s="2"/>
      <c r="F6025" s="2"/>
      <c r="H6025" s="2"/>
      <c r="J6025" s="2"/>
      <c r="L6025" s="2"/>
      <c r="N6025" s="2"/>
      <c r="P6025" s="2"/>
    </row>
    <row r="6026" spans="1:17" ht="11.25" customHeight="1" x14ac:dyDescent="0.2">
      <c r="D6026" s="2"/>
      <c r="F6026" s="2"/>
      <c r="H6026" s="2"/>
      <c r="J6026" s="2"/>
      <c r="L6026" s="2"/>
      <c r="N6026" s="2"/>
      <c r="P6026" s="2"/>
    </row>
    <row r="6027" spans="1:17" ht="11.25" customHeight="1" x14ac:dyDescent="0.2">
      <c r="A6027" s="3" t="s">
        <v>2136</v>
      </c>
      <c r="C6027" s="2">
        <f>C6005+C6017+C6020+C6024</f>
        <v>0</v>
      </c>
      <c r="D6027" s="2"/>
      <c r="E6027" s="2">
        <f>E6005+E6017+E6020+E6024</f>
        <v>0</v>
      </c>
      <c r="F6027" s="2"/>
      <c r="G6027" s="2">
        <f>G6005+G6017+G6020+G6024</f>
        <v>0</v>
      </c>
      <c r="H6027" s="2"/>
      <c r="I6027" s="2">
        <f>I6005+I6017+I6020+I6024</f>
        <v>0</v>
      </c>
      <c r="J6027" s="2"/>
      <c r="K6027" s="4">
        <f>K6005+K6017+K6020+K6024</f>
        <v>0</v>
      </c>
      <c r="L6027" s="2"/>
      <c r="M6027" s="4">
        <f>M6005+M6017+M6020+M6024</f>
        <v>0</v>
      </c>
      <c r="N6027" s="4"/>
      <c r="O6027" s="4">
        <f>O6005+O6017+O6020+O6024</f>
        <v>0</v>
      </c>
      <c r="P6027" s="4"/>
      <c r="Q6027" s="4">
        <f>Q6005+Q6017+Q6020+Q6024</f>
        <v>0</v>
      </c>
    </row>
    <row r="6028" spans="1:17" ht="11.25" customHeight="1" x14ac:dyDescent="0.2"/>
    <row r="6029" spans="1:17" ht="11.25" customHeight="1" x14ac:dyDescent="0.2"/>
    <row r="6030" spans="1:17" ht="11.25" customHeight="1" x14ac:dyDescent="0.2"/>
    <row r="6031" spans="1:17" ht="11.25" customHeight="1" x14ac:dyDescent="0.2"/>
    <row r="6032" spans="1:17" ht="11.25" customHeight="1" x14ac:dyDescent="0.2"/>
    <row r="6033" ht="11.25" customHeight="1" x14ac:dyDescent="0.2"/>
    <row r="6034" ht="11.25" customHeight="1" x14ac:dyDescent="0.2"/>
    <row r="6035" ht="11.25" customHeight="1" x14ac:dyDescent="0.2"/>
    <row r="6036" ht="11.25" customHeight="1" x14ac:dyDescent="0.2"/>
    <row r="6037" ht="11.25" customHeight="1" x14ac:dyDescent="0.2"/>
    <row r="6038" ht="11.25" customHeight="1" x14ac:dyDescent="0.2"/>
    <row r="6039" ht="11.25" customHeight="1" x14ac:dyDescent="0.2"/>
    <row r="6040" ht="11.25" customHeight="1" x14ac:dyDescent="0.2"/>
    <row r="6041" ht="11.25" customHeight="1" x14ac:dyDescent="0.2"/>
    <row r="6042" ht="11.25" customHeight="1" x14ac:dyDescent="0.2"/>
    <row r="6043" ht="11.25" customHeight="1" x14ac:dyDescent="0.2"/>
    <row r="6044" ht="11.25" customHeight="1" x14ac:dyDescent="0.2"/>
    <row r="6045" ht="11.25" customHeight="1" x14ac:dyDescent="0.2"/>
    <row r="6046" ht="11.25" customHeight="1" x14ac:dyDescent="0.2"/>
    <row r="6047" ht="11.25" customHeight="1" x14ac:dyDescent="0.2"/>
    <row r="6048" ht="11.25" customHeight="1" x14ac:dyDescent="0.2"/>
    <row r="6049" spans="1:34" ht="11.25" customHeight="1" x14ac:dyDescent="0.2"/>
    <row r="6050" spans="1:34" ht="11.25" customHeight="1" x14ac:dyDescent="0.2"/>
    <row r="6051" spans="1:34" ht="11.25" customHeight="1" x14ac:dyDescent="0.2"/>
    <row r="6052" spans="1:34" ht="11.25" customHeight="1" x14ac:dyDescent="0.2"/>
    <row r="6053" spans="1:34" ht="11.25" customHeight="1" x14ac:dyDescent="0.2">
      <c r="A6053" s="1"/>
      <c r="B6053" s="1"/>
      <c r="E6053" s="2" t="str">
        <f>$E$24</f>
        <v>CITY OF BRADY</v>
      </c>
    </row>
    <row r="6054" spans="1:34" ht="11.25" customHeight="1" x14ac:dyDescent="0.2">
      <c r="E6054" s="2" t="str">
        <f>$E$25</f>
        <v>BUDGET REPORT</v>
      </c>
    </row>
    <row r="6055" spans="1:34" ht="11.25" customHeight="1" x14ac:dyDescent="0.2">
      <c r="E6055" s="2" t="str">
        <f>$E$26</f>
        <v>FISCAL YEAR 2021 - 2022</v>
      </c>
    </row>
    <row r="6056" spans="1:34" ht="11.25" customHeight="1" x14ac:dyDescent="0.2">
      <c r="A6056" s="3" t="s">
        <v>2117</v>
      </c>
    </row>
    <row r="6057" spans="1:34" ht="11.25" customHeight="1" x14ac:dyDescent="0.2"/>
    <row r="6058" spans="1:34" ht="11.25" customHeight="1" x14ac:dyDescent="0.2">
      <c r="I6058" s="61" t="str">
        <f>$I$29</f>
        <v>(----- 2020-2021 ------)</v>
      </c>
      <c r="J6058" s="61"/>
      <c r="K6058" s="61"/>
      <c r="L6058" s="5"/>
      <c r="M6058" s="61" t="str">
        <f>$M$29</f>
        <v>2021-2022</v>
      </c>
      <c r="N6058" s="61"/>
      <c r="O6058" s="61"/>
      <c r="P6058" s="61"/>
      <c r="Q6058" s="61"/>
    </row>
    <row r="6059" spans="1:34" ht="11.25" customHeight="1" x14ac:dyDescent="0.2">
      <c r="C6059" s="6" t="str">
        <f>$C$30</f>
        <v>2017-2018</v>
      </c>
      <c r="D6059" s="5"/>
      <c r="E6059" s="6" t="str">
        <f>$E$30</f>
        <v>2018-2019</v>
      </c>
      <c r="F6059" s="5"/>
      <c r="G6059" s="6" t="str">
        <f>$G$30</f>
        <v>2019-2020</v>
      </c>
      <c r="H6059" s="5"/>
      <c r="I6059" s="6" t="s">
        <v>9</v>
      </c>
      <c r="J6059" s="5"/>
      <c r="K6059" s="7" t="str">
        <f>+$K$30</f>
        <v>PROJECTED</v>
      </c>
      <c r="L6059" s="5"/>
      <c r="M6059" s="7" t="str">
        <f>$M$30</f>
        <v>2021-2022</v>
      </c>
      <c r="N6059" s="5"/>
      <c r="O6059" s="7" t="str">
        <f>$O$30</f>
        <v>2021-2022</v>
      </c>
      <c r="P6059" s="5"/>
      <c r="Q6059" s="7" t="str">
        <f>$Q$30</f>
        <v xml:space="preserve">APPROVED </v>
      </c>
    </row>
    <row r="6060" spans="1:34" ht="11.25" customHeight="1" x14ac:dyDescent="0.2">
      <c r="A6060" s="8" t="s">
        <v>266</v>
      </c>
      <c r="C6060" s="9" t="s">
        <v>12</v>
      </c>
      <c r="D6060" s="5"/>
      <c r="E6060" s="9" t="s">
        <v>12</v>
      </c>
      <c r="F6060" s="5"/>
      <c r="G6060" s="9" t="s">
        <v>12</v>
      </c>
      <c r="H6060" s="5"/>
      <c r="I6060" s="9" t="s">
        <v>13</v>
      </c>
      <c r="J6060" s="5"/>
      <c r="K6060" s="10" t="s">
        <v>13</v>
      </c>
      <c r="L6060" s="5"/>
      <c r="M6060" s="10" t="str">
        <f>$M$31</f>
        <v>BASE</v>
      </c>
      <c r="N6060" s="5"/>
      <c r="O6060" s="10" t="str">
        <f>$O$31</f>
        <v>SUPPLEMENTAL</v>
      </c>
      <c r="P6060" s="5"/>
      <c r="Q6060" s="10" t="str">
        <f>$Q$31</f>
        <v>BUDGET</v>
      </c>
    </row>
    <row r="6061" spans="1:34" s="25" customFormat="1" ht="10.15" customHeight="1" x14ac:dyDescent="0.25">
      <c r="C6061" s="26"/>
      <c r="E6061" s="26"/>
      <c r="G6061" s="26"/>
      <c r="I6061" s="26"/>
      <c r="K6061" s="27"/>
      <c r="M6061" s="27"/>
      <c r="O6061" s="27"/>
      <c r="Q6061" s="27"/>
      <c r="R6061" s="52"/>
      <c r="S6061" s="53"/>
      <c r="T6061" s="35"/>
      <c r="U6061" s="52"/>
      <c r="V6061" s="52"/>
      <c r="W6061" s="52"/>
      <c r="X6061" s="52"/>
      <c r="Y6061" s="52"/>
      <c r="Z6061" s="52"/>
      <c r="AA6061" s="52"/>
      <c r="AB6061" s="52"/>
      <c r="AC6061" s="52"/>
      <c r="AD6061" s="52"/>
      <c r="AE6061" s="52"/>
      <c r="AF6061" s="52"/>
      <c r="AG6061" s="52"/>
      <c r="AH6061" s="52"/>
    </row>
    <row r="6062" spans="1:34" s="25" customFormat="1" ht="11.25" customHeight="1" x14ac:dyDescent="0.25">
      <c r="C6062" s="26"/>
      <c r="D6062" s="26"/>
      <c r="E6062" s="26"/>
      <c r="F6062" s="26"/>
      <c r="G6062" s="26"/>
      <c r="H6062" s="26"/>
      <c r="I6062" s="26"/>
      <c r="J6062" s="26"/>
      <c r="K6062" s="27"/>
      <c r="L6062" s="26"/>
      <c r="M6062" s="27"/>
      <c r="N6062" s="26"/>
      <c r="O6062" s="27"/>
      <c r="P6062" s="26"/>
      <c r="Q6062" s="27"/>
      <c r="R6062" s="52"/>
      <c r="S6062" s="53"/>
      <c r="T6062" s="35"/>
      <c r="U6062" s="52"/>
      <c r="V6062" s="52"/>
      <c r="W6062" s="52"/>
      <c r="X6062" s="52"/>
      <c r="Y6062" s="52"/>
      <c r="Z6062" s="52"/>
      <c r="AA6062" s="52"/>
      <c r="AB6062" s="52"/>
      <c r="AC6062" s="52"/>
      <c r="AD6062" s="52"/>
      <c r="AE6062" s="52"/>
      <c r="AF6062" s="52"/>
      <c r="AG6062" s="52"/>
      <c r="AH6062" s="52"/>
    </row>
    <row r="6063" spans="1:34" s="25" customFormat="1" ht="11.25" customHeight="1" thickBot="1" x14ac:dyDescent="0.3">
      <c r="A6063" s="3" t="s">
        <v>1109</v>
      </c>
      <c r="B6063" s="3"/>
      <c r="C6063" s="17">
        <f>C6027</f>
        <v>0</v>
      </c>
      <c r="D6063" s="2"/>
      <c r="E6063" s="17">
        <f>E6027</f>
        <v>0</v>
      </c>
      <c r="F6063" s="2"/>
      <c r="G6063" s="17">
        <f>G6027</f>
        <v>0</v>
      </c>
      <c r="H6063" s="2"/>
      <c r="I6063" s="17">
        <f>I6027</f>
        <v>0</v>
      </c>
      <c r="J6063" s="2"/>
      <c r="K6063" s="18">
        <f>K6027</f>
        <v>0</v>
      </c>
      <c r="L6063" s="2"/>
      <c r="M6063" s="18">
        <f>M6027</f>
        <v>0</v>
      </c>
      <c r="N6063" s="2"/>
      <c r="O6063" s="18">
        <f>O6027</f>
        <v>0</v>
      </c>
      <c r="P6063" s="2"/>
      <c r="Q6063" s="18">
        <f>Q6027</f>
        <v>0</v>
      </c>
      <c r="R6063" s="33"/>
      <c r="S6063" s="53"/>
      <c r="T6063" s="35"/>
      <c r="U6063" s="52"/>
      <c r="V6063" s="52"/>
      <c r="W6063" s="52"/>
      <c r="X6063" s="52"/>
      <c r="Y6063" s="52"/>
      <c r="Z6063" s="52"/>
      <c r="AA6063" s="52"/>
      <c r="AB6063" s="52"/>
      <c r="AC6063" s="52"/>
      <c r="AD6063" s="52"/>
      <c r="AE6063" s="52"/>
      <c r="AF6063" s="52"/>
      <c r="AG6063" s="52"/>
      <c r="AH6063" s="52"/>
    </row>
    <row r="6064" spans="1:34" s="25" customFormat="1" ht="11.25" customHeight="1" thickTop="1" x14ac:dyDescent="0.25">
      <c r="A6064" s="3"/>
      <c r="B6064" s="3"/>
      <c r="C6064" s="2"/>
      <c r="D6064" s="2"/>
      <c r="E6064" s="2"/>
      <c r="F6064" s="2"/>
      <c r="G6064" s="2"/>
      <c r="H6064" s="2"/>
      <c r="I6064" s="2"/>
      <c r="J6064" s="2"/>
      <c r="K6064" s="4"/>
      <c r="L6064" s="2"/>
      <c r="M6064" s="4"/>
      <c r="N6064" s="2"/>
      <c r="O6064" s="4"/>
      <c r="P6064" s="2"/>
      <c r="Q6064" s="4"/>
      <c r="R6064" s="33"/>
      <c r="S6064" s="53"/>
      <c r="T6064" s="35"/>
      <c r="U6064" s="52"/>
      <c r="V6064" s="52"/>
      <c r="W6064" s="52"/>
      <c r="X6064" s="52"/>
      <c r="Y6064" s="52"/>
      <c r="Z6064" s="52"/>
      <c r="AA6064" s="52"/>
      <c r="AB6064" s="52"/>
      <c r="AC6064" s="52"/>
      <c r="AD6064" s="52"/>
      <c r="AE6064" s="52"/>
      <c r="AF6064" s="52"/>
      <c r="AG6064" s="52"/>
      <c r="AH6064" s="52"/>
    </row>
    <row r="6065" spans="1:34" s="25" customFormat="1" ht="11.25" customHeight="1" thickBot="1" x14ac:dyDescent="0.3">
      <c r="A6065" s="3" t="s">
        <v>1110</v>
      </c>
      <c r="B6065" s="3"/>
      <c r="C6065" s="17">
        <f>C5948-C6063</f>
        <v>0</v>
      </c>
      <c r="D6065" s="2"/>
      <c r="E6065" s="17">
        <f>E5948-E6063</f>
        <v>0</v>
      </c>
      <c r="F6065" s="2"/>
      <c r="G6065" s="17">
        <f>G5948-G6063</f>
        <v>0</v>
      </c>
      <c r="H6065" s="2"/>
      <c r="I6065" s="17">
        <f>I5948-I6063</f>
        <v>0</v>
      </c>
      <c r="J6065" s="2"/>
      <c r="K6065" s="18">
        <f>K5948-K6063</f>
        <v>0</v>
      </c>
      <c r="L6065" s="2"/>
      <c r="M6065" s="18">
        <f>M5948-M6063</f>
        <v>0</v>
      </c>
      <c r="N6065" s="2"/>
      <c r="O6065" s="17">
        <f>O5948-O6063</f>
        <v>0</v>
      </c>
      <c r="P6065" s="2"/>
      <c r="Q6065" s="18">
        <f>Q5948-Q6063</f>
        <v>0</v>
      </c>
      <c r="R6065" s="33"/>
      <c r="S6065" s="53"/>
      <c r="T6065" s="35"/>
      <c r="U6065" s="52"/>
      <c r="V6065" s="52"/>
      <c r="W6065" s="52"/>
      <c r="X6065" s="52"/>
      <c r="Y6065" s="52"/>
      <c r="Z6065" s="52"/>
      <c r="AA6065" s="52"/>
      <c r="AB6065" s="52"/>
      <c r="AC6065" s="52"/>
      <c r="AD6065" s="52"/>
      <c r="AE6065" s="52"/>
      <c r="AF6065" s="52"/>
      <c r="AG6065" s="52"/>
      <c r="AH6065" s="52"/>
    </row>
    <row r="6066" spans="1:34" s="25" customFormat="1" ht="11.25" customHeight="1" thickTop="1" x14ac:dyDescent="0.25">
      <c r="A6066" s="3"/>
      <c r="B6066" s="3"/>
      <c r="C6066" s="2"/>
      <c r="D6066" s="2"/>
      <c r="E6066" s="2"/>
      <c r="F6066" s="2"/>
      <c r="G6066" s="2"/>
      <c r="H6066" s="2"/>
      <c r="I6066" s="2"/>
      <c r="J6066" s="2"/>
      <c r="K6066" s="4"/>
      <c r="L6066" s="2"/>
      <c r="M6066" s="4"/>
      <c r="N6066" s="2"/>
      <c r="O6066" s="4"/>
      <c r="P6066" s="2"/>
      <c r="Q6066" s="4"/>
      <c r="R6066" s="33"/>
      <c r="S6066" s="53"/>
      <c r="T6066" s="35"/>
      <c r="U6066" s="52"/>
      <c r="V6066" s="52"/>
      <c r="W6066" s="52"/>
      <c r="X6066" s="52"/>
      <c r="Y6066" s="52"/>
      <c r="Z6066" s="52"/>
      <c r="AA6066" s="52"/>
      <c r="AB6066" s="52"/>
      <c r="AC6066" s="52"/>
      <c r="AD6066" s="52"/>
      <c r="AE6066" s="52"/>
      <c r="AF6066" s="52"/>
      <c r="AG6066" s="52"/>
      <c r="AH6066" s="52"/>
    </row>
    <row r="6067" spans="1:34" s="25" customFormat="1" ht="11.25" customHeight="1" x14ac:dyDescent="0.25">
      <c r="A6067" s="3"/>
      <c r="B6067" s="3"/>
      <c r="C6067" s="2"/>
      <c r="D6067" s="2"/>
      <c r="E6067" s="2"/>
      <c r="F6067" s="2"/>
      <c r="G6067" s="2"/>
      <c r="H6067" s="2"/>
      <c r="I6067" s="2"/>
      <c r="J6067" s="2"/>
      <c r="K6067" s="4"/>
      <c r="L6067" s="2"/>
      <c r="M6067" s="4"/>
      <c r="N6067" s="2"/>
      <c r="O6067" s="4"/>
      <c r="P6067" s="2"/>
      <c r="Q6067" s="4"/>
      <c r="R6067" s="33"/>
      <c r="S6067" s="53"/>
      <c r="T6067" s="35"/>
      <c r="U6067" s="52"/>
      <c r="V6067" s="52"/>
      <c r="W6067" s="52"/>
      <c r="X6067" s="52"/>
      <c r="Y6067" s="52"/>
      <c r="Z6067" s="52"/>
      <c r="AA6067" s="52"/>
      <c r="AB6067" s="52"/>
      <c r="AC6067" s="52"/>
      <c r="AD6067" s="52"/>
      <c r="AE6067" s="52"/>
      <c r="AF6067" s="52"/>
      <c r="AG6067" s="52"/>
      <c r="AH6067" s="52"/>
    </row>
    <row r="6068" spans="1:34" s="25" customFormat="1" ht="11.25" customHeight="1" x14ac:dyDescent="0.25">
      <c r="A6068" s="3" t="s">
        <v>1111</v>
      </c>
      <c r="B6068" s="3"/>
      <c r="C6068" s="2"/>
      <c r="D6068" s="2"/>
      <c r="E6068" s="2"/>
      <c r="F6068" s="2"/>
      <c r="G6068" s="2"/>
      <c r="H6068" s="2"/>
      <c r="I6068" s="2"/>
      <c r="J6068" s="2"/>
      <c r="K6068" s="4"/>
      <c r="L6068" s="2"/>
      <c r="M6068" s="4"/>
      <c r="N6068" s="2"/>
      <c r="O6068" s="4"/>
      <c r="P6068" s="2"/>
      <c r="Q6068" s="4"/>
      <c r="R6068" s="33"/>
      <c r="S6068" s="53"/>
      <c r="T6068" s="35"/>
      <c r="U6068" s="52"/>
      <c r="V6068" s="52"/>
      <c r="W6068" s="52"/>
      <c r="X6068" s="52"/>
      <c r="Y6068" s="52"/>
      <c r="Z6068" s="52"/>
      <c r="AA6068" s="52"/>
      <c r="AB6068" s="52"/>
      <c r="AC6068" s="52"/>
      <c r="AD6068" s="52"/>
      <c r="AE6068" s="52"/>
      <c r="AF6068" s="52"/>
      <c r="AG6068" s="52"/>
      <c r="AH6068" s="52"/>
    </row>
    <row r="6069" spans="1:34" s="25" customFormat="1" ht="11.25" customHeight="1" thickBot="1" x14ac:dyDescent="0.3">
      <c r="A6069" s="3" t="s">
        <v>17</v>
      </c>
      <c r="B6069" s="3"/>
      <c r="C6069" s="17">
        <f>C5930+C5948-C6027</f>
        <v>0</v>
      </c>
      <c r="D6069" s="2"/>
      <c r="E6069" s="17">
        <f>E5930+E5948-E6027</f>
        <v>0</v>
      </c>
      <c r="F6069" s="2"/>
      <c r="G6069" s="17">
        <f>G5930+G5948-G6027</f>
        <v>0</v>
      </c>
      <c r="H6069" s="2"/>
      <c r="I6069" s="17">
        <f>I5930+I5948-I6027</f>
        <v>0</v>
      </c>
      <c r="J6069" s="2"/>
      <c r="K6069" s="18">
        <f>K5930+K5948-K6027</f>
        <v>0</v>
      </c>
      <c r="L6069" s="2"/>
      <c r="M6069" s="18">
        <f>M5930+M5948-M6027</f>
        <v>0</v>
      </c>
      <c r="N6069" s="2"/>
      <c r="O6069" s="4"/>
      <c r="P6069" s="2"/>
      <c r="Q6069" s="18">
        <f>Q5930+Q5948-Q6027</f>
        <v>0</v>
      </c>
      <c r="R6069" s="33"/>
      <c r="S6069" s="53"/>
      <c r="T6069" s="35"/>
      <c r="U6069" s="52"/>
      <c r="V6069" s="52"/>
      <c r="W6069" s="52"/>
      <c r="X6069" s="52"/>
      <c r="Y6069" s="52"/>
      <c r="Z6069" s="52"/>
      <c r="AA6069" s="52"/>
      <c r="AB6069" s="52"/>
      <c r="AC6069" s="52"/>
      <c r="AD6069" s="52"/>
      <c r="AE6069" s="52"/>
      <c r="AF6069" s="52"/>
      <c r="AG6069" s="52"/>
      <c r="AH6069" s="52"/>
    </row>
    <row r="6070" spans="1:34" s="25" customFormat="1" ht="11.25" customHeight="1" thickTop="1" x14ac:dyDescent="0.25">
      <c r="A6070" s="3"/>
      <c r="B6070" s="3"/>
      <c r="C6070" s="2"/>
      <c r="D6070" s="2"/>
      <c r="E6070" s="2"/>
      <c r="F6070" s="2"/>
      <c r="G6070" s="2"/>
      <c r="H6070" s="2"/>
      <c r="I6070" s="2"/>
      <c r="J6070" s="2"/>
      <c r="K6070" s="4"/>
      <c r="L6070" s="2"/>
      <c r="M6070" s="4"/>
      <c r="N6070" s="2"/>
      <c r="O6070" s="4"/>
      <c r="P6070" s="2"/>
      <c r="Q6070" s="4"/>
      <c r="R6070" s="33"/>
      <c r="S6070" s="53"/>
      <c r="T6070" s="35"/>
      <c r="U6070" s="52"/>
      <c r="V6070" s="52"/>
      <c r="W6070" s="52"/>
      <c r="X6070" s="52"/>
      <c r="Y6070" s="52"/>
      <c r="Z6070" s="52"/>
      <c r="AA6070" s="52"/>
      <c r="AB6070" s="52"/>
      <c r="AC6070" s="52"/>
      <c r="AD6070" s="52"/>
      <c r="AE6070" s="52"/>
      <c r="AF6070" s="52"/>
      <c r="AG6070" s="52"/>
      <c r="AH6070" s="52"/>
    </row>
    <row r="6071" spans="1:34" s="25" customFormat="1" ht="11.25" customHeight="1" x14ac:dyDescent="0.25">
      <c r="C6071" s="26"/>
      <c r="E6071" s="26"/>
      <c r="G6071" s="26"/>
      <c r="I6071" s="26"/>
      <c r="K6071" s="27"/>
      <c r="M6071" s="27"/>
      <c r="O6071" s="27"/>
      <c r="Q6071" s="27"/>
      <c r="R6071" s="52"/>
      <c r="S6071" s="53"/>
      <c r="T6071" s="35"/>
      <c r="U6071" s="52"/>
      <c r="V6071" s="52"/>
      <c r="W6071" s="52"/>
      <c r="X6071" s="52"/>
      <c r="Y6071" s="52"/>
      <c r="Z6071" s="52"/>
      <c r="AA6071" s="52"/>
      <c r="AB6071" s="52"/>
      <c r="AC6071" s="52"/>
      <c r="AD6071" s="52"/>
      <c r="AE6071" s="52"/>
      <c r="AF6071" s="52"/>
      <c r="AG6071" s="52"/>
      <c r="AH6071" s="52"/>
    </row>
    <row r="6072" spans="1:34" ht="11.25" customHeight="1" x14ac:dyDescent="0.2"/>
  </sheetData>
  <mergeCells count="206">
    <mergeCell ref="I231:K231"/>
    <mergeCell ref="M231:Q231"/>
    <mergeCell ref="I305:K305"/>
    <mergeCell ref="M305:Q305"/>
    <mergeCell ref="I391:K391"/>
    <mergeCell ref="M391:Q391"/>
    <mergeCell ref="I29:K29"/>
    <mergeCell ref="M29:Q29"/>
    <mergeCell ref="I101:K101"/>
    <mergeCell ref="M101:Q101"/>
    <mergeCell ref="I170:K170"/>
    <mergeCell ref="M170:Q170"/>
    <mergeCell ref="I646:K646"/>
    <mergeCell ref="M646:Q646"/>
    <mergeCell ref="I710:K710"/>
    <mergeCell ref="M710:Q710"/>
    <mergeCell ref="I772:K772"/>
    <mergeCell ref="M772:Q772"/>
    <mergeCell ref="I455:K455"/>
    <mergeCell ref="M455:Q455"/>
    <mergeCell ref="I520:K520"/>
    <mergeCell ref="M520:Q520"/>
    <mergeCell ref="I583:K583"/>
    <mergeCell ref="M583:Q583"/>
    <mergeCell ref="I1025:K1025"/>
    <mergeCell ref="M1025:Q1025"/>
    <mergeCell ref="I1088:K1088"/>
    <mergeCell ref="M1088:Q1088"/>
    <mergeCell ref="I1152:K1152"/>
    <mergeCell ref="M1152:Q1152"/>
    <mergeCell ref="I835:K835"/>
    <mergeCell ref="M835:Q835"/>
    <mergeCell ref="I898:K898"/>
    <mergeCell ref="M898:Q898"/>
    <mergeCell ref="I960:K960"/>
    <mergeCell ref="M960:Q960"/>
    <mergeCell ref="I1409:K1409"/>
    <mergeCell ref="M1409:Q1409"/>
    <mergeCell ref="I1476:K1476"/>
    <mergeCell ref="M1476:Q1476"/>
    <mergeCell ref="I1552:K1552"/>
    <mergeCell ref="M1552:Q1552"/>
    <mergeCell ref="I1215:K1215"/>
    <mergeCell ref="M1215:Q1215"/>
    <mergeCell ref="I1281:K1281"/>
    <mergeCell ref="M1281:Q1281"/>
    <mergeCell ref="I1346:K1346"/>
    <mergeCell ref="M1346:Q1346"/>
    <mergeCell ref="I1812:K1812"/>
    <mergeCell ref="M1812:Q1812"/>
    <mergeCell ref="I1875:K1875"/>
    <mergeCell ref="M1875:Q1875"/>
    <mergeCell ref="I1938:K1938"/>
    <mergeCell ref="M1938:Q1938"/>
    <mergeCell ref="I1617:K1617"/>
    <mergeCell ref="M1617:Q1617"/>
    <mergeCell ref="I1681:K1681"/>
    <mergeCell ref="M1681:Q1681"/>
    <mergeCell ref="I1745:K1745"/>
    <mergeCell ref="M1745:Q1745"/>
    <mergeCell ref="I2192:K2192"/>
    <mergeCell ref="M2192:Q2192"/>
    <mergeCell ref="I2254:K2254"/>
    <mergeCell ref="M2254:Q2254"/>
    <mergeCell ref="I2316:K2316"/>
    <mergeCell ref="M2316:Q2316"/>
    <mergeCell ref="I2003:K2003"/>
    <mergeCell ref="M2003:Q2003"/>
    <mergeCell ref="I2066:K2066"/>
    <mergeCell ref="M2066:Q2066"/>
    <mergeCell ref="I2129:K2129"/>
    <mergeCell ref="M2129:Q2129"/>
    <mergeCell ref="I2481:K2481"/>
    <mergeCell ref="M2481:Q2481"/>
    <mergeCell ref="I2550:K2550"/>
    <mergeCell ref="M2550:Q2550"/>
    <mergeCell ref="I2613:K2613"/>
    <mergeCell ref="M2613:Q2613"/>
    <mergeCell ref="I2344:K2344"/>
    <mergeCell ref="M2344:Q2344"/>
    <mergeCell ref="I2390:K2390"/>
    <mergeCell ref="M2390:Q2390"/>
    <mergeCell ref="I2421:K2421"/>
    <mergeCell ref="M2421:Q2421"/>
    <mergeCell ref="I2873:K2873"/>
    <mergeCell ref="M2873:Q2873"/>
    <mergeCell ref="I2936:K2936"/>
    <mergeCell ref="M2936:Q2936"/>
    <mergeCell ref="I2999:K2999"/>
    <mergeCell ref="M2999:Q2999"/>
    <mergeCell ref="I2681:K2681"/>
    <mergeCell ref="M2681:Q2681"/>
    <mergeCell ref="I2744:K2744"/>
    <mergeCell ref="M2744:Q2744"/>
    <mergeCell ref="I2808:K2808"/>
    <mergeCell ref="M2808:Q2808"/>
    <mergeCell ref="I3258:K3258"/>
    <mergeCell ref="M3258:Q3258"/>
    <mergeCell ref="I3322:K3322"/>
    <mergeCell ref="M3322:Q3322"/>
    <mergeCell ref="I3387:K3387"/>
    <mergeCell ref="M3387:Q3387"/>
    <mergeCell ref="I3063:K3063"/>
    <mergeCell ref="M3063:Q3063"/>
    <mergeCell ref="I3128:K3128"/>
    <mergeCell ref="M3128:Q3128"/>
    <mergeCell ref="I3194:K3194"/>
    <mergeCell ref="M3194:Q3194"/>
    <mergeCell ref="I3632:K3632"/>
    <mergeCell ref="M3632:Q3632"/>
    <mergeCell ref="I3678:K3678"/>
    <mergeCell ref="M3678:Q3678"/>
    <mergeCell ref="I3710:K3710"/>
    <mergeCell ref="M3710:Q3710"/>
    <mergeCell ref="I3455:K3455"/>
    <mergeCell ref="M3455:Q3455"/>
    <mergeCell ref="I3522:K3522"/>
    <mergeCell ref="M3522:Q3522"/>
    <mergeCell ref="I3591:K3591"/>
    <mergeCell ref="M3591:Q3591"/>
    <mergeCell ref="I3863:K3863"/>
    <mergeCell ref="M3863:Q3863"/>
    <mergeCell ref="I3926:K3926"/>
    <mergeCell ref="M3926:Q3926"/>
    <mergeCell ref="I3993:K3993"/>
    <mergeCell ref="M3993:Q3993"/>
    <mergeCell ref="I3747:K3747"/>
    <mergeCell ref="M3747:Q3747"/>
    <mergeCell ref="I3794:K3794"/>
    <mergeCell ref="M3794:Q3794"/>
    <mergeCell ref="I3825:K3825"/>
    <mergeCell ref="M3825:Q3825"/>
    <mergeCell ref="I4250:K4250"/>
    <mergeCell ref="M4250:Q4250"/>
    <mergeCell ref="I4314:K4314"/>
    <mergeCell ref="M4314:Q4314"/>
    <mergeCell ref="I4380:K4380"/>
    <mergeCell ref="M4380:Q4380"/>
    <mergeCell ref="I4056:K4056"/>
    <mergeCell ref="M4056:Q4056"/>
    <mergeCell ref="I4119:K4119"/>
    <mergeCell ref="M4119:Q4119"/>
    <mergeCell ref="I4186:K4186"/>
    <mergeCell ref="M4186:Q4186"/>
    <mergeCell ref="I4640:K4640"/>
    <mergeCell ref="M4640:Q4640"/>
    <mergeCell ref="I4706:K4706"/>
    <mergeCell ref="M4706:Q4706"/>
    <mergeCell ref="I4741:K4741"/>
    <mergeCell ref="M4741:Q4741"/>
    <mergeCell ref="I4443:K4443"/>
    <mergeCell ref="M4443:Q4443"/>
    <mergeCell ref="I4508:K4508"/>
    <mergeCell ref="M4508:Q4508"/>
    <mergeCell ref="I4576:K4576"/>
    <mergeCell ref="M4576:Q4576"/>
    <mergeCell ref="I4964:K4964"/>
    <mergeCell ref="M4964:Q4964"/>
    <mergeCell ref="I5029:K5029"/>
    <mergeCell ref="M5029:Q5029"/>
    <mergeCell ref="I5088:K5088"/>
    <mergeCell ref="M5088:Q5088"/>
    <mergeCell ref="I4789:K4789"/>
    <mergeCell ref="M4789:Q4789"/>
    <mergeCell ref="I4843:K4843"/>
    <mergeCell ref="M4843:Q4843"/>
    <mergeCell ref="I4881:K4881"/>
    <mergeCell ref="M4881:Q4881"/>
    <mergeCell ref="I5520:K5520"/>
    <mergeCell ref="M5520:Q5520"/>
    <mergeCell ref="I5321:K5321"/>
    <mergeCell ref="M5321:Q5321"/>
    <mergeCell ref="I5371:K5371"/>
    <mergeCell ref="M5371:Q5371"/>
    <mergeCell ref="I5415:K5415"/>
    <mergeCell ref="M5415:Q5415"/>
    <mergeCell ref="I5153:K5153"/>
    <mergeCell ref="M5153:Q5153"/>
    <mergeCell ref="I5219:K5219"/>
    <mergeCell ref="M5219:Q5219"/>
    <mergeCell ref="I5264:K5264"/>
    <mergeCell ref="M5264:Q5264"/>
    <mergeCell ref="I7:K7"/>
    <mergeCell ref="M7:Q7"/>
    <mergeCell ref="I5925:K5925"/>
    <mergeCell ref="M5925:Q5925"/>
    <mergeCell ref="I5991:K5991"/>
    <mergeCell ref="M5991:Q5991"/>
    <mergeCell ref="I6058:K6058"/>
    <mergeCell ref="M6058:Q6058"/>
    <mergeCell ref="I5744:K5744"/>
    <mergeCell ref="M5744:Q5744"/>
    <mergeCell ref="I5810:K5810"/>
    <mergeCell ref="M5810:Q5810"/>
    <mergeCell ref="I5884:K5884"/>
    <mergeCell ref="M5884:Q5884"/>
    <mergeCell ref="I5586:K5586"/>
    <mergeCell ref="M5586:Q5586"/>
    <mergeCell ref="I5636:K5636"/>
    <mergeCell ref="M5636:Q5636"/>
    <mergeCell ref="I5678:K5678"/>
    <mergeCell ref="M5678:Q5678"/>
    <mergeCell ref="I5452:K5452"/>
    <mergeCell ref="M5452:Q5452"/>
    <mergeCell ref="I5495:K5495"/>
    <mergeCell ref="M5495:Q5495"/>
  </mergeCells>
  <printOptions horizontalCentered="1"/>
  <pageMargins left="0.25" right="0.1" top="0.5" bottom="0.5" header="0.5" footer="0.15"/>
  <pageSetup scale="90" fitToHeight="0" orientation="portrait" r:id="rId1"/>
  <headerFooter alignWithMargins="0"/>
  <rowBreaks count="98" manualBreakCount="98">
    <brk id="95" max="16" man="1"/>
    <brk id="164" max="16" man="1"/>
    <brk id="225" max="16383" man="1"/>
    <brk id="299" max="16383" man="1"/>
    <brk id="385" max="16383" man="1"/>
    <brk id="449" max="16383" man="1"/>
    <brk id="514" max="16383" man="1"/>
    <brk id="577" max="16383" man="1"/>
    <brk id="640" max="16383" man="1"/>
    <brk id="703" max="16383" man="1"/>
    <brk id="766" max="16383" man="1"/>
    <brk id="829" max="16383" man="1"/>
    <brk id="892" max="16383" man="1"/>
    <brk id="954" max="16383" man="1"/>
    <brk id="1019" max="16383" man="1"/>
    <brk id="1082" max="16383" man="1"/>
    <brk id="1146" max="16383" man="1"/>
    <brk id="1209" max="16383" man="1"/>
    <brk id="1275" max="16383" man="1"/>
    <brk id="1340" max="16383" man="1"/>
    <brk id="1403" max="16383" man="1"/>
    <brk id="1470" max="16383" man="1"/>
    <brk id="1546" max="16383" man="1"/>
    <brk id="1611" max="16383" man="1"/>
    <brk id="1675" max="16383" man="1"/>
    <brk id="1739" max="16383" man="1"/>
    <brk id="1806" max="16383" man="1"/>
    <brk id="1869" max="16383" man="1"/>
    <brk id="1932" max="16383" man="1"/>
    <brk id="1997" max="16383" man="1"/>
    <brk id="2060" max="16383" man="1"/>
    <brk id="2123" max="16383" man="1"/>
    <brk id="2186" max="16383" man="1"/>
    <brk id="2248" max="16383" man="1"/>
    <brk id="2310" max="16383" man="1"/>
    <brk id="2338" max="16383" man="1"/>
    <brk id="2384" max="16383" man="1"/>
    <brk id="2415" max="16383" man="1"/>
    <brk id="2475" max="16383" man="1"/>
    <brk id="2544" max="16383" man="1"/>
    <brk id="2607" max="16383" man="1"/>
    <brk id="2675" max="16383" man="1"/>
    <brk id="2738" max="16383" man="1"/>
    <brk id="2802" max="16383" man="1"/>
    <brk id="2867" max="16383" man="1"/>
    <brk id="2930" max="16383" man="1"/>
    <brk id="2993" max="16383" man="1"/>
    <brk id="3057" max="16383" man="1"/>
    <brk id="3122" max="16383" man="1"/>
    <brk id="3187" max="16383" man="1"/>
    <brk id="3251" max="16383" man="1"/>
    <brk id="3316" max="16383" man="1"/>
    <brk id="3381" max="16383" man="1"/>
    <brk id="3449" max="16383" man="1"/>
    <brk id="3516" max="16383" man="1"/>
    <brk id="3585" max="16383" man="1"/>
    <brk id="3626" max="16383" man="1"/>
    <brk id="3672" max="16383" man="1"/>
    <brk id="3704" max="16383" man="1"/>
    <brk id="3741" max="16383" man="1"/>
    <brk id="3788" max="16383" man="1"/>
    <brk id="3819" max="16383" man="1"/>
    <brk id="3857" max="16383" man="1"/>
    <brk id="3920" max="16383" man="1"/>
    <brk id="3987" max="16383" man="1"/>
    <brk id="4050" max="16383" man="1"/>
    <brk id="4113" max="16383" man="1"/>
    <brk id="4180" max="16383" man="1"/>
    <brk id="4244" max="16383" man="1"/>
    <brk id="4308" max="16383" man="1"/>
    <brk id="4374" max="16383" man="1"/>
    <brk id="4437" max="16383" man="1"/>
    <brk id="4502" max="16383" man="1"/>
    <brk id="4570" max="16383" man="1"/>
    <brk id="4634" max="16383" man="1"/>
    <brk id="4700" max="16383" man="1"/>
    <brk id="4735" max="16" man="1"/>
    <brk id="4783" max="16383" man="1"/>
    <brk id="4837" max="16383" man="1"/>
    <brk id="4875" max="16383" man="1"/>
    <brk id="4958" max="16383" man="1"/>
    <brk id="5023" max="16383" man="1"/>
    <brk id="5082" max="16383" man="1"/>
    <brk id="5147" max="16383" man="1"/>
    <brk id="5213" max="16383" man="1"/>
    <brk id="5258" max="16383" man="1"/>
    <brk id="5315" max="16383" man="1"/>
    <brk id="5365" max="16383" man="1"/>
    <brk id="5409" max="16383" man="1"/>
    <brk id="5446" max="16383" man="1"/>
    <brk id="5489" max="16383" man="1"/>
    <brk id="5514" max="16383" man="1"/>
    <brk id="5580" max="16383" man="1"/>
    <brk id="5630" max="16383" man="1"/>
    <brk id="5672" max="16383" man="1"/>
    <brk id="5738" max="16383" man="1"/>
    <brk id="5804" max="16383" man="1"/>
    <brk id="587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Approved Budget  FY21-22 </vt:lpstr>
      <vt:lpstr>'Approved Budget  FY21-22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2021-10-01T15:00:34Z</dcterms:created>
  <dcterms:modified xsi:type="dcterms:W3CDTF">2021-10-01T15:19:07Z</dcterms:modified>
</cp:coreProperties>
</file>